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omments3.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4.xml" ContentType="application/vnd.openxmlformats-officedocument.spreadsheetml.comments+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Dokumenty\Data_sdc\Soutěže\2019_ST ČB\65419xxx_Oprava výhybek v žst. Tábor\Soutěž\"/>
    </mc:Choice>
  </mc:AlternateContent>
  <bookViews>
    <workbookView xWindow="0" yWindow="0" windowWidth="28800" windowHeight="11700"/>
  </bookViews>
  <sheets>
    <sheet name="Rekapitulace stavby" sheetId="1" r:id="rId1"/>
    <sheet name="SO 01.1 - Železniční svršek" sheetId="2" r:id="rId2"/>
    <sheet name="SO 01.2 - Materíál dodáva..." sheetId="3" r:id="rId3"/>
    <sheet name="SO 02.1 - Železniční svršek" sheetId="4" r:id="rId4"/>
    <sheet name="SO 02.2 - Materíál dodáva..." sheetId="5" r:id="rId5"/>
    <sheet name="SO 03.1 - Železniční svršek" sheetId="6" r:id="rId6"/>
    <sheet name="SO 03.2 - Materíál dodáva..." sheetId="7" r:id="rId7"/>
    <sheet name="SO 04.1 - Železniční svršek" sheetId="8" r:id="rId8"/>
    <sheet name="SO 04.2 - Materíál dodáva..." sheetId="9" r:id="rId9"/>
    <sheet name="VON - Vedlejší a ostatní ..." sheetId="10" r:id="rId10"/>
    <sheet name="Pokyny pro vyplnění" sheetId="11" r:id="rId11"/>
  </sheets>
  <definedNames>
    <definedName name="_xlnm._FilterDatabase" localSheetId="1" hidden="1">'SO 01.1 - Železniční svršek'!$C$87:$K$280</definedName>
    <definedName name="_xlnm._FilterDatabase" localSheetId="2" hidden="1">'SO 01.2 - Materíál dodáva...'!$C$84:$K$87</definedName>
    <definedName name="_xlnm._FilterDatabase" localSheetId="3" hidden="1">'SO 02.1 - Železniční svršek'!$C$87:$K$259</definedName>
    <definedName name="_xlnm._FilterDatabase" localSheetId="4" hidden="1">'SO 02.2 - Materíál dodáva...'!$C$84:$K$89</definedName>
    <definedName name="_xlnm._FilterDatabase" localSheetId="5" hidden="1">'SO 03.1 - Železniční svršek'!$C$87:$K$302</definedName>
    <definedName name="_xlnm._FilterDatabase" localSheetId="6" hidden="1">'SO 03.2 - Materíál dodáva...'!$C$84:$K$91</definedName>
    <definedName name="_xlnm._FilterDatabase" localSheetId="7" hidden="1">'SO 04.1 - Železniční svršek'!$C$87:$K$275</definedName>
    <definedName name="_xlnm._FilterDatabase" localSheetId="8" hidden="1">'SO 04.2 - Materíál dodáva...'!$C$84:$K$87</definedName>
    <definedName name="_xlnm._FilterDatabase" localSheetId="9" hidden="1">'VON - Vedlejší a ostatní ...'!$C$79:$K$88</definedName>
    <definedName name="_xlnm.Print_Titles" localSheetId="0">'Rekapitulace stavby'!$52:$52</definedName>
    <definedName name="_xlnm.Print_Titles" localSheetId="1">'SO 01.1 - Železniční svršek'!$87:$87</definedName>
    <definedName name="_xlnm.Print_Titles" localSheetId="2">'SO 01.2 - Materíál dodáva...'!$84:$84</definedName>
    <definedName name="_xlnm.Print_Titles" localSheetId="3">'SO 02.1 - Železniční svršek'!$87:$87</definedName>
    <definedName name="_xlnm.Print_Titles" localSheetId="4">'SO 02.2 - Materíál dodáva...'!$84:$84</definedName>
    <definedName name="_xlnm.Print_Titles" localSheetId="5">'SO 03.1 - Železniční svršek'!$87:$87</definedName>
    <definedName name="_xlnm.Print_Titles" localSheetId="6">'SO 03.2 - Materíál dodáva...'!$84:$84</definedName>
    <definedName name="_xlnm.Print_Titles" localSheetId="7">'SO 04.1 - Železniční svršek'!$87:$87</definedName>
    <definedName name="_xlnm.Print_Titles" localSheetId="8">'SO 04.2 - Materíál dodáva...'!$84:$84</definedName>
    <definedName name="_xlnm.Print_Titles" localSheetId="9">'VON - Vedlejší a ostatní ...'!$79:$79</definedName>
    <definedName name="_xlnm.Print_Area" localSheetId="10">'Pokyny pro vyplnění'!$B$2:$K$71,'Pokyny pro vyplnění'!$B$74:$K$118,'Pokyny pro vyplnění'!$B$121:$K$190,'Pokyny pro vyplnění'!$B$198:$K$218</definedName>
    <definedName name="_xlnm.Print_Area" localSheetId="0">'Rekapitulace stavby'!$D$4:$AO$36,'Rekapitulace stavby'!$C$42:$AQ$68</definedName>
    <definedName name="_xlnm.Print_Area" localSheetId="1">'SO 01.1 - Železniční svršek'!$C$4:$J$41,'SO 01.1 - Železniční svršek'!$C$47:$J$67,'SO 01.1 - Železniční svršek'!$C$73:$K$280</definedName>
    <definedName name="_xlnm.Print_Area" localSheetId="2">'SO 01.2 - Materíál dodáva...'!$C$4:$J$41,'SO 01.2 - Materíál dodáva...'!$C$47:$J$64,'SO 01.2 - Materíál dodáva...'!$C$70:$K$87</definedName>
    <definedName name="_xlnm.Print_Area" localSheetId="3">'SO 02.1 - Železniční svršek'!$C$4:$J$41,'SO 02.1 - Železniční svršek'!$C$47:$J$67,'SO 02.1 - Železniční svršek'!$C$73:$K$259</definedName>
    <definedName name="_xlnm.Print_Area" localSheetId="4">'SO 02.2 - Materíál dodáva...'!$C$4:$J$41,'SO 02.2 - Materíál dodáva...'!$C$47:$J$64,'SO 02.2 - Materíál dodáva...'!$C$70:$K$89</definedName>
    <definedName name="_xlnm.Print_Area" localSheetId="5">'SO 03.1 - Železniční svršek'!$C$4:$J$41,'SO 03.1 - Železniční svršek'!$C$47:$J$67,'SO 03.1 - Železniční svršek'!$C$73:$K$302</definedName>
    <definedName name="_xlnm.Print_Area" localSheetId="6">'SO 03.2 - Materíál dodáva...'!$C$4:$J$41,'SO 03.2 - Materíál dodáva...'!$C$47:$J$64,'SO 03.2 - Materíál dodáva...'!$C$70:$K$91</definedName>
    <definedName name="_xlnm.Print_Area" localSheetId="7">'SO 04.1 - Železniční svršek'!$C$4:$J$41,'SO 04.1 - Železniční svršek'!$C$47:$J$67,'SO 04.1 - Železniční svršek'!$C$73:$K$275</definedName>
    <definedName name="_xlnm.Print_Area" localSheetId="8">'SO 04.2 - Materíál dodáva...'!$C$4:$J$41,'SO 04.2 - Materíál dodáva...'!$C$47:$J$64,'SO 04.2 - Materíál dodáva...'!$C$70:$K$87</definedName>
    <definedName name="_xlnm.Print_Area" localSheetId="9">'VON - Vedlejší a ostatní ...'!$C$4:$J$39,'VON - Vedlejší a ostatní ...'!$C$45:$J$61,'VON - Vedlejší a ostatní ...'!$C$67:$K$88</definedName>
  </definedNames>
  <calcPr calcId="162913"/>
</workbook>
</file>

<file path=xl/calcChain.xml><?xml version="1.0" encoding="utf-8"?>
<calcChain xmlns="http://schemas.openxmlformats.org/spreadsheetml/2006/main">
  <c r="J37" i="10" l="1"/>
  <c r="J36" i="10"/>
  <c r="AY67" i="1"/>
  <c r="J35" i="10"/>
  <c r="AX67" i="1" s="1"/>
  <c r="BI88" i="10"/>
  <c r="BH88" i="10"/>
  <c r="BG88" i="10"/>
  <c r="BF88" i="10"/>
  <c r="T88" i="10"/>
  <c r="R88" i="10"/>
  <c r="P88" i="10"/>
  <c r="BK88" i="10"/>
  <c r="J88" i="10"/>
  <c r="BE88" i="10" s="1"/>
  <c r="BI87" i="10"/>
  <c r="BH87" i="10"/>
  <c r="BG87" i="10"/>
  <c r="BF87" i="10"/>
  <c r="T87" i="10"/>
  <c r="R87" i="10"/>
  <c r="P87" i="10"/>
  <c r="BK87" i="10"/>
  <c r="J87" i="10"/>
  <c r="BE87" i="10"/>
  <c r="BI85" i="10"/>
  <c r="BH85" i="10"/>
  <c r="BG85" i="10"/>
  <c r="BF85" i="10"/>
  <c r="T85" i="10"/>
  <c r="R85" i="10"/>
  <c r="P85" i="10"/>
  <c r="BK85" i="10"/>
  <c r="J85" i="10"/>
  <c r="BE85" i="10" s="1"/>
  <c r="BI84" i="10"/>
  <c r="BH84" i="10"/>
  <c r="BG84" i="10"/>
  <c r="BF84" i="10"/>
  <c r="T84" i="10"/>
  <c r="R84" i="10"/>
  <c r="P84" i="10"/>
  <c r="BK84" i="10"/>
  <c r="J84" i="10"/>
  <c r="BE84" i="10"/>
  <c r="BI82" i="10"/>
  <c r="F37" i="10"/>
  <c r="BD67" i="1" s="1"/>
  <c r="BH82" i="10"/>
  <c r="F36" i="10" s="1"/>
  <c r="BC67" i="1" s="1"/>
  <c r="BG82" i="10"/>
  <c r="F35" i="10" s="1"/>
  <c r="BB67" i="1" s="1"/>
  <c r="BF82" i="10"/>
  <c r="F34" i="10" s="1"/>
  <c r="BA67" i="1" s="1"/>
  <c r="J34" i="10"/>
  <c r="AW67" i="1" s="1"/>
  <c r="T82" i="10"/>
  <c r="T81" i="10" s="1"/>
  <c r="T80" i="10" s="1"/>
  <c r="R82" i="10"/>
  <c r="R81" i="10"/>
  <c r="R80" i="10" s="1"/>
  <c r="P82" i="10"/>
  <c r="P81" i="10"/>
  <c r="P80" i="10"/>
  <c r="AU67" i="1" s="1"/>
  <c r="BK82" i="10"/>
  <c r="BK81" i="10"/>
  <c r="BK80" i="10" s="1"/>
  <c r="J80" i="10" s="1"/>
  <c r="J81" i="10"/>
  <c r="J82" i="10"/>
  <c r="BE82" i="10"/>
  <c r="J60" i="10"/>
  <c r="F76" i="10"/>
  <c r="F74" i="10"/>
  <c r="E72" i="10"/>
  <c r="F54" i="10"/>
  <c r="F52" i="10"/>
  <c r="E50" i="10"/>
  <c r="J24" i="10"/>
  <c r="E24" i="10"/>
  <c r="J77" i="10" s="1"/>
  <c r="J23" i="10"/>
  <c r="J21" i="10"/>
  <c r="E21" i="10"/>
  <c r="J76" i="10" s="1"/>
  <c r="J20" i="10"/>
  <c r="J18" i="10"/>
  <c r="E18" i="10"/>
  <c r="F77" i="10"/>
  <c r="F55" i="10"/>
  <c r="J17" i="10"/>
  <c r="J12" i="10"/>
  <c r="J74" i="10"/>
  <c r="J52" i="10"/>
  <c r="E7" i="10"/>
  <c r="E70" i="10" s="1"/>
  <c r="J39" i="9"/>
  <c r="J38" i="9"/>
  <c r="AY66" i="1" s="1"/>
  <c r="J37" i="9"/>
  <c r="AX66" i="1"/>
  <c r="BI86" i="9"/>
  <c r="F39" i="9" s="1"/>
  <c r="BD66" i="1" s="1"/>
  <c r="BH86" i="9"/>
  <c r="F38" i="9" s="1"/>
  <c r="BC66" i="1" s="1"/>
  <c r="BG86" i="9"/>
  <c r="F37" i="9" s="1"/>
  <c r="BB66" i="1" s="1"/>
  <c r="BB64" i="1" s="1"/>
  <c r="AX64" i="1" s="1"/>
  <c r="BF86" i="9"/>
  <c r="F36" i="9" s="1"/>
  <c r="BA66" i="1" s="1"/>
  <c r="BA64" i="1" s="1"/>
  <c r="AW64" i="1" s="1"/>
  <c r="T86" i="9"/>
  <c r="T85" i="9"/>
  <c r="R86" i="9"/>
  <c r="R85" i="9" s="1"/>
  <c r="P86" i="9"/>
  <c r="P85" i="9"/>
  <c r="AU66" i="1" s="1"/>
  <c r="BK86" i="9"/>
  <c r="BK85" i="9"/>
  <c r="J85" i="9" s="1"/>
  <c r="J63" i="9" s="1"/>
  <c r="J86" i="9"/>
  <c r="BE86" i="9"/>
  <c r="F35" i="9" s="1"/>
  <c r="AZ66" i="1" s="1"/>
  <c r="J82" i="9"/>
  <c r="F81" i="9"/>
  <c r="F79" i="9"/>
  <c r="E77" i="9"/>
  <c r="J59" i="9"/>
  <c r="F58" i="9"/>
  <c r="F56" i="9"/>
  <c r="E54" i="9"/>
  <c r="J23" i="9"/>
  <c r="E23" i="9"/>
  <c r="J58" i="9" s="1"/>
  <c r="J81" i="9"/>
  <c r="J22" i="9"/>
  <c r="J20" i="9"/>
  <c r="E20" i="9"/>
  <c r="F82" i="9" s="1"/>
  <c r="J19" i="9"/>
  <c r="J14" i="9"/>
  <c r="J79" i="9" s="1"/>
  <c r="E7" i="9"/>
  <c r="E50" i="9" s="1"/>
  <c r="E73" i="9"/>
  <c r="J39" i="8"/>
  <c r="J38" i="8"/>
  <c r="AY65" i="1"/>
  <c r="J37" i="8"/>
  <c r="AX65" i="1"/>
  <c r="BI273" i="8"/>
  <c r="BH273" i="8"/>
  <c r="BG273" i="8"/>
  <c r="BF273" i="8"/>
  <c r="T273" i="8"/>
  <c r="R273" i="8"/>
  <c r="P273" i="8"/>
  <c r="BK273" i="8"/>
  <c r="J273" i="8"/>
  <c r="BE273" i="8"/>
  <c r="BI270" i="8"/>
  <c r="BH270" i="8"/>
  <c r="BG270" i="8"/>
  <c r="BF270" i="8"/>
  <c r="T270" i="8"/>
  <c r="R270" i="8"/>
  <c r="P270" i="8"/>
  <c r="BK270" i="8"/>
  <c r="J270" i="8"/>
  <c r="BE270" i="8"/>
  <c r="BI267" i="8"/>
  <c r="BH267" i="8"/>
  <c r="BG267" i="8"/>
  <c r="BF267" i="8"/>
  <c r="T267" i="8"/>
  <c r="R267" i="8"/>
  <c r="P267" i="8"/>
  <c r="BK267" i="8"/>
  <c r="J267" i="8"/>
  <c r="BE267" i="8"/>
  <c r="BI263" i="8"/>
  <c r="BH263" i="8"/>
  <c r="BG263" i="8"/>
  <c r="BF263" i="8"/>
  <c r="T263" i="8"/>
  <c r="R263" i="8"/>
  <c r="P263" i="8"/>
  <c r="BK263" i="8"/>
  <c r="J263" i="8"/>
  <c r="BE263" i="8"/>
  <c r="BI259" i="8"/>
  <c r="BH259" i="8"/>
  <c r="BG259" i="8"/>
  <c r="BF259" i="8"/>
  <c r="T259" i="8"/>
  <c r="R259" i="8"/>
  <c r="P259" i="8"/>
  <c r="BK259" i="8"/>
  <c r="J259" i="8"/>
  <c r="BE259" i="8"/>
  <c r="BI255" i="8"/>
  <c r="BH255" i="8"/>
  <c r="BG255" i="8"/>
  <c r="BF255" i="8"/>
  <c r="T255" i="8"/>
  <c r="R255" i="8"/>
  <c r="P255" i="8"/>
  <c r="BK255" i="8"/>
  <c r="J255" i="8"/>
  <c r="BE255" i="8"/>
  <c r="BI251" i="8"/>
  <c r="BH251" i="8"/>
  <c r="BG251" i="8"/>
  <c r="BF251" i="8"/>
  <c r="T251" i="8"/>
  <c r="R251" i="8"/>
  <c r="P251" i="8"/>
  <c r="BK251" i="8"/>
  <c r="J251" i="8"/>
  <c r="BE251" i="8"/>
  <c r="BI247" i="8"/>
  <c r="BH247" i="8"/>
  <c r="BG247" i="8"/>
  <c r="BF247" i="8"/>
  <c r="T247" i="8"/>
  <c r="R247" i="8"/>
  <c r="P247" i="8"/>
  <c r="BK247" i="8"/>
  <c r="J247" i="8"/>
  <c r="BE247" i="8"/>
  <c r="BI243" i="8"/>
  <c r="BH243" i="8"/>
  <c r="BG243" i="8"/>
  <c r="BF243" i="8"/>
  <c r="T243" i="8"/>
  <c r="R243" i="8"/>
  <c r="P243" i="8"/>
  <c r="BK243" i="8"/>
  <c r="J243" i="8"/>
  <c r="BE243" i="8"/>
  <c r="BI239" i="8"/>
  <c r="BH239" i="8"/>
  <c r="BG239" i="8"/>
  <c r="BF239" i="8"/>
  <c r="T239" i="8"/>
  <c r="R239" i="8"/>
  <c r="P239" i="8"/>
  <c r="BK239" i="8"/>
  <c r="J239" i="8"/>
  <c r="BE239" i="8"/>
  <c r="BI238" i="8"/>
  <c r="BH238" i="8"/>
  <c r="BG238" i="8"/>
  <c r="BF238" i="8"/>
  <c r="T238" i="8"/>
  <c r="R238" i="8"/>
  <c r="P238" i="8"/>
  <c r="BK238" i="8"/>
  <c r="J238" i="8"/>
  <c r="BE238" i="8"/>
  <c r="BI237" i="8"/>
  <c r="BH237" i="8"/>
  <c r="BG237" i="8"/>
  <c r="BF237" i="8"/>
  <c r="T237" i="8"/>
  <c r="R237" i="8"/>
  <c r="P237" i="8"/>
  <c r="BK237" i="8"/>
  <c r="J237" i="8"/>
  <c r="BE237" i="8"/>
  <c r="BI235" i="8"/>
  <c r="BH235" i="8"/>
  <c r="BG235" i="8"/>
  <c r="BF235" i="8"/>
  <c r="T235" i="8"/>
  <c r="R235" i="8"/>
  <c r="P235" i="8"/>
  <c r="BK235" i="8"/>
  <c r="J235" i="8"/>
  <c r="BE235" i="8"/>
  <c r="BI233" i="8"/>
  <c r="BH233" i="8"/>
  <c r="BG233" i="8"/>
  <c r="BF233" i="8"/>
  <c r="T233" i="8"/>
  <c r="R233" i="8"/>
  <c r="P233" i="8"/>
  <c r="BK233" i="8"/>
  <c r="J233" i="8"/>
  <c r="BE233" i="8"/>
  <c r="BI231" i="8"/>
  <c r="BH231" i="8"/>
  <c r="BG231" i="8"/>
  <c r="BF231" i="8"/>
  <c r="T231" i="8"/>
  <c r="R231" i="8"/>
  <c r="P231" i="8"/>
  <c r="BK231" i="8"/>
  <c r="J231" i="8"/>
  <c r="BE231" i="8"/>
  <c r="BI229" i="8"/>
  <c r="BH229" i="8"/>
  <c r="BG229" i="8"/>
  <c r="BF229" i="8"/>
  <c r="T229" i="8"/>
  <c r="R229" i="8"/>
  <c r="P229" i="8"/>
  <c r="BK229" i="8"/>
  <c r="J229" i="8"/>
  <c r="BE229" i="8"/>
  <c r="BI227" i="8"/>
  <c r="BH227" i="8"/>
  <c r="BG227" i="8"/>
  <c r="BF227" i="8"/>
  <c r="T227" i="8"/>
  <c r="R227" i="8"/>
  <c r="P227" i="8"/>
  <c r="BK227" i="8"/>
  <c r="J227" i="8"/>
  <c r="BE227" i="8"/>
  <c r="BI225" i="8"/>
  <c r="BH225" i="8"/>
  <c r="BG225" i="8"/>
  <c r="BF225" i="8"/>
  <c r="T225" i="8"/>
  <c r="R225" i="8"/>
  <c r="P225" i="8"/>
  <c r="BK225" i="8"/>
  <c r="J225" i="8"/>
  <c r="BE225" i="8"/>
  <c r="BI223" i="8"/>
  <c r="BH223" i="8"/>
  <c r="BG223" i="8"/>
  <c r="BF223" i="8"/>
  <c r="T223" i="8"/>
  <c r="R223" i="8"/>
  <c r="P223" i="8"/>
  <c r="BK223" i="8"/>
  <c r="J223" i="8"/>
  <c r="BE223" i="8"/>
  <c r="BI221" i="8"/>
  <c r="BH221" i="8"/>
  <c r="BG221" i="8"/>
  <c r="BF221" i="8"/>
  <c r="T221" i="8"/>
  <c r="R221" i="8"/>
  <c r="P221" i="8"/>
  <c r="BK221" i="8"/>
  <c r="J221" i="8"/>
  <c r="BE221" i="8"/>
  <c r="BI219" i="8"/>
  <c r="BH219" i="8"/>
  <c r="BG219" i="8"/>
  <c r="BF219" i="8"/>
  <c r="T219" i="8"/>
  <c r="R219" i="8"/>
  <c r="P219" i="8"/>
  <c r="BK219" i="8"/>
  <c r="J219" i="8"/>
  <c r="BE219" i="8"/>
  <c r="BI217" i="8"/>
  <c r="BH217" i="8"/>
  <c r="BG217" i="8"/>
  <c r="BF217" i="8"/>
  <c r="T217" i="8"/>
  <c r="R217" i="8"/>
  <c r="P217" i="8"/>
  <c r="BK217" i="8"/>
  <c r="J217" i="8"/>
  <c r="BE217" i="8"/>
  <c r="BI215" i="8"/>
  <c r="BH215" i="8"/>
  <c r="BG215" i="8"/>
  <c r="BF215" i="8"/>
  <c r="T215" i="8"/>
  <c r="R215" i="8"/>
  <c r="P215" i="8"/>
  <c r="BK215" i="8"/>
  <c r="J215" i="8"/>
  <c r="BE215" i="8"/>
  <c r="BI213" i="8"/>
  <c r="BH213" i="8"/>
  <c r="BG213" i="8"/>
  <c r="BF213" i="8"/>
  <c r="T213" i="8"/>
  <c r="R213" i="8"/>
  <c r="P213" i="8"/>
  <c r="BK213" i="8"/>
  <c r="J213" i="8"/>
  <c r="BE213" i="8"/>
  <c r="BI211" i="8"/>
  <c r="BH211" i="8"/>
  <c r="BG211" i="8"/>
  <c r="BF211" i="8"/>
  <c r="T211" i="8"/>
  <c r="R211" i="8"/>
  <c r="P211" i="8"/>
  <c r="BK211" i="8"/>
  <c r="J211" i="8"/>
  <c r="BE211" i="8"/>
  <c r="BI209" i="8"/>
  <c r="BH209" i="8"/>
  <c r="BG209" i="8"/>
  <c r="BF209" i="8"/>
  <c r="T209" i="8"/>
  <c r="R209" i="8"/>
  <c r="P209" i="8"/>
  <c r="BK209" i="8"/>
  <c r="J209" i="8"/>
  <c r="BE209" i="8"/>
  <c r="BI208" i="8"/>
  <c r="BH208" i="8"/>
  <c r="BG208" i="8"/>
  <c r="BF208" i="8"/>
  <c r="T208" i="8"/>
  <c r="R208" i="8"/>
  <c r="P208" i="8"/>
  <c r="BK208" i="8"/>
  <c r="J208" i="8"/>
  <c r="BE208" i="8"/>
  <c r="BI207" i="8"/>
  <c r="BH207" i="8"/>
  <c r="BG207" i="8"/>
  <c r="BF207" i="8"/>
  <c r="T207" i="8"/>
  <c r="T206" i="8"/>
  <c r="R207" i="8"/>
  <c r="R206" i="8"/>
  <c r="P207" i="8"/>
  <c r="P206" i="8"/>
  <c r="BK207" i="8"/>
  <c r="BK206" i="8"/>
  <c r="J206" i="8" s="1"/>
  <c r="J66" i="8" s="1"/>
  <c r="J207" i="8"/>
  <c r="BE207" i="8" s="1"/>
  <c r="BI202" i="8"/>
  <c r="BH202" i="8"/>
  <c r="BG202" i="8"/>
  <c r="BF202" i="8"/>
  <c r="T202" i="8"/>
  <c r="R202" i="8"/>
  <c r="P202" i="8"/>
  <c r="BK202" i="8"/>
  <c r="J202" i="8"/>
  <c r="BE202" i="8"/>
  <c r="BI199" i="8"/>
  <c r="BH199" i="8"/>
  <c r="BG199" i="8"/>
  <c r="BF199" i="8"/>
  <c r="T199" i="8"/>
  <c r="R199" i="8"/>
  <c r="P199" i="8"/>
  <c r="BK199" i="8"/>
  <c r="J199" i="8"/>
  <c r="BE199" i="8"/>
  <c r="BI196" i="8"/>
  <c r="BH196" i="8"/>
  <c r="BG196" i="8"/>
  <c r="BF196" i="8"/>
  <c r="T196" i="8"/>
  <c r="R196" i="8"/>
  <c r="P196" i="8"/>
  <c r="BK196" i="8"/>
  <c r="J196" i="8"/>
  <c r="BE196" i="8"/>
  <c r="BI192" i="8"/>
  <c r="BH192" i="8"/>
  <c r="BG192" i="8"/>
  <c r="BF192" i="8"/>
  <c r="T192" i="8"/>
  <c r="R192" i="8"/>
  <c r="P192" i="8"/>
  <c r="BK192" i="8"/>
  <c r="J192" i="8"/>
  <c r="BE192" i="8"/>
  <c r="BI188" i="8"/>
  <c r="BH188" i="8"/>
  <c r="BG188" i="8"/>
  <c r="BF188" i="8"/>
  <c r="T188" i="8"/>
  <c r="R188" i="8"/>
  <c r="P188" i="8"/>
  <c r="BK188" i="8"/>
  <c r="J188" i="8"/>
  <c r="BE188" i="8"/>
  <c r="BI185" i="8"/>
  <c r="BH185" i="8"/>
  <c r="BG185" i="8"/>
  <c r="BF185" i="8"/>
  <c r="T185" i="8"/>
  <c r="R185" i="8"/>
  <c r="P185" i="8"/>
  <c r="BK185" i="8"/>
  <c r="J185" i="8"/>
  <c r="BE185" i="8"/>
  <c r="BI182" i="8"/>
  <c r="BH182" i="8"/>
  <c r="BG182" i="8"/>
  <c r="BF182" i="8"/>
  <c r="T182" i="8"/>
  <c r="R182" i="8"/>
  <c r="P182" i="8"/>
  <c r="BK182" i="8"/>
  <c r="J182" i="8"/>
  <c r="BE182" i="8"/>
  <c r="BI179" i="8"/>
  <c r="BH179" i="8"/>
  <c r="BG179" i="8"/>
  <c r="BF179" i="8"/>
  <c r="T179" i="8"/>
  <c r="R179" i="8"/>
  <c r="P179" i="8"/>
  <c r="BK179" i="8"/>
  <c r="J179" i="8"/>
  <c r="BE179" i="8"/>
  <c r="BI176" i="8"/>
  <c r="BH176" i="8"/>
  <c r="BG176" i="8"/>
  <c r="BF176" i="8"/>
  <c r="T176" i="8"/>
  <c r="R176" i="8"/>
  <c r="P176" i="8"/>
  <c r="BK176" i="8"/>
  <c r="J176" i="8"/>
  <c r="BE176" i="8"/>
  <c r="BI173" i="8"/>
  <c r="BH173" i="8"/>
  <c r="BG173" i="8"/>
  <c r="BF173" i="8"/>
  <c r="T173" i="8"/>
  <c r="R173" i="8"/>
  <c r="P173" i="8"/>
  <c r="BK173" i="8"/>
  <c r="J173" i="8"/>
  <c r="BE173" i="8"/>
  <c r="BI170" i="8"/>
  <c r="BH170" i="8"/>
  <c r="BG170" i="8"/>
  <c r="BF170" i="8"/>
  <c r="T170" i="8"/>
  <c r="R170" i="8"/>
  <c r="P170" i="8"/>
  <c r="BK170" i="8"/>
  <c r="J170" i="8"/>
  <c r="BE170" i="8"/>
  <c r="BI167" i="8"/>
  <c r="BH167" i="8"/>
  <c r="BG167" i="8"/>
  <c r="BF167" i="8"/>
  <c r="T167" i="8"/>
  <c r="R167" i="8"/>
  <c r="P167" i="8"/>
  <c r="BK167" i="8"/>
  <c r="J167" i="8"/>
  <c r="BE167" i="8"/>
  <c r="BI164" i="8"/>
  <c r="BH164" i="8"/>
  <c r="BG164" i="8"/>
  <c r="BF164" i="8"/>
  <c r="T164" i="8"/>
  <c r="R164" i="8"/>
  <c r="P164" i="8"/>
  <c r="BK164" i="8"/>
  <c r="J164" i="8"/>
  <c r="BE164" i="8"/>
  <c r="BI161" i="8"/>
  <c r="BH161" i="8"/>
  <c r="BG161" i="8"/>
  <c r="BF161" i="8"/>
  <c r="T161" i="8"/>
  <c r="R161" i="8"/>
  <c r="P161" i="8"/>
  <c r="BK161" i="8"/>
  <c r="J161" i="8"/>
  <c r="BE161" i="8"/>
  <c r="BI158" i="8"/>
  <c r="BH158" i="8"/>
  <c r="BG158" i="8"/>
  <c r="BF158" i="8"/>
  <c r="T158" i="8"/>
  <c r="R158" i="8"/>
  <c r="P158" i="8"/>
  <c r="BK158" i="8"/>
  <c r="J158" i="8"/>
  <c r="BE158" i="8"/>
  <c r="BI155" i="8"/>
  <c r="BH155" i="8"/>
  <c r="BG155" i="8"/>
  <c r="BF155" i="8"/>
  <c r="T155" i="8"/>
  <c r="T154" i="8"/>
  <c r="T153" i="8" s="1"/>
  <c r="T88" i="8" s="1"/>
  <c r="R155" i="8"/>
  <c r="R154" i="8" s="1"/>
  <c r="R153" i="8" s="1"/>
  <c r="R88" i="8" s="1"/>
  <c r="P155" i="8"/>
  <c r="P154" i="8"/>
  <c r="P153" i="8" s="1"/>
  <c r="P88" i="8" s="1"/>
  <c r="AU65" i="1" s="1"/>
  <c r="BK155" i="8"/>
  <c r="BK154" i="8" s="1"/>
  <c r="J155" i="8"/>
  <c r="BE155" i="8"/>
  <c r="BI150" i="8"/>
  <c r="BH150" i="8"/>
  <c r="BG150" i="8"/>
  <c r="BF150" i="8"/>
  <c r="T150" i="8"/>
  <c r="R150" i="8"/>
  <c r="P150" i="8"/>
  <c r="BK150" i="8"/>
  <c r="J150" i="8"/>
  <c r="BE150" i="8"/>
  <c r="BI147" i="8"/>
  <c r="BH147" i="8"/>
  <c r="BG147" i="8"/>
  <c r="BF147" i="8"/>
  <c r="T147" i="8"/>
  <c r="R147" i="8"/>
  <c r="P147" i="8"/>
  <c r="BK147" i="8"/>
  <c r="J147" i="8"/>
  <c r="BE147" i="8"/>
  <c r="BI145" i="8"/>
  <c r="BH145" i="8"/>
  <c r="BG145" i="8"/>
  <c r="BF145" i="8"/>
  <c r="T145" i="8"/>
  <c r="R145" i="8"/>
  <c r="P145" i="8"/>
  <c r="BK145" i="8"/>
  <c r="J145" i="8"/>
  <c r="BE145" i="8"/>
  <c r="BI143" i="8"/>
  <c r="BH143" i="8"/>
  <c r="BG143" i="8"/>
  <c r="BF143" i="8"/>
  <c r="T143" i="8"/>
  <c r="R143" i="8"/>
  <c r="P143" i="8"/>
  <c r="BK143" i="8"/>
  <c r="J143" i="8"/>
  <c r="BE143" i="8"/>
  <c r="BI141" i="8"/>
  <c r="BH141" i="8"/>
  <c r="BG141" i="8"/>
  <c r="BF141" i="8"/>
  <c r="T141" i="8"/>
  <c r="R141" i="8"/>
  <c r="P141" i="8"/>
  <c r="BK141" i="8"/>
  <c r="J141" i="8"/>
  <c r="BE141" i="8"/>
  <c r="BI139" i="8"/>
  <c r="BH139" i="8"/>
  <c r="BG139" i="8"/>
  <c r="BF139" i="8"/>
  <c r="T139" i="8"/>
  <c r="R139" i="8"/>
  <c r="P139" i="8"/>
  <c r="BK139" i="8"/>
  <c r="J139" i="8"/>
  <c r="BE139" i="8"/>
  <c r="BI137" i="8"/>
  <c r="BH137" i="8"/>
  <c r="BG137" i="8"/>
  <c r="BF137" i="8"/>
  <c r="T137" i="8"/>
  <c r="R137" i="8"/>
  <c r="P137" i="8"/>
  <c r="BK137" i="8"/>
  <c r="J137" i="8"/>
  <c r="BE137" i="8"/>
  <c r="BI135" i="8"/>
  <c r="BH135" i="8"/>
  <c r="BG135" i="8"/>
  <c r="BF135" i="8"/>
  <c r="T135" i="8"/>
  <c r="R135" i="8"/>
  <c r="P135" i="8"/>
  <c r="BK135" i="8"/>
  <c r="J135" i="8"/>
  <c r="BE135" i="8"/>
  <c r="BI133" i="8"/>
  <c r="BH133" i="8"/>
  <c r="BG133" i="8"/>
  <c r="BF133" i="8"/>
  <c r="T133" i="8"/>
  <c r="R133" i="8"/>
  <c r="P133" i="8"/>
  <c r="BK133" i="8"/>
  <c r="J133" i="8"/>
  <c r="BE133" i="8"/>
  <c r="BI131" i="8"/>
  <c r="BH131" i="8"/>
  <c r="BG131" i="8"/>
  <c r="BF131" i="8"/>
  <c r="T131" i="8"/>
  <c r="R131" i="8"/>
  <c r="P131" i="8"/>
  <c r="BK131" i="8"/>
  <c r="J131" i="8"/>
  <c r="BE131" i="8"/>
  <c r="BI129" i="8"/>
  <c r="BH129" i="8"/>
  <c r="BG129" i="8"/>
  <c r="BF129" i="8"/>
  <c r="T129" i="8"/>
  <c r="R129" i="8"/>
  <c r="P129" i="8"/>
  <c r="BK129" i="8"/>
  <c r="J129" i="8"/>
  <c r="BE129" i="8"/>
  <c r="BI127" i="8"/>
  <c r="BH127" i="8"/>
  <c r="BG127" i="8"/>
  <c r="BF127" i="8"/>
  <c r="T127" i="8"/>
  <c r="R127" i="8"/>
  <c r="P127" i="8"/>
  <c r="BK127" i="8"/>
  <c r="J127" i="8"/>
  <c r="BE127" i="8"/>
  <c r="BI125" i="8"/>
  <c r="BH125" i="8"/>
  <c r="BG125" i="8"/>
  <c r="BF125" i="8"/>
  <c r="T125" i="8"/>
  <c r="R125" i="8"/>
  <c r="P125" i="8"/>
  <c r="BK125" i="8"/>
  <c r="J125" i="8"/>
  <c r="BE125" i="8"/>
  <c r="BI123" i="8"/>
  <c r="BH123" i="8"/>
  <c r="BG123" i="8"/>
  <c r="BF123" i="8"/>
  <c r="T123" i="8"/>
  <c r="R123" i="8"/>
  <c r="P123" i="8"/>
  <c r="BK123" i="8"/>
  <c r="J123" i="8"/>
  <c r="BE123" i="8"/>
  <c r="BI121" i="8"/>
  <c r="BH121" i="8"/>
  <c r="BG121" i="8"/>
  <c r="BF121" i="8"/>
  <c r="T121" i="8"/>
  <c r="R121" i="8"/>
  <c r="P121" i="8"/>
  <c r="BK121" i="8"/>
  <c r="J121" i="8"/>
  <c r="BE121" i="8"/>
  <c r="BI119" i="8"/>
  <c r="BH119" i="8"/>
  <c r="BG119" i="8"/>
  <c r="BF119" i="8"/>
  <c r="T119" i="8"/>
  <c r="R119" i="8"/>
  <c r="P119" i="8"/>
  <c r="BK119" i="8"/>
  <c r="J119" i="8"/>
  <c r="BE119" i="8"/>
  <c r="BI117" i="8"/>
  <c r="BH117" i="8"/>
  <c r="BG117" i="8"/>
  <c r="BF117" i="8"/>
  <c r="T117" i="8"/>
  <c r="R117" i="8"/>
  <c r="P117" i="8"/>
  <c r="BK117" i="8"/>
  <c r="J117" i="8"/>
  <c r="BE117" i="8"/>
  <c r="BI115" i="8"/>
  <c r="BH115" i="8"/>
  <c r="BG115" i="8"/>
  <c r="BF115" i="8"/>
  <c r="T115" i="8"/>
  <c r="R115" i="8"/>
  <c r="P115" i="8"/>
  <c r="BK115" i="8"/>
  <c r="J115" i="8"/>
  <c r="BE115" i="8"/>
  <c r="BI113" i="8"/>
  <c r="BH113" i="8"/>
  <c r="BG113" i="8"/>
  <c r="BF113" i="8"/>
  <c r="T113" i="8"/>
  <c r="R113" i="8"/>
  <c r="P113" i="8"/>
  <c r="BK113" i="8"/>
  <c r="J113" i="8"/>
  <c r="BE113" i="8"/>
  <c r="BI111" i="8"/>
  <c r="BH111" i="8"/>
  <c r="BG111" i="8"/>
  <c r="BF111" i="8"/>
  <c r="T111" i="8"/>
  <c r="R111" i="8"/>
  <c r="P111" i="8"/>
  <c r="BK111" i="8"/>
  <c r="J111" i="8"/>
  <c r="BE111" i="8"/>
  <c r="BI109" i="8"/>
  <c r="BH109" i="8"/>
  <c r="BG109" i="8"/>
  <c r="BF109" i="8"/>
  <c r="T109" i="8"/>
  <c r="R109" i="8"/>
  <c r="P109" i="8"/>
  <c r="BK109" i="8"/>
  <c r="J109" i="8"/>
  <c r="BE109" i="8"/>
  <c r="BI107" i="8"/>
  <c r="BH107" i="8"/>
  <c r="BG107" i="8"/>
  <c r="BF107" i="8"/>
  <c r="T107" i="8"/>
  <c r="R107" i="8"/>
  <c r="P107" i="8"/>
  <c r="BK107" i="8"/>
  <c r="J107" i="8"/>
  <c r="BE107" i="8"/>
  <c r="BI105" i="8"/>
  <c r="BH105" i="8"/>
  <c r="BG105" i="8"/>
  <c r="BF105" i="8"/>
  <c r="T105" i="8"/>
  <c r="R105" i="8"/>
  <c r="P105" i="8"/>
  <c r="BK105" i="8"/>
  <c r="J105" i="8"/>
  <c r="BE105" i="8"/>
  <c r="BI103" i="8"/>
  <c r="BH103" i="8"/>
  <c r="BG103" i="8"/>
  <c r="BF103" i="8"/>
  <c r="T103" i="8"/>
  <c r="R103" i="8"/>
  <c r="P103" i="8"/>
  <c r="BK103" i="8"/>
  <c r="J103" i="8"/>
  <c r="BE103" i="8"/>
  <c r="BI101" i="8"/>
  <c r="BH101" i="8"/>
  <c r="BG101" i="8"/>
  <c r="BF101" i="8"/>
  <c r="T101" i="8"/>
  <c r="R101" i="8"/>
  <c r="P101" i="8"/>
  <c r="BK101" i="8"/>
  <c r="J101" i="8"/>
  <c r="BE101" i="8"/>
  <c r="BI99" i="8"/>
  <c r="BH99" i="8"/>
  <c r="BG99" i="8"/>
  <c r="BF99" i="8"/>
  <c r="T99" i="8"/>
  <c r="R99" i="8"/>
  <c r="P99" i="8"/>
  <c r="BK99" i="8"/>
  <c r="J99" i="8"/>
  <c r="BE99" i="8"/>
  <c r="BI97" i="8"/>
  <c r="BH97" i="8"/>
  <c r="BG97" i="8"/>
  <c r="BF97" i="8"/>
  <c r="T97" i="8"/>
  <c r="R97" i="8"/>
  <c r="P97" i="8"/>
  <c r="BK97" i="8"/>
  <c r="J97" i="8"/>
  <c r="BE97" i="8"/>
  <c r="BI94" i="8"/>
  <c r="BH94" i="8"/>
  <c r="BG94" i="8"/>
  <c r="BF94" i="8"/>
  <c r="T94" i="8"/>
  <c r="R94" i="8"/>
  <c r="P94" i="8"/>
  <c r="BK94" i="8"/>
  <c r="J94" i="8"/>
  <c r="BE94" i="8"/>
  <c r="BI91" i="8"/>
  <c r="BH91" i="8"/>
  <c r="BG91" i="8"/>
  <c r="BF91" i="8"/>
  <c r="T91" i="8"/>
  <c r="R91" i="8"/>
  <c r="P91" i="8"/>
  <c r="BK91" i="8"/>
  <c r="J91" i="8"/>
  <c r="BE91" i="8"/>
  <c r="BI89" i="8"/>
  <c r="F39" i="8"/>
  <c r="BD65" i="1" s="1"/>
  <c r="BH89" i="8"/>
  <c r="F38" i="8" s="1"/>
  <c r="BC65" i="1" s="1"/>
  <c r="BG89" i="8"/>
  <c r="F37" i="8"/>
  <c r="BB65" i="1" s="1"/>
  <c r="BF89" i="8"/>
  <c r="F36" i="8" s="1"/>
  <c r="BA65" i="1" s="1"/>
  <c r="T89" i="8"/>
  <c r="R89" i="8"/>
  <c r="P89" i="8"/>
  <c r="BK89" i="8"/>
  <c r="J89" i="8"/>
  <c r="BE89" i="8" s="1"/>
  <c r="J85" i="8"/>
  <c r="F84" i="8"/>
  <c r="F82" i="8"/>
  <c r="E80" i="8"/>
  <c r="J59" i="8"/>
  <c r="F58" i="8"/>
  <c r="F56" i="8"/>
  <c r="E54" i="8"/>
  <c r="J23" i="8"/>
  <c r="E23" i="8"/>
  <c r="J84" i="8" s="1"/>
  <c r="J22" i="8"/>
  <c r="J20" i="8"/>
  <c r="E20" i="8"/>
  <c r="F59" i="8" s="1"/>
  <c r="F85" i="8"/>
  <c r="J19" i="8"/>
  <c r="J14" i="8"/>
  <c r="J56" i="8" s="1"/>
  <c r="J82" i="8"/>
  <c r="E7" i="8"/>
  <c r="E76" i="8" s="1"/>
  <c r="J39" i="7"/>
  <c r="J38" i="7"/>
  <c r="AY63" i="1" s="1"/>
  <c r="J37" i="7"/>
  <c r="AX63" i="1" s="1"/>
  <c r="BI90" i="7"/>
  <c r="BH90" i="7"/>
  <c r="BG90" i="7"/>
  <c r="BF90" i="7"/>
  <c r="T90" i="7"/>
  <c r="R90" i="7"/>
  <c r="P90" i="7"/>
  <c r="BK90" i="7"/>
  <c r="J90" i="7"/>
  <c r="BE90" i="7" s="1"/>
  <c r="BI88" i="7"/>
  <c r="BH88" i="7"/>
  <c r="F38" i="7" s="1"/>
  <c r="BC63" i="1" s="1"/>
  <c r="BC61" i="1" s="1"/>
  <c r="AY61" i="1" s="1"/>
  <c r="BG88" i="7"/>
  <c r="BF88" i="7"/>
  <c r="T88" i="7"/>
  <c r="R88" i="7"/>
  <c r="P88" i="7"/>
  <c r="BK88" i="7"/>
  <c r="BK85" i="7" s="1"/>
  <c r="J85" i="7" s="1"/>
  <c r="J88" i="7"/>
  <c r="BE88" i="7" s="1"/>
  <c r="BI86" i="7"/>
  <c r="F39" i="7" s="1"/>
  <c r="BD63" i="1" s="1"/>
  <c r="BD61" i="1" s="1"/>
  <c r="BH86" i="7"/>
  <c r="BG86" i="7"/>
  <c r="BF86" i="7"/>
  <c r="T86" i="7"/>
  <c r="T85" i="7" s="1"/>
  <c r="R86" i="7"/>
  <c r="R85" i="7" s="1"/>
  <c r="P86" i="7"/>
  <c r="P85" i="7" s="1"/>
  <c r="AU63" i="1" s="1"/>
  <c r="BK86" i="7"/>
  <c r="J86" i="7"/>
  <c r="BE86" i="7" s="1"/>
  <c r="J82" i="7"/>
  <c r="F81" i="7"/>
  <c r="F79" i="7"/>
  <c r="E77" i="7"/>
  <c r="J59" i="7"/>
  <c r="F58" i="7"/>
  <c r="F56" i="7"/>
  <c r="E54" i="7"/>
  <c r="J23" i="7"/>
  <c r="E23" i="7"/>
  <c r="J58" i="7" s="1"/>
  <c r="J81" i="7"/>
  <c r="J22" i="7"/>
  <c r="J20" i="7"/>
  <c r="E20" i="7"/>
  <c r="F82" i="7" s="1"/>
  <c r="J19" i="7"/>
  <c r="J14" i="7"/>
  <c r="J79" i="7" s="1"/>
  <c r="E7" i="7"/>
  <c r="E50" i="7" s="1"/>
  <c r="E73" i="7"/>
  <c r="J39" i="6"/>
  <c r="J38" i="6"/>
  <c r="AY62" i="1"/>
  <c r="J37" i="6"/>
  <c r="AX62" i="1"/>
  <c r="BI300" i="6"/>
  <c r="BH300" i="6"/>
  <c r="BG300" i="6"/>
  <c r="BF300" i="6"/>
  <c r="T300" i="6"/>
  <c r="R300" i="6"/>
  <c r="P300" i="6"/>
  <c r="BK300" i="6"/>
  <c r="J300" i="6"/>
  <c r="BE300" i="6"/>
  <c r="BI296" i="6"/>
  <c r="BH296" i="6"/>
  <c r="BG296" i="6"/>
  <c r="BF296" i="6"/>
  <c r="T296" i="6"/>
  <c r="R296" i="6"/>
  <c r="P296" i="6"/>
  <c r="BK296" i="6"/>
  <c r="J296" i="6"/>
  <c r="BE296" i="6"/>
  <c r="BI293" i="6"/>
  <c r="BH293" i="6"/>
  <c r="BG293" i="6"/>
  <c r="BF293" i="6"/>
  <c r="T293" i="6"/>
  <c r="R293" i="6"/>
  <c r="P293" i="6"/>
  <c r="BK293" i="6"/>
  <c r="J293" i="6"/>
  <c r="BE293" i="6"/>
  <c r="BI289" i="6"/>
  <c r="BH289" i="6"/>
  <c r="BG289" i="6"/>
  <c r="BF289" i="6"/>
  <c r="T289" i="6"/>
  <c r="R289" i="6"/>
  <c r="P289" i="6"/>
  <c r="BK289" i="6"/>
  <c r="J289" i="6"/>
  <c r="BE289" i="6"/>
  <c r="BI285" i="6"/>
  <c r="BH285" i="6"/>
  <c r="BG285" i="6"/>
  <c r="BF285" i="6"/>
  <c r="T285" i="6"/>
  <c r="R285" i="6"/>
  <c r="P285" i="6"/>
  <c r="BK285" i="6"/>
  <c r="J285" i="6"/>
  <c r="BE285" i="6"/>
  <c r="BI281" i="6"/>
  <c r="BH281" i="6"/>
  <c r="BG281" i="6"/>
  <c r="BF281" i="6"/>
  <c r="T281" i="6"/>
  <c r="R281" i="6"/>
  <c r="P281" i="6"/>
  <c r="BK281" i="6"/>
  <c r="J281" i="6"/>
  <c r="BE281" i="6"/>
  <c r="BI277" i="6"/>
  <c r="BH277" i="6"/>
  <c r="BG277" i="6"/>
  <c r="BF277" i="6"/>
  <c r="T277" i="6"/>
  <c r="R277" i="6"/>
  <c r="P277" i="6"/>
  <c r="BK277" i="6"/>
  <c r="J277" i="6"/>
  <c r="BE277" i="6"/>
  <c r="BI273" i="6"/>
  <c r="BH273" i="6"/>
  <c r="BG273" i="6"/>
  <c r="BF273" i="6"/>
  <c r="T273" i="6"/>
  <c r="R273" i="6"/>
  <c r="P273" i="6"/>
  <c r="BK273" i="6"/>
  <c r="J273" i="6"/>
  <c r="BE273" i="6"/>
  <c r="BI269" i="6"/>
  <c r="BH269" i="6"/>
  <c r="BG269" i="6"/>
  <c r="BF269" i="6"/>
  <c r="T269" i="6"/>
  <c r="R269" i="6"/>
  <c r="P269" i="6"/>
  <c r="BK269" i="6"/>
  <c r="J269" i="6"/>
  <c r="BE269" i="6"/>
  <c r="BI265" i="6"/>
  <c r="BH265" i="6"/>
  <c r="BG265" i="6"/>
  <c r="BF265" i="6"/>
  <c r="T265" i="6"/>
  <c r="R265" i="6"/>
  <c r="P265" i="6"/>
  <c r="BK265" i="6"/>
  <c r="J265" i="6"/>
  <c r="BE265" i="6"/>
  <c r="BI264" i="6"/>
  <c r="BH264" i="6"/>
  <c r="BG264" i="6"/>
  <c r="BF264" i="6"/>
  <c r="T264" i="6"/>
  <c r="R264" i="6"/>
  <c r="P264" i="6"/>
  <c r="BK264" i="6"/>
  <c r="J264" i="6"/>
  <c r="BE264" i="6"/>
  <c r="BI263" i="6"/>
  <c r="BH263" i="6"/>
  <c r="BG263" i="6"/>
  <c r="BF263" i="6"/>
  <c r="T263" i="6"/>
  <c r="R263" i="6"/>
  <c r="P263" i="6"/>
  <c r="BK263" i="6"/>
  <c r="J263" i="6"/>
  <c r="BE263" i="6"/>
  <c r="BI262" i="6"/>
  <c r="BH262" i="6"/>
  <c r="BG262" i="6"/>
  <c r="BF262" i="6"/>
  <c r="T262" i="6"/>
  <c r="R262" i="6"/>
  <c r="P262" i="6"/>
  <c r="BK262" i="6"/>
  <c r="J262" i="6"/>
  <c r="BE262" i="6"/>
  <c r="BI261" i="6"/>
  <c r="BH261" i="6"/>
  <c r="BG261" i="6"/>
  <c r="BF261" i="6"/>
  <c r="T261" i="6"/>
  <c r="R261" i="6"/>
  <c r="P261" i="6"/>
  <c r="BK261" i="6"/>
  <c r="J261" i="6"/>
  <c r="BE261" i="6"/>
  <c r="BI260" i="6"/>
  <c r="BH260" i="6"/>
  <c r="BG260" i="6"/>
  <c r="BF260" i="6"/>
  <c r="T260" i="6"/>
  <c r="R260" i="6"/>
  <c r="P260" i="6"/>
  <c r="BK260" i="6"/>
  <c r="J260" i="6"/>
  <c r="BE260" i="6"/>
  <c r="BI259" i="6"/>
  <c r="BH259" i="6"/>
  <c r="BG259" i="6"/>
  <c r="BF259" i="6"/>
  <c r="T259" i="6"/>
  <c r="R259" i="6"/>
  <c r="P259" i="6"/>
  <c r="BK259" i="6"/>
  <c r="J259" i="6"/>
  <c r="BE259" i="6"/>
  <c r="BI258" i="6"/>
  <c r="BH258" i="6"/>
  <c r="BG258" i="6"/>
  <c r="BF258" i="6"/>
  <c r="T258" i="6"/>
  <c r="R258" i="6"/>
  <c r="P258" i="6"/>
  <c r="BK258" i="6"/>
  <c r="J258" i="6"/>
  <c r="BE258" i="6"/>
  <c r="BI257" i="6"/>
  <c r="BH257" i="6"/>
  <c r="BG257" i="6"/>
  <c r="BF257" i="6"/>
  <c r="T257" i="6"/>
  <c r="R257" i="6"/>
  <c r="P257" i="6"/>
  <c r="BK257" i="6"/>
  <c r="J257" i="6"/>
  <c r="BE257" i="6"/>
  <c r="BI256" i="6"/>
  <c r="BH256" i="6"/>
  <c r="BG256" i="6"/>
  <c r="BF256" i="6"/>
  <c r="T256" i="6"/>
  <c r="R256" i="6"/>
  <c r="P256" i="6"/>
  <c r="BK256" i="6"/>
  <c r="J256" i="6"/>
  <c r="BE256" i="6"/>
  <c r="BI255" i="6"/>
  <c r="BH255" i="6"/>
  <c r="BG255" i="6"/>
  <c r="BF255" i="6"/>
  <c r="T255" i="6"/>
  <c r="R255" i="6"/>
  <c r="P255" i="6"/>
  <c r="BK255" i="6"/>
  <c r="J255" i="6"/>
  <c r="BE255" i="6"/>
  <c r="BI254" i="6"/>
  <c r="BH254" i="6"/>
  <c r="BG254" i="6"/>
  <c r="BF254" i="6"/>
  <c r="T254" i="6"/>
  <c r="R254" i="6"/>
  <c r="P254" i="6"/>
  <c r="BK254" i="6"/>
  <c r="J254" i="6"/>
  <c r="BE254" i="6"/>
  <c r="BI253" i="6"/>
  <c r="BH253" i="6"/>
  <c r="BG253" i="6"/>
  <c r="BF253" i="6"/>
  <c r="T253" i="6"/>
  <c r="R253" i="6"/>
  <c r="P253" i="6"/>
  <c r="BK253" i="6"/>
  <c r="J253" i="6"/>
  <c r="BE253" i="6"/>
  <c r="BI252" i="6"/>
  <c r="BH252" i="6"/>
  <c r="BG252" i="6"/>
  <c r="BF252" i="6"/>
  <c r="T252" i="6"/>
  <c r="R252" i="6"/>
  <c r="P252" i="6"/>
  <c r="BK252" i="6"/>
  <c r="J252" i="6"/>
  <c r="BE252" i="6"/>
  <c r="BI251" i="6"/>
  <c r="BH251" i="6"/>
  <c r="BG251" i="6"/>
  <c r="BF251" i="6"/>
  <c r="T251" i="6"/>
  <c r="R251" i="6"/>
  <c r="P251" i="6"/>
  <c r="BK251" i="6"/>
  <c r="J251" i="6"/>
  <c r="BE251" i="6"/>
  <c r="BI250" i="6"/>
  <c r="BH250" i="6"/>
  <c r="BG250" i="6"/>
  <c r="BF250" i="6"/>
  <c r="T250" i="6"/>
  <c r="R250" i="6"/>
  <c r="P250" i="6"/>
  <c r="BK250" i="6"/>
  <c r="J250" i="6"/>
  <c r="BE250" i="6"/>
  <c r="BI249" i="6"/>
  <c r="BH249" i="6"/>
  <c r="BG249" i="6"/>
  <c r="BF249" i="6"/>
  <c r="T249" i="6"/>
  <c r="R249" i="6"/>
  <c r="P249" i="6"/>
  <c r="BK249" i="6"/>
  <c r="J249" i="6"/>
  <c r="BE249" i="6"/>
  <c r="BI248" i="6"/>
  <c r="BH248" i="6"/>
  <c r="BG248" i="6"/>
  <c r="BF248" i="6"/>
  <c r="T248" i="6"/>
  <c r="R248" i="6"/>
  <c r="P248" i="6"/>
  <c r="BK248" i="6"/>
  <c r="J248" i="6"/>
  <c r="BE248" i="6"/>
  <c r="BI247" i="6"/>
  <c r="BH247" i="6"/>
  <c r="BG247" i="6"/>
  <c r="BF247" i="6"/>
  <c r="T247" i="6"/>
  <c r="T246" i="6"/>
  <c r="R247" i="6"/>
  <c r="R246" i="6"/>
  <c r="P247" i="6"/>
  <c r="P246" i="6"/>
  <c r="BK247" i="6"/>
  <c r="BK246" i="6"/>
  <c r="J246" i="6" s="1"/>
  <c r="J66" i="6" s="1"/>
  <c r="J247" i="6"/>
  <c r="BE247" i="6" s="1"/>
  <c r="BI242" i="6"/>
  <c r="BH242" i="6"/>
  <c r="BG242" i="6"/>
  <c r="BF242" i="6"/>
  <c r="T242" i="6"/>
  <c r="R242" i="6"/>
  <c r="P242" i="6"/>
  <c r="BK242" i="6"/>
  <c r="J242" i="6"/>
  <c r="BE242" i="6"/>
  <c r="BI238" i="6"/>
  <c r="BH238" i="6"/>
  <c r="BG238" i="6"/>
  <c r="BF238" i="6"/>
  <c r="T238" i="6"/>
  <c r="R238" i="6"/>
  <c r="P238" i="6"/>
  <c r="BK238" i="6"/>
  <c r="J238" i="6"/>
  <c r="BE238" i="6"/>
  <c r="BI234" i="6"/>
  <c r="BH234" i="6"/>
  <c r="BG234" i="6"/>
  <c r="BF234" i="6"/>
  <c r="T234" i="6"/>
  <c r="R234" i="6"/>
  <c r="P234" i="6"/>
  <c r="BK234" i="6"/>
  <c r="J234" i="6"/>
  <c r="BE234" i="6"/>
  <c r="BI230" i="6"/>
  <c r="BH230" i="6"/>
  <c r="BG230" i="6"/>
  <c r="BF230" i="6"/>
  <c r="T230" i="6"/>
  <c r="R230" i="6"/>
  <c r="P230" i="6"/>
  <c r="BK230" i="6"/>
  <c r="J230" i="6"/>
  <c r="BE230" i="6"/>
  <c r="BI227" i="6"/>
  <c r="BH227" i="6"/>
  <c r="BG227" i="6"/>
  <c r="BF227" i="6"/>
  <c r="T227" i="6"/>
  <c r="R227" i="6"/>
  <c r="P227" i="6"/>
  <c r="BK227" i="6"/>
  <c r="J227" i="6"/>
  <c r="BE227" i="6"/>
  <c r="BI224" i="6"/>
  <c r="BH224" i="6"/>
  <c r="BG224" i="6"/>
  <c r="BF224" i="6"/>
  <c r="T224" i="6"/>
  <c r="R224" i="6"/>
  <c r="P224" i="6"/>
  <c r="BK224" i="6"/>
  <c r="J224" i="6"/>
  <c r="BE224" i="6"/>
  <c r="BI221" i="6"/>
  <c r="BH221" i="6"/>
  <c r="BG221" i="6"/>
  <c r="BF221" i="6"/>
  <c r="T221" i="6"/>
  <c r="R221" i="6"/>
  <c r="P221" i="6"/>
  <c r="BK221" i="6"/>
  <c r="J221" i="6"/>
  <c r="BE221" i="6"/>
  <c r="BI218" i="6"/>
  <c r="BH218" i="6"/>
  <c r="BG218" i="6"/>
  <c r="BF218" i="6"/>
  <c r="T218" i="6"/>
  <c r="R218" i="6"/>
  <c r="P218" i="6"/>
  <c r="BK218" i="6"/>
  <c r="J218" i="6"/>
  <c r="BE218" i="6"/>
  <c r="BI215" i="6"/>
  <c r="BH215" i="6"/>
  <c r="BG215" i="6"/>
  <c r="BF215" i="6"/>
  <c r="T215" i="6"/>
  <c r="R215" i="6"/>
  <c r="P215" i="6"/>
  <c r="BK215" i="6"/>
  <c r="J215" i="6"/>
  <c r="BE215" i="6"/>
  <c r="BI211" i="6"/>
  <c r="BH211" i="6"/>
  <c r="BG211" i="6"/>
  <c r="BF211" i="6"/>
  <c r="T211" i="6"/>
  <c r="R211" i="6"/>
  <c r="P211" i="6"/>
  <c r="BK211" i="6"/>
  <c r="J211" i="6"/>
  <c r="BE211" i="6"/>
  <c r="BI208" i="6"/>
  <c r="BH208" i="6"/>
  <c r="BG208" i="6"/>
  <c r="BF208" i="6"/>
  <c r="T208" i="6"/>
  <c r="R208" i="6"/>
  <c r="P208" i="6"/>
  <c r="BK208" i="6"/>
  <c r="J208" i="6"/>
  <c r="BE208" i="6"/>
  <c r="BI205" i="6"/>
  <c r="BH205" i="6"/>
  <c r="BG205" i="6"/>
  <c r="BF205" i="6"/>
  <c r="T205" i="6"/>
  <c r="R205" i="6"/>
  <c r="P205" i="6"/>
  <c r="BK205" i="6"/>
  <c r="J205" i="6"/>
  <c r="BE205" i="6"/>
  <c r="BI202" i="6"/>
  <c r="BH202" i="6"/>
  <c r="BG202" i="6"/>
  <c r="BF202" i="6"/>
  <c r="T202" i="6"/>
  <c r="R202" i="6"/>
  <c r="P202" i="6"/>
  <c r="BK202" i="6"/>
  <c r="J202" i="6"/>
  <c r="BE202" i="6"/>
  <c r="BI199" i="6"/>
  <c r="BH199" i="6"/>
  <c r="BG199" i="6"/>
  <c r="BF199" i="6"/>
  <c r="T199" i="6"/>
  <c r="R199" i="6"/>
  <c r="P199" i="6"/>
  <c r="BK199" i="6"/>
  <c r="J199" i="6"/>
  <c r="BE199" i="6"/>
  <c r="BI196" i="6"/>
  <c r="BH196" i="6"/>
  <c r="BG196" i="6"/>
  <c r="BF196" i="6"/>
  <c r="T196" i="6"/>
  <c r="R196" i="6"/>
  <c r="P196" i="6"/>
  <c r="BK196" i="6"/>
  <c r="J196" i="6"/>
  <c r="BE196" i="6"/>
  <c r="BI193" i="6"/>
  <c r="BH193" i="6"/>
  <c r="BG193" i="6"/>
  <c r="BF193" i="6"/>
  <c r="T193" i="6"/>
  <c r="R193" i="6"/>
  <c r="P193" i="6"/>
  <c r="BK193" i="6"/>
  <c r="J193" i="6"/>
  <c r="BE193" i="6"/>
  <c r="BI190" i="6"/>
  <c r="BH190" i="6"/>
  <c r="BG190" i="6"/>
  <c r="BF190" i="6"/>
  <c r="T190" i="6"/>
  <c r="R190" i="6"/>
  <c r="P190" i="6"/>
  <c r="BK190" i="6"/>
  <c r="J190" i="6"/>
  <c r="BE190" i="6"/>
  <c r="BI186" i="6"/>
  <c r="BH186" i="6"/>
  <c r="BG186" i="6"/>
  <c r="BF186" i="6"/>
  <c r="T186" i="6"/>
  <c r="R186" i="6"/>
  <c r="P186" i="6"/>
  <c r="BK186" i="6"/>
  <c r="J186" i="6"/>
  <c r="BE186" i="6"/>
  <c r="BI182" i="6"/>
  <c r="BH182" i="6"/>
  <c r="BG182" i="6"/>
  <c r="BF182" i="6"/>
  <c r="T182" i="6"/>
  <c r="R182" i="6"/>
  <c r="P182" i="6"/>
  <c r="BK182" i="6"/>
  <c r="J182" i="6"/>
  <c r="BE182" i="6"/>
  <c r="BI179" i="6"/>
  <c r="BH179" i="6"/>
  <c r="BG179" i="6"/>
  <c r="BF179" i="6"/>
  <c r="T179" i="6"/>
  <c r="R179" i="6"/>
  <c r="P179" i="6"/>
  <c r="BK179" i="6"/>
  <c r="J179" i="6"/>
  <c r="BE179" i="6"/>
  <c r="BI176" i="6"/>
  <c r="BH176" i="6"/>
  <c r="BG176" i="6"/>
  <c r="BF176" i="6"/>
  <c r="T176" i="6"/>
  <c r="T175" i="6"/>
  <c r="T174" i="6" s="1"/>
  <c r="T88" i="6" s="1"/>
  <c r="R176" i="6"/>
  <c r="R175" i="6" s="1"/>
  <c r="R174" i="6" s="1"/>
  <c r="P176" i="6"/>
  <c r="P175" i="6"/>
  <c r="P174" i="6" s="1"/>
  <c r="P88" i="6" s="1"/>
  <c r="AU62" i="1" s="1"/>
  <c r="BK176" i="6"/>
  <c r="BK175" i="6" s="1"/>
  <c r="J176" i="6"/>
  <c r="BE176" i="6"/>
  <c r="BI171" i="6"/>
  <c r="BH171" i="6"/>
  <c r="BG171" i="6"/>
  <c r="BF171" i="6"/>
  <c r="T171" i="6"/>
  <c r="R171" i="6"/>
  <c r="P171" i="6"/>
  <c r="BK171" i="6"/>
  <c r="J171" i="6"/>
  <c r="BE171" i="6"/>
  <c r="BI168" i="6"/>
  <c r="BH168" i="6"/>
  <c r="BG168" i="6"/>
  <c r="BF168" i="6"/>
  <c r="T168" i="6"/>
  <c r="R168" i="6"/>
  <c r="P168" i="6"/>
  <c r="BK168" i="6"/>
  <c r="J168" i="6"/>
  <c r="BE168" i="6"/>
  <c r="BI165" i="6"/>
  <c r="BH165" i="6"/>
  <c r="BG165" i="6"/>
  <c r="BF165" i="6"/>
  <c r="T165" i="6"/>
  <c r="R165" i="6"/>
  <c r="P165" i="6"/>
  <c r="BK165" i="6"/>
  <c r="J165" i="6"/>
  <c r="BE165" i="6"/>
  <c r="BI162" i="6"/>
  <c r="BH162" i="6"/>
  <c r="BG162" i="6"/>
  <c r="BF162" i="6"/>
  <c r="T162" i="6"/>
  <c r="R162" i="6"/>
  <c r="P162" i="6"/>
  <c r="BK162" i="6"/>
  <c r="J162" i="6"/>
  <c r="BE162" i="6"/>
  <c r="BI159" i="6"/>
  <c r="BH159" i="6"/>
  <c r="BG159" i="6"/>
  <c r="BF159" i="6"/>
  <c r="T159" i="6"/>
  <c r="R159" i="6"/>
  <c r="P159" i="6"/>
  <c r="BK159" i="6"/>
  <c r="J159" i="6"/>
  <c r="BE159" i="6"/>
  <c r="BI156" i="6"/>
  <c r="BH156" i="6"/>
  <c r="BG156" i="6"/>
  <c r="BF156" i="6"/>
  <c r="T156" i="6"/>
  <c r="R156" i="6"/>
  <c r="P156" i="6"/>
  <c r="BK156" i="6"/>
  <c r="J156" i="6"/>
  <c r="BE156" i="6"/>
  <c r="BI154" i="6"/>
  <c r="BH154" i="6"/>
  <c r="BG154" i="6"/>
  <c r="BF154" i="6"/>
  <c r="T154" i="6"/>
  <c r="R154" i="6"/>
  <c r="P154" i="6"/>
  <c r="BK154" i="6"/>
  <c r="J154" i="6"/>
  <c r="BE154" i="6"/>
  <c r="BI152" i="6"/>
  <c r="BH152" i="6"/>
  <c r="BG152" i="6"/>
  <c r="BF152" i="6"/>
  <c r="T152" i="6"/>
  <c r="R152" i="6"/>
  <c r="P152" i="6"/>
  <c r="BK152" i="6"/>
  <c r="J152" i="6"/>
  <c r="BE152" i="6"/>
  <c r="BI150" i="6"/>
  <c r="BH150" i="6"/>
  <c r="BG150" i="6"/>
  <c r="BF150" i="6"/>
  <c r="T150" i="6"/>
  <c r="R150" i="6"/>
  <c r="P150" i="6"/>
  <c r="BK150" i="6"/>
  <c r="J150" i="6"/>
  <c r="BE150" i="6"/>
  <c r="BI148" i="6"/>
  <c r="BH148" i="6"/>
  <c r="BG148" i="6"/>
  <c r="BF148" i="6"/>
  <c r="T148" i="6"/>
  <c r="R148" i="6"/>
  <c r="P148" i="6"/>
  <c r="BK148" i="6"/>
  <c r="J148" i="6"/>
  <c r="BE148" i="6"/>
  <c r="BI146" i="6"/>
  <c r="BH146" i="6"/>
  <c r="BG146" i="6"/>
  <c r="BF146" i="6"/>
  <c r="T146" i="6"/>
  <c r="R146" i="6"/>
  <c r="P146" i="6"/>
  <c r="BK146" i="6"/>
  <c r="J146" i="6"/>
  <c r="BE146" i="6"/>
  <c r="BI144" i="6"/>
  <c r="BH144" i="6"/>
  <c r="BG144" i="6"/>
  <c r="BF144" i="6"/>
  <c r="T144" i="6"/>
  <c r="R144" i="6"/>
  <c r="P144" i="6"/>
  <c r="BK144" i="6"/>
  <c r="J144" i="6"/>
  <c r="BE144" i="6"/>
  <c r="BI142" i="6"/>
  <c r="BH142" i="6"/>
  <c r="BG142" i="6"/>
  <c r="BF142" i="6"/>
  <c r="T142" i="6"/>
  <c r="R142" i="6"/>
  <c r="P142" i="6"/>
  <c r="BK142" i="6"/>
  <c r="J142" i="6"/>
  <c r="BE142" i="6"/>
  <c r="BI140" i="6"/>
  <c r="BH140" i="6"/>
  <c r="BG140" i="6"/>
  <c r="BF140" i="6"/>
  <c r="T140" i="6"/>
  <c r="R140" i="6"/>
  <c r="P140" i="6"/>
  <c r="BK140" i="6"/>
  <c r="J140" i="6"/>
  <c r="BE140" i="6"/>
  <c r="BI138" i="6"/>
  <c r="BH138" i="6"/>
  <c r="BG138" i="6"/>
  <c r="BF138" i="6"/>
  <c r="T138" i="6"/>
  <c r="R138" i="6"/>
  <c r="P138" i="6"/>
  <c r="BK138" i="6"/>
  <c r="J138" i="6"/>
  <c r="BE138" i="6"/>
  <c r="BI136" i="6"/>
  <c r="BH136" i="6"/>
  <c r="BG136" i="6"/>
  <c r="BF136" i="6"/>
  <c r="T136" i="6"/>
  <c r="R136" i="6"/>
  <c r="P136" i="6"/>
  <c r="BK136" i="6"/>
  <c r="J136" i="6"/>
  <c r="BE136" i="6"/>
  <c r="BI134" i="6"/>
  <c r="BH134" i="6"/>
  <c r="BG134" i="6"/>
  <c r="BF134" i="6"/>
  <c r="T134" i="6"/>
  <c r="R134" i="6"/>
  <c r="P134" i="6"/>
  <c r="BK134" i="6"/>
  <c r="J134" i="6"/>
  <c r="BE134" i="6"/>
  <c r="BI132" i="6"/>
  <c r="BH132" i="6"/>
  <c r="BG132" i="6"/>
  <c r="BF132" i="6"/>
  <c r="T132" i="6"/>
  <c r="R132" i="6"/>
  <c r="P132" i="6"/>
  <c r="BK132" i="6"/>
  <c r="J132" i="6"/>
  <c r="BE132" i="6"/>
  <c r="BI130" i="6"/>
  <c r="BH130" i="6"/>
  <c r="BG130" i="6"/>
  <c r="BF130" i="6"/>
  <c r="T130" i="6"/>
  <c r="R130" i="6"/>
  <c r="P130" i="6"/>
  <c r="BK130" i="6"/>
  <c r="J130" i="6"/>
  <c r="BE130" i="6"/>
  <c r="BI128" i="6"/>
  <c r="BH128" i="6"/>
  <c r="BG128" i="6"/>
  <c r="BF128" i="6"/>
  <c r="T128" i="6"/>
  <c r="R128" i="6"/>
  <c r="P128" i="6"/>
  <c r="BK128" i="6"/>
  <c r="J128" i="6"/>
  <c r="BE128" i="6"/>
  <c r="BI126" i="6"/>
  <c r="BH126" i="6"/>
  <c r="BG126" i="6"/>
  <c r="BF126" i="6"/>
  <c r="T126" i="6"/>
  <c r="R126" i="6"/>
  <c r="P126" i="6"/>
  <c r="BK126" i="6"/>
  <c r="J126" i="6"/>
  <c r="BE126" i="6"/>
  <c r="BI124" i="6"/>
  <c r="BH124" i="6"/>
  <c r="BG124" i="6"/>
  <c r="BF124" i="6"/>
  <c r="T124" i="6"/>
  <c r="R124" i="6"/>
  <c r="P124" i="6"/>
  <c r="BK124" i="6"/>
  <c r="J124" i="6"/>
  <c r="BE124" i="6"/>
  <c r="BI122" i="6"/>
  <c r="BH122" i="6"/>
  <c r="BG122" i="6"/>
  <c r="BF122" i="6"/>
  <c r="T122" i="6"/>
  <c r="R122" i="6"/>
  <c r="P122" i="6"/>
  <c r="BK122" i="6"/>
  <c r="J122" i="6"/>
  <c r="BE122" i="6"/>
  <c r="BI120" i="6"/>
  <c r="BH120" i="6"/>
  <c r="BG120" i="6"/>
  <c r="BF120" i="6"/>
  <c r="T120" i="6"/>
  <c r="R120" i="6"/>
  <c r="P120" i="6"/>
  <c r="BK120" i="6"/>
  <c r="J120" i="6"/>
  <c r="BE120" i="6"/>
  <c r="BI118" i="6"/>
  <c r="BH118" i="6"/>
  <c r="BG118" i="6"/>
  <c r="BF118" i="6"/>
  <c r="T118" i="6"/>
  <c r="R118" i="6"/>
  <c r="P118" i="6"/>
  <c r="BK118" i="6"/>
  <c r="J118" i="6"/>
  <c r="BE118" i="6"/>
  <c r="BI116" i="6"/>
  <c r="BH116" i="6"/>
  <c r="BG116" i="6"/>
  <c r="BF116" i="6"/>
  <c r="T116" i="6"/>
  <c r="R116" i="6"/>
  <c r="P116" i="6"/>
  <c r="BK116" i="6"/>
  <c r="J116" i="6"/>
  <c r="BE116" i="6"/>
  <c r="BI114" i="6"/>
  <c r="BH114" i="6"/>
  <c r="BG114" i="6"/>
  <c r="BF114" i="6"/>
  <c r="T114" i="6"/>
  <c r="R114" i="6"/>
  <c r="P114" i="6"/>
  <c r="BK114" i="6"/>
  <c r="J114" i="6"/>
  <c r="BE114" i="6"/>
  <c r="BI112" i="6"/>
  <c r="BH112" i="6"/>
  <c r="BG112" i="6"/>
  <c r="BF112" i="6"/>
  <c r="T112" i="6"/>
  <c r="R112" i="6"/>
  <c r="P112" i="6"/>
  <c r="BK112" i="6"/>
  <c r="J112" i="6"/>
  <c r="BE112" i="6"/>
  <c r="BI110" i="6"/>
  <c r="BH110" i="6"/>
  <c r="BG110" i="6"/>
  <c r="BF110" i="6"/>
  <c r="T110" i="6"/>
  <c r="R110" i="6"/>
  <c r="P110" i="6"/>
  <c r="BK110" i="6"/>
  <c r="J110" i="6"/>
  <c r="BE110" i="6"/>
  <c r="BI108" i="6"/>
  <c r="BH108" i="6"/>
  <c r="BG108" i="6"/>
  <c r="BF108" i="6"/>
  <c r="T108" i="6"/>
  <c r="R108" i="6"/>
  <c r="P108" i="6"/>
  <c r="BK108" i="6"/>
  <c r="J108" i="6"/>
  <c r="BE108" i="6"/>
  <c r="BI106" i="6"/>
  <c r="BH106" i="6"/>
  <c r="BG106" i="6"/>
  <c r="BF106" i="6"/>
  <c r="T106" i="6"/>
  <c r="R106" i="6"/>
  <c r="P106" i="6"/>
  <c r="BK106" i="6"/>
  <c r="J106" i="6"/>
  <c r="BE106" i="6"/>
  <c r="BI104" i="6"/>
  <c r="BH104" i="6"/>
  <c r="BG104" i="6"/>
  <c r="BF104" i="6"/>
  <c r="T104" i="6"/>
  <c r="R104" i="6"/>
  <c r="P104" i="6"/>
  <c r="BK104" i="6"/>
  <c r="J104" i="6"/>
  <c r="BE104" i="6"/>
  <c r="BI102" i="6"/>
  <c r="BH102" i="6"/>
  <c r="BG102" i="6"/>
  <c r="BF102" i="6"/>
  <c r="T102" i="6"/>
  <c r="R102" i="6"/>
  <c r="P102" i="6"/>
  <c r="BK102" i="6"/>
  <c r="J102" i="6"/>
  <c r="BE102" i="6"/>
  <c r="BI100" i="6"/>
  <c r="BH100" i="6"/>
  <c r="BG100" i="6"/>
  <c r="BF100" i="6"/>
  <c r="T100" i="6"/>
  <c r="R100" i="6"/>
  <c r="P100" i="6"/>
  <c r="BK100" i="6"/>
  <c r="J100" i="6"/>
  <c r="BE100" i="6"/>
  <c r="BI97" i="6"/>
  <c r="BH97" i="6"/>
  <c r="BG97" i="6"/>
  <c r="BF97" i="6"/>
  <c r="T97" i="6"/>
  <c r="R97" i="6"/>
  <c r="P97" i="6"/>
  <c r="BK97" i="6"/>
  <c r="J97" i="6"/>
  <c r="BE97" i="6"/>
  <c r="BI94" i="6"/>
  <c r="BH94" i="6"/>
  <c r="BG94" i="6"/>
  <c r="BF94" i="6"/>
  <c r="T94" i="6"/>
  <c r="R94" i="6"/>
  <c r="P94" i="6"/>
  <c r="BK94" i="6"/>
  <c r="J94" i="6"/>
  <c r="BE94" i="6"/>
  <c r="BI91" i="6"/>
  <c r="BH91" i="6"/>
  <c r="BG91" i="6"/>
  <c r="BF91" i="6"/>
  <c r="T91" i="6"/>
  <c r="R91" i="6"/>
  <c r="R88" i="6" s="1"/>
  <c r="P91" i="6"/>
  <c r="BK91" i="6"/>
  <c r="J91" i="6"/>
  <c r="BE91" i="6"/>
  <c r="BI89" i="6"/>
  <c r="F39" i="6"/>
  <c r="BD62" i="1" s="1"/>
  <c r="BH89" i="6"/>
  <c r="F38" i="6" s="1"/>
  <c r="BC62" i="1" s="1"/>
  <c r="BG89" i="6"/>
  <c r="F37" i="6"/>
  <c r="BB62" i="1" s="1"/>
  <c r="BF89" i="6"/>
  <c r="F36" i="6" s="1"/>
  <c r="BA62" i="1" s="1"/>
  <c r="T89" i="6"/>
  <c r="R89" i="6"/>
  <c r="P89" i="6"/>
  <c r="BK89" i="6"/>
  <c r="J89" i="6"/>
  <c r="BE89" i="6" s="1"/>
  <c r="J85" i="6"/>
  <c r="F84" i="6"/>
  <c r="F82" i="6"/>
  <c r="E80" i="6"/>
  <c r="J59" i="6"/>
  <c r="F58" i="6"/>
  <c r="F56" i="6"/>
  <c r="E54" i="6"/>
  <c r="J23" i="6"/>
  <c r="E23" i="6"/>
  <c r="J84" i="6" s="1"/>
  <c r="J22" i="6"/>
  <c r="J20" i="6"/>
  <c r="E20" i="6"/>
  <c r="F85" i="6"/>
  <c r="F59" i="6"/>
  <c r="J19" i="6"/>
  <c r="J14" i="6"/>
  <c r="J82" i="6"/>
  <c r="J56" i="6"/>
  <c r="E7" i="6"/>
  <c r="E76" i="6" s="1"/>
  <c r="J39" i="5"/>
  <c r="J38" i="5"/>
  <c r="AY60" i="1" s="1"/>
  <c r="J37" i="5"/>
  <c r="AX60" i="1" s="1"/>
  <c r="BI88" i="5"/>
  <c r="BH88" i="5"/>
  <c r="BG88" i="5"/>
  <c r="BF88" i="5"/>
  <c r="T88" i="5"/>
  <c r="R88" i="5"/>
  <c r="P88" i="5"/>
  <c r="BK88" i="5"/>
  <c r="BK85" i="5" s="1"/>
  <c r="J85" i="5" s="1"/>
  <c r="J88" i="5"/>
  <c r="BE88" i="5" s="1"/>
  <c r="BI86" i="5"/>
  <c r="BH86" i="5"/>
  <c r="F38" i="5" s="1"/>
  <c r="BC60" i="1" s="1"/>
  <c r="BC58" i="1" s="1"/>
  <c r="AY58" i="1" s="1"/>
  <c r="BG86" i="5"/>
  <c r="F37" i="5" s="1"/>
  <c r="BB60" i="1" s="1"/>
  <c r="BB58" i="1" s="1"/>
  <c r="AX58" i="1" s="1"/>
  <c r="BF86" i="5"/>
  <c r="J36" i="5" s="1"/>
  <c r="AW60" i="1" s="1"/>
  <c r="T86" i="5"/>
  <c r="T85" i="5" s="1"/>
  <c r="R86" i="5"/>
  <c r="R85" i="5" s="1"/>
  <c r="P86" i="5"/>
  <c r="P85" i="5" s="1"/>
  <c r="AU60" i="1" s="1"/>
  <c r="BK86" i="5"/>
  <c r="J86" i="5"/>
  <c r="BE86" i="5" s="1"/>
  <c r="J82" i="5"/>
  <c r="F81" i="5"/>
  <c r="F79" i="5"/>
  <c r="E77" i="5"/>
  <c r="J59" i="5"/>
  <c r="F58" i="5"/>
  <c r="F56" i="5"/>
  <c r="E54" i="5"/>
  <c r="J23" i="5"/>
  <c r="E23" i="5"/>
  <c r="J81" i="5"/>
  <c r="J58" i="5"/>
  <c r="J22" i="5"/>
  <c r="J20" i="5"/>
  <c r="E20" i="5"/>
  <c r="F82" i="5" s="1"/>
  <c r="F59" i="5"/>
  <c r="J19" i="5"/>
  <c r="J14" i="5"/>
  <c r="J79" i="5" s="1"/>
  <c r="J56" i="5"/>
  <c r="E7" i="5"/>
  <c r="E73" i="5"/>
  <c r="E50" i="5"/>
  <c r="J39" i="4"/>
  <c r="J38" i="4"/>
  <c r="AY59" i="1"/>
  <c r="J37" i="4"/>
  <c r="AX59" i="1"/>
  <c r="BI257" i="4"/>
  <c r="BH257" i="4"/>
  <c r="BG257" i="4"/>
  <c r="BF257" i="4"/>
  <c r="T257" i="4"/>
  <c r="R257" i="4"/>
  <c r="P257" i="4"/>
  <c r="BK257" i="4"/>
  <c r="J257" i="4"/>
  <c r="BE257" i="4"/>
  <c r="BI254" i="4"/>
  <c r="BH254" i="4"/>
  <c r="BG254" i="4"/>
  <c r="BF254" i="4"/>
  <c r="T254" i="4"/>
  <c r="R254" i="4"/>
  <c r="P254" i="4"/>
  <c r="BK254" i="4"/>
  <c r="J254" i="4"/>
  <c r="BE254" i="4"/>
  <c r="BI251" i="4"/>
  <c r="BH251" i="4"/>
  <c r="BG251" i="4"/>
  <c r="BF251" i="4"/>
  <c r="T251" i="4"/>
  <c r="R251" i="4"/>
  <c r="P251" i="4"/>
  <c r="BK251" i="4"/>
  <c r="J251" i="4"/>
  <c r="BE251" i="4"/>
  <c r="BI247" i="4"/>
  <c r="BH247" i="4"/>
  <c r="BG247" i="4"/>
  <c r="BF247" i="4"/>
  <c r="T247" i="4"/>
  <c r="R247" i="4"/>
  <c r="P247" i="4"/>
  <c r="BK247" i="4"/>
  <c r="J247" i="4"/>
  <c r="BE247" i="4"/>
  <c r="BI243" i="4"/>
  <c r="BH243" i="4"/>
  <c r="BG243" i="4"/>
  <c r="BF243" i="4"/>
  <c r="T243" i="4"/>
  <c r="R243" i="4"/>
  <c r="P243" i="4"/>
  <c r="BK243" i="4"/>
  <c r="J243" i="4"/>
  <c r="BE243" i="4"/>
  <c r="BI239" i="4"/>
  <c r="BH239" i="4"/>
  <c r="BG239" i="4"/>
  <c r="BF239" i="4"/>
  <c r="T239" i="4"/>
  <c r="R239" i="4"/>
  <c r="P239" i="4"/>
  <c r="BK239" i="4"/>
  <c r="J239" i="4"/>
  <c r="BE239" i="4"/>
  <c r="BI235" i="4"/>
  <c r="BH235" i="4"/>
  <c r="BG235" i="4"/>
  <c r="BF235" i="4"/>
  <c r="T235" i="4"/>
  <c r="R235" i="4"/>
  <c r="P235" i="4"/>
  <c r="BK235" i="4"/>
  <c r="J235" i="4"/>
  <c r="BE235" i="4"/>
  <c r="BI231" i="4"/>
  <c r="BH231" i="4"/>
  <c r="BG231" i="4"/>
  <c r="BF231" i="4"/>
  <c r="T231" i="4"/>
  <c r="R231" i="4"/>
  <c r="P231" i="4"/>
  <c r="BK231" i="4"/>
  <c r="J231" i="4"/>
  <c r="BE231" i="4"/>
  <c r="BI227" i="4"/>
  <c r="BH227" i="4"/>
  <c r="BG227" i="4"/>
  <c r="BF227" i="4"/>
  <c r="T227" i="4"/>
  <c r="R227" i="4"/>
  <c r="P227" i="4"/>
  <c r="BK227" i="4"/>
  <c r="J227" i="4"/>
  <c r="BE227" i="4"/>
  <c r="BI223" i="4"/>
  <c r="BH223" i="4"/>
  <c r="BG223" i="4"/>
  <c r="BF223" i="4"/>
  <c r="T223" i="4"/>
  <c r="R223" i="4"/>
  <c r="P223" i="4"/>
  <c r="BK223" i="4"/>
  <c r="J223" i="4"/>
  <c r="BE223" i="4"/>
  <c r="BI222" i="4"/>
  <c r="BH222" i="4"/>
  <c r="BG222" i="4"/>
  <c r="BF222" i="4"/>
  <c r="T222" i="4"/>
  <c r="R222" i="4"/>
  <c r="P222" i="4"/>
  <c r="BK222" i="4"/>
  <c r="J222" i="4"/>
  <c r="BE222" i="4"/>
  <c r="BI221" i="4"/>
  <c r="BH221" i="4"/>
  <c r="BG221" i="4"/>
  <c r="BF221" i="4"/>
  <c r="T221" i="4"/>
  <c r="R221" i="4"/>
  <c r="P221" i="4"/>
  <c r="BK221" i="4"/>
  <c r="J221" i="4"/>
  <c r="BE221" i="4"/>
  <c r="BI220" i="4"/>
  <c r="BH220" i="4"/>
  <c r="BG220" i="4"/>
  <c r="BF220" i="4"/>
  <c r="T220" i="4"/>
  <c r="R220" i="4"/>
  <c r="P220" i="4"/>
  <c r="BK220" i="4"/>
  <c r="J220" i="4"/>
  <c r="BE220" i="4"/>
  <c r="BI219" i="4"/>
  <c r="BH219" i="4"/>
  <c r="BG219" i="4"/>
  <c r="BF219" i="4"/>
  <c r="T219" i="4"/>
  <c r="R219" i="4"/>
  <c r="P219" i="4"/>
  <c r="BK219" i="4"/>
  <c r="J219" i="4"/>
  <c r="BE219" i="4"/>
  <c r="BI218" i="4"/>
  <c r="BH218" i="4"/>
  <c r="BG218" i="4"/>
  <c r="BF218" i="4"/>
  <c r="T218" i="4"/>
  <c r="R218" i="4"/>
  <c r="P218" i="4"/>
  <c r="BK218" i="4"/>
  <c r="J218" i="4"/>
  <c r="BE218" i="4"/>
  <c r="BI217" i="4"/>
  <c r="BH217" i="4"/>
  <c r="BG217" i="4"/>
  <c r="BF217" i="4"/>
  <c r="T217" i="4"/>
  <c r="R217" i="4"/>
  <c r="P217" i="4"/>
  <c r="BK217" i="4"/>
  <c r="J217" i="4"/>
  <c r="BE217" i="4"/>
  <c r="BI216" i="4"/>
  <c r="BH216" i="4"/>
  <c r="BG216" i="4"/>
  <c r="BF216" i="4"/>
  <c r="T216" i="4"/>
  <c r="R216" i="4"/>
  <c r="P216" i="4"/>
  <c r="BK216" i="4"/>
  <c r="J216" i="4"/>
  <c r="BE216" i="4"/>
  <c r="BI215" i="4"/>
  <c r="BH215" i="4"/>
  <c r="BG215" i="4"/>
  <c r="BF215" i="4"/>
  <c r="T215" i="4"/>
  <c r="R215" i="4"/>
  <c r="P215" i="4"/>
  <c r="BK215" i="4"/>
  <c r="J215" i="4"/>
  <c r="BE215" i="4"/>
  <c r="BI214" i="4"/>
  <c r="BH214" i="4"/>
  <c r="BG214" i="4"/>
  <c r="BF214" i="4"/>
  <c r="T214" i="4"/>
  <c r="R214" i="4"/>
  <c r="P214" i="4"/>
  <c r="BK214" i="4"/>
  <c r="J214" i="4"/>
  <c r="BE214" i="4"/>
  <c r="BI213" i="4"/>
  <c r="BH213" i="4"/>
  <c r="BG213" i="4"/>
  <c r="BF213" i="4"/>
  <c r="T213" i="4"/>
  <c r="R213" i="4"/>
  <c r="P213" i="4"/>
  <c r="BK213" i="4"/>
  <c r="J213" i="4"/>
  <c r="BE213" i="4"/>
  <c r="BI212" i="4"/>
  <c r="BH212" i="4"/>
  <c r="BG212" i="4"/>
  <c r="BF212" i="4"/>
  <c r="T212" i="4"/>
  <c r="R212" i="4"/>
  <c r="P212" i="4"/>
  <c r="BK212" i="4"/>
  <c r="J212" i="4"/>
  <c r="BE212" i="4"/>
  <c r="BI211" i="4"/>
  <c r="BH211" i="4"/>
  <c r="BG211" i="4"/>
  <c r="BF211" i="4"/>
  <c r="T211" i="4"/>
  <c r="R211" i="4"/>
  <c r="P211" i="4"/>
  <c r="BK211" i="4"/>
  <c r="J211" i="4"/>
  <c r="BE211" i="4"/>
  <c r="BI210" i="4"/>
  <c r="BH210" i="4"/>
  <c r="BG210" i="4"/>
  <c r="BF210" i="4"/>
  <c r="T210" i="4"/>
  <c r="R210" i="4"/>
  <c r="P210" i="4"/>
  <c r="BK210" i="4"/>
  <c r="J210" i="4"/>
  <c r="BE210" i="4"/>
  <c r="BI209" i="4"/>
  <c r="BH209" i="4"/>
  <c r="BG209" i="4"/>
  <c r="BF209" i="4"/>
  <c r="T209" i="4"/>
  <c r="R209" i="4"/>
  <c r="R206" i="4" s="1"/>
  <c r="P209" i="4"/>
  <c r="BK209" i="4"/>
  <c r="J209" i="4"/>
  <c r="BE209" i="4"/>
  <c r="BI208" i="4"/>
  <c r="BH208" i="4"/>
  <c r="BG208" i="4"/>
  <c r="BF208" i="4"/>
  <c r="T208" i="4"/>
  <c r="R208" i="4"/>
  <c r="P208" i="4"/>
  <c r="BK208" i="4"/>
  <c r="BK206" i="4" s="1"/>
  <c r="J206" i="4" s="1"/>
  <c r="J66" i="4" s="1"/>
  <c r="J208" i="4"/>
  <c r="BE208" i="4"/>
  <c r="BI207" i="4"/>
  <c r="BH207" i="4"/>
  <c r="BG207" i="4"/>
  <c r="BF207" i="4"/>
  <c r="T207" i="4"/>
  <c r="T206" i="4"/>
  <c r="R207" i="4"/>
  <c r="P207" i="4"/>
  <c r="P206" i="4"/>
  <c r="BK207" i="4"/>
  <c r="J207" i="4"/>
  <c r="BE207" i="4" s="1"/>
  <c r="BI202" i="4"/>
  <c r="BH202" i="4"/>
  <c r="BG202" i="4"/>
  <c r="BF202" i="4"/>
  <c r="T202" i="4"/>
  <c r="R202" i="4"/>
  <c r="P202" i="4"/>
  <c r="BK202" i="4"/>
  <c r="J202" i="4"/>
  <c r="BE202" i="4"/>
  <c r="BI199" i="4"/>
  <c r="BH199" i="4"/>
  <c r="BG199" i="4"/>
  <c r="BF199" i="4"/>
  <c r="T199" i="4"/>
  <c r="R199" i="4"/>
  <c r="P199" i="4"/>
  <c r="BK199" i="4"/>
  <c r="J199" i="4"/>
  <c r="BE199" i="4"/>
  <c r="BI196" i="4"/>
  <c r="BH196" i="4"/>
  <c r="BG196" i="4"/>
  <c r="BF196" i="4"/>
  <c r="T196" i="4"/>
  <c r="R196" i="4"/>
  <c r="P196" i="4"/>
  <c r="BK196" i="4"/>
  <c r="J196" i="4"/>
  <c r="BE196" i="4"/>
  <c r="BI192" i="4"/>
  <c r="BH192" i="4"/>
  <c r="BG192" i="4"/>
  <c r="BF192" i="4"/>
  <c r="T192" i="4"/>
  <c r="R192" i="4"/>
  <c r="P192" i="4"/>
  <c r="BK192" i="4"/>
  <c r="J192" i="4"/>
  <c r="BE192" i="4"/>
  <c r="BI188" i="4"/>
  <c r="BH188" i="4"/>
  <c r="BG188" i="4"/>
  <c r="BF188" i="4"/>
  <c r="T188" i="4"/>
  <c r="R188" i="4"/>
  <c r="P188" i="4"/>
  <c r="BK188" i="4"/>
  <c r="J188" i="4"/>
  <c r="BE188" i="4"/>
  <c r="BI185" i="4"/>
  <c r="BH185" i="4"/>
  <c r="BG185" i="4"/>
  <c r="BF185" i="4"/>
  <c r="T185" i="4"/>
  <c r="R185" i="4"/>
  <c r="P185" i="4"/>
  <c r="BK185" i="4"/>
  <c r="J185" i="4"/>
  <c r="BE185" i="4"/>
  <c r="BI182" i="4"/>
  <c r="BH182" i="4"/>
  <c r="BG182" i="4"/>
  <c r="BF182" i="4"/>
  <c r="T182" i="4"/>
  <c r="R182" i="4"/>
  <c r="P182" i="4"/>
  <c r="BK182" i="4"/>
  <c r="J182" i="4"/>
  <c r="BE182" i="4"/>
  <c r="BI179" i="4"/>
  <c r="BH179" i="4"/>
  <c r="BG179" i="4"/>
  <c r="BF179" i="4"/>
  <c r="T179" i="4"/>
  <c r="R179" i="4"/>
  <c r="P179" i="4"/>
  <c r="BK179" i="4"/>
  <c r="J179" i="4"/>
  <c r="BE179" i="4"/>
  <c r="BI176" i="4"/>
  <c r="BH176" i="4"/>
  <c r="BG176" i="4"/>
  <c r="BF176" i="4"/>
  <c r="T176" i="4"/>
  <c r="R176" i="4"/>
  <c r="P176" i="4"/>
  <c r="BK176" i="4"/>
  <c r="J176" i="4"/>
  <c r="BE176" i="4"/>
  <c r="BI173" i="4"/>
  <c r="BH173" i="4"/>
  <c r="BG173" i="4"/>
  <c r="BF173" i="4"/>
  <c r="T173" i="4"/>
  <c r="R173" i="4"/>
  <c r="P173" i="4"/>
  <c r="BK173" i="4"/>
  <c r="J173" i="4"/>
  <c r="BE173" i="4"/>
  <c r="BI170" i="4"/>
  <c r="BH170" i="4"/>
  <c r="BG170" i="4"/>
  <c r="BF170" i="4"/>
  <c r="T170" i="4"/>
  <c r="R170" i="4"/>
  <c r="P170" i="4"/>
  <c r="BK170" i="4"/>
  <c r="J170" i="4"/>
  <c r="BE170" i="4"/>
  <c r="BI167" i="4"/>
  <c r="BH167" i="4"/>
  <c r="BG167" i="4"/>
  <c r="BF167" i="4"/>
  <c r="T167" i="4"/>
  <c r="R167" i="4"/>
  <c r="P167" i="4"/>
  <c r="BK167" i="4"/>
  <c r="J167" i="4"/>
  <c r="BE167" i="4"/>
  <c r="BI164" i="4"/>
  <c r="BH164" i="4"/>
  <c r="BG164" i="4"/>
  <c r="BF164" i="4"/>
  <c r="T164" i="4"/>
  <c r="R164" i="4"/>
  <c r="P164" i="4"/>
  <c r="BK164" i="4"/>
  <c r="J164" i="4"/>
  <c r="BE164" i="4"/>
  <c r="BI161" i="4"/>
  <c r="BH161" i="4"/>
  <c r="BG161" i="4"/>
  <c r="BF161" i="4"/>
  <c r="T161" i="4"/>
  <c r="R161" i="4"/>
  <c r="P161" i="4"/>
  <c r="BK161" i="4"/>
  <c r="J161" i="4"/>
  <c r="BE161" i="4"/>
  <c r="BI158" i="4"/>
  <c r="BH158" i="4"/>
  <c r="BG158" i="4"/>
  <c r="BF158" i="4"/>
  <c r="T158" i="4"/>
  <c r="R158" i="4"/>
  <c r="P158" i="4"/>
  <c r="BK158" i="4"/>
  <c r="J158" i="4"/>
  <c r="BE158" i="4"/>
  <c r="BI155" i="4"/>
  <c r="BH155" i="4"/>
  <c r="BG155" i="4"/>
  <c r="BF155" i="4"/>
  <c r="T155" i="4"/>
  <c r="T154" i="4"/>
  <c r="T153" i="4" s="1"/>
  <c r="T88" i="4" s="1"/>
  <c r="R155" i="4"/>
  <c r="R154" i="4" s="1"/>
  <c r="R153" i="4" s="1"/>
  <c r="P155" i="4"/>
  <c r="P154" i="4"/>
  <c r="P153" i="4" s="1"/>
  <c r="P88" i="4" s="1"/>
  <c r="AU59" i="1" s="1"/>
  <c r="BK155" i="4"/>
  <c r="BK154" i="4" s="1"/>
  <c r="J155" i="4"/>
  <c r="BE155" i="4"/>
  <c r="BI150" i="4"/>
  <c r="BH150" i="4"/>
  <c r="BG150" i="4"/>
  <c r="BF150" i="4"/>
  <c r="T150" i="4"/>
  <c r="R150" i="4"/>
  <c r="P150" i="4"/>
  <c r="BK150" i="4"/>
  <c r="J150" i="4"/>
  <c r="BE150" i="4"/>
  <c r="BI147" i="4"/>
  <c r="BH147" i="4"/>
  <c r="BG147" i="4"/>
  <c r="BF147" i="4"/>
  <c r="T147" i="4"/>
  <c r="R147" i="4"/>
  <c r="P147" i="4"/>
  <c r="BK147" i="4"/>
  <c r="J147" i="4"/>
  <c r="BE147" i="4"/>
  <c r="BI145" i="4"/>
  <c r="BH145" i="4"/>
  <c r="BG145" i="4"/>
  <c r="BF145" i="4"/>
  <c r="T145" i="4"/>
  <c r="R145" i="4"/>
  <c r="P145" i="4"/>
  <c r="BK145" i="4"/>
  <c r="J145" i="4"/>
  <c r="BE145" i="4"/>
  <c r="BI143" i="4"/>
  <c r="BH143" i="4"/>
  <c r="BG143" i="4"/>
  <c r="BF143" i="4"/>
  <c r="T143" i="4"/>
  <c r="R143" i="4"/>
  <c r="P143" i="4"/>
  <c r="BK143" i="4"/>
  <c r="J143" i="4"/>
  <c r="BE143" i="4"/>
  <c r="BI141" i="4"/>
  <c r="BH141" i="4"/>
  <c r="BG141" i="4"/>
  <c r="BF141" i="4"/>
  <c r="T141" i="4"/>
  <c r="R141" i="4"/>
  <c r="P141" i="4"/>
  <c r="BK141" i="4"/>
  <c r="J141" i="4"/>
  <c r="BE141" i="4"/>
  <c r="BI139" i="4"/>
  <c r="BH139" i="4"/>
  <c r="BG139" i="4"/>
  <c r="BF139" i="4"/>
  <c r="T139" i="4"/>
  <c r="R139" i="4"/>
  <c r="P139" i="4"/>
  <c r="BK139" i="4"/>
  <c r="J139" i="4"/>
  <c r="BE139" i="4"/>
  <c r="BI137" i="4"/>
  <c r="BH137" i="4"/>
  <c r="BG137" i="4"/>
  <c r="BF137" i="4"/>
  <c r="T137" i="4"/>
  <c r="R137" i="4"/>
  <c r="P137" i="4"/>
  <c r="BK137" i="4"/>
  <c r="J137" i="4"/>
  <c r="BE137" i="4"/>
  <c r="BI135" i="4"/>
  <c r="BH135" i="4"/>
  <c r="BG135" i="4"/>
  <c r="BF135" i="4"/>
  <c r="T135" i="4"/>
  <c r="R135" i="4"/>
  <c r="P135" i="4"/>
  <c r="BK135" i="4"/>
  <c r="J135" i="4"/>
  <c r="BE135" i="4"/>
  <c r="BI133" i="4"/>
  <c r="BH133" i="4"/>
  <c r="BG133" i="4"/>
  <c r="BF133" i="4"/>
  <c r="T133" i="4"/>
  <c r="R133" i="4"/>
  <c r="P133" i="4"/>
  <c r="BK133" i="4"/>
  <c r="J133" i="4"/>
  <c r="BE133" i="4"/>
  <c r="BI131" i="4"/>
  <c r="BH131" i="4"/>
  <c r="BG131" i="4"/>
  <c r="BF131" i="4"/>
  <c r="T131" i="4"/>
  <c r="R131" i="4"/>
  <c r="P131" i="4"/>
  <c r="BK131" i="4"/>
  <c r="J131" i="4"/>
  <c r="BE131" i="4"/>
  <c r="BI129" i="4"/>
  <c r="BH129" i="4"/>
  <c r="BG129" i="4"/>
  <c r="BF129" i="4"/>
  <c r="T129" i="4"/>
  <c r="R129" i="4"/>
  <c r="P129" i="4"/>
  <c r="BK129" i="4"/>
  <c r="J129" i="4"/>
  <c r="BE129" i="4"/>
  <c r="BI127" i="4"/>
  <c r="BH127" i="4"/>
  <c r="BG127" i="4"/>
  <c r="BF127" i="4"/>
  <c r="T127" i="4"/>
  <c r="R127" i="4"/>
  <c r="P127" i="4"/>
  <c r="BK127" i="4"/>
  <c r="J127" i="4"/>
  <c r="BE127" i="4"/>
  <c r="BI125" i="4"/>
  <c r="BH125" i="4"/>
  <c r="BG125" i="4"/>
  <c r="BF125" i="4"/>
  <c r="T125" i="4"/>
  <c r="R125" i="4"/>
  <c r="P125" i="4"/>
  <c r="BK125" i="4"/>
  <c r="J125" i="4"/>
  <c r="BE125" i="4"/>
  <c r="BI123" i="4"/>
  <c r="BH123" i="4"/>
  <c r="BG123" i="4"/>
  <c r="BF123" i="4"/>
  <c r="T123" i="4"/>
  <c r="R123" i="4"/>
  <c r="P123" i="4"/>
  <c r="BK123" i="4"/>
  <c r="J123" i="4"/>
  <c r="BE123" i="4"/>
  <c r="BI121" i="4"/>
  <c r="BH121" i="4"/>
  <c r="BG121" i="4"/>
  <c r="BF121" i="4"/>
  <c r="T121" i="4"/>
  <c r="R121" i="4"/>
  <c r="P121" i="4"/>
  <c r="BK121" i="4"/>
  <c r="J121" i="4"/>
  <c r="BE121" i="4"/>
  <c r="BI119" i="4"/>
  <c r="BH119" i="4"/>
  <c r="BG119" i="4"/>
  <c r="BF119" i="4"/>
  <c r="T119" i="4"/>
  <c r="R119" i="4"/>
  <c r="P119" i="4"/>
  <c r="BK119" i="4"/>
  <c r="J119" i="4"/>
  <c r="BE119" i="4"/>
  <c r="BI117" i="4"/>
  <c r="BH117" i="4"/>
  <c r="BG117" i="4"/>
  <c r="BF117" i="4"/>
  <c r="T117" i="4"/>
  <c r="R117" i="4"/>
  <c r="P117" i="4"/>
  <c r="BK117" i="4"/>
  <c r="J117" i="4"/>
  <c r="BE117" i="4"/>
  <c r="BI115" i="4"/>
  <c r="BH115" i="4"/>
  <c r="BG115" i="4"/>
  <c r="BF115" i="4"/>
  <c r="T115" i="4"/>
  <c r="R115" i="4"/>
  <c r="P115" i="4"/>
  <c r="BK115" i="4"/>
  <c r="J115" i="4"/>
  <c r="BE115" i="4"/>
  <c r="BI113" i="4"/>
  <c r="BH113" i="4"/>
  <c r="BG113" i="4"/>
  <c r="BF113" i="4"/>
  <c r="T113" i="4"/>
  <c r="R113" i="4"/>
  <c r="P113" i="4"/>
  <c r="BK113" i="4"/>
  <c r="J113" i="4"/>
  <c r="BE113" i="4"/>
  <c r="BI111" i="4"/>
  <c r="BH111" i="4"/>
  <c r="BG111" i="4"/>
  <c r="BF111" i="4"/>
  <c r="T111" i="4"/>
  <c r="R111" i="4"/>
  <c r="P111" i="4"/>
  <c r="BK111" i="4"/>
  <c r="J111" i="4"/>
  <c r="BE111" i="4"/>
  <c r="BI109" i="4"/>
  <c r="BH109" i="4"/>
  <c r="BG109" i="4"/>
  <c r="BF109" i="4"/>
  <c r="T109" i="4"/>
  <c r="R109" i="4"/>
  <c r="P109" i="4"/>
  <c r="BK109" i="4"/>
  <c r="J109" i="4"/>
  <c r="BE109" i="4"/>
  <c r="BI107" i="4"/>
  <c r="BH107" i="4"/>
  <c r="BG107" i="4"/>
  <c r="BF107" i="4"/>
  <c r="T107" i="4"/>
  <c r="R107" i="4"/>
  <c r="P107" i="4"/>
  <c r="BK107" i="4"/>
  <c r="J107" i="4"/>
  <c r="BE107" i="4"/>
  <c r="BI105" i="4"/>
  <c r="BH105" i="4"/>
  <c r="BG105" i="4"/>
  <c r="BF105" i="4"/>
  <c r="T105" i="4"/>
  <c r="R105" i="4"/>
  <c r="P105" i="4"/>
  <c r="BK105" i="4"/>
  <c r="J105" i="4"/>
  <c r="BE105" i="4"/>
  <c r="BI103" i="4"/>
  <c r="BH103" i="4"/>
  <c r="BG103" i="4"/>
  <c r="BF103" i="4"/>
  <c r="T103" i="4"/>
  <c r="R103" i="4"/>
  <c r="P103" i="4"/>
  <c r="BK103" i="4"/>
  <c r="J103" i="4"/>
  <c r="BE103" i="4"/>
  <c r="BI101" i="4"/>
  <c r="BH101" i="4"/>
  <c r="BG101" i="4"/>
  <c r="BF101" i="4"/>
  <c r="T101" i="4"/>
  <c r="R101" i="4"/>
  <c r="P101" i="4"/>
  <c r="BK101" i="4"/>
  <c r="J101" i="4"/>
  <c r="BE101" i="4"/>
  <c r="BI99" i="4"/>
  <c r="BH99" i="4"/>
  <c r="BG99" i="4"/>
  <c r="BF99" i="4"/>
  <c r="T99" i="4"/>
  <c r="R99" i="4"/>
  <c r="P99" i="4"/>
  <c r="BK99" i="4"/>
  <c r="J99" i="4"/>
  <c r="BE99" i="4"/>
  <c r="BI97" i="4"/>
  <c r="BH97" i="4"/>
  <c r="BG97" i="4"/>
  <c r="BF97" i="4"/>
  <c r="T97" i="4"/>
  <c r="R97" i="4"/>
  <c r="P97" i="4"/>
  <c r="BK97" i="4"/>
  <c r="J97" i="4"/>
  <c r="BE97" i="4"/>
  <c r="BI95" i="4"/>
  <c r="BH95" i="4"/>
  <c r="BG95" i="4"/>
  <c r="BF95" i="4"/>
  <c r="T95" i="4"/>
  <c r="R95" i="4"/>
  <c r="P95" i="4"/>
  <c r="BK95" i="4"/>
  <c r="J95" i="4"/>
  <c r="BE95" i="4"/>
  <c r="BI93" i="4"/>
  <c r="BH93" i="4"/>
  <c r="BG93" i="4"/>
  <c r="BF93" i="4"/>
  <c r="T93" i="4"/>
  <c r="R93" i="4"/>
  <c r="P93" i="4"/>
  <c r="BK93" i="4"/>
  <c r="J93" i="4"/>
  <c r="BE93" i="4"/>
  <c r="BI91" i="4"/>
  <c r="BH91" i="4"/>
  <c r="BG91" i="4"/>
  <c r="BF91" i="4"/>
  <c r="T91" i="4"/>
  <c r="R91" i="4"/>
  <c r="P91" i="4"/>
  <c r="BK91" i="4"/>
  <c r="J91" i="4"/>
  <c r="BE91" i="4"/>
  <c r="BI89" i="4"/>
  <c r="F39" i="4"/>
  <c r="BD59" i="1" s="1"/>
  <c r="BH89" i="4"/>
  <c r="F38" i="4" s="1"/>
  <c r="BC59" i="1" s="1"/>
  <c r="BG89" i="4"/>
  <c r="F37" i="4"/>
  <c r="BB59" i="1" s="1"/>
  <c r="BF89" i="4"/>
  <c r="J36" i="4" s="1"/>
  <c r="AW59" i="1" s="1"/>
  <c r="T89" i="4"/>
  <c r="R89" i="4"/>
  <c r="P89" i="4"/>
  <c r="BK89" i="4"/>
  <c r="J89" i="4"/>
  <c r="BE89" i="4" s="1"/>
  <c r="J85" i="4"/>
  <c r="F84" i="4"/>
  <c r="F82" i="4"/>
  <c r="E80" i="4"/>
  <c r="J59" i="4"/>
  <c r="F58" i="4"/>
  <c r="F56" i="4"/>
  <c r="E54" i="4"/>
  <c r="J23" i="4"/>
  <c r="E23" i="4"/>
  <c r="J84" i="4" s="1"/>
  <c r="J58" i="4"/>
  <c r="J22" i="4"/>
  <c r="J20" i="4"/>
  <c r="E20" i="4"/>
  <c r="F85" i="4"/>
  <c r="F59" i="4"/>
  <c r="J19" i="4"/>
  <c r="J14" i="4"/>
  <c r="J82" i="4"/>
  <c r="J56" i="4"/>
  <c r="E7" i="4"/>
  <c r="E76" i="4" s="1"/>
  <c r="E50" i="4"/>
  <c r="J39" i="3"/>
  <c r="J38" i="3"/>
  <c r="AY57" i="1" s="1"/>
  <c r="J37" i="3"/>
  <c r="AX57" i="1" s="1"/>
  <c r="BI86" i="3"/>
  <c r="F39" i="3" s="1"/>
  <c r="BD57" i="1" s="1"/>
  <c r="BH86" i="3"/>
  <c r="F38" i="3"/>
  <c r="BC57" i="1" s="1"/>
  <c r="BG86" i="3"/>
  <c r="F37" i="3" s="1"/>
  <c r="BB57" i="1" s="1"/>
  <c r="BF86" i="3"/>
  <c r="J36" i="3" s="1"/>
  <c r="AW57" i="1" s="1"/>
  <c r="F36" i="3"/>
  <c r="BA57" i="1" s="1"/>
  <c r="T86" i="3"/>
  <c r="T85" i="3" s="1"/>
  <c r="R86" i="3"/>
  <c r="R85" i="3" s="1"/>
  <c r="P86" i="3"/>
  <c r="P85" i="3" s="1"/>
  <c r="AU57" i="1" s="1"/>
  <c r="BK86" i="3"/>
  <c r="BK85" i="3"/>
  <c r="J85" i="3" s="1"/>
  <c r="J86" i="3"/>
  <c r="BE86" i="3" s="1"/>
  <c r="F35" i="3" s="1"/>
  <c r="AZ57" i="1" s="1"/>
  <c r="J82" i="3"/>
  <c r="F81" i="3"/>
  <c r="F79" i="3"/>
  <c r="E77" i="3"/>
  <c r="J59" i="3"/>
  <c r="F58" i="3"/>
  <c r="F56" i="3"/>
  <c r="E54" i="3"/>
  <c r="J23" i="3"/>
  <c r="E23" i="3"/>
  <c r="J58" i="3" s="1"/>
  <c r="J81" i="3"/>
  <c r="J22" i="3"/>
  <c r="J20" i="3"/>
  <c r="E20" i="3"/>
  <c r="F82" i="3" s="1"/>
  <c r="F59" i="3"/>
  <c r="J19" i="3"/>
  <c r="J14" i="3"/>
  <c r="J79" i="3" s="1"/>
  <c r="J56" i="3"/>
  <c r="E7" i="3"/>
  <c r="E50" i="3" s="1"/>
  <c r="E73" i="3"/>
  <c r="J39" i="2"/>
  <c r="J38" i="2"/>
  <c r="AY56" i="1"/>
  <c r="J37" i="2"/>
  <c r="AX56" i="1"/>
  <c r="BI278" i="2"/>
  <c r="BH278" i="2"/>
  <c r="BG278" i="2"/>
  <c r="BF278" i="2"/>
  <c r="T278" i="2"/>
  <c r="R278" i="2"/>
  <c r="P278" i="2"/>
  <c r="BK278" i="2"/>
  <c r="J278" i="2"/>
  <c r="BE278" i="2"/>
  <c r="BI275" i="2"/>
  <c r="BH275" i="2"/>
  <c r="BG275" i="2"/>
  <c r="BF275" i="2"/>
  <c r="T275" i="2"/>
  <c r="R275" i="2"/>
  <c r="P275" i="2"/>
  <c r="BK275" i="2"/>
  <c r="J275" i="2"/>
  <c r="BE275" i="2"/>
  <c r="BI272" i="2"/>
  <c r="BH272" i="2"/>
  <c r="BG272" i="2"/>
  <c r="BF272" i="2"/>
  <c r="T272" i="2"/>
  <c r="R272" i="2"/>
  <c r="P272" i="2"/>
  <c r="BK272" i="2"/>
  <c r="J272" i="2"/>
  <c r="BE272" i="2"/>
  <c r="BI268" i="2"/>
  <c r="BH268" i="2"/>
  <c r="BG268" i="2"/>
  <c r="BF268" i="2"/>
  <c r="T268" i="2"/>
  <c r="R268" i="2"/>
  <c r="P268" i="2"/>
  <c r="BK268" i="2"/>
  <c r="J268" i="2"/>
  <c r="BE268" i="2"/>
  <c r="BI264" i="2"/>
  <c r="BH264" i="2"/>
  <c r="BG264" i="2"/>
  <c r="BF264" i="2"/>
  <c r="T264" i="2"/>
  <c r="R264" i="2"/>
  <c r="P264" i="2"/>
  <c r="BK264" i="2"/>
  <c r="J264" i="2"/>
  <c r="BE264" i="2"/>
  <c r="BI260" i="2"/>
  <c r="BH260" i="2"/>
  <c r="BG260" i="2"/>
  <c r="BF260" i="2"/>
  <c r="T260" i="2"/>
  <c r="R260" i="2"/>
  <c r="P260" i="2"/>
  <c r="BK260" i="2"/>
  <c r="J260" i="2"/>
  <c r="BE260" i="2"/>
  <c r="BI256" i="2"/>
  <c r="BH256" i="2"/>
  <c r="BG256" i="2"/>
  <c r="BF256" i="2"/>
  <c r="T256" i="2"/>
  <c r="R256" i="2"/>
  <c r="P256" i="2"/>
  <c r="BK256" i="2"/>
  <c r="J256" i="2"/>
  <c r="BE256" i="2"/>
  <c r="BI252" i="2"/>
  <c r="BH252" i="2"/>
  <c r="BG252" i="2"/>
  <c r="BF252" i="2"/>
  <c r="T252" i="2"/>
  <c r="R252" i="2"/>
  <c r="P252" i="2"/>
  <c r="BK252" i="2"/>
  <c r="J252" i="2"/>
  <c r="BE252" i="2"/>
  <c r="BI248" i="2"/>
  <c r="BH248" i="2"/>
  <c r="BG248" i="2"/>
  <c r="BF248" i="2"/>
  <c r="T248" i="2"/>
  <c r="R248" i="2"/>
  <c r="P248" i="2"/>
  <c r="BK248" i="2"/>
  <c r="J248" i="2"/>
  <c r="BE248" i="2"/>
  <c r="BI244" i="2"/>
  <c r="BH244" i="2"/>
  <c r="BG244" i="2"/>
  <c r="BF244" i="2"/>
  <c r="T244" i="2"/>
  <c r="R244" i="2"/>
  <c r="P244" i="2"/>
  <c r="BK244" i="2"/>
  <c r="J244" i="2"/>
  <c r="BE244" i="2"/>
  <c r="BI241" i="2"/>
  <c r="BH241" i="2"/>
  <c r="BG241" i="2"/>
  <c r="BF241" i="2"/>
  <c r="T241" i="2"/>
  <c r="R241" i="2"/>
  <c r="P241" i="2"/>
  <c r="BK241" i="2"/>
  <c r="J241" i="2"/>
  <c r="BE241" i="2"/>
  <c r="BI238" i="2"/>
  <c r="BH238" i="2"/>
  <c r="BG238" i="2"/>
  <c r="BF238" i="2"/>
  <c r="T238" i="2"/>
  <c r="R238" i="2"/>
  <c r="P238" i="2"/>
  <c r="BK238" i="2"/>
  <c r="J238" i="2"/>
  <c r="BE238" i="2"/>
  <c r="BI237" i="2"/>
  <c r="BH237" i="2"/>
  <c r="BG237" i="2"/>
  <c r="BF237" i="2"/>
  <c r="T237" i="2"/>
  <c r="R237" i="2"/>
  <c r="P237" i="2"/>
  <c r="BK237" i="2"/>
  <c r="J237" i="2"/>
  <c r="BE237" i="2"/>
  <c r="BI236" i="2"/>
  <c r="BH236" i="2"/>
  <c r="BG236" i="2"/>
  <c r="BF236" i="2"/>
  <c r="T236" i="2"/>
  <c r="R236" i="2"/>
  <c r="P236" i="2"/>
  <c r="BK236" i="2"/>
  <c r="J236" i="2"/>
  <c r="BE236" i="2"/>
  <c r="BI235" i="2"/>
  <c r="BH235" i="2"/>
  <c r="BG235" i="2"/>
  <c r="BF235" i="2"/>
  <c r="T235" i="2"/>
  <c r="R235" i="2"/>
  <c r="P235" i="2"/>
  <c r="BK235" i="2"/>
  <c r="J235" i="2"/>
  <c r="BE235" i="2"/>
  <c r="BI234" i="2"/>
  <c r="BH234" i="2"/>
  <c r="BG234" i="2"/>
  <c r="BF234" i="2"/>
  <c r="T234" i="2"/>
  <c r="R234" i="2"/>
  <c r="P234" i="2"/>
  <c r="BK234" i="2"/>
  <c r="J234" i="2"/>
  <c r="BE234" i="2"/>
  <c r="BI233" i="2"/>
  <c r="BH233" i="2"/>
  <c r="BG233" i="2"/>
  <c r="BF233" i="2"/>
  <c r="T233" i="2"/>
  <c r="R233" i="2"/>
  <c r="P233" i="2"/>
  <c r="BK233" i="2"/>
  <c r="J233" i="2"/>
  <c r="BE233" i="2"/>
  <c r="BI232" i="2"/>
  <c r="BH232" i="2"/>
  <c r="BG232" i="2"/>
  <c r="BF232" i="2"/>
  <c r="T232" i="2"/>
  <c r="R232" i="2"/>
  <c r="P232" i="2"/>
  <c r="BK232" i="2"/>
  <c r="J232" i="2"/>
  <c r="BE232" i="2"/>
  <c r="BI231" i="2"/>
  <c r="BH231" i="2"/>
  <c r="BG231" i="2"/>
  <c r="BF231" i="2"/>
  <c r="T231" i="2"/>
  <c r="R231" i="2"/>
  <c r="P231" i="2"/>
  <c r="BK231" i="2"/>
  <c r="J231" i="2"/>
  <c r="BE231" i="2"/>
  <c r="BI230" i="2"/>
  <c r="BH230" i="2"/>
  <c r="BG230" i="2"/>
  <c r="BF230" i="2"/>
  <c r="T230" i="2"/>
  <c r="R230" i="2"/>
  <c r="P230" i="2"/>
  <c r="BK230" i="2"/>
  <c r="J230" i="2"/>
  <c r="BE230" i="2"/>
  <c r="BI229" i="2"/>
  <c r="BH229" i="2"/>
  <c r="BG229" i="2"/>
  <c r="BF229" i="2"/>
  <c r="T229" i="2"/>
  <c r="R229" i="2"/>
  <c r="P229" i="2"/>
  <c r="BK229" i="2"/>
  <c r="J229" i="2"/>
  <c r="BE229" i="2"/>
  <c r="BI228" i="2"/>
  <c r="BH228" i="2"/>
  <c r="BG228" i="2"/>
  <c r="BF228" i="2"/>
  <c r="T228" i="2"/>
  <c r="R228" i="2"/>
  <c r="P228" i="2"/>
  <c r="BK228" i="2"/>
  <c r="J228" i="2"/>
  <c r="BE228" i="2"/>
  <c r="BI227" i="2"/>
  <c r="BH227" i="2"/>
  <c r="BG227" i="2"/>
  <c r="BF227" i="2"/>
  <c r="T227" i="2"/>
  <c r="R227" i="2"/>
  <c r="P227" i="2"/>
  <c r="BK227" i="2"/>
  <c r="J227" i="2"/>
  <c r="BE227" i="2"/>
  <c r="BI226" i="2"/>
  <c r="BH226" i="2"/>
  <c r="BG226" i="2"/>
  <c r="BF226" i="2"/>
  <c r="T226" i="2"/>
  <c r="R226" i="2"/>
  <c r="P226" i="2"/>
  <c r="BK226" i="2"/>
  <c r="J226" i="2"/>
  <c r="BE226" i="2"/>
  <c r="BI225" i="2"/>
  <c r="BH225" i="2"/>
  <c r="BG225" i="2"/>
  <c r="BF225" i="2"/>
  <c r="T225" i="2"/>
  <c r="R225" i="2"/>
  <c r="P225" i="2"/>
  <c r="BK225" i="2"/>
  <c r="J225" i="2"/>
  <c r="BE225" i="2"/>
  <c r="BI224" i="2"/>
  <c r="BH224" i="2"/>
  <c r="BG224" i="2"/>
  <c r="BF224" i="2"/>
  <c r="T224" i="2"/>
  <c r="R224" i="2"/>
  <c r="P224" i="2"/>
  <c r="BK224" i="2"/>
  <c r="J224" i="2"/>
  <c r="BE224" i="2"/>
  <c r="BI223" i="2"/>
  <c r="BH223" i="2"/>
  <c r="BG223" i="2"/>
  <c r="BF223" i="2"/>
  <c r="T223" i="2"/>
  <c r="R223" i="2"/>
  <c r="P223" i="2"/>
  <c r="BK223" i="2"/>
  <c r="J223" i="2"/>
  <c r="BE223" i="2"/>
  <c r="BI222" i="2"/>
  <c r="BH222" i="2"/>
  <c r="BG222" i="2"/>
  <c r="BF222" i="2"/>
  <c r="T222" i="2"/>
  <c r="R222" i="2"/>
  <c r="P222" i="2"/>
  <c r="BK222" i="2"/>
  <c r="J222" i="2"/>
  <c r="BE222" i="2"/>
  <c r="BI221" i="2"/>
  <c r="BH221" i="2"/>
  <c r="BG221" i="2"/>
  <c r="BF221" i="2"/>
  <c r="T221" i="2"/>
  <c r="R221" i="2"/>
  <c r="P221" i="2"/>
  <c r="BK221" i="2"/>
  <c r="J221" i="2"/>
  <c r="BE221" i="2"/>
  <c r="BI220" i="2"/>
  <c r="BH220" i="2"/>
  <c r="BG220" i="2"/>
  <c r="BF220" i="2"/>
  <c r="T220" i="2"/>
  <c r="R220" i="2"/>
  <c r="R217" i="2" s="1"/>
  <c r="P220" i="2"/>
  <c r="BK220" i="2"/>
  <c r="J220" i="2"/>
  <c r="BE220" i="2"/>
  <c r="BI219" i="2"/>
  <c r="BH219" i="2"/>
  <c r="BG219" i="2"/>
  <c r="BF219" i="2"/>
  <c r="T219" i="2"/>
  <c r="R219" i="2"/>
  <c r="P219" i="2"/>
  <c r="BK219" i="2"/>
  <c r="BK217" i="2" s="1"/>
  <c r="J217" i="2" s="1"/>
  <c r="J66" i="2" s="1"/>
  <c r="J219" i="2"/>
  <c r="BE219" i="2"/>
  <c r="BI218" i="2"/>
  <c r="BH218" i="2"/>
  <c r="BG218" i="2"/>
  <c r="BF218" i="2"/>
  <c r="T218" i="2"/>
  <c r="T217" i="2"/>
  <c r="R218" i="2"/>
  <c r="P218" i="2"/>
  <c r="P217" i="2"/>
  <c r="BK218" i="2"/>
  <c r="J218" i="2"/>
  <c r="BE218" i="2" s="1"/>
  <c r="BI213" i="2"/>
  <c r="BH213" i="2"/>
  <c r="BG213" i="2"/>
  <c r="BF213" i="2"/>
  <c r="T213" i="2"/>
  <c r="R213" i="2"/>
  <c r="P213" i="2"/>
  <c r="BK213" i="2"/>
  <c r="J213" i="2"/>
  <c r="BE213" i="2"/>
  <c r="BI210" i="2"/>
  <c r="BH210" i="2"/>
  <c r="BG210" i="2"/>
  <c r="BF210" i="2"/>
  <c r="T210" i="2"/>
  <c r="R210" i="2"/>
  <c r="P210" i="2"/>
  <c r="BK210" i="2"/>
  <c r="J210" i="2"/>
  <c r="BE210" i="2"/>
  <c r="BI207" i="2"/>
  <c r="BH207" i="2"/>
  <c r="BG207" i="2"/>
  <c r="BF207" i="2"/>
  <c r="T207" i="2"/>
  <c r="R207" i="2"/>
  <c r="P207" i="2"/>
  <c r="BK207" i="2"/>
  <c r="J207" i="2"/>
  <c r="BE207" i="2"/>
  <c r="BI203" i="2"/>
  <c r="BH203" i="2"/>
  <c r="BG203" i="2"/>
  <c r="BF203" i="2"/>
  <c r="T203" i="2"/>
  <c r="R203" i="2"/>
  <c r="P203" i="2"/>
  <c r="BK203" i="2"/>
  <c r="J203" i="2"/>
  <c r="BE203" i="2"/>
  <c r="BI199" i="2"/>
  <c r="BH199" i="2"/>
  <c r="BG199" i="2"/>
  <c r="BF199" i="2"/>
  <c r="T199" i="2"/>
  <c r="R199" i="2"/>
  <c r="P199" i="2"/>
  <c r="BK199" i="2"/>
  <c r="J199" i="2"/>
  <c r="BE199" i="2"/>
  <c r="BI196" i="2"/>
  <c r="BH196" i="2"/>
  <c r="BG196" i="2"/>
  <c r="BF196" i="2"/>
  <c r="T196" i="2"/>
  <c r="R196" i="2"/>
  <c r="P196" i="2"/>
  <c r="BK196" i="2"/>
  <c r="J196" i="2"/>
  <c r="BE196" i="2"/>
  <c r="BI193" i="2"/>
  <c r="BH193" i="2"/>
  <c r="BG193" i="2"/>
  <c r="BF193" i="2"/>
  <c r="T193" i="2"/>
  <c r="R193" i="2"/>
  <c r="P193" i="2"/>
  <c r="BK193" i="2"/>
  <c r="J193" i="2"/>
  <c r="BE193" i="2"/>
  <c r="BI190" i="2"/>
  <c r="BH190" i="2"/>
  <c r="BG190" i="2"/>
  <c r="BF190" i="2"/>
  <c r="T190" i="2"/>
  <c r="R190" i="2"/>
  <c r="P190" i="2"/>
  <c r="BK190" i="2"/>
  <c r="J190" i="2"/>
  <c r="BE190" i="2"/>
  <c r="BI187" i="2"/>
  <c r="BH187" i="2"/>
  <c r="BG187" i="2"/>
  <c r="BF187" i="2"/>
  <c r="T187" i="2"/>
  <c r="R187" i="2"/>
  <c r="P187" i="2"/>
  <c r="BK187" i="2"/>
  <c r="J187" i="2"/>
  <c r="BE187" i="2"/>
  <c r="BI184" i="2"/>
  <c r="BH184" i="2"/>
  <c r="BG184" i="2"/>
  <c r="BF184" i="2"/>
  <c r="T184" i="2"/>
  <c r="R184" i="2"/>
  <c r="P184" i="2"/>
  <c r="BK184" i="2"/>
  <c r="J184" i="2"/>
  <c r="BE184" i="2"/>
  <c r="BI181" i="2"/>
  <c r="BH181" i="2"/>
  <c r="BG181" i="2"/>
  <c r="BF181" i="2"/>
  <c r="T181" i="2"/>
  <c r="R181" i="2"/>
  <c r="P181" i="2"/>
  <c r="BK181" i="2"/>
  <c r="J181" i="2"/>
  <c r="BE181" i="2"/>
  <c r="BI178" i="2"/>
  <c r="BH178" i="2"/>
  <c r="BG178" i="2"/>
  <c r="BF178" i="2"/>
  <c r="T178" i="2"/>
  <c r="R178" i="2"/>
  <c r="P178" i="2"/>
  <c r="BK178" i="2"/>
  <c r="J178" i="2"/>
  <c r="BE178" i="2"/>
  <c r="BI175" i="2"/>
  <c r="BH175" i="2"/>
  <c r="BG175" i="2"/>
  <c r="BF175" i="2"/>
  <c r="T175" i="2"/>
  <c r="R175" i="2"/>
  <c r="P175" i="2"/>
  <c r="BK175" i="2"/>
  <c r="J175" i="2"/>
  <c r="BE175" i="2"/>
  <c r="BI172" i="2"/>
  <c r="BH172" i="2"/>
  <c r="BG172" i="2"/>
  <c r="BF172" i="2"/>
  <c r="T172" i="2"/>
  <c r="R172" i="2"/>
  <c r="P172" i="2"/>
  <c r="BK172" i="2"/>
  <c r="J172" i="2"/>
  <c r="BE172" i="2"/>
  <c r="BI169" i="2"/>
  <c r="BH169" i="2"/>
  <c r="BG169" i="2"/>
  <c r="BF169" i="2"/>
  <c r="T169" i="2"/>
  <c r="R169" i="2"/>
  <c r="P169" i="2"/>
  <c r="BK169" i="2"/>
  <c r="J169" i="2"/>
  <c r="BE169" i="2"/>
  <c r="BI165" i="2"/>
  <c r="BH165" i="2"/>
  <c r="BG165" i="2"/>
  <c r="BF165" i="2"/>
  <c r="T165" i="2"/>
  <c r="R165" i="2"/>
  <c r="P165" i="2"/>
  <c r="BK165" i="2"/>
  <c r="J165" i="2"/>
  <c r="BE165" i="2"/>
  <c r="BI162" i="2"/>
  <c r="BH162" i="2"/>
  <c r="BG162" i="2"/>
  <c r="BF162" i="2"/>
  <c r="T162" i="2"/>
  <c r="R162" i="2"/>
  <c r="P162" i="2"/>
  <c r="BK162" i="2"/>
  <c r="J162" i="2"/>
  <c r="BE162" i="2"/>
  <c r="BI159" i="2"/>
  <c r="BH159" i="2"/>
  <c r="BG159" i="2"/>
  <c r="BF159" i="2"/>
  <c r="T159" i="2"/>
  <c r="T158" i="2"/>
  <c r="T157" i="2" s="1"/>
  <c r="R159" i="2"/>
  <c r="P159" i="2"/>
  <c r="P158" i="2"/>
  <c r="P157" i="2" s="1"/>
  <c r="BK159" i="2"/>
  <c r="J159" i="2"/>
  <c r="BE159" i="2" s="1"/>
  <c r="BI154" i="2"/>
  <c r="BH154" i="2"/>
  <c r="BG154" i="2"/>
  <c r="BF154" i="2"/>
  <c r="T154" i="2"/>
  <c r="R154" i="2"/>
  <c r="P154" i="2"/>
  <c r="BK154" i="2"/>
  <c r="J154" i="2"/>
  <c r="BE154" i="2"/>
  <c r="BI152" i="2"/>
  <c r="BH152" i="2"/>
  <c r="BG152" i="2"/>
  <c r="BF152" i="2"/>
  <c r="T152" i="2"/>
  <c r="R152" i="2"/>
  <c r="P152" i="2"/>
  <c r="BK152" i="2"/>
  <c r="J152" i="2"/>
  <c r="BE152" i="2"/>
  <c r="BI150" i="2"/>
  <c r="BH150" i="2"/>
  <c r="BG150" i="2"/>
  <c r="BF150" i="2"/>
  <c r="T150" i="2"/>
  <c r="R150" i="2"/>
  <c r="P150" i="2"/>
  <c r="BK150" i="2"/>
  <c r="J150" i="2"/>
  <c r="BE150" i="2"/>
  <c r="BI148" i="2"/>
  <c r="BH148" i="2"/>
  <c r="BG148" i="2"/>
  <c r="BF148" i="2"/>
  <c r="T148" i="2"/>
  <c r="R148" i="2"/>
  <c r="P148" i="2"/>
  <c r="BK148" i="2"/>
  <c r="J148" i="2"/>
  <c r="BE148" i="2"/>
  <c r="BI146" i="2"/>
  <c r="BH146" i="2"/>
  <c r="BG146" i="2"/>
  <c r="BF146" i="2"/>
  <c r="T146" i="2"/>
  <c r="R146" i="2"/>
  <c r="P146" i="2"/>
  <c r="BK146" i="2"/>
  <c r="J146" i="2"/>
  <c r="BE146" i="2"/>
  <c r="BI144" i="2"/>
  <c r="BH144" i="2"/>
  <c r="BG144" i="2"/>
  <c r="BF144" i="2"/>
  <c r="T144" i="2"/>
  <c r="R144" i="2"/>
  <c r="P144" i="2"/>
  <c r="BK144" i="2"/>
  <c r="J144" i="2"/>
  <c r="BE144" i="2"/>
  <c r="BI142" i="2"/>
  <c r="BH142" i="2"/>
  <c r="BG142" i="2"/>
  <c r="BF142" i="2"/>
  <c r="T142" i="2"/>
  <c r="R142" i="2"/>
  <c r="P142" i="2"/>
  <c r="BK142" i="2"/>
  <c r="J142" i="2"/>
  <c r="BE142" i="2"/>
  <c r="BI140" i="2"/>
  <c r="BH140" i="2"/>
  <c r="BG140" i="2"/>
  <c r="BF140" i="2"/>
  <c r="T140" i="2"/>
  <c r="R140" i="2"/>
  <c r="P140" i="2"/>
  <c r="BK140" i="2"/>
  <c r="J140" i="2"/>
  <c r="BE140" i="2"/>
  <c r="BI138" i="2"/>
  <c r="BH138" i="2"/>
  <c r="BG138" i="2"/>
  <c r="BF138" i="2"/>
  <c r="T138" i="2"/>
  <c r="R138" i="2"/>
  <c r="P138" i="2"/>
  <c r="BK138" i="2"/>
  <c r="J138" i="2"/>
  <c r="BE138" i="2"/>
  <c r="BI136" i="2"/>
  <c r="BH136" i="2"/>
  <c r="BG136" i="2"/>
  <c r="BF136" i="2"/>
  <c r="T136" i="2"/>
  <c r="R136" i="2"/>
  <c r="P136" i="2"/>
  <c r="BK136" i="2"/>
  <c r="J136" i="2"/>
  <c r="BE136" i="2"/>
  <c r="BI134" i="2"/>
  <c r="BH134" i="2"/>
  <c r="BG134" i="2"/>
  <c r="BF134" i="2"/>
  <c r="T134" i="2"/>
  <c r="R134" i="2"/>
  <c r="P134" i="2"/>
  <c r="BK134" i="2"/>
  <c r="J134" i="2"/>
  <c r="BE134" i="2"/>
  <c r="BI132" i="2"/>
  <c r="BH132" i="2"/>
  <c r="BG132" i="2"/>
  <c r="BF132" i="2"/>
  <c r="T132" i="2"/>
  <c r="R132" i="2"/>
  <c r="P132" i="2"/>
  <c r="BK132" i="2"/>
  <c r="J132" i="2"/>
  <c r="BE132" i="2"/>
  <c r="BI130" i="2"/>
  <c r="BH130" i="2"/>
  <c r="BG130" i="2"/>
  <c r="BF130" i="2"/>
  <c r="T130" i="2"/>
  <c r="R130" i="2"/>
  <c r="P130" i="2"/>
  <c r="BK130" i="2"/>
  <c r="J130" i="2"/>
  <c r="BE130" i="2"/>
  <c r="BI128" i="2"/>
  <c r="BH128" i="2"/>
  <c r="BG128" i="2"/>
  <c r="BF128" i="2"/>
  <c r="T128" i="2"/>
  <c r="R128" i="2"/>
  <c r="P128" i="2"/>
  <c r="BK128" i="2"/>
  <c r="J128" i="2"/>
  <c r="BE128" i="2"/>
  <c r="BI126" i="2"/>
  <c r="BH126" i="2"/>
  <c r="BG126" i="2"/>
  <c r="BF126" i="2"/>
  <c r="T126" i="2"/>
  <c r="R126" i="2"/>
  <c r="P126" i="2"/>
  <c r="BK126" i="2"/>
  <c r="J126" i="2"/>
  <c r="BE126" i="2"/>
  <c r="BI124" i="2"/>
  <c r="BH124" i="2"/>
  <c r="BG124" i="2"/>
  <c r="BF124" i="2"/>
  <c r="T124" i="2"/>
  <c r="R124" i="2"/>
  <c r="P124" i="2"/>
  <c r="BK124" i="2"/>
  <c r="J124" i="2"/>
  <c r="BE124" i="2"/>
  <c r="BI122" i="2"/>
  <c r="BH122" i="2"/>
  <c r="BG122" i="2"/>
  <c r="BF122" i="2"/>
  <c r="T122" i="2"/>
  <c r="R122" i="2"/>
  <c r="P122" i="2"/>
  <c r="BK122" i="2"/>
  <c r="J122" i="2"/>
  <c r="BE122" i="2"/>
  <c r="BI120" i="2"/>
  <c r="BH120" i="2"/>
  <c r="BG120" i="2"/>
  <c r="BF120" i="2"/>
  <c r="T120" i="2"/>
  <c r="R120" i="2"/>
  <c r="P120" i="2"/>
  <c r="BK120" i="2"/>
  <c r="J120" i="2"/>
  <c r="BE120" i="2"/>
  <c r="BI118" i="2"/>
  <c r="BH118" i="2"/>
  <c r="BG118" i="2"/>
  <c r="BF118" i="2"/>
  <c r="T118" i="2"/>
  <c r="R118" i="2"/>
  <c r="P118" i="2"/>
  <c r="BK118" i="2"/>
  <c r="J118" i="2"/>
  <c r="BE118" i="2"/>
  <c r="BI116" i="2"/>
  <c r="BH116" i="2"/>
  <c r="BG116" i="2"/>
  <c r="BF116" i="2"/>
  <c r="T116" i="2"/>
  <c r="R116" i="2"/>
  <c r="P116" i="2"/>
  <c r="BK116" i="2"/>
  <c r="J116" i="2"/>
  <c r="BE116" i="2"/>
  <c r="BI114" i="2"/>
  <c r="BH114" i="2"/>
  <c r="BG114" i="2"/>
  <c r="BF114" i="2"/>
  <c r="T114" i="2"/>
  <c r="R114" i="2"/>
  <c r="P114" i="2"/>
  <c r="BK114" i="2"/>
  <c r="J114" i="2"/>
  <c r="BE114" i="2"/>
  <c r="BI112" i="2"/>
  <c r="BH112" i="2"/>
  <c r="BG112" i="2"/>
  <c r="BF112" i="2"/>
  <c r="T112" i="2"/>
  <c r="R112" i="2"/>
  <c r="P112" i="2"/>
  <c r="BK112" i="2"/>
  <c r="J112" i="2"/>
  <c r="BE112" i="2"/>
  <c r="BI110" i="2"/>
  <c r="BH110" i="2"/>
  <c r="BG110" i="2"/>
  <c r="BF110" i="2"/>
  <c r="T110" i="2"/>
  <c r="R110" i="2"/>
  <c r="P110" i="2"/>
  <c r="BK110" i="2"/>
  <c r="J110" i="2"/>
  <c r="BE110" i="2"/>
  <c r="BI108" i="2"/>
  <c r="BH108" i="2"/>
  <c r="BG108" i="2"/>
  <c r="BF108" i="2"/>
  <c r="T108" i="2"/>
  <c r="R108" i="2"/>
  <c r="P108" i="2"/>
  <c r="BK108" i="2"/>
  <c r="J108" i="2"/>
  <c r="BE108" i="2"/>
  <c r="BI106" i="2"/>
  <c r="BH106" i="2"/>
  <c r="BG106" i="2"/>
  <c r="BF106" i="2"/>
  <c r="T106" i="2"/>
  <c r="R106" i="2"/>
  <c r="P106" i="2"/>
  <c r="BK106" i="2"/>
  <c r="J106" i="2"/>
  <c r="BE106" i="2"/>
  <c r="BI104" i="2"/>
  <c r="BH104" i="2"/>
  <c r="BG104" i="2"/>
  <c r="BF104" i="2"/>
  <c r="T104" i="2"/>
  <c r="R104" i="2"/>
  <c r="P104" i="2"/>
  <c r="BK104" i="2"/>
  <c r="J104" i="2"/>
  <c r="BE104" i="2"/>
  <c r="BI102" i="2"/>
  <c r="BH102" i="2"/>
  <c r="BG102" i="2"/>
  <c r="BF102" i="2"/>
  <c r="T102" i="2"/>
  <c r="R102" i="2"/>
  <c r="P102" i="2"/>
  <c r="BK102" i="2"/>
  <c r="J102" i="2"/>
  <c r="BE102" i="2"/>
  <c r="BI100" i="2"/>
  <c r="BH100" i="2"/>
  <c r="BG100" i="2"/>
  <c r="BF100" i="2"/>
  <c r="T100" i="2"/>
  <c r="R100" i="2"/>
  <c r="P100" i="2"/>
  <c r="BK100" i="2"/>
  <c r="J100" i="2"/>
  <c r="BE100" i="2"/>
  <c r="BI98" i="2"/>
  <c r="BH98" i="2"/>
  <c r="BG98" i="2"/>
  <c r="BF98" i="2"/>
  <c r="T98" i="2"/>
  <c r="R98" i="2"/>
  <c r="P98" i="2"/>
  <c r="BK98" i="2"/>
  <c r="J98" i="2"/>
  <c r="BE98" i="2"/>
  <c r="BI96" i="2"/>
  <c r="BH96" i="2"/>
  <c r="BG96" i="2"/>
  <c r="BF96" i="2"/>
  <c r="T96" i="2"/>
  <c r="R96" i="2"/>
  <c r="P96" i="2"/>
  <c r="BK96" i="2"/>
  <c r="J96" i="2"/>
  <c r="BE96" i="2"/>
  <c r="BI94" i="2"/>
  <c r="BH94" i="2"/>
  <c r="BG94" i="2"/>
  <c r="BF94" i="2"/>
  <c r="T94" i="2"/>
  <c r="R94" i="2"/>
  <c r="P94" i="2"/>
  <c r="BK94" i="2"/>
  <c r="J94" i="2"/>
  <c r="BE94" i="2"/>
  <c r="BI91" i="2"/>
  <c r="BH91" i="2"/>
  <c r="BG91" i="2"/>
  <c r="BF91" i="2"/>
  <c r="T91" i="2"/>
  <c r="R91" i="2"/>
  <c r="P91" i="2"/>
  <c r="BK91" i="2"/>
  <c r="J91" i="2"/>
  <c r="BE91" i="2"/>
  <c r="BI89" i="2"/>
  <c r="F39" i="2"/>
  <c r="BD56" i="1" s="1"/>
  <c r="BD55" i="1" s="1"/>
  <c r="BH89" i="2"/>
  <c r="F38" i="2" s="1"/>
  <c r="BC56" i="1" s="1"/>
  <c r="BC55" i="1" s="1"/>
  <c r="BG89" i="2"/>
  <c r="F37" i="2"/>
  <c r="BB56" i="1" s="1"/>
  <c r="BF89" i="2"/>
  <c r="F36" i="2" s="1"/>
  <c r="BA56" i="1" s="1"/>
  <c r="BA55" i="1" s="1"/>
  <c r="T89" i="2"/>
  <c r="T88" i="2"/>
  <c r="R89" i="2"/>
  <c r="P89" i="2"/>
  <c r="P88" i="2"/>
  <c r="AU56" i="1" s="1"/>
  <c r="AU55" i="1" s="1"/>
  <c r="AU54" i="1" s="1"/>
  <c r="BK89" i="2"/>
  <c r="J89" i="2"/>
  <c r="BE89" i="2" s="1"/>
  <c r="J85" i="2"/>
  <c r="F84" i="2"/>
  <c r="F82" i="2"/>
  <c r="E80" i="2"/>
  <c r="J59" i="2"/>
  <c r="F58" i="2"/>
  <c r="F56" i="2"/>
  <c r="E54" i="2"/>
  <c r="J23" i="2"/>
  <c r="E23" i="2"/>
  <c r="J84" i="2" s="1"/>
  <c r="J58" i="2"/>
  <c r="J22" i="2"/>
  <c r="J20" i="2"/>
  <c r="E20" i="2"/>
  <c r="F85" i="2"/>
  <c r="F59" i="2"/>
  <c r="J19" i="2"/>
  <c r="J14" i="2"/>
  <c r="J82" i="2"/>
  <c r="J56" i="2"/>
  <c r="E7" i="2"/>
  <c r="E76" i="2" s="1"/>
  <c r="E50" i="2"/>
  <c r="BD64" i="1"/>
  <c r="BC64" i="1"/>
  <c r="AY64" i="1" s="1"/>
  <c r="AU64" i="1"/>
  <c r="AS64" i="1"/>
  <c r="AU61" i="1"/>
  <c r="AS61" i="1"/>
  <c r="AU58" i="1"/>
  <c r="AS58" i="1"/>
  <c r="AS54" i="1" s="1"/>
  <c r="AS55" i="1"/>
  <c r="L50" i="1"/>
  <c r="AM50" i="1"/>
  <c r="AM49" i="1"/>
  <c r="L49" i="1"/>
  <c r="AM47" i="1"/>
  <c r="L47" i="1"/>
  <c r="L45" i="1"/>
  <c r="L44" i="1"/>
  <c r="J36" i="9" l="1"/>
  <c r="AW66" i="1" s="1"/>
  <c r="J36" i="7"/>
  <c r="AW63" i="1" s="1"/>
  <c r="F37" i="7"/>
  <c r="BB63" i="1" s="1"/>
  <c r="BB61" i="1" s="1"/>
  <c r="AX61" i="1" s="1"/>
  <c r="F36" i="7"/>
  <c r="BA63" i="1" s="1"/>
  <c r="BA61" i="1" s="1"/>
  <c r="AW61" i="1" s="1"/>
  <c r="F39" i="5"/>
  <c r="BD60" i="1" s="1"/>
  <c r="BD58" i="1" s="1"/>
  <c r="F36" i="5"/>
  <c r="BA60" i="1" s="1"/>
  <c r="BD54" i="1"/>
  <c r="W33" i="1" s="1"/>
  <c r="BB55" i="1"/>
  <c r="BC54" i="1"/>
  <c r="AY55" i="1"/>
  <c r="R88" i="2"/>
  <c r="AW55" i="1"/>
  <c r="J35" i="2"/>
  <c r="AV56" i="1" s="1"/>
  <c r="F35" i="2"/>
  <c r="AZ56" i="1" s="1"/>
  <c r="AZ55" i="1" s="1"/>
  <c r="AX55" i="1"/>
  <c r="J36" i="2"/>
  <c r="AW56" i="1" s="1"/>
  <c r="BK158" i="2"/>
  <c r="R158" i="2"/>
  <c r="R157" i="2" s="1"/>
  <c r="J63" i="3"/>
  <c r="J32" i="3"/>
  <c r="J63" i="5"/>
  <c r="J32" i="5"/>
  <c r="J35" i="6"/>
  <c r="AV62" i="1" s="1"/>
  <c r="F35" i="6"/>
  <c r="AZ62" i="1" s="1"/>
  <c r="J35" i="8"/>
  <c r="AV65" i="1" s="1"/>
  <c r="F35" i="8"/>
  <c r="AZ65" i="1" s="1"/>
  <c r="AZ64" i="1" s="1"/>
  <c r="AV64" i="1" s="1"/>
  <c r="AT64" i="1" s="1"/>
  <c r="J59" i="10"/>
  <c r="J30" i="10"/>
  <c r="F35" i="4"/>
  <c r="AZ59" i="1" s="1"/>
  <c r="J35" i="4"/>
  <c r="AV59" i="1" s="1"/>
  <c r="AT59" i="1" s="1"/>
  <c r="J32" i="7"/>
  <c r="J63" i="7"/>
  <c r="F33" i="10"/>
  <c r="AZ67" i="1" s="1"/>
  <c r="BK153" i="4"/>
  <c r="J153" i="4" s="1"/>
  <c r="J64" i="4" s="1"/>
  <c r="J154" i="4"/>
  <c r="J65" i="4" s="1"/>
  <c r="F35" i="5"/>
  <c r="AZ60" i="1" s="1"/>
  <c r="R88" i="4"/>
  <c r="BK174" i="6"/>
  <c r="J174" i="6" s="1"/>
  <c r="J64" i="6" s="1"/>
  <c r="J175" i="6"/>
  <c r="J65" i="6" s="1"/>
  <c r="J35" i="7"/>
  <c r="AV63" i="1" s="1"/>
  <c r="BK153" i="8"/>
  <c r="J153" i="8" s="1"/>
  <c r="J64" i="8" s="1"/>
  <c r="J154" i="8"/>
  <c r="J65" i="8" s="1"/>
  <c r="J56" i="9"/>
  <c r="F59" i="9"/>
  <c r="E48" i="10"/>
  <c r="J54" i="10"/>
  <c r="J33" i="10"/>
  <c r="AV67" i="1" s="1"/>
  <c r="AT67" i="1" s="1"/>
  <c r="J35" i="3"/>
  <c r="AV57" i="1" s="1"/>
  <c r="AT57" i="1" s="1"/>
  <c r="F36" i="4"/>
  <c r="BA59" i="1" s="1"/>
  <c r="BA58" i="1" s="1"/>
  <c r="AW58" i="1" s="1"/>
  <c r="J35" i="5"/>
  <c r="AV60" i="1" s="1"/>
  <c r="AT60" i="1" s="1"/>
  <c r="J36" i="6"/>
  <c r="AW62" i="1" s="1"/>
  <c r="F35" i="7"/>
  <c r="AZ63" i="1" s="1"/>
  <c r="J36" i="8"/>
  <c r="AW65" i="1" s="1"/>
  <c r="J35" i="9"/>
  <c r="AV66" i="1" s="1"/>
  <c r="J32" i="9"/>
  <c r="J55" i="10"/>
  <c r="E50" i="6"/>
  <c r="J58" i="6"/>
  <c r="J56" i="7"/>
  <c r="F59" i="7"/>
  <c r="E50" i="8"/>
  <c r="J58" i="8"/>
  <c r="AT66" i="1" l="1"/>
  <c r="AT63" i="1"/>
  <c r="BB54" i="1"/>
  <c r="AX54" i="1" s="1"/>
  <c r="AZ58" i="1"/>
  <c r="AV58" i="1" s="1"/>
  <c r="AT58" i="1"/>
  <c r="AT65" i="1"/>
  <c r="BK157" i="2"/>
  <c r="J158" i="2"/>
  <c r="J65" i="2" s="1"/>
  <c r="BK88" i="4"/>
  <c r="J88" i="4" s="1"/>
  <c r="J41" i="7"/>
  <c r="AG63" i="1"/>
  <c r="AN63" i="1" s="1"/>
  <c r="AG67" i="1"/>
  <c r="AN67" i="1" s="1"/>
  <c r="J39" i="10"/>
  <c r="AZ61" i="1"/>
  <c r="AV61" i="1" s="1"/>
  <c r="AT61" i="1" s="1"/>
  <c r="J41" i="3"/>
  <c r="AG57" i="1"/>
  <c r="AN57" i="1" s="1"/>
  <c r="AV55" i="1"/>
  <c r="AT55" i="1" s="1"/>
  <c r="BK88" i="6"/>
  <c r="J88" i="6" s="1"/>
  <c r="AT62" i="1"/>
  <c r="AT56" i="1"/>
  <c r="J41" i="9"/>
  <c r="AG66" i="1"/>
  <c r="BK88" i="8"/>
  <c r="J88" i="8" s="1"/>
  <c r="J41" i="5"/>
  <c r="AG60" i="1"/>
  <c r="AN60" i="1" s="1"/>
  <c r="BA54" i="1"/>
  <c r="AY54" i="1"/>
  <c r="W32" i="1"/>
  <c r="W31" i="1" l="1"/>
  <c r="AN66" i="1"/>
  <c r="AZ54" i="1"/>
  <c r="AV54" i="1" s="1"/>
  <c r="J63" i="8"/>
  <c r="J32" i="8"/>
  <c r="J63" i="6"/>
  <c r="J32" i="6"/>
  <c r="J157" i="2"/>
  <c r="J64" i="2" s="1"/>
  <c r="BK88" i="2"/>
  <c r="J88" i="2" s="1"/>
  <c r="W30" i="1"/>
  <c r="AW54" i="1"/>
  <c r="AK30" i="1" s="1"/>
  <c r="J63" i="4"/>
  <c r="J32" i="4"/>
  <c r="W29" i="1" l="1"/>
  <c r="AG59" i="1"/>
  <c r="J41" i="4"/>
  <c r="J41" i="6"/>
  <c r="AG62" i="1"/>
  <c r="J63" i="2"/>
  <c r="J32" i="2"/>
  <c r="J41" i="8"/>
  <c r="AG65" i="1"/>
  <c r="AT54" i="1"/>
  <c r="AK29" i="1"/>
  <c r="AG61" i="1" l="1"/>
  <c r="AN61" i="1" s="1"/>
  <c r="AN62" i="1"/>
  <c r="AN65" i="1"/>
  <c r="AG64" i="1"/>
  <c r="AN64" i="1" s="1"/>
  <c r="J41" i="2"/>
  <c r="AG56" i="1"/>
  <c r="AG58" i="1"/>
  <c r="AN58" i="1" s="1"/>
  <c r="AN59" i="1"/>
  <c r="AG55" i="1" l="1"/>
  <c r="AN56" i="1"/>
  <c r="AN55" i="1" l="1"/>
  <c r="AG54" i="1"/>
  <c r="AK26" i="1" l="1"/>
  <c r="AK35" i="1" s="1"/>
  <c r="AN54" i="1"/>
</calcChain>
</file>

<file path=xl/comments1.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2.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88"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3.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88"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90"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4.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sharedStrings.xml><?xml version="1.0" encoding="utf-8"?>
<sst xmlns="http://schemas.openxmlformats.org/spreadsheetml/2006/main" count="9698" uniqueCount="979">
  <si>
    <t>Export Komplet</t>
  </si>
  <si>
    <t>VZ</t>
  </si>
  <si>
    <t>2.0</t>
  </si>
  <si>
    <t>ZAMOK</t>
  </si>
  <si>
    <t>False</t>
  </si>
  <si>
    <t>{2b70a42a-cd16-4fc3-b191-2d722933415c}</t>
  </si>
  <si>
    <t>0,01</t>
  </si>
  <si>
    <t>21</t>
  </si>
  <si>
    <t>15</t>
  </si>
  <si>
    <t>REKAPITULACE STAVBY</t>
  </si>
  <si>
    <t>v ---  níže se nacházejí doplnkové a pomocné údaje k sestavám  --- v</t>
  </si>
  <si>
    <t>Návod na vyplnění</t>
  </si>
  <si>
    <t>0,001</t>
  </si>
  <si>
    <t>Kód:</t>
  </si>
  <si>
    <t>65419134</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</si>
  <si>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</si>
  <si>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</si>
  <si>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výhybek v žst. Tábor</t>
  </si>
  <si>
    <t>KSO:</t>
  </si>
  <si>
    <t>824 3</t>
  </si>
  <si>
    <t>CC-CZ:</t>
  </si>
  <si>
    <t>212</t>
  </si>
  <si>
    <t>Místo:</t>
  </si>
  <si>
    <t>žst. Tábor</t>
  </si>
  <si>
    <t>Datum:</t>
  </si>
  <si>
    <t>25. 11. 2019</t>
  </si>
  <si>
    <t>Zadavatel:</t>
  </si>
  <si>
    <t>IČ:</t>
  </si>
  <si>
    <t>70994234</t>
  </si>
  <si>
    <t xml:space="preserve">Správa železniční dopravní cesty, s. o., OŘ Plzeň </t>
  </si>
  <si>
    <t>DIČ:</t>
  </si>
  <si>
    <t>CZ70994234</t>
  </si>
  <si>
    <t>Uchazeč:</t>
  </si>
  <si>
    <t>Vyplň údaj</t>
  </si>
  <si>
    <t>Projektant:</t>
  </si>
  <si>
    <t/>
  </si>
  <si>
    <t xml:space="preserve"> </t>
  </si>
  <si>
    <t>True</t>
  </si>
  <si>
    <t>Zpracovatel:</t>
  </si>
  <si>
    <t>Libor Brabenec</t>
  </si>
  <si>
    <t>Poznámka:</t>
  </si>
  <si>
    <t>Soupis prací je sestaven s využitím Cenové soustavy "Sborník pro údržbu a opravy železniční infrastruktury". Položky, které pochází z této cenové soustavy, jsou ve sloupci 'Cenová soustava' označeny popisem 'Sborník UOŽI' a úrovní příslušného kalendářního pololetí. Veškeré další informace vymezující popis a podmínky použití těchto položek z Cenové soustavy, které nejsou uvedeny přímo v soupisu prací, jsou neomezeně dálkově k dispozici na www.sfdi.cz, sekce 'Pravidla, metodiky a ceníky'.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</si>
  <si>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</si>
  <si>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</si>
  <si>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</si>
  <si>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</si>
  <si>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</si>
  <si>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</si>
  <si>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</si>
  <si>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</si>
  <si>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</si>
  <si>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</si>
  <si>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</si>
  <si>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</si>
  <si>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</si>
  <si>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</si>
  <si>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</si>
  <si>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</si>
  <si>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</si>
  <si>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</si>
  <si>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</si>
  <si>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</si>
  <si>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</si>
  <si>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</si>
  <si>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</si>
  <si>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</si>
  <si>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</si>
  <si>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</si>
  <si>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</si>
  <si>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</si>
  <si>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</si>
  <si>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</si>
  <si>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</si>
  <si>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</si>
  <si>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</si>
  <si>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</si>
  <si>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</si>
  <si>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</si>
  <si>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</si>
  <si>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</si>
  <si>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t>
  </si>
  <si>
    <t xml:space="preserve">SVP výhybka č. 104 </t>
  </si>
  <si>
    <t>STA</t>
  </si>
  <si>
    <t>1</t>
  </si>
  <si>
    <t>{d44e913d-c8e2-42a9-9a45-9caf40d50d4f}</t>
  </si>
  <si>
    <t>2</t>
  </si>
  <si>
    <t>/</t>
  </si>
  <si>
    <t>SO 01.1</t>
  </si>
  <si>
    <t>Železniční svršek</t>
  </si>
  <si>
    <t>Soupis</t>
  </si>
  <si>
    <t>{19622a1f-5aea-42ed-9cc8-7c0e96d265b1}</t>
  </si>
  <si>
    <t>SO 01.2</t>
  </si>
  <si>
    <t>Materíál dodávaný zadavatelem - NEOCEŇOVAT!</t>
  </si>
  <si>
    <t>{f72f5dfc-4253-4e9b-b213-f45b274543a2}</t>
  </si>
  <si>
    <t>SO 02</t>
  </si>
  <si>
    <t>SVP výhybka č. 105</t>
  </si>
  <si>
    <t>{a3375bc1-b99e-4bb7-bbae-0fbeb96fa9b1}</t>
  </si>
  <si>
    <t>SO 02.1</t>
  </si>
  <si>
    <t>{aa5a8211-4cda-4eaa-8c4b-c9ba3511008a}</t>
  </si>
  <si>
    <t>SO 02.2</t>
  </si>
  <si>
    <t>{e7a93094-8b53-4db0-a728-9daa7979cf72}</t>
  </si>
  <si>
    <t>SO 03</t>
  </si>
  <si>
    <t>SVP výhybka č. 106</t>
  </si>
  <si>
    <t>{145a6a3c-28bd-4f86-b5e7-4cb7e2f342cb}</t>
  </si>
  <si>
    <t>SO 03.1</t>
  </si>
  <si>
    <t>{2390cfc3-0e56-4212-936d-926ec1d9c141}</t>
  </si>
  <si>
    <t>SO 03.2</t>
  </si>
  <si>
    <t>{f787b651-6cf4-4a1e-97c4-e4d2cd65f045}</t>
  </si>
  <si>
    <t>SO 04</t>
  </si>
  <si>
    <t>SVP výhybka č. 107 ab</t>
  </si>
  <si>
    <t>{19a8300a-2f8a-40e4-9a37-b8dd46502f56}</t>
  </si>
  <si>
    <t>SO 04.1</t>
  </si>
  <si>
    <t>{8a863c73-85b5-4b34-8e22-aaae392b4392}</t>
  </si>
  <si>
    <t>SO 04.2</t>
  </si>
  <si>
    <t>{4cb18afa-c6f7-4a07-954e-31e2122aafe4}</t>
  </si>
  <si>
    <t>VON</t>
  </si>
  <si>
    <t>Vedlejší a ostatní náklady</t>
  </si>
  <si>
    <t>{a9c01bb0-97fc-4244-aab8-6b8499d5c36a}</t>
  </si>
  <si>
    <t>KRYCÍ LIST SOUPISU PRACÍ</t>
  </si>
  <si>
    <t>Objekt:</t>
  </si>
  <si>
    <t xml:space="preserve">SO 01 - SVP výhybka č. 104 </t>
  </si>
  <si>
    <t>Soupis:</t>
  </si>
  <si>
    <t>SO 01.1 - Železniční svršek</t>
  </si>
  <si>
    <t>REKAPITULACE ČLENĚNÍ SOUPISU PRACÍ</t>
  </si>
  <si>
    <t>Kód dílu - Popis</t>
  </si>
  <si>
    <t>Cena celkem [CZK]</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</si>
  <si>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</si>
  <si>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</si>
  <si>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</si>
  <si>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</si>
  <si>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</si>
  <si>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</si>
  <si>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</si>
  <si>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</si>
  <si>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</si>
  <si>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</si>
  <si>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</si>
  <si>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</si>
  <si>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</si>
  <si>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</si>
  <si>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</si>
  <si>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</si>
  <si>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</si>
  <si>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91</t>
  </si>
  <si>
    <t>M</t>
  </si>
  <si>
    <t>5957101050</t>
  </si>
  <si>
    <t>Kolejnice třídy R260 tv. 49 E1 délky 25,000 m</t>
  </si>
  <si>
    <t>kus</t>
  </si>
  <si>
    <t>Sborník UOŽI 01 2019</t>
  </si>
  <si>
    <t>8</t>
  </si>
  <si>
    <t>ROZPOCET</t>
  </si>
  <si>
    <t>4</t>
  </si>
  <si>
    <t>-1307240420</t>
  </si>
  <si>
    <t>VV</t>
  </si>
  <si>
    <t>3*1</t>
  </si>
  <si>
    <t>12</t>
  </si>
  <si>
    <t>5956101005</t>
  </si>
  <si>
    <t>Pražec dřevěný příčný nevystrojený dub 2600x260x150 mm</t>
  </si>
  <si>
    <t>-1076800130</t>
  </si>
  <si>
    <t>P</t>
  </si>
  <si>
    <t xml:space="preserve">Poznámka k položce:_x000D_
před výhybkou výměna </t>
  </si>
  <si>
    <t>10*1</t>
  </si>
  <si>
    <t>34</t>
  </si>
  <si>
    <t>5956122010</t>
  </si>
  <si>
    <t>Pražec dřevěný výhybkový dub skupina 4 2400x260x150</t>
  </si>
  <si>
    <t>128</t>
  </si>
  <si>
    <t>-1755225363</t>
  </si>
  <si>
    <t>2*1</t>
  </si>
  <si>
    <t>13</t>
  </si>
  <si>
    <t>5956122020</t>
  </si>
  <si>
    <t>Pražec dřevěný výhybkový dub skupina 4 2600x260x150</t>
  </si>
  <si>
    <t>997638183</t>
  </si>
  <si>
    <t>9*1</t>
  </si>
  <si>
    <t>14</t>
  </si>
  <si>
    <t>5956122025</t>
  </si>
  <si>
    <t>Pražec dřevěný výhybkový dub skupina 4 2700x260x150</t>
  </si>
  <si>
    <t>-1315878659</t>
  </si>
  <si>
    <t>6*1</t>
  </si>
  <si>
    <t>5956122030</t>
  </si>
  <si>
    <t>Pražec dřevěný výhybkový dub skupina 4 2800x260x150</t>
  </si>
  <si>
    <t>-496300783</t>
  </si>
  <si>
    <t>5*1</t>
  </si>
  <si>
    <t>16</t>
  </si>
  <si>
    <t>5956122035</t>
  </si>
  <si>
    <t>Pražec dřevěný výhybkový dub skupina 4 2900x260x150</t>
  </si>
  <si>
    <t>241879115</t>
  </si>
  <si>
    <t>4*1</t>
  </si>
  <si>
    <t>17</t>
  </si>
  <si>
    <t>5956122040</t>
  </si>
  <si>
    <t>Pražec dřevěný výhybkový dub skupina 4 3000x260x150</t>
  </si>
  <si>
    <t>-2069870321</t>
  </si>
  <si>
    <t>18</t>
  </si>
  <si>
    <t>5956122045</t>
  </si>
  <si>
    <t>Pražec dřevěný výhybkový dub skupina 4 3100x260x150</t>
  </si>
  <si>
    <t>1351909369</t>
  </si>
  <si>
    <t>19</t>
  </si>
  <si>
    <t>5956122050</t>
  </si>
  <si>
    <t>Pražec dřevěný výhybkový dub skupina 4 3200x260x150</t>
  </si>
  <si>
    <t>-1221381656</t>
  </si>
  <si>
    <t>20</t>
  </si>
  <si>
    <t>5956122055</t>
  </si>
  <si>
    <t>Pražec dřevěný výhybkový dub skupina 4 3300x260x150</t>
  </si>
  <si>
    <t>-376647924</t>
  </si>
  <si>
    <t>5956122060</t>
  </si>
  <si>
    <t>Pražec dřevěný výhybkový dub skupina 4 3400x260x150</t>
  </si>
  <si>
    <t>1691109012</t>
  </si>
  <si>
    <t>22</t>
  </si>
  <si>
    <t>5956122065</t>
  </si>
  <si>
    <t>Pražec dřevěný výhybkový dub skupina 4 3500x260x150</t>
  </si>
  <si>
    <t>-664112629</t>
  </si>
  <si>
    <t>23</t>
  </si>
  <si>
    <t>5956122070</t>
  </si>
  <si>
    <t>Pražec dřevěný výhybkový dub skupina 4 3600x260x150</t>
  </si>
  <si>
    <t>-229542758</t>
  </si>
  <si>
    <t>1*1</t>
  </si>
  <si>
    <t>24</t>
  </si>
  <si>
    <t>5956122075</t>
  </si>
  <si>
    <t>Pražec dřevěný výhybkový dub skupina 4 3700x260x150</t>
  </si>
  <si>
    <t>1388148424</t>
  </si>
  <si>
    <t>25</t>
  </si>
  <si>
    <t>5956122080</t>
  </si>
  <si>
    <t>Pražec dřevěný výhybkový dub skupina 4 3800x260x150</t>
  </si>
  <si>
    <t>-2024417793</t>
  </si>
  <si>
    <t>26</t>
  </si>
  <si>
    <t>5956122085</t>
  </si>
  <si>
    <t>Pražec dřevěný výhybkový dub skupina 4 3900x260x150</t>
  </si>
  <si>
    <t>-433902103</t>
  </si>
  <si>
    <t>27</t>
  </si>
  <si>
    <t>5956122090</t>
  </si>
  <si>
    <t>Pražec dřevěný výhybkový dub skupina 4 4000x260x150</t>
  </si>
  <si>
    <t>-665869495</t>
  </si>
  <si>
    <t>28</t>
  </si>
  <si>
    <t>5956122095</t>
  </si>
  <si>
    <t>Pražec dřevěný výhybkový dub skupina 4 4100x260x150</t>
  </si>
  <si>
    <t>-853575194</t>
  </si>
  <si>
    <t>29</t>
  </si>
  <si>
    <t>5956122100</t>
  </si>
  <si>
    <t>Pražec dřevěný výhybkový dub skupina 4 4200x260x150</t>
  </si>
  <si>
    <t>502586333</t>
  </si>
  <si>
    <t>30</t>
  </si>
  <si>
    <t>5956122105</t>
  </si>
  <si>
    <t>Pražec dřevěný výhybkový dub skupina 4 4300x260x150</t>
  </si>
  <si>
    <t>285129705</t>
  </si>
  <si>
    <t>31</t>
  </si>
  <si>
    <t>5956122110</t>
  </si>
  <si>
    <t>Pražec dřevěný výhybkový dub skupina 4 4400x260x150</t>
  </si>
  <si>
    <t>673795794</t>
  </si>
  <si>
    <t>32</t>
  </si>
  <si>
    <t>5956122115</t>
  </si>
  <si>
    <t>Pražec dřevěný výhybkový dub skupina 4 4500x260x150</t>
  </si>
  <si>
    <t>1814407774</t>
  </si>
  <si>
    <t>3</t>
  </si>
  <si>
    <t>5958128010</t>
  </si>
  <si>
    <t>Komplety ŽS 4 (šroub RS 1, matice M 24, podložka Fe6, svěrka ŽS4)</t>
  </si>
  <si>
    <t>1336859138</t>
  </si>
  <si>
    <t>258*1</t>
  </si>
  <si>
    <t>5958134040</t>
  </si>
  <si>
    <t>Součásti upevňovací kroužek pružný dvojitý Fe 6</t>
  </si>
  <si>
    <t>2013636140</t>
  </si>
  <si>
    <t>880*1</t>
  </si>
  <si>
    <t>35</t>
  </si>
  <si>
    <t>5958140005</t>
  </si>
  <si>
    <t>Podkladnice žebrová tv. S4pl</t>
  </si>
  <si>
    <t>511628599</t>
  </si>
  <si>
    <t>5</t>
  </si>
  <si>
    <t>5958134042</t>
  </si>
  <si>
    <t>Součásti upevňovací šroub svěrkový T10 M24x80</t>
  </si>
  <si>
    <t>1605776454</t>
  </si>
  <si>
    <t>106*1</t>
  </si>
  <si>
    <t>6</t>
  </si>
  <si>
    <t>5958116000</t>
  </si>
  <si>
    <t>Matice M24</t>
  </si>
  <si>
    <t>191004018</t>
  </si>
  <si>
    <t>7</t>
  </si>
  <si>
    <t>5958158005</t>
  </si>
  <si>
    <t>Podložka pryžová pod patu kolejnice S49  183/126/6</t>
  </si>
  <si>
    <t>-1632487144</t>
  </si>
  <si>
    <t>140*1</t>
  </si>
  <si>
    <t>5958158070</t>
  </si>
  <si>
    <t>Podložka polyetylenová pod podkladnici 380/160/2 (S4, R4)</t>
  </si>
  <si>
    <t>-1906143398</t>
  </si>
  <si>
    <t>124*1</t>
  </si>
  <si>
    <t>9</t>
  </si>
  <si>
    <t>5958173000</t>
  </si>
  <si>
    <t>Polyetylenové pásy v kotoučích</t>
  </si>
  <si>
    <t>m2</t>
  </si>
  <si>
    <t>2132398911</t>
  </si>
  <si>
    <t>15*1</t>
  </si>
  <si>
    <t>37</t>
  </si>
  <si>
    <t>5955101014</t>
  </si>
  <si>
    <t>Kamenivo drcené štěrkodrť frakce 0/8</t>
  </si>
  <si>
    <t>t</t>
  </si>
  <si>
    <t>-464624569</t>
  </si>
  <si>
    <t>4*1,4</t>
  </si>
  <si>
    <t>5955101000</t>
  </si>
  <si>
    <t>Kamenivo drcené štěrk frakce 31,5/63 třídy BI</t>
  </si>
  <si>
    <t>1050449953</t>
  </si>
  <si>
    <t>Poznámka k položce:_x000D_
2 SA vozy ... 72 m3</t>
  </si>
  <si>
    <t>72*1,4</t>
  </si>
  <si>
    <t>HSV</t>
  </si>
  <si>
    <t>Práce a dodávky HSV</t>
  </si>
  <si>
    <t>Komunikace pozemní</t>
  </si>
  <si>
    <t>40</t>
  </si>
  <si>
    <t>K</t>
  </si>
  <si>
    <t>5905035120</t>
  </si>
  <si>
    <t>Výměna KL malou těžící mechanizací včetně lavičky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</si>
  <si>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m3</t>
  </si>
  <si>
    <t>-421278014</t>
  </si>
  <si>
    <t>PSC</t>
  </si>
  <si>
    <t>Poznámka k souboru cen:_x000D_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pražce._x000D_
2. V cenách nejsou obsaženy náklady na podbití pražce, dodávku a doplnění kameniva.</t>
  </si>
  <si>
    <t>72*1</t>
  </si>
  <si>
    <t>41</t>
  </si>
  <si>
    <t>5905105040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</si>
  <si>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</si>
  <si>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1020937838</t>
  </si>
  <si>
    <t>Poznámka k souboru cen:_x000D_
1. V cenách jsou započteny náklady na doplnění kameniva ojediněle ručně vidlemi a/nebo souvisle strojně z výsypných vozů případně nakladačem._x000D_
2. V cenách nejsou obsaženy náklady na dodávku kameniva.</t>
  </si>
  <si>
    <t>50</t>
  </si>
  <si>
    <t>5906030010</t>
  </si>
  <si>
    <t>Ojedinělá výměna pražce současně s výměnou nebo čištěním KL pražec dřevěný příčný nevystrojený.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</si>
  <si>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-1309371310</t>
  </si>
  <si>
    <t>Poznámka k souboru cen:_x000D_
1. V cenách jsou započteny náklady na demontáž upevňovadel, výměnu a podbití pražce, montáž upevňovadel a ošetření součástí mazivem. U nevystrojených a výhybkových pražců dřevěných vrtání otvorů pro vrtule._x000D_
2. V cenách nejsou obsaženy náklady na odstranění KL, rozrušení lavičky, úpravu KL do profilu, snížení KL pod patou kolejnice, doplnění kameniva, dodávku materiálu, dopravu výzisku na skládku a skládkovné.</t>
  </si>
  <si>
    <t>Poznámka k položce:_x000D_
Před výhybkou</t>
  </si>
  <si>
    <t>52</t>
  </si>
  <si>
    <t>5905110010</t>
  </si>
  <si>
    <t>Snížení KL pod patou kolejnice v koleji. Poznámka: 1. V cenách jsou započteny náklady na snížení KL pod patou kolejnice ručně vidlemi. 2. V cenách nejsou obsaženy náklady na doplnění a dodávku kameniva.</t>
  </si>
  <si>
    <t>km</t>
  </si>
  <si>
    <t>123657565</t>
  </si>
  <si>
    <t>Poznámka k souboru cen:_x000D_
1. V cenách jsou započteny náklady na snížení KL pod patou kolejnice ručně vidlemi._x000D_
2. V cenách nejsou obsaženy náklady na doplnění a dodávku kameniva.</t>
  </si>
  <si>
    <t>0,01*1</t>
  </si>
  <si>
    <t>43</t>
  </si>
  <si>
    <t>5906035030</t>
  </si>
  <si>
    <t>Souvislá výměna pražců současně s výměnou nebo čištěním KL pražce dřevěné výhybkové délky do 3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</si>
  <si>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2089863416</t>
  </si>
  <si>
    <t>Poznámka k souboru cen:_x000D_
1. V cenách jsou započteny náklady na demontáž upevňovadel, výměnu pražců, montáž upevňovadel. U nevystrojených a výhybkových pražců dřevěných vrtání otvorů pro vrtule._x000D_
2. V cenách nejsou obsaženy náklady na odstranění KL, rozrušení lavičky, podbití pražce, úpravu KL do profilu, snížení KL pod patou kolejnice, doplnění kameniva, dodávku materiálu, dopravu výzisku na skládku a skládkovné.</t>
  </si>
  <si>
    <t>2+9+6+5+4+3</t>
  </si>
  <si>
    <t>44</t>
  </si>
  <si>
    <t>5906035040</t>
  </si>
  <si>
    <t>Souvislá výměna pražců současně s výměnou nebo čištěním KL pražce dřevěné výhybkové délky přes 3 do 4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</si>
  <si>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-1479485859</t>
  </si>
  <si>
    <t>3+2+3+3+3+1+2+2+1+3</t>
  </si>
  <si>
    <t>45</t>
  </si>
  <si>
    <t>5906035050</t>
  </si>
  <si>
    <t>Souvislá výměna pražců současně s výměnou nebo čištěním KL pražce dřevěné výhybkové délky přes 4 do 5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</si>
  <si>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1614903805</t>
  </si>
  <si>
    <t>2+1+1+2+1</t>
  </si>
  <si>
    <t>42</t>
  </si>
  <si>
    <t>5905110020</t>
  </si>
  <si>
    <t>Snížení KL pod patou kolejnice ve výhybce. Poznámka: 1. V cenách jsou započteny náklady na snížení KL pod patou kolejnice ručně vidlemi. 2. V cenách nejsou obsaženy náklady na doplnění a dodávku kameniva.</t>
  </si>
  <si>
    <t>m</t>
  </si>
  <si>
    <t>727789680</t>
  </si>
  <si>
    <t>40*1</t>
  </si>
  <si>
    <t>54</t>
  </si>
  <si>
    <t>5907050120</t>
  </si>
  <si>
    <t>Dělení kolejnic kyslíkem tv. S49. Poznámka: 1. V cenách jsou započteny náklady na manipulaci podložení, označení a provedení řezu kolejnice.</t>
  </si>
  <si>
    <t>-617518489</t>
  </si>
  <si>
    <t>Poznámka k souboru cen:_x000D_
1. V cenách jsou započteny náklady na manipulaci podložení, označení a provedení řezu kolejnice.</t>
  </si>
  <si>
    <t>8+10</t>
  </si>
  <si>
    <t>53</t>
  </si>
  <si>
    <t>5907015410</t>
  </si>
  <si>
    <t>Ojedinělá výměna kolejnic současně s výměnou kompletů a pryžové podložky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</si>
  <si>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1132070863</t>
  </si>
  <si>
    <t>Poznámka k souboru cen:_x000D_
1. V cenách jsou započteny náklady na demontáž upevňovadel, výměnu kolejnic, dílů a součástí, úpravu dilatačních spár, pryžových podložek, montáž upevňovadel, zřízení nebo demontáž prozatímních styků a ošetření součástí mazivem._x000D_
2. V cenách nejsou započteny náklady na dělení kolejnic, zřízení svaru, demontáž nebo montáž styků.</t>
  </si>
  <si>
    <t>(3*12,7)+(1*21,8)</t>
  </si>
  <si>
    <t>55</t>
  </si>
  <si>
    <t>5910020130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</si>
  <si>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</si>
  <si>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</si>
  <si>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503081629</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</si>
  <si>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náklady na kontrolu svaru ultrazvukem, podbití pražců a demontáž styku.</t>
  </si>
  <si>
    <t>8*1</t>
  </si>
  <si>
    <t>56</t>
  </si>
  <si>
    <t>5910050010</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</si>
  <si>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</si>
  <si>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888276213</t>
  </si>
  <si>
    <t>Poznámka k souboru cen:_x000D_
1. V cenách jsou započteny náklady na uvolnění dílů výhybky a jejich rovnoměrné prodloužení nebo zkrácení._x000D_
2. V cenách nejsou obsaženy náklady na demontáž spojek.</t>
  </si>
  <si>
    <t>60+30</t>
  </si>
  <si>
    <t>57</t>
  </si>
  <si>
    <t>5910050110</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</si>
  <si>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</si>
  <si>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919182056</t>
  </si>
  <si>
    <t>48</t>
  </si>
  <si>
    <t>5909041010</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</si>
  <si>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techologických veličin a předání tištěných výstupů objednateli. 2. V cenách nejsou obsaženy náklady doplnění a dodávku kameniva a snížení KL pod patou kolejnice.</t>
  </si>
  <si>
    <t>2038984772</t>
  </si>
  <si>
    <t>Poznámka k souboru cen:_x000D_
1. V cenách jsou započteny náklady na nasazení strojní linky pro úpravu směrového a výškového uspořádání ASP metodou zmenšování chyb a úpravu KL pluhem včetně měření mezních stavebních odchylek dle ČSN, měření techologických veličin a předání tištěných výstupů objednateli._x000D_
2. V cenách nejsou obsaženy náklady doplnění a dodávku kameniva a snížení KL pod patou kolejnice.</t>
  </si>
  <si>
    <t>Poznámka k položce:_x000D_
vč. výběhů</t>
  </si>
  <si>
    <t>75*1</t>
  </si>
  <si>
    <t>51</t>
  </si>
  <si>
    <t>5905020010</t>
  </si>
  <si>
    <t>Oprava stezky strojně s odstraněním drnu a nánosu do 10 cm. Poznámka: 1. V cenách jsou započteny náklady na odtěžení nánosu stezky a rozprostření výzisku na terén nebo naložení na dopravní prostředek a úprava povrchu stezky.</t>
  </si>
  <si>
    <t>-304853923</t>
  </si>
  <si>
    <t>Poznámka k souboru cen:_x000D_
1. V cenách jsou započteny náklady na odtěžení nánosu stezky a rozprostření výzisku na terén nebo naložení na dopravní prostředek a úprava povrchu stezky.</t>
  </si>
  <si>
    <t>Poznámka k položce:_x000D_
vpravo + vlevo (40 + 40 m)</t>
  </si>
  <si>
    <t>40*1*2</t>
  </si>
  <si>
    <t>39</t>
  </si>
  <si>
    <t>5905025110</t>
  </si>
  <si>
    <t>Doplnění stezky štěrkodrtí souvislé. Poznámka: 1. V cenách jsou započteny náklady na doplnění kameniva stezky ojediněle ručně z vozíku nebo souvisle mechanizací z vozíků nebo železničních vozů. 2. V cenách nejsou obsaženy náklady na dodávku kameniva.</t>
  </si>
  <si>
    <t>1702201979</t>
  </si>
  <si>
    <t>Poznámka k souboru cen:_x000D_
1. V cenách jsou započteny náklady na doplnění kameniva stezky ojediněle ručně z vozíku nebo souvisle mechanizací z vozíků nebo železničních vozů._x000D_
2. V cenách nejsou obsaženy náklady na dodávku kameniva.</t>
  </si>
  <si>
    <t>40*1*2*0,05</t>
  </si>
  <si>
    <t>38</t>
  </si>
  <si>
    <t>5905023020</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</si>
  <si>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 její doplnění a rozprostření.</t>
  </si>
  <si>
    <t>-1822504576</t>
  </si>
  <si>
    <t>Poznámka k souboru cen:_x000D_
1. V cenách jsou započteny náklady na rozprostření a urovnání kameniva včetně zhutnění povrchu stezky. Platí pro nový i stávající stav._x000D_
2. V cenách nejsou obsaženy náklady na dodávku drtě její doplnění a rozprostření.</t>
  </si>
  <si>
    <t>92</t>
  </si>
  <si>
    <t>5999005020</t>
  </si>
  <si>
    <t>Třídění pražců a kolejnicových podpor. Poznámka: 1. V cenách jsou započteny náklady na manipulaci, vytřídění a uložení materiálu na úložiště nebo do skladu.</t>
  </si>
  <si>
    <t>-1685822595</t>
  </si>
  <si>
    <t>Poznámka k souboru cen:_x000D_
1. V cenách jsou započteny náklady na manipulaci, vytřídění a uložení materiálu na úložiště nebo do skladu.</t>
  </si>
  <si>
    <t>Poznámka k položce:_x000D_
Manipulace s užitými dřevěnými pražci.</t>
  </si>
  <si>
    <t>6,843*1</t>
  </si>
  <si>
    <t>OST</t>
  </si>
  <si>
    <t>Ostatní</t>
  </si>
  <si>
    <t>89</t>
  </si>
  <si>
    <t>7493371010</t>
  </si>
  <si>
    <t>Demontáže zařízení na elektrickém ohřevu výhybek kompletní topné soupravy na výhybku tvaru 1:7,5-190, 1:9-190, 1:9-300 - veškeré výstroje EOV na výhybce, topných tyčí, připojovacích skříněk, napájecích kabelů, oddělovacích transformátorů</t>
  </si>
  <si>
    <t>512</t>
  </si>
  <si>
    <t>424481088</t>
  </si>
  <si>
    <t>58</t>
  </si>
  <si>
    <t>7493351022</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</si>
  <si>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</si>
  <si>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2116754278</t>
  </si>
  <si>
    <t>62</t>
  </si>
  <si>
    <t>7497371630</t>
  </si>
  <si>
    <t>Demontáže zařízení trakčního vedení svodu propojení nebo ukolejnění na elektrizovaných tratích nebo v kolejových obvodech - demontáž stávajícího zařízení se všemi pomocnými doplňujícími úpravami</t>
  </si>
  <si>
    <t>928635347</t>
  </si>
  <si>
    <t>63</t>
  </si>
  <si>
    <t>7497351575</t>
  </si>
  <si>
    <t>Montáž přímého ukolejnění svorka se šroubem pro ukolejnění</t>
  </si>
  <si>
    <t>-1801317180</t>
  </si>
  <si>
    <t>94</t>
  </si>
  <si>
    <t>7591015062</t>
  </si>
  <si>
    <t>Připojení elektromotorického přestavníku na výhybku s kontrolou jazyků - připojení a seřízení přestavníkové spojnice, montáž a seřízení kontrolního ústrojí</t>
  </si>
  <si>
    <t>-698874959</t>
  </si>
  <si>
    <t>93</t>
  </si>
  <si>
    <t>7591017060</t>
  </si>
  <si>
    <t>Odpojení elektromotorického přestavníku z výhybky</t>
  </si>
  <si>
    <t>820043691</t>
  </si>
  <si>
    <t>60</t>
  </si>
  <si>
    <t>7591087020</t>
  </si>
  <si>
    <t>Demontáž upevňovací soupravy s upevněním na koleji</t>
  </si>
  <si>
    <t>11891652</t>
  </si>
  <si>
    <t>61</t>
  </si>
  <si>
    <t>7591085020</t>
  </si>
  <si>
    <t>Montáž upevňovací soupravy s upevněním na koleji</t>
  </si>
  <si>
    <t>-667632838</t>
  </si>
  <si>
    <t>64</t>
  </si>
  <si>
    <t>7591037020</t>
  </si>
  <si>
    <t>Demontáž kontrolní tyče kloubové krátké</t>
  </si>
  <si>
    <t>-818251952</t>
  </si>
  <si>
    <t>68</t>
  </si>
  <si>
    <t>7591035020</t>
  </si>
  <si>
    <t>Montáž kontrolní tyče kloubové krátké</t>
  </si>
  <si>
    <t>234639387</t>
  </si>
  <si>
    <t>65</t>
  </si>
  <si>
    <t>7591037030</t>
  </si>
  <si>
    <t>Demontáž kontrolní tyče kloubové dlouhé</t>
  </si>
  <si>
    <t>-1694903919</t>
  </si>
  <si>
    <t>69</t>
  </si>
  <si>
    <t>7591035030</t>
  </si>
  <si>
    <t>Montáž kontrolní tyče kloubové dlouhé</t>
  </si>
  <si>
    <t>-184590997</t>
  </si>
  <si>
    <t>66</t>
  </si>
  <si>
    <t>7591087060</t>
  </si>
  <si>
    <t>Demontáž ostatních náhradních dílů EP600 spojnice přestavníkové</t>
  </si>
  <si>
    <t>1973718261</t>
  </si>
  <si>
    <t>67</t>
  </si>
  <si>
    <t>7591085060</t>
  </si>
  <si>
    <t>Montáž ostatních náhradních dílů EP600 spojnice přestavníkové</t>
  </si>
  <si>
    <t>-1553588939</t>
  </si>
  <si>
    <t>70</t>
  </si>
  <si>
    <t>7591117010</t>
  </si>
  <si>
    <t>Demontáž mechanického přestavníku na straně stojanu</t>
  </si>
  <si>
    <t>1916658578</t>
  </si>
  <si>
    <t>71</t>
  </si>
  <si>
    <t>7591115010</t>
  </si>
  <si>
    <t>Montáž mechanického přestavníku 5206 na straně stojanu - úplná montáž připevnovací soupravy, přestavníku, závorníku, ochranné skříně, přizpůsobení pražců a odstranění štěrku, nátěr</t>
  </si>
  <si>
    <t>-1300340492</t>
  </si>
  <si>
    <t>72</t>
  </si>
  <si>
    <t>7591127010</t>
  </si>
  <si>
    <t>Demontáž součástí mechanického přestavníku světelného návěstidla</t>
  </si>
  <si>
    <t>-838041325</t>
  </si>
  <si>
    <t>73</t>
  </si>
  <si>
    <t>7591125010</t>
  </si>
  <si>
    <t>Montáž součástí mechanického přestavníku světelného návěstidla</t>
  </si>
  <si>
    <t>-1210658761</t>
  </si>
  <si>
    <t>98</t>
  </si>
  <si>
    <t>7592005050</t>
  </si>
  <si>
    <t>Montáž počítacího bodu (senzoru) RSR 180 - uložení a připevnění na určené místo, seřízení polohy, přezkoušení</t>
  </si>
  <si>
    <t>1597549474</t>
  </si>
  <si>
    <t>97</t>
  </si>
  <si>
    <t>7592007050</t>
  </si>
  <si>
    <t>Demontáž počítacího bodu (senzoru) RSR 180</t>
  </si>
  <si>
    <t>1904962201</t>
  </si>
  <si>
    <t>86</t>
  </si>
  <si>
    <t>9903100100</t>
  </si>
  <si>
    <t>Přeprava mechanizace na místo prováděných prací o hmotnosti do 12 t přes 50 do 100 km Poznámka: Ceny jsou určeny pro dopravu mechanizmů na místo prováděných prací po silnici i po kolejích.V ceně jsou započteny i náklady na zpáteční cestu dopravního prostředku. Měrnou jednotkou je kus přepravovaného stroje.</t>
  </si>
  <si>
    <t>717596298</t>
  </si>
  <si>
    <t>Poznámka k souboru cen:_x000D_
Ceny jsou určeny pro dopravu mechanizmů na místo prováděných prací po silnici i po kolejích.V ceně jsou započteny i náklady na zpáteční cestu dopravního prostředku. Měrnou jednotkou je kus přepravovaného stroje.</t>
  </si>
  <si>
    <t>85</t>
  </si>
  <si>
    <t>9903200100</t>
  </si>
  <si>
    <t>Přeprava mechanizace na místo prováděných prací o hmotnosti přes 12 t přes 50 do 100 km Poznámka: Ceny jsou určeny pro dopravu mechanizmů na místo prováděných prací po silnici i po kolejích.V ceně jsou započteny i náklady na zpáteční cestu dopravního prostředku. Měrnou jednotkou je kus přepravovaného stroje.</t>
  </si>
  <si>
    <t>-871395051</t>
  </si>
  <si>
    <t>96</t>
  </si>
  <si>
    <t>9902100400</t>
  </si>
  <si>
    <t>Doprava dodávek zhotovitele, dodávek objednatele nebo výzisku mechanizací přes 3,5 t sypanin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</si>
  <si>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31315594</t>
  </si>
  <si>
    <t>Poznámka k souboru cen:_x000D_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Pokud bude realizována jednosměrná přeprava z bodu A do bodu B (např. pro společnost Cargo, a.s.), uvažuje se poloviční vzdálenost z celkově ujeté trasy.</t>
  </si>
  <si>
    <t>Poznámka k položce:_x000D_
Nový štěrk do žkm stavby</t>
  </si>
  <si>
    <t>100+5,6</t>
  </si>
  <si>
    <t>95</t>
  </si>
  <si>
    <t>9902200700</t>
  </si>
  <si>
    <t>Doprava dodávek zhotovitele, dodávek objednatele nebo výzisku mechanizací přes 3,5 t objemnějšího kusového materiálu do 100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</si>
  <si>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-2108380982</t>
  </si>
  <si>
    <t>Poznámka k položce:_x000D_
Nové kolejnice do žkm stavby</t>
  </si>
  <si>
    <t>3,704*1</t>
  </si>
  <si>
    <t>77</t>
  </si>
  <si>
    <t>9902200200</t>
  </si>
  <si>
    <t>Doprava dodávek zhotovitele, dodávek objednatele nebo výzisku mechanizací přes 3,5 t objemnějšího kusového materiálu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</si>
  <si>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-250442484</t>
  </si>
  <si>
    <t>Poznámka k položce:_x000D_
Nové pražce do žkm stavby</t>
  </si>
  <si>
    <t>8,05*1</t>
  </si>
  <si>
    <t>87</t>
  </si>
  <si>
    <t>9902900200</t>
  </si>
  <si>
    <t>Naložení objemnějšího kusového materiálu, vybouraných hmot Poznámka: Ceny jsou určeny pro nakládání materiálu v případech, kdy není naložení součástí dodávky materiálu nebo není uvedeno v popisu cen a pro nakládání z meziskládky. Ceny se použijí i pro nakládání materiálu z vlastních zásob objednatele.</t>
  </si>
  <si>
    <t>-160657705</t>
  </si>
  <si>
    <t>Poznámka k souboru cen:_x000D_
Ceny jsou určeny pro nakládání materiálu v případech, kdy není naložení součástí dodávky materiálu nebo není uvedeno v popisu cen a pro nakládání z meziskládky. Ceny se použijí i pro nakládání materiálu z vlastních zásob objednatele.</t>
  </si>
  <si>
    <t>Poznámka k položce:_x000D_
Manipulace s novými dřevěnými pražci.</t>
  </si>
  <si>
    <t>84</t>
  </si>
  <si>
    <t>9902100600</t>
  </si>
  <si>
    <t>Doprava dodávek zhotovitele, dodávek objednatele nebo výzisku mechanizací přes 3,5 t sypanin do 80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</si>
  <si>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1294831210</t>
  </si>
  <si>
    <t>Poznámka k položce:_x000D_
Užitý štěrk na skládku</t>
  </si>
  <si>
    <t>76*1,7</t>
  </si>
  <si>
    <t>83</t>
  </si>
  <si>
    <t>9902200600</t>
  </si>
  <si>
    <t>Doprava dodávek zhotovitele, dodávek objednatele nebo výzisku mechanizací přes 3,5 t objemnějšího kusového materiálu do 80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</si>
  <si>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220632260</t>
  </si>
  <si>
    <t>Poznámka k položce:_x000D_
Dřevěné pražce + plasty na skládku</t>
  </si>
  <si>
    <t>6,843+0,043</t>
  </si>
  <si>
    <t>88</t>
  </si>
  <si>
    <t>291014904</t>
  </si>
  <si>
    <t>Poznámka k položce:_x000D_
Nakládka dřevěných pražců při odvozu na skládku.</t>
  </si>
  <si>
    <t>79</t>
  </si>
  <si>
    <t>9909000100</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</si>
  <si>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</si>
  <si>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-1991001114</t>
  </si>
  <si>
    <t>Poznámka k souboru cen:_x000D_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</si>
  <si>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80</t>
  </si>
  <si>
    <t>9909000300</t>
  </si>
  <si>
    <t>Poplatek za likvidaci dřevěných kolejnicových podpor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</si>
  <si>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330037553</t>
  </si>
  <si>
    <t>8,05-(8,05/100*15)</t>
  </si>
  <si>
    <t>81</t>
  </si>
  <si>
    <t>9909000400</t>
  </si>
  <si>
    <t>Poplatek za likvidaci plastových součástí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</si>
  <si>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841144339</t>
  </si>
  <si>
    <t>(0,051-(0,051/100*15))*1</t>
  </si>
  <si>
    <t>SO 01.2 - Materíál dodávaný zadavatelem - NEOCEŇOVAT!</t>
  </si>
  <si>
    <t>5958246005</t>
  </si>
  <si>
    <t>Vrtule užitá R2 (160)</t>
  </si>
  <si>
    <t>-1492414540</t>
  </si>
  <si>
    <t>Poznámka k položce:_x000D_
Dodá zadavatel SŽDC, s. o., OŘ Plzeň!  N E O C E Ň O V A T !</t>
  </si>
  <si>
    <t>SO 02 - SVP výhybka č. 105</t>
  </si>
  <si>
    <t>SO 02.1 - Železniční svršek</t>
  </si>
  <si>
    <t>10</t>
  </si>
  <si>
    <t>-1833372349</t>
  </si>
  <si>
    <t>144*1</t>
  </si>
  <si>
    <t>726*1</t>
  </si>
  <si>
    <t>84*1</t>
  </si>
  <si>
    <t>122*1</t>
  </si>
  <si>
    <t>108*1</t>
  </si>
  <si>
    <t>Poznámka k položce:_x000D_
1,5 m3</t>
  </si>
  <si>
    <t>1,5*1,4</t>
  </si>
  <si>
    <t>Poznámka k položce:_x000D_
1,5 SA vozů ... 54 m3</t>
  </si>
  <si>
    <t>54*1,4</t>
  </si>
  <si>
    <t>54*1</t>
  </si>
  <si>
    <t>4+8+5+3+3+3</t>
  </si>
  <si>
    <t>2+2+1+2+1+2+2+1+2+1</t>
  </si>
  <si>
    <t>2+3+2+1+1</t>
  </si>
  <si>
    <t>55*1</t>
  </si>
  <si>
    <t>(2*14,9)+(2*10,7)</t>
  </si>
  <si>
    <t>50+20</t>
  </si>
  <si>
    <t>Poznámka k položce:_x000D_
vlevo 30 m</t>
  </si>
  <si>
    <t>30*1</t>
  </si>
  <si>
    <t>30*1*0,05</t>
  </si>
  <si>
    <t>-2060468566</t>
  </si>
  <si>
    <t>5,223*1</t>
  </si>
  <si>
    <t>90</t>
  </si>
  <si>
    <t>Demontáže zařízení na elektrickém ohřevu výhybek kompletní topné soupravy na výhybku tvaru 1:7,5-190, 1:9-190 - veškeré výstroje EOV na výhybce, topných tyčí, připojovacích skříněk, napájecích kabelů, oddělovacích transformátorů</t>
  </si>
  <si>
    <t>-153586810</t>
  </si>
  <si>
    <t>7493351020</t>
  </si>
  <si>
    <t>Montáž elektrického ohřevu výhybek (EOV) kompletní topné soupravy na jednoduchou výhybku soustavy S49, R65 a UIC60 s poloměrem odbočení 190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</si>
  <si>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-873418786</t>
  </si>
  <si>
    <t>1319173914</t>
  </si>
  <si>
    <t>528314932</t>
  </si>
  <si>
    <t>-1980441495</t>
  </si>
  <si>
    <t>6,145*1</t>
  </si>
  <si>
    <t>-1230819794</t>
  </si>
  <si>
    <t>75,6+2,1</t>
  </si>
  <si>
    <t>55,5*1,7</t>
  </si>
  <si>
    <t>5,223+0,040</t>
  </si>
  <si>
    <t>6,145-(6,145/100*15)</t>
  </si>
  <si>
    <t>(0,047-(0,047/100*15))*1</t>
  </si>
  <si>
    <t>SO 02.2 - Materíál dodávaný zadavatelem - NEOCEŇOVAT!</t>
  </si>
  <si>
    <t>5958264000</t>
  </si>
  <si>
    <t>Podkladnice žebrová užitá tv. S4 vyřezaná</t>
  </si>
  <si>
    <t>-318353135</t>
  </si>
  <si>
    <t>SO 03 - SVP výhybka č. 106</t>
  </si>
  <si>
    <t>SO 03.1 - Železniční svršek</t>
  </si>
  <si>
    <t>100</t>
  </si>
  <si>
    <t>5957110030</t>
  </si>
  <si>
    <t>Kolejnice tv. 49 E 1, třídy R260</t>
  </si>
  <si>
    <t>1403362998</t>
  </si>
  <si>
    <t>113*1</t>
  </si>
  <si>
    <t xml:space="preserve">Poznámka k položce:_x000D_
Za výhybkou v přímé - výměna </t>
  </si>
  <si>
    <t>12*1</t>
  </si>
  <si>
    <t>Poznámka k položce:_x000D_
za výhybkou</t>
  </si>
  <si>
    <t>Poznámka k položce:_x000D_
č. 2, 3, 4, 5, 6, 7, 8, 9</t>
  </si>
  <si>
    <t>264*1</t>
  </si>
  <si>
    <t>904*1</t>
  </si>
  <si>
    <t>5958140000</t>
  </si>
  <si>
    <t>Podkladnice žebrová tv. S4</t>
  </si>
  <si>
    <t>1824650652</t>
  </si>
  <si>
    <t>24*1</t>
  </si>
  <si>
    <t>92*1</t>
  </si>
  <si>
    <t>154*1</t>
  </si>
  <si>
    <t>86*1</t>
  </si>
  <si>
    <t>5958134041</t>
  </si>
  <si>
    <t>Součásti upevňovací šroub svěrkový T5</t>
  </si>
  <si>
    <t>2063645811</t>
  </si>
  <si>
    <t>Poznámka k položce:_x000D_
pro 24 ks SB5</t>
  </si>
  <si>
    <t>4*24</t>
  </si>
  <si>
    <t>-501358416</t>
  </si>
  <si>
    <t>5958134115</t>
  </si>
  <si>
    <t>Součásti upevňovací matice M24</t>
  </si>
  <si>
    <t>-2060646931</t>
  </si>
  <si>
    <t>Poznámka k položce:_x000D_
5958134115Pro 24 ks SB5</t>
  </si>
  <si>
    <t>99</t>
  </si>
  <si>
    <t>5958134140</t>
  </si>
  <si>
    <t>Součásti upevňovací vložka M</t>
  </si>
  <si>
    <t>-2114700454</t>
  </si>
  <si>
    <t>Poznámka k položce:_x000D_
Pro 24 ks SB5</t>
  </si>
  <si>
    <t>Poznámka k položce:_x000D_
3 m3</t>
  </si>
  <si>
    <t>3*1,4</t>
  </si>
  <si>
    <t>Poznámka k položce:_x000D_
1,5 SA vozů ...  54 m3</t>
  </si>
  <si>
    <t>Poznámka k položce:_x000D_
Za výhybkou v přímé</t>
  </si>
  <si>
    <t>5906030120</t>
  </si>
  <si>
    <t>Ojedinělá výměna pražce současně s výměnou nebo čištěním KL pražec betonový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</si>
  <si>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843002558</t>
  </si>
  <si>
    <t>0,02*1</t>
  </si>
  <si>
    <t>3+8+5+2+4+2</t>
  </si>
  <si>
    <t>2+2+2+2+1+2+2+1+2+1</t>
  </si>
  <si>
    <t>2+2+1+3+2</t>
  </si>
  <si>
    <t>60*1</t>
  </si>
  <si>
    <t>12+10</t>
  </si>
  <si>
    <t>16,8+35+9,3+(2*10,7)+7+22,7</t>
  </si>
  <si>
    <t>Poznámka k položce:_x000D_
13 + 1  svar ve vložce délky 35 m (vpravo za výhybkou)</t>
  </si>
  <si>
    <t>13+1</t>
  </si>
  <si>
    <t>120+60</t>
  </si>
  <si>
    <t>5909031020</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</si>
  <si>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techologických veličin a předání tištěných výstupů objednateli. 2. V cenách nejsou obsaženy náklady doplnění a dodávku kameniva a snížení KL pod patou kolejnice.</t>
  </si>
  <si>
    <t>788058705</t>
  </si>
  <si>
    <t>0,030*1</t>
  </si>
  <si>
    <t>5909031010</t>
  </si>
  <si>
    <t>Úprava GPK koleje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techologických veličin a předání tištěných výstupů objednateli. 2. V cenách nejsou obsaženy náklady doplnění a dodávku kameniva a snížení KL pod patou kolejnice.</t>
  </si>
  <si>
    <t>518451685</t>
  </si>
  <si>
    <t>Poznámka k položce:_x000D_
vpravo + vlevo (15 + 40 m)</t>
  </si>
  <si>
    <t>(1*15)+(1*40)</t>
  </si>
  <si>
    <t>55*0,055</t>
  </si>
  <si>
    <t>101</t>
  </si>
  <si>
    <t>1498854613</t>
  </si>
  <si>
    <t>Poznámka k položce:_x000D_
Manipulace s užitýmii dřevěnými pražci.</t>
  </si>
  <si>
    <t>8,341*1</t>
  </si>
  <si>
    <t>-962154436</t>
  </si>
  <si>
    <t>298693950</t>
  </si>
  <si>
    <t>102</t>
  </si>
  <si>
    <t>861759803</t>
  </si>
  <si>
    <t>103</t>
  </si>
  <si>
    <t>372277745</t>
  </si>
  <si>
    <t>104</t>
  </si>
  <si>
    <t>835559099</t>
  </si>
  <si>
    <t>5,581*1</t>
  </si>
  <si>
    <t>7,413*1</t>
  </si>
  <si>
    <t>105</t>
  </si>
  <si>
    <t>169477550</t>
  </si>
  <si>
    <t>(54*1,4)+(3*1,4)</t>
  </si>
  <si>
    <t>(54*1,7)+(3*1,7)</t>
  </si>
  <si>
    <t>8,341+0,043</t>
  </si>
  <si>
    <t>57*1,7</t>
  </si>
  <si>
    <t>Poznámka k položce:_x000D_
vč. 24 ks za SB5</t>
  </si>
  <si>
    <t>7,413-(7,413/100*15)+((24*85)/1000)</t>
  </si>
  <si>
    <t>(0,050-(0,050/100*15))*1</t>
  </si>
  <si>
    <t>SO 03.2 - Materíál dodávaný zadavatelem - NEOCEŇOVAT!</t>
  </si>
  <si>
    <t>5956213035</t>
  </si>
  <si>
    <t>Pražec betonový příčný vystrojený  užitý SB5</t>
  </si>
  <si>
    <t>1056951713</t>
  </si>
  <si>
    <t>5958231045</t>
  </si>
  <si>
    <t>Svěrka užitá T5</t>
  </si>
  <si>
    <t>-1602186444</t>
  </si>
  <si>
    <t>SO 04 - SVP výhybka č. 107 ab</t>
  </si>
  <si>
    <t>SO 04.1 - Železniční svršek</t>
  </si>
  <si>
    <t>Poznámka k položce:_x000D_
Před výh. 1 ks, za výh. 6 ks</t>
  </si>
  <si>
    <t>7*1</t>
  </si>
  <si>
    <t>Poznámka k položce:_x000D_
Před výh. 4 ks, za výh. 16 ks</t>
  </si>
  <si>
    <t>4+16</t>
  </si>
  <si>
    <t>5956122120</t>
  </si>
  <si>
    <t>Pražec dřevěný výhybkový dub skupina 4 4600x260x150</t>
  </si>
  <si>
    <t>1161261732</t>
  </si>
  <si>
    <t>176*1</t>
  </si>
  <si>
    <t>1394*1</t>
  </si>
  <si>
    <t>-2025335757</t>
  </si>
  <si>
    <t>20*1</t>
  </si>
  <si>
    <t>278*1</t>
  </si>
  <si>
    <t>130*1</t>
  </si>
  <si>
    <t>132*1</t>
  </si>
  <si>
    <t>Poznámka k položce:_x000D_
4,25 m3</t>
  </si>
  <si>
    <t>4,25*1,4</t>
  </si>
  <si>
    <t>Poznámka k položce:_x000D_
3 SA vozy ... 108 m3</t>
  </si>
  <si>
    <t>108*1,4</t>
  </si>
  <si>
    <t>7+20</t>
  </si>
  <si>
    <t>4+8+6+2+4+2+4+2+4+2</t>
  </si>
  <si>
    <t>4+2+8+6+6+3</t>
  </si>
  <si>
    <t>100*1</t>
  </si>
  <si>
    <t>(4*6,9)+(2*6,8)</t>
  </si>
  <si>
    <t>Poznámka k položce:_x000D_
vpravo + vlevo (45 + 40 m)</t>
  </si>
  <si>
    <t>(40+45)*1</t>
  </si>
  <si>
    <t>(45+40)*1*0,05</t>
  </si>
  <si>
    <t>-903903704</t>
  </si>
  <si>
    <t>10,37*1</t>
  </si>
  <si>
    <t>613758306</t>
  </si>
  <si>
    <t>1+1</t>
  </si>
  <si>
    <t>7591057010</t>
  </si>
  <si>
    <t>Demontáž krytu přestavníku úplného</t>
  </si>
  <si>
    <t>-1229485195</t>
  </si>
  <si>
    <t>7591017030</t>
  </si>
  <si>
    <t>Demontáž elektromotorického přestavníku z výhybky s kontrolou jazyků</t>
  </si>
  <si>
    <t>1704935790</t>
  </si>
  <si>
    <t>-911373401</t>
  </si>
  <si>
    <t>-191206273</t>
  </si>
  <si>
    <t>7591087040</t>
  </si>
  <si>
    <t>Demontáž ostatních náhradních dílů EP600 tyče připevňovací kloubové</t>
  </si>
  <si>
    <t>1947089902</t>
  </si>
  <si>
    <t>7591015034</t>
  </si>
  <si>
    <t>Montáž elektromotorického přestavníku na výhybce s kontrolou jazyků s upevněním kloubovým na koleji - připevnění přestavníku pomocí připevňovací soupravy a zatažení kabelu s kabelovou formou do kabelového závěru, mechanické přezkoušení chodu opravný nátěr. Bez zemních prací</t>
  </si>
  <si>
    <t>-1582271685</t>
  </si>
  <si>
    <t>-799071020</t>
  </si>
  <si>
    <t>1160443043</t>
  </si>
  <si>
    <t>7591085040</t>
  </si>
  <si>
    <t>Montáž ostatních náhradních dílů EP600 tyče připevňovací kloubové</t>
  </si>
  <si>
    <t>803438999</t>
  </si>
  <si>
    <t>1213172022</t>
  </si>
  <si>
    <t>106</t>
  </si>
  <si>
    <t>7591055010</t>
  </si>
  <si>
    <t>Montáž krytu přestavníku úplného</t>
  </si>
  <si>
    <t>-579253525</t>
  </si>
  <si>
    <t>-188611275</t>
  </si>
  <si>
    <t>-510075320</t>
  </si>
  <si>
    <t>107</t>
  </si>
  <si>
    <t>203756455</t>
  </si>
  <si>
    <t>2,47*1</t>
  </si>
  <si>
    <t>12,2*1</t>
  </si>
  <si>
    <t>108</t>
  </si>
  <si>
    <t>565993116</t>
  </si>
  <si>
    <t>151,2+5,95</t>
  </si>
  <si>
    <t>190,825*1</t>
  </si>
  <si>
    <t>10,37+0,047</t>
  </si>
  <si>
    <t>10,370*1</t>
  </si>
  <si>
    <t>(108+4,25)*1,7</t>
  </si>
  <si>
    <t>12,2-(12,2/100*15)</t>
  </si>
  <si>
    <t>(0,055-(0,055/100*15))*1</t>
  </si>
  <si>
    <t>SO 04.2 - Materíál dodávaný zadavatelem - NEOCEŇOVAT!</t>
  </si>
  <si>
    <t>VON - Vedlejší a ostatní náklady</t>
  </si>
  <si>
    <t>709 94 234</t>
  </si>
  <si>
    <t>SŽDC,státní organizace,OŘ Plzeň,ST Č.Budějovice</t>
  </si>
  <si>
    <t>CZ70994234</t>
  </si>
  <si>
    <t>VRN - Vedlejší rozpočtové náklady</t>
  </si>
  <si>
    <t>VRN</t>
  </si>
  <si>
    <t>Vedlejší rozpočtové náklady</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</si>
  <si>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</si>
  <si>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</si>
  <si>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t>
  </si>
  <si>
    <t>1582906261</t>
  </si>
  <si>
    <t>Poznámka k souboru cen:_x000D_
V sazbě jsou započteny náklady na vyhledání trasy detektorem, zaměření a zobrazení trasy a předání výstupu zaměření. V sazbě nejsou obsaženy náklady na vytýčení sítí ve správě provozovatele.</t>
  </si>
  <si>
    <t>031101021</t>
  </si>
  <si>
    <t>Zařízení a vybavení staveniště vyjma dále jmenované práce včetně opatření na ochranu sousedních pozemků, včetně opatření na ochranu sousedních pozemků, informační tabule, dopravního značení na staveništi aj. při velikosti nákladů přes 3 do 5 mil. Kč</t>
  </si>
  <si>
    <t>-2047493495</t>
  </si>
  <si>
    <t>021211001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</si>
  <si>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</si>
  <si>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-503369965</t>
  </si>
  <si>
    <t>Poznámka k souboru cen:_x000D_
V ceně jsou započteny náklady na doplňující rozbor kameniva nebo KL pro objasnění kontaminace ropnými látkami akreditovanou laboratoří včetně vyhodnocení a předání zprávy o výsledku.</t>
  </si>
  <si>
    <t>022101001</t>
  </si>
  <si>
    <t>Geodetické práce Geodetické práce před opravou</t>
  </si>
  <si>
    <t>-2075098319</t>
  </si>
  <si>
    <t>022101021</t>
  </si>
  <si>
    <t>Geodetické práce Geodetické práce po ukončení opravy</t>
  </si>
  <si>
    <t>-915741895</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</si>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</sst>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9" x14ac:knownFonts="1">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12"/>
      <color rgb="FF003366"/>
      <name val="Arial CE"/>
      <family val="2"/>
      <charset val="238"/>
    </font>
    <font>
      <sz val="10"/>
      <color rgb="FF003366"/>
      <name val="Arial CE"/>
      <family val="2"/>
      <charset val="238"/>
    </font>
    <font>
      <sz val="8"/>
      <color rgb="FF505050"/>
      <name val="Arial CE"/>
      <family val="2"/>
      <charset val="238"/>
    </font>
    <font>
      <sz val="8"/>
      <color rgb="FF003366"/>
      <name val="Arial CE"/>
      <family val="2"/>
      <charset val="238"/>
    </font>
    <font>
      <sz val="8"/>
      <color rgb="FFFFFFFF"/>
      <name val="Arial CE"/>
      <family val="2"/>
      <charset val="238"/>
    </font>
    <font>
      <b/>
      <sz val="14"/>
      <name val="Arial CE"/>
      <family val="2"/>
      <charset val="238"/>
    </font>
    <font>
      <sz val="8"/>
      <color rgb="FF3366FF"/>
      <name val="Arial CE"/>
      <family val="2"/>
      <charset val="238"/>
    </font>
    <font>
      <b/>
      <sz val="12"/>
      <color rgb="FF969696"/>
      <name val="Arial CE"/>
      <family val="2"/>
      <charset val="238"/>
    </font>
    <font>
      <b/>
      <sz val="8"/>
      <color rgb="FF969696"/>
      <name val="Arial CE"/>
      <family val="2"/>
      <charset val="238"/>
    </font>
    <font>
      <b/>
      <sz val="10"/>
      <name val="Arial CE"/>
      <family val="2"/>
      <charset val="238"/>
    </font>
    <font>
      <b/>
      <sz val="10"/>
      <color rgb="FF96969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b/>
      <sz val="11"/>
      <color rgb="FF003366"/>
      <name val="Arial CE"/>
      <family val="2"/>
      <charset val="238"/>
    </font>
    <font>
      <sz val="11"/>
      <color rgb="FF003366"/>
      <name val="Arial CE"/>
      <family val="2"/>
      <charset val="238"/>
    </font>
    <font>
      <sz val="11"/>
      <color rgb="FF969696"/>
      <name val="Arial CE"/>
      <family val="2"/>
      <charset val="238"/>
    </font>
    <font>
      <sz val="18"/>
      <color theme="10"/>
      <name val="Wingdings 2"/>
      <family val="1"/>
      <charset val="2"/>
    </font>
    <font>
      <b/>
      <sz val="10"/>
      <color rgb="FF003366"/>
      <name val="Arial CE"/>
      <family val="2"/>
      <charset val="238"/>
    </font>
    <font>
      <sz val="10"/>
      <color rgb="FF3366FF"/>
      <name val="Arial CE"/>
      <family val="2"/>
      <charset val="238"/>
    </font>
    <font>
      <b/>
      <sz val="12"/>
      <color rgb="FF800000"/>
      <name val="Arial CE"/>
      <family val="2"/>
      <charset val="238"/>
    </font>
    <font>
      <sz val="8"/>
      <color rgb="FF960000"/>
      <name val="Arial CE"/>
      <family val="2"/>
      <charset val="238"/>
    </font>
    <font>
      <b/>
      <sz val="8"/>
      <name val="Arial CE"/>
      <family val="2"/>
      <charset val="238"/>
    </font>
    <font>
      <i/>
      <sz val="9"/>
      <color rgb="FF0000FF"/>
      <name val="Arial CE"/>
      <family val="2"/>
      <charset val="238"/>
    </font>
    <font>
      <i/>
      <sz val="8"/>
      <color rgb="FF0000FF"/>
      <name val="Arial CE"/>
      <family val="2"/>
      <charset val="238"/>
    </font>
    <font>
      <sz val="7"/>
      <color rgb="FF969696"/>
      <name val="Arial CE"/>
      <family val="2"/>
      <charset val="238"/>
    </font>
    <font>
      <i/>
      <sz val="7"/>
      <color rgb="FF969696"/>
      <name val="Arial CE"/>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u/>
      <sz val="11"/>
      <color theme="10"/>
      <name val="Calibri"/>
      <family val="2"/>
      <charset val="238"/>
      <scheme val="minor"/>
    </font>
    <font>
      <i/>
      <sz val="9"/>
      <name val="Trebuchet MS"/>
      <family val="2"/>
      <charset val="238"/>
    </font>
    <font>
      <b/>
      <i/>
      <sz val="11"/>
      <color rgb="FFFF0000"/>
      <name val="Trebuchet MS"/>
      <family val="2"/>
      <charset val="238"/>
    </font>
    <font>
      <b/>
      <sz val="14"/>
      <color indexed="81"/>
      <name val="Tahoma"/>
      <family val="2"/>
      <charset val="238"/>
    </font>
    <font>
      <sz val="9"/>
      <color indexed="81"/>
      <name val="Tahoma"/>
      <family val="2"/>
      <charset val="238"/>
    </font>
    <font>
      <b/>
      <i/>
      <sz val="7"/>
      <color rgb="FFFF0000"/>
      <name val="Arial CE"/>
      <family val="2"/>
      <charset val="238"/>
    </font>
  </fonts>
  <fills count="6">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theme="9" tint="0.79998168889431442"/>
        <bgColor indexed="64"/>
      </patternFill>
    </fill>
  </fills>
  <borders count="33">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dotted">
        <color rgb="FF969696"/>
      </left>
      <right style="dotted">
        <color rgb="FF969696"/>
      </right>
      <top style="dotted">
        <color rgb="FF969696"/>
      </top>
      <bottom style="dotted">
        <color rgb="FF969696"/>
      </bottom>
      <diagonal/>
    </border>
  </borders>
  <cellStyleXfs count="2">
    <xf numFmtId="0" fontId="0" fillId="0" borderId="0"/>
    <xf numFmtId="0" fontId="43" fillId="0" borderId="0" applyNumberFormat="0" applyFill="0" applyBorder="0" applyAlignment="0" applyProtection="0"/>
  </cellStyleXfs>
  <cellXfs count="38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alignment vertical="center"/>
    </xf>
    <xf numFmtId="0" fontId="9" fillId="0" borderId="0" xfId="0" applyFont="1" applyAlignment="1"/>
    <xf numFmtId="0" fontId="0" fillId="0" borderId="0" xfId="0" applyAlignment="1">
      <alignment horizontal="center"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5"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19" fillId="4" borderId="9" xfId="0" applyFont="1" applyFill="1" applyBorder="1" applyAlignment="1" applyProtection="1">
      <alignment horizontal="center" vertical="center"/>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20"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7" fillId="0" borderId="15"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6"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5" fillId="0" borderId="4" xfId="0" applyFont="1" applyBorder="1" applyAlignment="1" applyProtection="1">
      <alignment vertical="center"/>
    </xf>
    <xf numFmtId="0" fontId="23" fillId="0" borderId="0" xfId="0" applyFont="1" applyAlignment="1" applyProtection="1">
      <alignmen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5" fillId="0" borderId="15"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6" xfId="0" applyNumberFormat="1" applyFont="1" applyBorder="1" applyAlignment="1" applyProtection="1">
      <alignment vertical="center"/>
    </xf>
    <xf numFmtId="0" fontId="5" fillId="0" borderId="0" xfId="0" applyFont="1" applyAlignment="1">
      <alignment horizontal="left" vertical="center"/>
    </xf>
    <xf numFmtId="0" fontId="26"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5" fillId="0" borderId="20" xfId="0" applyNumberFormat="1" applyFont="1" applyBorder="1" applyAlignment="1" applyProtection="1">
      <alignment vertical="center"/>
    </xf>
    <xf numFmtId="4" fontId="25" fillId="0" borderId="21" xfId="0" applyNumberFormat="1" applyFont="1" applyBorder="1" applyAlignment="1" applyProtection="1">
      <alignment vertical="center"/>
    </xf>
    <xf numFmtId="166" fontId="25" fillId="0" borderId="21" xfId="0" applyNumberFormat="1" applyFont="1" applyBorder="1" applyAlignment="1" applyProtection="1">
      <alignment vertical="center"/>
    </xf>
    <xf numFmtId="4" fontId="25"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1"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5"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9"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protection locked="0"/>
    </xf>
    <xf numFmtId="0" fontId="19"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1" fillId="0" borderId="0" xfId="0" applyNumberFormat="1" applyFont="1" applyAlignment="1" applyProtection="1"/>
    <xf numFmtId="0" fontId="0" fillId="0" borderId="13" xfId="0" applyBorder="1" applyAlignment="1" applyProtection="1">
      <alignment vertical="center"/>
    </xf>
    <xf numFmtId="166" fontId="30" fillId="0" borderId="13" xfId="0" applyNumberFormat="1" applyFont="1" applyBorder="1" applyAlignment="1" applyProtection="1"/>
    <xf numFmtId="166" fontId="30" fillId="0" borderId="14" xfId="0" applyNumberFormat="1" applyFont="1" applyBorder="1" applyAlignment="1" applyProtection="1"/>
    <xf numFmtId="4" fontId="31" fillId="0" borderId="0" xfId="0" applyNumberFormat="1" applyFont="1" applyAlignment="1">
      <alignment vertical="center"/>
    </xf>
    <xf numFmtId="0" fontId="32" fillId="0" borderId="23" xfId="0" applyFont="1" applyBorder="1" applyAlignment="1" applyProtection="1">
      <alignment horizontal="center" vertical="center"/>
    </xf>
    <xf numFmtId="49" fontId="32" fillId="0" borderId="23" xfId="0" applyNumberFormat="1" applyFont="1" applyBorder="1" applyAlignment="1" applyProtection="1">
      <alignment horizontal="left" vertical="center" wrapText="1"/>
    </xf>
    <xf numFmtId="0" fontId="32" fillId="0" borderId="23" xfId="0" applyFont="1" applyBorder="1" applyAlignment="1" applyProtection="1">
      <alignment horizontal="left" vertical="center" wrapText="1"/>
    </xf>
    <xf numFmtId="0" fontId="32" fillId="0" borderId="23" xfId="0" applyFont="1" applyBorder="1" applyAlignment="1" applyProtection="1">
      <alignment horizontal="center" vertical="center" wrapText="1"/>
    </xf>
    <xf numFmtId="167" fontId="32" fillId="0" borderId="23" xfId="0" applyNumberFormat="1" applyFont="1" applyBorder="1" applyAlignment="1" applyProtection="1">
      <alignment vertical="center"/>
    </xf>
    <xf numFmtId="4" fontId="32" fillId="2" borderId="23" xfId="0" applyNumberFormat="1" applyFont="1" applyFill="1" applyBorder="1" applyAlignment="1" applyProtection="1">
      <alignment vertical="center"/>
      <protection locked="0"/>
    </xf>
    <xf numFmtId="4" fontId="32" fillId="0" borderId="23" xfId="0" applyNumberFormat="1" applyFont="1" applyBorder="1" applyAlignment="1" applyProtection="1">
      <alignment vertical="center"/>
    </xf>
    <xf numFmtId="0" fontId="33" fillId="0" borderId="4" xfId="0" applyFont="1" applyBorder="1" applyAlignment="1">
      <alignment vertical="center"/>
    </xf>
    <xf numFmtId="0" fontId="32" fillId="2" borderId="15" xfId="0" applyFont="1" applyFill="1" applyBorder="1" applyAlignment="1" applyProtection="1">
      <alignment horizontal="left" vertical="center"/>
      <protection locked="0"/>
    </xf>
    <xf numFmtId="0" fontId="32"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6"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34"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5" xfId="0" applyFont="1" applyBorder="1" applyAlignment="1" applyProtection="1">
      <alignment vertical="center"/>
    </xf>
    <xf numFmtId="0" fontId="8" fillId="0" borderId="0" xfId="0" applyFont="1" applyBorder="1" applyAlignment="1" applyProtection="1">
      <alignment vertical="center"/>
    </xf>
    <xf numFmtId="0" fontId="8" fillId="0" borderId="16" xfId="0" applyFont="1" applyBorder="1" applyAlignment="1" applyProtection="1">
      <alignment vertical="center"/>
    </xf>
    <xf numFmtId="0" fontId="8" fillId="0" borderId="0" xfId="0" applyFont="1" applyAlignment="1">
      <alignment horizontal="left" vertical="center"/>
    </xf>
    <xf numFmtId="0" fontId="35"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xf numFmtId="0" fontId="9" fillId="0" borderId="0" xfId="0" applyFont="1" applyAlignment="1" applyProtection="1"/>
    <xf numFmtId="0" fontId="9" fillId="0" borderId="0" xfId="0" applyFont="1" applyAlignment="1" applyProtection="1">
      <alignment horizontal="left"/>
    </xf>
    <xf numFmtId="0" fontId="6" fillId="0" borderId="0" xfId="0" applyFont="1" applyAlignment="1" applyProtection="1">
      <alignment horizontal="left"/>
    </xf>
    <xf numFmtId="0" fontId="9" fillId="0" borderId="0" xfId="0" applyFont="1" applyAlignment="1" applyProtection="1">
      <protection locked="0"/>
    </xf>
    <xf numFmtId="4" fontId="6" fillId="0" borderId="0" xfId="0" applyNumberFormat="1" applyFont="1" applyAlignment="1" applyProtection="1"/>
    <xf numFmtId="0" fontId="9" fillId="0" borderId="4" xfId="0" applyFont="1" applyBorder="1" applyAlignment="1"/>
    <xf numFmtId="0" fontId="9" fillId="0" borderId="15" xfId="0" applyFont="1" applyBorder="1" applyAlignment="1" applyProtection="1"/>
    <xf numFmtId="0" fontId="9" fillId="0" borderId="0" xfId="0" applyFont="1" applyBorder="1" applyAlignment="1" applyProtection="1"/>
    <xf numFmtId="166" fontId="9" fillId="0" borderId="0" xfId="0" applyNumberFormat="1" applyFont="1" applyBorder="1" applyAlignment="1" applyProtection="1"/>
    <xf numFmtId="166" fontId="9" fillId="0" borderId="16" xfId="0" applyNumberFormat="1" applyFont="1" applyBorder="1" applyAlignment="1" applyProtection="1"/>
    <xf numFmtId="0" fontId="9" fillId="0" borderId="0" xfId="0" applyFont="1" applyAlignment="1">
      <alignment horizontal="left"/>
    </xf>
    <xf numFmtId="0" fontId="9" fillId="0" borderId="0" xfId="0" applyFont="1" applyAlignment="1">
      <alignment horizontal="center"/>
    </xf>
    <xf numFmtId="4" fontId="9"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19" fillId="0" borderId="23" xfId="0" applyFont="1" applyBorder="1" applyAlignment="1" applyProtection="1">
      <alignment horizontal="center" vertical="center"/>
    </xf>
    <xf numFmtId="49" fontId="19" fillId="0" borderId="23" xfId="0" applyNumberFormat="1" applyFont="1" applyBorder="1" applyAlignment="1" applyProtection="1">
      <alignment horizontal="left" vertical="center" wrapText="1"/>
    </xf>
    <xf numFmtId="0" fontId="19" fillId="0" borderId="23" xfId="0" applyFont="1" applyBorder="1" applyAlignment="1" applyProtection="1">
      <alignment horizontal="left" vertical="center" wrapText="1"/>
    </xf>
    <xf numFmtId="0" fontId="19" fillId="0" borderId="23" xfId="0" applyFont="1" applyBorder="1" applyAlignment="1" applyProtection="1">
      <alignment horizontal="center" vertical="center" wrapText="1"/>
    </xf>
    <xf numFmtId="167" fontId="19" fillId="0" borderId="23" xfId="0" applyNumberFormat="1" applyFont="1" applyBorder="1" applyAlignment="1" applyProtection="1">
      <alignment vertical="center"/>
    </xf>
    <xf numFmtId="4" fontId="19" fillId="2" borderId="23" xfId="0" applyNumberFormat="1" applyFont="1" applyFill="1" applyBorder="1" applyAlignment="1" applyProtection="1">
      <alignment vertical="center"/>
      <protection locked="0"/>
    </xf>
    <xf numFmtId="4" fontId="19" fillId="0" borderId="23" xfId="0" applyNumberFormat="1" applyFont="1" applyBorder="1" applyAlignment="1" applyProtection="1">
      <alignment vertical="center"/>
    </xf>
    <xf numFmtId="0" fontId="20" fillId="2" borderId="15"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0" fontId="8" fillId="0" borderId="20" xfId="0" applyFont="1" applyBorder="1" applyAlignment="1" applyProtection="1">
      <alignment vertical="center"/>
    </xf>
    <xf numFmtId="0" fontId="8" fillId="0" borderId="21" xfId="0" applyFont="1" applyBorder="1" applyAlignment="1" applyProtection="1">
      <alignment vertical="center"/>
    </xf>
    <xf numFmtId="0" fontId="8"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167" fontId="19" fillId="2" borderId="23" xfId="0" applyNumberFormat="1" applyFont="1" applyFill="1" applyBorder="1" applyAlignment="1" applyProtection="1">
      <alignment vertical="center"/>
      <protection locked="0"/>
    </xf>
    <xf numFmtId="0" fontId="20" fillId="2" borderId="20" xfId="0" applyFont="1" applyFill="1" applyBorder="1" applyAlignment="1" applyProtection="1">
      <alignment horizontal="left" vertical="center"/>
      <protection locked="0"/>
    </xf>
    <xf numFmtId="0" fontId="20" fillId="0" borderId="21" xfId="0" applyFont="1" applyBorder="1" applyAlignment="1" applyProtection="1">
      <alignment horizontal="center" vertical="center"/>
    </xf>
    <xf numFmtId="166" fontId="20" fillId="0" borderId="21" xfId="0" applyNumberFormat="1" applyFont="1" applyBorder="1" applyAlignment="1" applyProtection="1">
      <alignment vertical="center"/>
    </xf>
    <xf numFmtId="166" fontId="20" fillId="0" borderId="22" xfId="0" applyNumberFormat="1" applyFont="1" applyBorder="1" applyAlignment="1" applyProtection="1">
      <alignment vertical="center"/>
    </xf>
    <xf numFmtId="0" fontId="0" fillId="0" borderId="0" xfId="0" applyAlignment="1">
      <alignment vertical="top"/>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vertical="center" wrapText="1"/>
    </xf>
    <xf numFmtId="0" fontId="36" fillId="0" borderId="27" xfId="0" applyFont="1" applyBorder="1" applyAlignment="1">
      <alignment horizontal="center" vertical="center" wrapText="1"/>
    </xf>
    <xf numFmtId="0" fontId="36" fillId="0" borderId="28" xfId="0" applyFont="1" applyBorder="1" applyAlignment="1">
      <alignment horizontal="center" vertical="center" wrapText="1"/>
    </xf>
    <xf numFmtId="0" fontId="36" fillId="0" borderId="27" xfId="0" applyFont="1" applyBorder="1" applyAlignment="1">
      <alignment vertical="center" wrapText="1"/>
    </xf>
    <xf numFmtId="0" fontId="36" fillId="0" borderId="28" xfId="0" applyFont="1" applyBorder="1" applyAlignment="1">
      <alignment vertical="center" wrapText="1"/>
    </xf>
    <xf numFmtId="0" fontId="38" fillId="0" borderId="1" xfId="0" applyFont="1" applyBorder="1" applyAlignment="1">
      <alignment horizontal="left" vertical="center" wrapText="1"/>
    </xf>
    <xf numFmtId="0" fontId="39" fillId="0" borderId="1" xfId="0" applyFont="1" applyBorder="1" applyAlignment="1">
      <alignment horizontal="left" vertical="center" wrapText="1"/>
    </xf>
    <xf numFmtId="0" fontId="39" fillId="0" borderId="27" xfId="0" applyFont="1" applyBorder="1" applyAlignment="1">
      <alignment vertical="center" wrapText="1"/>
    </xf>
    <xf numFmtId="0" fontId="39" fillId="0" borderId="1" xfId="0" applyFont="1" applyBorder="1" applyAlignment="1">
      <alignment vertical="center" wrapText="1"/>
    </xf>
    <xf numFmtId="0" fontId="39" fillId="0" borderId="1" xfId="0" applyFont="1" applyBorder="1" applyAlignment="1">
      <alignment horizontal="left" vertical="center"/>
    </xf>
    <xf numFmtId="0" fontId="39" fillId="0" borderId="1" xfId="0" applyFont="1" applyBorder="1" applyAlignment="1">
      <alignment vertical="center"/>
    </xf>
    <xf numFmtId="49" fontId="39" fillId="0" borderId="1" xfId="0" applyNumberFormat="1" applyFont="1" applyBorder="1" applyAlignment="1">
      <alignment vertical="center" wrapText="1"/>
    </xf>
    <xf numFmtId="0" fontId="36" fillId="0" borderId="30" xfId="0" applyFont="1" applyBorder="1" applyAlignment="1">
      <alignment vertical="center" wrapText="1"/>
    </xf>
    <xf numFmtId="0" fontId="40" fillId="0" borderId="29" xfId="0" applyFont="1" applyBorder="1" applyAlignment="1">
      <alignment vertical="center" wrapText="1"/>
    </xf>
    <xf numFmtId="0" fontId="36" fillId="0" borderId="31" xfId="0" applyFont="1" applyBorder="1" applyAlignment="1">
      <alignment vertical="center" wrapText="1"/>
    </xf>
    <xf numFmtId="0" fontId="36" fillId="0" borderId="1" xfId="0" applyFont="1" applyBorder="1" applyAlignment="1">
      <alignment vertical="top"/>
    </xf>
    <xf numFmtId="0" fontId="36" fillId="0" borderId="0" xfId="0" applyFont="1" applyAlignment="1">
      <alignment vertical="top"/>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6" fillId="0" borderId="28" xfId="0" applyFont="1" applyBorder="1" applyAlignment="1">
      <alignment horizontal="left" vertical="center"/>
    </xf>
    <xf numFmtId="0" fontId="38" fillId="0" borderId="1" xfId="0" applyFont="1" applyBorder="1" applyAlignment="1">
      <alignment horizontal="left" vertical="center"/>
    </xf>
    <xf numFmtId="0" fontId="41" fillId="0" borderId="0" xfId="0" applyFont="1" applyAlignment="1">
      <alignment horizontal="left" vertical="center"/>
    </xf>
    <xf numFmtId="0" fontId="38" fillId="0" borderId="29" xfId="0" applyFont="1" applyBorder="1" applyAlignment="1">
      <alignment horizontal="left" vertical="center"/>
    </xf>
    <xf numFmtId="0" fontId="38" fillId="0" borderId="29" xfId="0" applyFont="1" applyBorder="1" applyAlignment="1">
      <alignment horizontal="center" vertical="center"/>
    </xf>
    <xf numFmtId="0" fontId="41" fillId="0" borderId="29" xfId="0" applyFont="1" applyBorder="1" applyAlignment="1">
      <alignment horizontal="left" vertical="center"/>
    </xf>
    <xf numFmtId="0" fontId="42" fillId="0" borderId="1" xfId="0" applyFont="1" applyBorder="1" applyAlignment="1">
      <alignment horizontal="left" vertical="center"/>
    </xf>
    <xf numFmtId="0" fontId="39" fillId="0" borderId="0" xfId="0" applyFont="1" applyAlignment="1">
      <alignment horizontal="left" vertical="center"/>
    </xf>
    <xf numFmtId="0" fontId="39" fillId="0" borderId="1" xfId="0" applyFont="1" applyBorder="1" applyAlignment="1">
      <alignment horizontal="center" vertical="center"/>
    </xf>
    <xf numFmtId="0" fontId="39" fillId="0" borderId="27" xfId="0" applyFont="1" applyBorder="1" applyAlignment="1">
      <alignment horizontal="left" vertical="center"/>
    </xf>
    <xf numFmtId="0" fontId="39" fillId="0" borderId="1" xfId="0" applyFont="1" applyFill="1" applyBorder="1" applyAlignment="1">
      <alignment horizontal="left" vertical="center"/>
    </xf>
    <xf numFmtId="0" fontId="39" fillId="0" borderId="1" xfId="0" applyFont="1" applyFill="1" applyBorder="1" applyAlignment="1">
      <alignment horizontal="center" vertical="center"/>
    </xf>
    <xf numFmtId="0" fontId="36" fillId="0" borderId="30" xfId="0" applyFont="1" applyBorder="1" applyAlignment="1">
      <alignment horizontal="left" vertical="center"/>
    </xf>
    <xf numFmtId="0" fontId="40" fillId="0" borderId="29" xfId="0" applyFont="1" applyBorder="1" applyAlignment="1">
      <alignment horizontal="left" vertical="center"/>
    </xf>
    <xf numFmtId="0" fontId="36" fillId="0" borderId="31" xfId="0" applyFont="1" applyBorder="1" applyAlignment="1">
      <alignment horizontal="left" vertical="center"/>
    </xf>
    <xf numFmtId="0" fontId="36" fillId="0" borderId="1" xfId="0" applyFont="1" applyBorder="1" applyAlignment="1">
      <alignment horizontal="left" vertical="center"/>
    </xf>
    <xf numFmtId="0" fontId="40" fillId="0" borderId="1" xfId="0" applyFont="1" applyBorder="1" applyAlignment="1">
      <alignment horizontal="left" vertical="center"/>
    </xf>
    <xf numFmtId="0" fontId="41" fillId="0" borderId="1" xfId="0" applyFont="1" applyBorder="1" applyAlignment="1">
      <alignment horizontal="left" vertical="center"/>
    </xf>
    <xf numFmtId="0" fontId="39" fillId="0" borderId="29" xfId="0" applyFont="1" applyBorder="1" applyAlignment="1">
      <alignment horizontal="left" vertical="center"/>
    </xf>
    <xf numFmtId="0" fontId="36" fillId="0" borderId="1" xfId="0" applyFont="1" applyBorder="1" applyAlignment="1">
      <alignment horizontal="left" vertical="center" wrapText="1"/>
    </xf>
    <xf numFmtId="0" fontId="39" fillId="0" borderId="1" xfId="0" applyFont="1" applyBorder="1" applyAlignment="1">
      <alignment horizontal="center"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39" fillId="0" borderId="28" xfId="0" applyFont="1" applyBorder="1" applyAlignment="1">
      <alignment horizontal="left" vertical="center"/>
    </xf>
    <xf numFmtId="0" fontId="39" fillId="0" borderId="30" xfId="0" applyFont="1" applyBorder="1" applyAlignment="1">
      <alignment horizontal="left" vertical="center" wrapText="1"/>
    </xf>
    <xf numFmtId="0" fontId="39" fillId="0" borderId="29" xfId="0" applyFont="1" applyBorder="1" applyAlignment="1">
      <alignment horizontal="left" vertical="center" wrapText="1"/>
    </xf>
    <xf numFmtId="0" fontId="39" fillId="0" borderId="31" xfId="0" applyFont="1" applyBorder="1" applyAlignment="1">
      <alignment horizontal="left" vertical="center" wrapText="1"/>
    </xf>
    <xf numFmtId="0" fontId="39" fillId="0" borderId="1" xfId="0" applyFont="1" applyBorder="1" applyAlignment="1">
      <alignment horizontal="left" vertical="top"/>
    </xf>
    <xf numFmtId="0" fontId="39" fillId="0" borderId="1" xfId="0" applyFont="1" applyBorder="1" applyAlignment="1">
      <alignment horizontal="center" vertical="top"/>
    </xf>
    <xf numFmtId="0" fontId="39" fillId="0" borderId="30" xfId="0" applyFont="1" applyBorder="1" applyAlignment="1">
      <alignment horizontal="left" vertical="center"/>
    </xf>
    <xf numFmtId="0" fontId="39" fillId="0" borderId="31" xfId="0" applyFont="1" applyBorder="1" applyAlignment="1">
      <alignment horizontal="left" vertical="center"/>
    </xf>
    <xf numFmtId="0" fontId="41" fillId="0" borderId="0" xfId="0" applyFont="1" applyAlignment="1">
      <alignment vertical="center"/>
    </xf>
    <xf numFmtId="0" fontId="38" fillId="0" borderId="1" xfId="0" applyFont="1" applyBorder="1" applyAlignment="1">
      <alignment vertical="center"/>
    </xf>
    <xf numFmtId="0" fontId="41" fillId="0" borderId="29" xfId="0" applyFont="1" applyBorder="1" applyAlignment="1">
      <alignment vertical="center"/>
    </xf>
    <xf numFmtId="0" fontId="38" fillId="0" borderId="29" xfId="0" applyFont="1" applyBorder="1" applyAlignment="1">
      <alignment vertical="center"/>
    </xf>
    <xf numFmtId="0" fontId="0" fillId="0" borderId="1" xfId="0" applyBorder="1" applyAlignment="1">
      <alignment vertical="top"/>
    </xf>
    <xf numFmtId="49" fontId="39" fillId="0" borderId="1" xfId="0" applyNumberFormat="1" applyFont="1" applyBorder="1" applyAlignment="1">
      <alignment horizontal="left" vertical="center"/>
    </xf>
    <xf numFmtId="0" fontId="0" fillId="0" borderId="29" xfId="0" applyBorder="1" applyAlignment="1">
      <alignment vertical="top"/>
    </xf>
    <xf numFmtId="0" fontId="38" fillId="0" borderId="29" xfId="0" applyFont="1" applyBorder="1" applyAlignment="1">
      <alignment horizontal="left"/>
    </xf>
    <xf numFmtId="0" fontId="41" fillId="0" borderId="29" xfId="0" applyFont="1" applyBorder="1" applyAlignment="1"/>
    <xf numFmtId="0" fontId="36" fillId="0" borderId="27" xfId="0" applyFont="1" applyBorder="1" applyAlignment="1">
      <alignment vertical="top"/>
    </xf>
    <xf numFmtId="0" fontId="36" fillId="0" borderId="28" xfId="0" applyFont="1" applyBorder="1" applyAlignment="1">
      <alignment vertical="top"/>
    </xf>
    <xf numFmtId="0" fontId="36" fillId="0" borderId="1" xfId="0" applyFont="1" applyBorder="1" applyAlignment="1">
      <alignment horizontal="center" vertical="center"/>
    </xf>
    <xf numFmtId="0" fontId="36" fillId="0" borderId="1" xfId="0" applyFont="1" applyBorder="1" applyAlignment="1">
      <alignment horizontal="left" vertical="top"/>
    </xf>
    <xf numFmtId="0" fontId="36" fillId="0" borderId="30" xfId="0" applyFont="1" applyBorder="1" applyAlignment="1">
      <alignment vertical="top"/>
    </xf>
    <xf numFmtId="0" fontId="36" fillId="0" borderId="29" xfId="0" applyFont="1" applyBorder="1" applyAlignment="1">
      <alignment vertical="top"/>
    </xf>
    <xf numFmtId="0" fontId="36" fillId="0" borderId="31" xfId="0" applyFont="1" applyBorder="1" applyAlignment="1">
      <alignment vertical="top"/>
    </xf>
    <xf numFmtId="4" fontId="16" fillId="0" borderId="0" xfId="0" applyNumberFormat="1" applyFont="1" applyAlignment="1" applyProtection="1">
      <alignment vertical="center"/>
    </xf>
    <xf numFmtId="0" fontId="1" fillId="0" borderId="0" xfId="0" applyFont="1" applyAlignment="1" applyProtection="1">
      <alignment vertical="center"/>
    </xf>
    <xf numFmtId="0" fontId="14" fillId="0" borderId="0" xfId="0" applyFont="1" applyAlignment="1">
      <alignment horizontal="left" vertical="top" wrapText="1"/>
    </xf>
    <xf numFmtId="0" fontId="14" fillId="0" borderId="0" xfId="0" applyFont="1" applyAlignment="1">
      <alignment horizontal="left" vertical="center"/>
    </xf>
    <xf numFmtId="0" fontId="16" fillId="0" borderId="0" xfId="0" applyFont="1" applyAlignment="1">
      <alignment horizontal="left" vertical="center"/>
    </xf>
    <xf numFmtId="4" fontId="15" fillId="0" borderId="6" xfId="0" applyNumberFormat="1" applyFont="1" applyBorder="1" applyAlignment="1" applyProtection="1">
      <alignment vertical="center"/>
    </xf>
    <xf numFmtId="0" fontId="0" fillId="0" borderId="6" xfId="0" applyFont="1" applyBorder="1" applyAlignment="1" applyProtection="1">
      <alignmen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0" xfId="0"/>
    <xf numFmtId="0" fontId="17" fillId="0" borderId="12" xfId="0" applyFont="1" applyBorder="1" applyAlignment="1">
      <alignment horizontal="center" vertical="center"/>
    </xf>
    <xf numFmtId="0" fontId="17" fillId="0" borderId="13" xfId="0" applyFont="1" applyBorder="1" applyAlignment="1">
      <alignment horizontal="left" vertical="center"/>
    </xf>
    <xf numFmtId="0" fontId="18" fillId="0" borderId="15" xfId="0" applyFont="1" applyBorder="1" applyAlignment="1">
      <alignment horizontal="left" vertical="center"/>
    </xf>
    <xf numFmtId="0" fontId="18" fillId="0" borderId="0" xfId="0" applyFont="1" applyBorder="1" applyAlignment="1">
      <alignment horizontal="left" vertical="center"/>
    </xf>
    <xf numFmtId="0" fontId="18" fillId="0" borderId="15" xfId="0" applyFont="1" applyBorder="1" applyAlignment="1" applyProtection="1">
      <alignment horizontal="left" vertical="center"/>
    </xf>
    <xf numFmtId="0" fontId="18"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1" fillId="0" borderId="0" xfId="0" applyFont="1" applyAlignment="1" applyProtection="1">
      <alignment horizontal="right" vertical="center"/>
    </xf>
    <xf numFmtId="164" fontId="1" fillId="0" borderId="0" xfId="0" applyNumberFormat="1" applyFont="1" applyAlignment="1" applyProtection="1">
      <alignment horizontal="left" vertical="center"/>
    </xf>
    <xf numFmtId="4" fontId="24" fillId="0" borderId="0" xfId="0" applyNumberFormat="1" applyFont="1" applyAlignment="1" applyProtection="1">
      <alignment vertical="center"/>
    </xf>
    <xf numFmtId="0" fontId="24" fillId="0" borderId="0" xfId="0" applyFont="1" applyAlignment="1" applyProtection="1">
      <alignment vertical="center"/>
    </xf>
    <xf numFmtId="4" fontId="7" fillId="0" borderId="0" xfId="0" applyNumberFormat="1" applyFont="1" applyAlignment="1" applyProtection="1">
      <alignment vertical="center"/>
    </xf>
    <xf numFmtId="0" fontId="7" fillId="0" borderId="0" xfId="0" applyFont="1" applyAlignment="1" applyProtection="1">
      <alignment vertical="center"/>
    </xf>
    <xf numFmtId="0" fontId="27" fillId="0" borderId="0" xfId="0" applyFont="1" applyAlignment="1" applyProtection="1">
      <alignment horizontal="left" vertical="center" wrapText="1"/>
    </xf>
    <xf numFmtId="0" fontId="23"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0" fontId="19" fillId="4" borderId="7" xfId="0" applyFont="1" applyFill="1" applyBorder="1" applyAlignment="1" applyProtection="1">
      <alignment horizontal="center" vertical="center"/>
    </xf>
    <xf numFmtId="0" fontId="19" fillId="4" borderId="8" xfId="0" applyFont="1" applyFill="1" applyBorder="1" applyAlignment="1" applyProtection="1">
      <alignment horizontal="left" vertical="center"/>
    </xf>
    <xf numFmtId="0" fontId="19" fillId="4" borderId="8" xfId="0" applyFont="1" applyFill="1" applyBorder="1" applyAlignment="1" applyProtection="1">
      <alignment horizontal="center" vertical="center"/>
    </xf>
    <xf numFmtId="0" fontId="19" fillId="4" borderId="8" xfId="0" applyFont="1" applyFill="1" applyBorder="1" applyAlignment="1" applyProtection="1">
      <alignment horizontal="righ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9" fillId="0" borderId="1" xfId="0" applyFont="1" applyBorder="1" applyAlignment="1">
      <alignment horizontal="left" vertical="top"/>
    </xf>
    <xf numFmtId="0" fontId="39" fillId="0" borderId="1" xfId="0" applyFont="1" applyBorder="1" applyAlignment="1">
      <alignment horizontal="left" vertical="center"/>
    </xf>
    <xf numFmtId="0" fontId="38" fillId="0" borderId="29" xfId="0" applyFont="1" applyBorder="1" applyAlignment="1">
      <alignment horizontal="left"/>
    </xf>
    <xf numFmtId="0" fontId="37" fillId="0" borderId="1" xfId="0" applyFont="1" applyBorder="1" applyAlignment="1">
      <alignment horizontal="center" vertical="center" wrapText="1"/>
    </xf>
    <xf numFmtId="0" fontId="37" fillId="0" borderId="1" xfId="0" applyFont="1" applyBorder="1" applyAlignment="1">
      <alignment horizontal="center" vertical="center"/>
    </xf>
    <xf numFmtId="0" fontId="39" fillId="0" borderId="1" xfId="0" applyFont="1" applyBorder="1" applyAlignment="1">
      <alignment horizontal="left" vertical="center" wrapText="1"/>
    </xf>
    <xf numFmtId="49" fontId="39" fillId="0" borderId="1" xfId="0" applyNumberFormat="1" applyFont="1" applyBorder="1" applyAlignment="1">
      <alignment horizontal="left" vertical="center" wrapText="1"/>
    </xf>
    <xf numFmtId="0" fontId="38" fillId="0" borderId="29" xfId="0" applyFont="1" applyBorder="1" applyAlignment="1">
      <alignment horizontal="left" wrapText="1"/>
    </xf>
    <xf numFmtId="4" fontId="45" fillId="5" borderId="32" xfId="0" applyNumberFormat="1" applyFont="1" applyFill="1" applyBorder="1" applyAlignment="1" applyProtection="1">
      <alignment vertical="center"/>
      <protection locked="0"/>
    </xf>
    <xf numFmtId="0" fontId="48" fillId="0" borderId="0" xfId="0" applyFont="1" applyAlignment="1" applyProtection="1">
      <alignmen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9"/>
  <sheetViews>
    <sheetView showGridLines="0" tabSelected="1" workbookViewId="0">
      <selection activeCell="U72" sqref="U72"/>
    </sheetView>
  </sheetViews>
  <sheetFormatPr defaultRowHeight="15" x14ac:dyDescent="0.2"/>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x14ac:dyDescent="0.2">
      <c r="A1" s="15" t="s">
        <v>0</v>
      </c>
      <c r="AZ1" s="15" t="s">
        <v>1</v>
      </c>
      <c r="BA1" s="15" t="s">
        <v>2</v>
      </c>
      <c r="BB1" s="15" t="s">
        <v>3</v>
      </c>
      <c r="BT1" s="15" t="s">
        <v>4</v>
      </c>
      <c r="BU1" s="15" t="s">
        <v>4</v>
      </c>
      <c r="BV1" s="15" t="s">
        <v>5</v>
      </c>
    </row>
    <row r="2" spans="1:74" s="1" customFormat="1" ht="36.950000000000003" customHeight="1" x14ac:dyDescent="0.2">
      <c r="AR2" s="330"/>
      <c r="AS2" s="330"/>
      <c r="AT2" s="330"/>
      <c r="AU2" s="330"/>
      <c r="AV2" s="330"/>
      <c r="AW2" s="330"/>
      <c r="AX2" s="330"/>
      <c r="AY2" s="330"/>
      <c r="AZ2" s="330"/>
      <c r="BA2" s="330"/>
      <c r="BB2" s="330"/>
      <c r="BC2" s="330"/>
      <c r="BD2" s="330"/>
      <c r="BE2" s="330"/>
      <c r="BS2" s="16" t="s">
        <v>6</v>
      </c>
      <c r="BT2" s="16" t="s">
        <v>7</v>
      </c>
    </row>
    <row r="3" spans="1:74" s="1" customFormat="1" ht="6.95" customHeight="1" x14ac:dyDescent="0.2">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x14ac:dyDescent="0.2">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x14ac:dyDescent="0.2">
      <c r="B5" s="20"/>
      <c r="C5" s="21"/>
      <c r="D5" s="25" t="s">
        <v>13</v>
      </c>
      <c r="E5" s="21"/>
      <c r="F5" s="21"/>
      <c r="G5" s="21"/>
      <c r="H5" s="21"/>
      <c r="I5" s="21"/>
      <c r="J5" s="21"/>
      <c r="K5" s="342" t="s">
        <v>14</v>
      </c>
      <c r="L5" s="343"/>
      <c r="M5" s="343"/>
      <c r="N5" s="343"/>
      <c r="O5" s="343"/>
      <c r="P5" s="343"/>
      <c r="Q5" s="343"/>
      <c r="R5" s="343"/>
      <c r="S5" s="343"/>
      <c r="T5" s="343"/>
      <c r="U5" s="343"/>
      <c r="V5" s="343"/>
      <c r="W5" s="343"/>
      <c r="X5" s="343"/>
      <c r="Y5" s="343"/>
      <c r="Z5" s="343"/>
      <c r="AA5" s="343"/>
      <c r="AB5" s="343"/>
      <c r="AC5" s="343"/>
      <c r="AD5" s="343"/>
      <c r="AE5" s="343"/>
      <c r="AF5" s="343"/>
      <c r="AG5" s="343"/>
      <c r="AH5" s="343"/>
      <c r="AI5" s="343"/>
      <c r="AJ5" s="343"/>
      <c r="AK5" s="343"/>
      <c r="AL5" s="343"/>
      <c r="AM5" s="343"/>
      <c r="AN5" s="343"/>
      <c r="AO5" s="343"/>
      <c r="AP5" s="21"/>
      <c r="AQ5" s="21"/>
      <c r="AR5" s="19"/>
      <c r="BE5" s="321" t="s">
        <v>15</v>
      </c>
      <c r="BS5" s="16" t="s">
        <v>6</v>
      </c>
    </row>
    <row r="6" spans="1:74" s="1" customFormat="1" ht="36.950000000000003" customHeight="1" x14ac:dyDescent="0.2">
      <c r="B6" s="20"/>
      <c r="C6" s="21"/>
      <c r="D6" s="27" t="s">
        <v>16</v>
      </c>
      <c r="E6" s="21"/>
      <c r="F6" s="21"/>
      <c r="G6" s="21"/>
      <c r="H6" s="21"/>
      <c r="I6" s="21"/>
      <c r="J6" s="21"/>
      <c r="K6" s="344" t="s">
        <v>17</v>
      </c>
      <c r="L6" s="343"/>
      <c r="M6" s="343"/>
      <c r="N6" s="343"/>
      <c r="O6" s="343"/>
      <c r="P6" s="343"/>
      <c r="Q6" s="343"/>
      <c r="R6" s="343"/>
      <c r="S6" s="343"/>
      <c r="T6" s="343"/>
      <c r="U6" s="343"/>
      <c r="V6" s="343"/>
      <c r="W6" s="343"/>
      <c r="X6" s="343"/>
      <c r="Y6" s="343"/>
      <c r="Z6" s="343"/>
      <c r="AA6" s="343"/>
      <c r="AB6" s="343"/>
      <c r="AC6" s="343"/>
      <c r="AD6" s="343"/>
      <c r="AE6" s="343"/>
      <c r="AF6" s="343"/>
      <c r="AG6" s="343"/>
      <c r="AH6" s="343"/>
      <c r="AI6" s="343"/>
      <c r="AJ6" s="343"/>
      <c r="AK6" s="343"/>
      <c r="AL6" s="343"/>
      <c r="AM6" s="343"/>
      <c r="AN6" s="343"/>
      <c r="AO6" s="343"/>
      <c r="AP6" s="21"/>
      <c r="AQ6" s="21"/>
      <c r="AR6" s="19"/>
      <c r="BE6" s="322"/>
      <c r="BS6" s="16" t="s">
        <v>6</v>
      </c>
    </row>
    <row r="7" spans="1:74" s="1" customFormat="1" ht="12" customHeight="1" x14ac:dyDescent="0.2">
      <c r="B7" s="20"/>
      <c r="C7" s="21"/>
      <c r="D7" s="28"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28" t="s">
        <v>20</v>
      </c>
      <c r="AL7" s="21"/>
      <c r="AM7" s="21"/>
      <c r="AN7" s="26" t="s">
        <v>21</v>
      </c>
      <c r="AO7" s="21"/>
      <c r="AP7" s="21"/>
      <c r="AQ7" s="21"/>
      <c r="AR7" s="19"/>
      <c r="BE7" s="322"/>
      <c r="BS7" s="16" t="s">
        <v>6</v>
      </c>
    </row>
    <row r="8" spans="1:74" s="1" customFormat="1" ht="12" customHeight="1" x14ac:dyDescent="0.2">
      <c r="B8" s="20"/>
      <c r="C8" s="21"/>
      <c r="D8" s="28" t="s">
        <v>22</v>
      </c>
      <c r="E8" s="21"/>
      <c r="F8" s="21"/>
      <c r="G8" s="21"/>
      <c r="H8" s="21"/>
      <c r="I8" s="21"/>
      <c r="J8" s="21"/>
      <c r="K8" s="26" t="s">
        <v>23</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24</v>
      </c>
      <c r="AL8" s="21"/>
      <c r="AM8" s="21"/>
      <c r="AN8" s="29" t="s">
        <v>25</v>
      </c>
      <c r="AO8" s="21"/>
      <c r="AP8" s="21"/>
      <c r="AQ8" s="21"/>
      <c r="AR8" s="19"/>
      <c r="BE8" s="322"/>
      <c r="BS8" s="16" t="s">
        <v>6</v>
      </c>
    </row>
    <row r="9" spans="1:74" s="1" customFormat="1" ht="14.45" customHeight="1" x14ac:dyDescent="0.2">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22"/>
      <c r="BS9" s="16" t="s">
        <v>6</v>
      </c>
    </row>
    <row r="10" spans="1:74" s="1" customFormat="1" ht="12" customHeight="1" x14ac:dyDescent="0.2">
      <c r="B10" s="20"/>
      <c r="C10" s="21"/>
      <c r="D10" s="28" t="s">
        <v>26</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27</v>
      </c>
      <c r="AL10" s="21"/>
      <c r="AM10" s="21"/>
      <c r="AN10" s="26" t="s">
        <v>28</v>
      </c>
      <c r="AO10" s="21"/>
      <c r="AP10" s="21"/>
      <c r="AQ10" s="21"/>
      <c r="AR10" s="19"/>
      <c r="BE10" s="322"/>
      <c r="BS10" s="16" t="s">
        <v>6</v>
      </c>
    </row>
    <row r="11" spans="1:74" s="1" customFormat="1" ht="18.399999999999999" customHeight="1" x14ac:dyDescent="0.2">
      <c r="B11" s="20"/>
      <c r="C11" s="21"/>
      <c r="D11" s="21"/>
      <c r="E11" s="26" t="s">
        <v>29</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30</v>
      </c>
      <c r="AL11" s="21"/>
      <c r="AM11" s="21"/>
      <c r="AN11" s="26" t="s">
        <v>31</v>
      </c>
      <c r="AO11" s="21"/>
      <c r="AP11" s="21"/>
      <c r="AQ11" s="21"/>
      <c r="AR11" s="19"/>
      <c r="BE11" s="322"/>
      <c r="BS11" s="16" t="s">
        <v>6</v>
      </c>
    </row>
    <row r="12" spans="1:74" s="1" customFormat="1" ht="6.95" customHeight="1" x14ac:dyDescent="0.2">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22"/>
      <c r="BS12" s="16" t="s">
        <v>6</v>
      </c>
    </row>
    <row r="13" spans="1:74" s="1" customFormat="1" ht="12" customHeight="1" x14ac:dyDescent="0.2">
      <c r="B13" s="20"/>
      <c r="C13" s="21"/>
      <c r="D13" s="28" t="s">
        <v>32</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27</v>
      </c>
      <c r="AL13" s="21"/>
      <c r="AM13" s="21"/>
      <c r="AN13" s="30" t="s">
        <v>33</v>
      </c>
      <c r="AO13" s="21"/>
      <c r="AP13" s="21"/>
      <c r="AQ13" s="21"/>
      <c r="AR13" s="19"/>
      <c r="BE13" s="322"/>
      <c r="BS13" s="16" t="s">
        <v>6</v>
      </c>
    </row>
    <row r="14" spans="1:74" ht="12.75" x14ac:dyDescent="0.2">
      <c r="B14" s="20"/>
      <c r="C14" s="21"/>
      <c r="D14" s="21"/>
      <c r="E14" s="345" t="s">
        <v>33</v>
      </c>
      <c r="F14" s="346"/>
      <c r="G14" s="346"/>
      <c r="H14" s="346"/>
      <c r="I14" s="346"/>
      <c r="J14" s="346"/>
      <c r="K14" s="346"/>
      <c r="L14" s="346"/>
      <c r="M14" s="346"/>
      <c r="N14" s="346"/>
      <c r="O14" s="346"/>
      <c r="P14" s="346"/>
      <c r="Q14" s="346"/>
      <c r="R14" s="346"/>
      <c r="S14" s="346"/>
      <c r="T14" s="346"/>
      <c r="U14" s="346"/>
      <c r="V14" s="346"/>
      <c r="W14" s="346"/>
      <c r="X14" s="346"/>
      <c r="Y14" s="346"/>
      <c r="Z14" s="346"/>
      <c r="AA14" s="346"/>
      <c r="AB14" s="346"/>
      <c r="AC14" s="346"/>
      <c r="AD14" s="346"/>
      <c r="AE14" s="346"/>
      <c r="AF14" s="346"/>
      <c r="AG14" s="346"/>
      <c r="AH14" s="346"/>
      <c r="AI14" s="346"/>
      <c r="AJ14" s="346"/>
      <c r="AK14" s="28" t="s">
        <v>30</v>
      </c>
      <c r="AL14" s="21"/>
      <c r="AM14" s="21"/>
      <c r="AN14" s="30" t="s">
        <v>33</v>
      </c>
      <c r="AO14" s="21"/>
      <c r="AP14" s="21"/>
      <c r="AQ14" s="21"/>
      <c r="AR14" s="19"/>
      <c r="BE14" s="322"/>
      <c r="BS14" s="16" t="s">
        <v>6</v>
      </c>
    </row>
    <row r="15" spans="1:74" s="1" customFormat="1" ht="6.95" customHeight="1" x14ac:dyDescent="0.2">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22"/>
      <c r="BS15" s="16" t="s">
        <v>4</v>
      </c>
    </row>
    <row r="16" spans="1:74" s="1" customFormat="1" ht="12" customHeight="1" x14ac:dyDescent="0.2">
      <c r="B16" s="20"/>
      <c r="C16" s="21"/>
      <c r="D16" s="28" t="s">
        <v>34</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27</v>
      </c>
      <c r="AL16" s="21"/>
      <c r="AM16" s="21"/>
      <c r="AN16" s="26" t="s">
        <v>35</v>
      </c>
      <c r="AO16" s="21"/>
      <c r="AP16" s="21"/>
      <c r="AQ16" s="21"/>
      <c r="AR16" s="19"/>
      <c r="BE16" s="322"/>
      <c r="BS16" s="16" t="s">
        <v>4</v>
      </c>
    </row>
    <row r="17" spans="1:71" s="1" customFormat="1" ht="18.399999999999999" customHeight="1" x14ac:dyDescent="0.2">
      <c r="B17" s="20"/>
      <c r="C17" s="21"/>
      <c r="D17" s="21"/>
      <c r="E17" s="26" t="s">
        <v>36</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30</v>
      </c>
      <c r="AL17" s="21"/>
      <c r="AM17" s="21"/>
      <c r="AN17" s="26" t="s">
        <v>35</v>
      </c>
      <c r="AO17" s="21"/>
      <c r="AP17" s="21"/>
      <c r="AQ17" s="21"/>
      <c r="AR17" s="19"/>
      <c r="BE17" s="322"/>
      <c r="BS17" s="16" t="s">
        <v>37</v>
      </c>
    </row>
    <row r="18" spans="1:71" s="1" customFormat="1" ht="6.95" customHeight="1" x14ac:dyDescent="0.2">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22"/>
      <c r="BS18" s="16" t="s">
        <v>6</v>
      </c>
    </row>
    <row r="19" spans="1:71" s="1" customFormat="1" ht="12" customHeight="1" x14ac:dyDescent="0.2">
      <c r="B19" s="20"/>
      <c r="C19" s="21"/>
      <c r="D19" s="28" t="s">
        <v>38</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27</v>
      </c>
      <c r="AL19" s="21"/>
      <c r="AM19" s="21"/>
      <c r="AN19" s="26" t="s">
        <v>35</v>
      </c>
      <c r="AO19" s="21"/>
      <c r="AP19" s="21"/>
      <c r="AQ19" s="21"/>
      <c r="AR19" s="19"/>
      <c r="BE19" s="322"/>
      <c r="BS19" s="16" t="s">
        <v>6</v>
      </c>
    </row>
    <row r="20" spans="1:71" s="1" customFormat="1" ht="18.399999999999999" customHeight="1" x14ac:dyDescent="0.2">
      <c r="B20" s="20"/>
      <c r="C20" s="21"/>
      <c r="D20" s="21"/>
      <c r="E20" s="26" t="s">
        <v>39</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30</v>
      </c>
      <c r="AL20" s="21"/>
      <c r="AM20" s="21"/>
      <c r="AN20" s="26" t="s">
        <v>35</v>
      </c>
      <c r="AO20" s="21"/>
      <c r="AP20" s="21"/>
      <c r="AQ20" s="21"/>
      <c r="AR20" s="19"/>
      <c r="BE20" s="322"/>
      <c r="BS20" s="16" t="s">
        <v>4</v>
      </c>
    </row>
    <row r="21" spans="1:71" s="1" customFormat="1" ht="6.95" customHeight="1" x14ac:dyDescent="0.2">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22"/>
    </row>
    <row r="22" spans="1:71" s="1" customFormat="1" ht="12" customHeight="1" x14ac:dyDescent="0.2">
      <c r="B22" s="20"/>
      <c r="C22" s="21"/>
      <c r="D22" s="28" t="s">
        <v>40</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22"/>
    </row>
    <row r="23" spans="1:71" s="1" customFormat="1" ht="63.75" customHeight="1" x14ac:dyDescent="0.2">
      <c r="B23" s="20"/>
      <c r="C23" s="21"/>
      <c r="D23" s="21"/>
      <c r="E23" s="347" t="s">
        <v>41</v>
      </c>
      <c r="F23" s="347"/>
      <c r="G23" s="347"/>
      <c r="H23" s="347"/>
      <c r="I23" s="347"/>
      <c r="J23" s="347"/>
      <c r="K23" s="347"/>
      <c r="L23" s="347"/>
      <c r="M23" s="347"/>
      <c r="N23" s="347"/>
      <c r="O23" s="347"/>
      <c r="P23" s="347"/>
      <c r="Q23" s="347"/>
      <c r="R23" s="347"/>
      <c r="S23" s="347"/>
      <c r="T23" s="347"/>
      <c r="U23" s="347"/>
      <c r="V23" s="347"/>
      <c r="W23" s="347"/>
      <c r="X23" s="347"/>
      <c r="Y23" s="347"/>
      <c r="Z23" s="347"/>
      <c r="AA23" s="347"/>
      <c r="AB23" s="347"/>
      <c r="AC23" s="347"/>
      <c r="AD23" s="347"/>
      <c r="AE23" s="347"/>
      <c r="AF23" s="347"/>
      <c r="AG23" s="347"/>
      <c r="AH23" s="347"/>
      <c r="AI23" s="347"/>
      <c r="AJ23" s="347"/>
      <c r="AK23" s="347"/>
      <c r="AL23" s="347"/>
      <c r="AM23" s="347"/>
      <c r="AN23" s="347"/>
      <c r="AO23" s="21"/>
      <c r="AP23" s="21"/>
      <c r="AQ23" s="21"/>
      <c r="AR23" s="19"/>
      <c r="BE23" s="322"/>
    </row>
    <row r="24" spans="1:71" s="1" customFormat="1" ht="6.95" customHeight="1" x14ac:dyDescent="0.2">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22"/>
    </row>
    <row r="25" spans="1:71" s="1" customFormat="1" ht="6.95" customHeight="1" x14ac:dyDescent="0.2">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322"/>
    </row>
    <row r="26" spans="1:71" s="2" customFormat="1" ht="25.9" customHeight="1" x14ac:dyDescent="0.2">
      <c r="A26" s="33"/>
      <c r="B26" s="34"/>
      <c r="C26" s="35"/>
      <c r="D26" s="36" t="s">
        <v>42</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24">
        <f>ROUND(AG54,2)</f>
        <v>0</v>
      </c>
      <c r="AL26" s="325"/>
      <c r="AM26" s="325"/>
      <c r="AN26" s="325"/>
      <c r="AO26" s="325"/>
      <c r="AP26" s="35"/>
      <c r="AQ26" s="35"/>
      <c r="AR26" s="38"/>
      <c r="BE26" s="322"/>
    </row>
    <row r="27" spans="1:71" s="2" customFormat="1" ht="6.95" customHeight="1" x14ac:dyDescent="0.2">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322"/>
    </row>
    <row r="28" spans="1:71" s="2" customFormat="1" ht="12.75" x14ac:dyDescent="0.2">
      <c r="A28" s="33"/>
      <c r="B28" s="34"/>
      <c r="C28" s="35"/>
      <c r="D28" s="35"/>
      <c r="E28" s="35"/>
      <c r="F28" s="35"/>
      <c r="G28" s="35"/>
      <c r="H28" s="35"/>
      <c r="I28" s="35"/>
      <c r="J28" s="35"/>
      <c r="K28" s="35"/>
      <c r="L28" s="348" t="s">
        <v>43</v>
      </c>
      <c r="M28" s="348"/>
      <c r="N28" s="348"/>
      <c r="O28" s="348"/>
      <c r="P28" s="348"/>
      <c r="Q28" s="35"/>
      <c r="R28" s="35"/>
      <c r="S28" s="35"/>
      <c r="T28" s="35"/>
      <c r="U28" s="35"/>
      <c r="V28" s="35"/>
      <c r="W28" s="348" t="s">
        <v>44</v>
      </c>
      <c r="X28" s="348"/>
      <c r="Y28" s="348"/>
      <c r="Z28" s="348"/>
      <c r="AA28" s="348"/>
      <c r="AB28" s="348"/>
      <c r="AC28" s="348"/>
      <c r="AD28" s="348"/>
      <c r="AE28" s="348"/>
      <c r="AF28" s="35"/>
      <c r="AG28" s="35"/>
      <c r="AH28" s="35"/>
      <c r="AI28" s="35"/>
      <c r="AJ28" s="35"/>
      <c r="AK28" s="348" t="s">
        <v>45</v>
      </c>
      <c r="AL28" s="348"/>
      <c r="AM28" s="348"/>
      <c r="AN28" s="348"/>
      <c r="AO28" s="348"/>
      <c r="AP28" s="35"/>
      <c r="AQ28" s="35"/>
      <c r="AR28" s="38"/>
      <c r="BE28" s="322"/>
    </row>
    <row r="29" spans="1:71" s="3" customFormat="1" ht="14.45" customHeight="1" x14ac:dyDescent="0.2">
      <c r="B29" s="39"/>
      <c r="C29" s="40"/>
      <c r="D29" s="28" t="s">
        <v>46</v>
      </c>
      <c r="E29" s="40"/>
      <c r="F29" s="28" t="s">
        <v>47</v>
      </c>
      <c r="G29" s="40"/>
      <c r="H29" s="40"/>
      <c r="I29" s="40"/>
      <c r="J29" s="40"/>
      <c r="K29" s="40"/>
      <c r="L29" s="349">
        <v>0.21</v>
      </c>
      <c r="M29" s="320"/>
      <c r="N29" s="320"/>
      <c r="O29" s="320"/>
      <c r="P29" s="320"/>
      <c r="Q29" s="40"/>
      <c r="R29" s="40"/>
      <c r="S29" s="40"/>
      <c r="T29" s="40"/>
      <c r="U29" s="40"/>
      <c r="V29" s="40"/>
      <c r="W29" s="319">
        <f>ROUND(AZ54, 2)</f>
        <v>0</v>
      </c>
      <c r="X29" s="320"/>
      <c r="Y29" s="320"/>
      <c r="Z29" s="320"/>
      <c r="AA29" s="320"/>
      <c r="AB29" s="320"/>
      <c r="AC29" s="320"/>
      <c r="AD29" s="320"/>
      <c r="AE29" s="320"/>
      <c r="AF29" s="40"/>
      <c r="AG29" s="40"/>
      <c r="AH29" s="40"/>
      <c r="AI29" s="40"/>
      <c r="AJ29" s="40"/>
      <c r="AK29" s="319">
        <f>ROUND(AV54, 2)</f>
        <v>0</v>
      </c>
      <c r="AL29" s="320"/>
      <c r="AM29" s="320"/>
      <c r="AN29" s="320"/>
      <c r="AO29" s="320"/>
      <c r="AP29" s="40"/>
      <c r="AQ29" s="40"/>
      <c r="AR29" s="41"/>
      <c r="BE29" s="323"/>
    </row>
    <row r="30" spans="1:71" s="3" customFormat="1" ht="14.45" customHeight="1" x14ac:dyDescent="0.2">
      <c r="B30" s="39"/>
      <c r="C30" s="40"/>
      <c r="D30" s="40"/>
      <c r="E30" s="40"/>
      <c r="F30" s="28" t="s">
        <v>48</v>
      </c>
      <c r="G30" s="40"/>
      <c r="H30" s="40"/>
      <c r="I30" s="40"/>
      <c r="J30" s="40"/>
      <c r="K30" s="40"/>
      <c r="L30" s="349">
        <v>0.15</v>
      </c>
      <c r="M30" s="320"/>
      <c r="N30" s="320"/>
      <c r="O30" s="320"/>
      <c r="P30" s="320"/>
      <c r="Q30" s="40"/>
      <c r="R30" s="40"/>
      <c r="S30" s="40"/>
      <c r="T30" s="40"/>
      <c r="U30" s="40"/>
      <c r="V30" s="40"/>
      <c r="W30" s="319">
        <f>ROUND(BA54, 2)</f>
        <v>0</v>
      </c>
      <c r="X30" s="320"/>
      <c r="Y30" s="320"/>
      <c r="Z30" s="320"/>
      <c r="AA30" s="320"/>
      <c r="AB30" s="320"/>
      <c r="AC30" s="320"/>
      <c r="AD30" s="320"/>
      <c r="AE30" s="320"/>
      <c r="AF30" s="40"/>
      <c r="AG30" s="40"/>
      <c r="AH30" s="40"/>
      <c r="AI30" s="40"/>
      <c r="AJ30" s="40"/>
      <c r="AK30" s="319">
        <f>ROUND(AW54, 2)</f>
        <v>0</v>
      </c>
      <c r="AL30" s="320"/>
      <c r="AM30" s="320"/>
      <c r="AN30" s="320"/>
      <c r="AO30" s="320"/>
      <c r="AP30" s="40"/>
      <c r="AQ30" s="40"/>
      <c r="AR30" s="41"/>
      <c r="BE30" s="323"/>
    </row>
    <row r="31" spans="1:71" s="3" customFormat="1" ht="14.45" hidden="1" customHeight="1" x14ac:dyDescent="0.2">
      <c r="B31" s="39"/>
      <c r="C31" s="40"/>
      <c r="D31" s="40"/>
      <c r="E31" s="40"/>
      <c r="F31" s="28" t="s">
        <v>49</v>
      </c>
      <c r="G31" s="40"/>
      <c r="H31" s="40"/>
      <c r="I31" s="40"/>
      <c r="J31" s="40"/>
      <c r="K31" s="40"/>
      <c r="L31" s="349">
        <v>0.21</v>
      </c>
      <c r="M31" s="320"/>
      <c r="N31" s="320"/>
      <c r="O31" s="320"/>
      <c r="P31" s="320"/>
      <c r="Q31" s="40"/>
      <c r="R31" s="40"/>
      <c r="S31" s="40"/>
      <c r="T31" s="40"/>
      <c r="U31" s="40"/>
      <c r="V31" s="40"/>
      <c r="W31" s="319">
        <f>ROUND(BB54, 2)</f>
        <v>0</v>
      </c>
      <c r="X31" s="320"/>
      <c r="Y31" s="320"/>
      <c r="Z31" s="320"/>
      <c r="AA31" s="320"/>
      <c r="AB31" s="320"/>
      <c r="AC31" s="320"/>
      <c r="AD31" s="320"/>
      <c r="AE31" s="320"/>
      <c r="AF31" s="40"/>
      <c r="AG31" s="40"/>
      <c r="AH31" s="40"/>
      <c r="AI31" s="40"/>
      <c r="AJ31" s="40"/>
      <c r="AK31" s="319">
        <v>0</v>
      </c>
      <c r="AL31" s="320"/>
      <c r="AM31" s="320"/>
      <c r="AN31" s="320"/>
      <c r="AO31" s="320"/>
      <c r="AP31" s="40"/>
      <c r="AQ31" s="40"/>
      <c r="AR31" s="41"/>
      <c r="BE31" s="323"/>
    </row>
    <row r="32" spans="1:71" s="3" customFormat="1" ht="14.45" hidden="1" customHeight="1" x14ac:dyDescent="0.2">
      <c r="B32" s="39"/>
      <c r="C32" s="40"/>
      <c r="D32" s="40"/>
      <c r="E32" s="40"/>
      <c r="F32" s="28" t="s">
        <v>50</v>
      </c>
      <c r="G32" s="40"/>
      <c r="H32" s="40"/>
      <c r="I32" s="40"/>
      <c r="J32" s="40"/>
      <c r="K32" s="40"/>
      <c r="L32" s="349">
        <v>0.15</v>
      </c>
      <c r="M32" s="320"/>
      <c r="N32" s="320"/>
      <c r="O32" s="320"/>
      <c r="P32" s="320"/>
      <c r="Q32" s="40"/>
      <c r="R32" s="40"/>
      <c r="S32" s="40"/>
      <c r="T32" s="40"/>
      <c r="U32" s="40"/>
      <c r="V32" s="40"/>
      <c r="W32" s="319">
        <f>ROUND(BC54, 2)</f>
        <v>0</v>
      </c>
      <c r="X32" s="320"/>
      <c r="Y32" s="320"/>
      <c r="Z32" s="320"/>
      <c r="AA32" s="320"/>
      <c r="AB32" s="320"/>
      <c r="AC32" s="320"/>
      <c r="AD32" s="320"/>
      <c r="AE32" s="320"/>
      <c r="AF32" s="40"/>
      <c r="AG32" s="40"/>
      <c r="AH32" s="40"/>
      <c r="AI32" s="40"/>
      <c r="AJ32" s="40"/>
      <c r="AK32" s="319">
        <v>0</v>
      </c>
      <c r="AL32" s="320"/>
      <c r="AM32" s="320"/>
      <c r="AN32" s="320"/>
      <c r="AO32" s="320"/>
      <c r="AP32" s="40"/>
      <c r="AQ32" s="40"/>
      <c r="AR32" s="41"/>
      <c r="BE32" s="323"/>
    </row>
    <row r="33" spans="1:57" s="3" customFormat="1" ht="14.45" hidden="1" customHeight="1" x14ac:dyDescent="0.2">
      <c r="B33" s="39"/>
      <c r="C33" s="40"/>
      <c r="D33" s="40"/>
      <c r="E33" s="40"/>
      <c r="F33" s="28" t="s">
        <v>51</v>
      </c>
      <c r="G33" s="40"/>
      <c r="H33" s="40"/>
      <c r="I33" s="40"/>
      <c r="J33" s="40"/>
      <c r="K33" s="40"/>
      <c r="L33" s="349">
        <v>0</v>
      </c>
      <c r="M33" s="320"/>
      <c r="N33" s="320"/>
      <c r="O33" s="320"/>
      <c r="P33" s="320"/>
      <c r="Q33" s="40"/>
      <c r="R33" s="40"/>
      <c r="S33" s="40"/>
      <c r="T33" s="40"/>
      <c r="U33" s="40"/>
      <c r="V33" s="40"/>
      <c r="W33" s="319">
        <f>ROUND(BD54, 2)</f>
        <v>0</v>
      </c>
      <c r="X33" s="320"/>
      <c r="Y33" s="320"/>
      <c r="Z33" s="320"/>
      <c r="AA33" s="320"/>
      <c r="AB33" s="320"/>
      <c r="AC33" s="320"/>
      <c r="AD33" s="320"/>
      <c r="AE33" s="320"/>
      <c r="AF33" s="40"/>
      <c r="AG33" s="40"/>
      <c r="AH33" s="40"/>
      <c r="AI33" s="40"/>
      <c r="AJ33" s="40"/>
      <c r="AK33" s="319">
        <v>0</v>
      </c>
      <c r="AL33" s="320"/>
      <c r="AM33" s="320"/>
      <c r="AN33" s="320"/>
      <c r="AO33" s="320"/>
      <c r="AP33" s="40"/>
      <c r="AQ33" s="40"/>
      <c r="AR33" s="41"/>
    </row>
    <row r="34" spans="1:57" s="2" customFormat="1" ht="6.95" customHeight="1" x14ac:dyDescent="0.2">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33"/>
    </row>
    <row r="35" spans="1:57" s="2" customFormat="1" ht="25.9" customHeight="1" x14ac:dyDescent="0.2">
      <c r="A35" s="33"/>
      <c r="B35" s="34"/>
      <c r="C35" s="42"/>
      <c r="D35" s="43" t="s">
        <v>52</v>
      </c>
      <c r="E35" s="44"/>
      <c r="F35" s="44"/>
      <c r="G35" s="44"/>
      <c r="H35" s="44"/>
      <c r="I35" s="44"/>
      <c r="J35" s="44"/>
      <c r="K35" s="44"/>
      <c r="L35" s="44"/>
      <c r="M35" s="44"/>
      <c r="N35" s="44"/>
      <c r="O35" s="44"/>
      <c r="P35" s="44"/>
      <c r="Q35" s="44"/>
      <c r="R35" s="44"/>
      <c r="S35" s="44"/>
      <c r="T35" s="45" t="s">
        <v>53</v>
      </c>
      <c r="U35" s="44"/>
      <c r="V35" s="44"/>
      <c r="W35" s="44"/>
      <c r="X35" s="326" t="s">
        <v>54</v>
      </c>
      <c r="Y35" s="327"/>
      <c r="Z35" s="327"/>
      <c r="AA35" s="327"/>
      <c r="AB35" s="327"/>
      <c r="AC35" s="44"/>
      <c r="AD35" s="44"/>
      <c r="AE35" s="44"/>
      <c r="AF35" s="44"/>
      <c r="AG35" s="44"/>
      <c r="AH35" s="44"/>
      <c r="AI35" s="44"/>
      <c r="AJ35" s="44"/>
      <c r="AK35" s="328">
        <f>SUM(AK26:AK33)</f>
        <v>0</v>
      </c>
      <c r="AL35" s="327"/>
      <c r="AM35" s="327"/>
      <c r="AN35" s="327"/>
      <c r="AO35" s="329"/>
      <c r="AP35" s="42"/>
      <c r="AQ35" s="42"/>
      <c r="AR35" s="38"/>
      <c r="BE35" s="33"/>
    </row>
    <row r="36" spans="1:57" s="2" customFormat="1" ht="6.95" customHeight="1" x14ac:dyDescent="0.2">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6.95" customHeight="1" x14ac:dyDescent="0.2">
      <c r="A37" s="33"/>
      <c r="B37" s="46"/>
      <c r="C37" s="47"/>
      <c r="D37" s="47"/>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38"/>
      <c r="BE37" s="33"/>
    </row>
    <row r="41" spans="1:57" s="2" customFormat="1" ht="6.95" customHeight="1" x14ac:dyDescent="0.2">
      <c r="A41" s="33"/>
      <c r="B41" s="48"/>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38"/>
      <c r="BE41" s="33"/>
    </row>
    <row r="42" spans="1:57" s="2" customFormat="1" ht="24.95" customHeight="1" x14ac:dyDescent="0.2">
      <c r="A42" s="33"/>
      <c r="B42" s="34"/>
      <c r="C42" s="22" t="s">
        <v>55</v>
      </c>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8"/>
      <c r="BE42" s="33"/>
    </row>
    <row r="43" spans="1:57" s="2" customFormat="1" ht="6.95" customHeight="1" x14ac:dyDescent="0.2">
      <c r="A43" s="33"/>
      <c r="B43" s="34"/>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8"/>
      <c r="BE43" s="33"/>
    </row>
    <row r="44" spans="1:57" s="4" customFormat="1" ht="12" customHeight="1" x14ac:dyDescent="0.2">
      <c r="B44" s="50"/>
      <c r="C44" s="28" t="s">
        <v>13</v>
      </c>
      <c r="D44" s="51"/>
      <c r="E44" s="51"/>
      <c r="F44" s="51"/>
      <c r="G44" s="51"/>
      <c r="H44" s="51"/>
      <c r="I44" s="51"/>
      <c r="J44" s="51"/>
      <c r="K44" s="51"/>
      <c r="L44" s="51" t="str">
        <f>K5</f>
        <v>65419134</v>
      </c>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2"/>
    </row>
    <row r="45" spans="1:57" s="5" customFormat="1" ht="36.950000000000003" customHeight="1" x14ac:dyDescent="0.2">
      <c r="B45" s="53"/>
      <c r="C45" s="54" t="s">
        <v>16</v>
      </c>
      <c r="D45" s="55"/>
      <c r="E45" s="55"/>
      <c r="F45" s="55"/>
      <c r="G45" s="55"/>
      <c r="H45" s="55"/>
      <c r="I45" s="55"/>
      <c r="J45" s="55"/>
      <c r="K45" s="55"/>
      <c r="L45" s="339" t="str">
        <f>K6</f>
        <v>Oprava výhybek v žst. Tábor</v>
      </c>
      <c r="M45" s="340"/>
      <c r="N45" s="340"/>
      <c r="O45" s="340"/>
      <c r="P45" s="340"/>
      <c r="Q45" s="340"/>
      <c r="R45" s="340"/>
      <c r="S45" s="340"/>
      <c r="T45" s="340"/>
      <c r="U45" s="340"/>
      <c r="V45" s="340"/>
      <c r="W45" s="340"/>
      <c r="X45" s="340"/>
      <c r="Y45" s="340"/>
      <c r="Z45" s="340"/>
      <c r="AA45" s="340"/>
      <c r="AB45" s="340"/>
      <c r="AC45" s="340"/>
      <c r="AD45" s="340"/>
      <c r="AE45" s="340"/>
      <c r="AF45" s="340"/>
      <c r="AG45" s="340"/>
      <c r="AH45" s="340"/>
      <c r="AI45" s="340"/>
      <c r="AJ45" s="340"/>
      <c r="AK45" s="340"/>
      <c r="AL45" s="340"/>
      <c r="AM45" s="340"/>
      <c r="AN45" s="340"/>
      <c r="AO45" s="340"/>
      <c r="AP45" s="55"/>
      <c r="AQ45" s="55"/>
      <c r="AR45" s="56"/>
    </row>
    <row r="46" spans="1:57" s="2" customFormat="1" ht="6.95" customHeight="1" x14ac:dyDescent="0.2">
      <c r="A46" s="33"/>
      <c r="B46" s="34"/>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8"/>
      <c r="BE46" s="33"/>
    </row>
    <row r="47" spans="1:57" s="2" customFormat="1" ht="12" customHeight="1" x14ac:dyDescent="0.2">
      <c r="A47" s="33"/>
      <c r="B47" s="34"/>
      <c r="C47" s="28" t="s">
        <v>22</v>
      </c>
      <c r="D47" s="35"/>
      <c r="E47" s="35"/>
      <c r="F47" s="35"/>
      <c r="G47" s="35"/>
      <c r="H47" s="35"/>
      <c r="I47" s="35"/>
      <c r="J47" s="35"/>
      <c r="K47" s="35"/>
      <c r="L47" s="57" t="str">
        <f>IF(K8="","",K8)</f>
        <v>žst. Tábor</v>
      </c>
      <c r="M47" s="35"/>
      <c r="N47" s="35"/>
      <c r="O47" s="35"/>
      <c r="P47" s="35"/>
      <c r="Q47" s="35"/>
      <c r="R47" s="35"/>
      <c r="S47" s="35"/>
      <c r="T47" s="35"/>
      <c r="U47" s="35"/>
      <c r="V47" s="35"/>
      <c r="W47" s="35"/>
      <c r="X47" s="35"/>
      <c r="Y47" s="35"/>
      <c r="Z47" s="35"/>
      <c r="AA47" s="35"/>
      <c r="AB47" s="35"/>
      <c r="AC47" s="35"/>
      <c r="AD47" s="35"/>
      <c r="AE47" s="35"/>
      <c r="AF47" s="35"/>
      <c r="AG47" s="35"/>
      <c r="AH47" s="35"/>
      <c r="AI47" s="28" t="s">
        <v>24</v>
      </c>
      <c r="AJ47" s="35"/>
      <c r="AK47" s="35"/>
      <c r="AL47" s="35"/>
      <c r="AM47" s="341" t="str">
        <f>IF(AN8= "","",AN8)</f>
        <v>25. 11. 2019</v>
      </c>
      <c r="AN47" s="341"/>
      <c r="AO47" s="35"/>
      <c r="AP47" s="35"/>
      <c r="AQ47" s="35"/>
      <c r="AR47" s="38"/>
      <c r="BE47" s="33"/>
    </row>
    <row r="48" spans="1:57" s="2" customFormat="1" ht="6.95" customHeight="1" x14ac:dyDescent="0.2">
      <c r="A48" s="33"/>
      <c r="B48" s="34"/>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8"/>
      <c r="BE48" s="33"/>
    </row>
    <row r="49" spans="1:91" s="2" customFormat="1" ht="15.2" customHeight="1" x14ac:dyDescent="0.2">
      <c r="A49" s="33"/>
      <c r="B49" s="34"/>
      <c r="C49" s="28" t="s">
        <v>26</v>
      </c>
      <c r="D49" s="35"/>
      <c r="E49" s="35"/>
      <c r="F49" s="35"/>
      <c r="G49" s="35"/>
      <c r="H49" s="35"/>
      <c r="I49" s="35"/>
      <c r="J49" s="35"/>
      <c r="K49" s="35"/>
      <c r="L49" s="51" t="str">
        <f>IF(E11= "","",E11)</f>
        <v xml:space="preserve">Správa železniční dopravní cesty, s. o., OŘ Plzeň </v>
      </c>
      <c r="M49" s="35"/>
      <c r="N49" s="35"/>
      <c r="O49" s="35"/>
      <c r="P49" s="35"/>
      <c r="Q49" s="35"/>
      <c r="R49" s="35"/>
      <c r="S49" s="35"/>
      <c r="T49" s="35"/>
      <c r="U49" s="35"/>
      <c r="V49" s="35"/>
      <c r="W49" s="35"/>
      <c r="X49" s="35"/>
      <c r="Y49" s="35"/>
      <c r="Z49" s="35"/>
      <c r="AA49" s="35"/>
      <c r="AB49" s="35"/>
      <c r="AC49" s="35"/>
      <c r="AD49" s="35"/>
      <c r="AE49" s="35"/>
      <c r="AF49" s="35"/>
      <c r="AG49" s="35"/>
      <c r="AH49" s="35"/>
      <c r="AI49" s="28" t="s">
        <v>34</v>
      </c>
      <c r="AJ49" s="35"/>
      <c r="AK49" s="35"/>
      <c r="AL49" s="35"/>
      <c r="AM49" s="337" t="str">
        <f>IF(E17="","",E17)</f>
        <v xml:space="preserve"> </v>
      </c>
      <c r="AN49" s="338"/>
      <c r="AO49" s="338"/>
      <c r="AP49" s="338"/>
      <c r="AQ49" s="35"/>
      <c r="AR49" s="38"/>
      <c r="AS49" s="331" t="s">
        <v>56</v>
      </c>
      <c r="AT49" s="332"/>
      <c r="AU49" s="59"/>
      <c r="AV49" s="59"/>
      <c r="AW49" s="59"/>
      <c r="AX49" s="59"/>
      <c r="AY49" s="59"/>
      <c r="AZ49" s="59"/>
      <c r="BA49" s="59"/>
      <c r="BB49" s="59"/>
      <c r="BC49" s="59"/>
      <c r="BD49" s="60"/>
      <c r="BE49" s="33"/>
    </row>
    <row r="50" spans="1:91" s="2" customFormat="1" ht="15.2" customHeight="1" x14ac:dyDescent="0.2">
      <c r="A50" s="33"/>
      <c r="B50" s="34"/>
      <c r="C50" s="28" t="s">
        <v>32</v>
      </c>
      <c r="D50" s="35"/>
      <c r="E50" s="35"/>
      <c r="F50" s="35"/>
      <c r="G50" s="35"/>
      <c r="H50" s="35"/>
      <c r="I50" s="35"/>
      <c r="J50" s="35"/>
      <c r="K50" s="35"/>
      <c r="L50" s="51" t="str">
        <f>IF(E14= "Vyplň údaj","",E14)</f>
        <v/>
      </c>
      <c r="M50" s="35"/>
      <c r="N50" s="35"/>
      <c r="O50" s="35"/>
      <c r="P50" s="35"/>
      <c r="Q50" s="35"/>
      <c r="R50" s="35"/>
      <c r="S50" s="35"/>
      <c r="T50" s="35"/>
      <c r="U50" s="35"/>
      <c r="V50" s="35"/>
      <c r="W50" s="35"/>
      <c r="X50" s="35"/>
      <c r="Y50" s="35"/>
      <c r="Z50" s="35"/>
      <c r="AA50" s="35"/>
      <c r="AB50" s="35"/>
      <c r="AC50" s="35"/>
      <c r="AD50" s="35"/>
      <c r="AE50" s="35"/>
      <c r="AF50" s="35"/>
      <c r="AG50" s="35"/>
      <c r="AH50" s="35"/>
      <c r="AI50" s="28" t="s">
        <v>38</v>
      </c>
      <c r="AJ50" s="35"/>
      <c r="AK50" s="35"/>
      <c r="AL50" s="35"/>
      <c r="AM50" s="337" t="str">
        <f>IF(E20="","",E20)</f>
        <v>Libor Brabenec</v>
      </c>
      <c r="AN50" s="338"/>
      <c r="AO50" s="338"/>
      <c r="AP50" s="338"/>
      <c r="AQ50" s="35"/>
      <c r="AR50" s="38"/>
      <c r="AS50" s="333"/>
      <c r="AT50" s="334"/>
      <c r="AU50" s="61"/>
      <c r="AV50" s="61"/>
      <c r="AW50" s="61"/>
      <c r="AX50" s="61"/>
      <c r="AY50" s="61"/>
      <c r="AZ50" s="61"/>
      <c r="BA50" s="61"/>
      <c r="BB50" s="61"/>
      <c r="BC50" s="61"/>
      <c r="BD50" s="62"/>
      <c r="BE50" s="33"/>
    </row>
    <row r="51" spans="1:91" s="2" customFormat="1" ht="10.9" customHeight="1" x14ac:dyDescent="0.2">
      <c r="A51" s="33"/>
      <c r="B51" s="34"/>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8"/>
      <c r="AS51" s="335"/>
      <c r="AT51" s="336"/>
      <c r="AU51" s="63"/>
      <c r="AV51" s="63"/>
      <c r="AW51" s="63"/>
      <c r="AX51" s="63"/>
      <c r="AY51" s="63"/>
      <c r="AZ51" s="63"/>
      <c r="BA51" s="63"/>
      <c r="BB51" s="63"/>
      <c r="BC51" s="63"/>
      <c r="BD51" s="64"/>
      <c r="BE51" s="33"/>
    </row>
    <row r="52" spans="1:91" s="2" customFormat="1" ht="29.25" customHeight="1" x14ac:dyDescent="0.2">
      <c r="A52" s="33"/>
      <c r="B52" s="34"/>
      <c r="C52" s="357" t="s">
        <v>57</v>
      </c>
      <c r="D52" s="358"/>
      <c r="E52" s="358"/>
      <c r="F52" s="358"/>
      <c r="G52" s="358"/>
      <c r="H52" s="65"/>
      <c r="I52" s="359" t="s">
        <v>58</v>
      </c>
      <c r="J52" s="358"/>
      <c r="K52" s="358"/>
      <c r="L52" s="358"/>
      <c r="M52" s="358"/>
      <c r="N52" s="358"/>
      <c r="O52" s="358"/>
      <c r="P52" s="358"/>
      <c r="Q52" s="358"/>
      <c r="R52" s="358"/>
      <c r="S52" s="358"/>
      <c r="T52" s="358"/>
      <c r="U52" s="358"/>
      <c r="V52" s="358"/>
      <c r="W52" s="358"/>
      <c r="X52" s="358"/>
      <c r="Y52" s="358"/>
      <c r="Z52" s="358"/>
      <c r="AA52" s="358"/>
      <c r="AB52" s="358"/>
      <c r="AC52" s="358"/>
      <c r="AD52" s="358"/>
      <c r="AE52" s="358"/>
      <c r="AF52" s="358"/>
      <c r="AG52" s="360" t="s">
        <v>59</v>
      </c>
      <c r="AH52" s="358"/>
      <c r="AI52" s="358"/>
      <c r="AJ52" s="358"/>
      <c r="AK52" s="358"/>
      <c r="AL52" s="358"/>
      <c r="AM52" s="358"/>
      <c r="AN52" s="359" t="s">
        <v>60</v>
      </c>
      <c r="AO52" s="358"/>
      <c r="AP52" s="358"/>
      <c r="AQ52" s="66" t="s">
        <v>61</v>
      </c>
      <c r="AR52" s="38"/>
      <c r="AS52" s="67" t="s">
        <v>62</v>
      </c>
      <c r="AT52" s="68" t="s">
        <v>63</v>
      </c>
      <c r="AU52" s="68" t="s">
        <v>64</v>
      </c>
      <c r="AV52" s="68" t="s">
        <v>65</v>
      </c>
      <c r="AW52" s="68" t="s">
        <v>66</v>
      </c>
      <c r="AX52" s="68" t="s">
        <v>67</v>
      </c>
      <c r="AY52" s="68" t="s">
        <v>68</v>
      </c>
      <c r="AZ52" s="68" t="s">
        <v>69</v>
      </c>
      <c r="BA52" s="68" t="s">
        <v>70</v>
      </c>
      <c r="BB52" s="68" t="s">
        <v>71</v>
      </c>
      <c r="BC52" s="68" t="s">
        <v>72</v>
      </c>
      <c r="BD52" s="69" t="s">
        <v>73</v>
      </c>
      <c r="BE52" s="33"/>
    </row>
    <row r="53" spans="1:91" s="2" customFormat="1" ht="10.9" customHeight="1" x14ac:dyDescent="0.2">
      <c r="A53" s="33"/>
      <c r="B53" s="34"/>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8"/>
      <c r="AS53" s="70"/>
      <c r="AT53" s="71"/>
      <c r="AU53" s="71"/>
      <c r="AV53" s="71"/>
      <c r="AW53" s="71"/>
      <c r="AX53" s="71"/>
      <c r="AY53" s="71"/>
      <c r="AZ53" s="71"/>
      <c r="BA53" s="71"/>
      <c r="BB53" s="71"/>
      <c r="BC53" s="71"/>
      <c r="BD53" s="72"/>
      <c r="BE53" s="33"/>
    </row>
    <row r="54" spans="1:91" s="6" customFormat="1" ht="32.450000000000003" customHeight="1" x14ac:dyDescent="0.2">
      <c r="B54" s="73"/>
      <c r="C54" s="74" t="s">
        <v>74</v>
      </c>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361">
        <f>ROUND(AG55+AG58+AG61+AG64+AG67,2)</f>
        <v>0</v>
      </c>
      <c r="AH54" s="361"/>
      <c r="AI54" s="361"/>
      <c r="AJ54" s="361"/>
      <c r="AK54" s="361"/>
      <c r="AL54" s="361"/>
      <c r="AM54" s="361"/>
      <c r="AN54" s="362">
        <f t="shared" ref="AN54:AN67" si="0">SUM(AG54,AT54)</f>
        <v>0</v>
      </c>
      <c r="AO54" s="362"/>
      <c r="AP54" s="362"/>
      <c r="AQ54" s="77" t="s">
        <v>35</v>
      </c>
      <c r="AR54" s="78"/>
      <c r="AS54" s="79">
        <f>ROUND(AS55+AS58+AS61+AS64+AS67,2)</f>
        <v>0</v>
      </c>
      <c r="AT54" s="80">
        <f t="shared" ref="AT54:AT67" si="1">ROUND(SUM(AV54:AW54),2)</f>
        <v>0</v>
      </c>
      <c r="AU54" s="81">
        <f>ROUND(AU55+AU58+AU61+AU64+AU67,5)</f>
        <v>0</v>
      </c>
      <c r="AV54" s="80">
        <f>ROUND(AZ54*L29,2)</f>
        <v>0</v>
      </c>
      <c r="AW54" s="80">
        <f>ROUND(BA54*L30,2)</f>
        <v>0</v>
      </c>
      <c r="AX54" s="80">
        <f>ROUND(BB54*L29,2)</f>
        <v>0</v>
      </c>
      <c r="AY54" s="80">
        <f>ROUND(BC54*L30,2)</f>
        <v>0</v>
      </c>
      <c r="AZ54" s="80">
        <f>ROUND(AZ55+AZ58+AZ61+AZ64+AZ67,2)</f>
        <v>0</v>
      </c>
      <c r="BA54" s="80">
        <f>ROUND(BA55+BA58+BA61+BA64+BA67,2)</f>
        <v>0</v>
      </c>
      <c r="BB54" s="80">
        <f>ROUND(BB55+BB58+BB61+BB64+BB67,2)</f>
        <v>0</v>
      </c>
      <c r="BC54" s="80">
        <f>ROUND(BC55+BC58+BC61+BC64+BC67,2)</f>
        <v>0</v>
      </c>
      <c r="BD54" s="82">
        <f>ROUND(BD55+BD58+BD61+BD64+BD67,2)</f>
        <v>0</v>
      </c>
      <c r="BS54" s="83" t="s">
        <v>75</v>
      </c>
      <c r="BT54" s="83" t="s">
        <v>76</v>
      </c>
      <c r="BU54" s="84" t="s">
        <v>77</v>
      </c>
      <c r="BV54" s="83" t="s">
        <v>78</v>
      </c>
      <c r="BW54" s="83" t="s">
        <v>5</v>
      </c>
      <c r="BX54" s="83" t="s">
        <v>79</v>
      </c>
      <c r="CL54" s="83" t="s">
        <v>19</v>
      </c>
    </row>
    <row r="55" spans="1:91" s="7" customFormat="1" ht="16.5" customHeight="1" x14ac:dyDescent="0.2">
      <c r="B55" s="85"/>
      <c r="C55" s="86"/>
      <c r="D55" s="355" t="s">
        <v>80</v>
      </c>
      <c r="E55" s="355"/>
      <c r="F55" s="355"/>
      <c r="G55" s="355"/>
      <c r="H55" s="355"/>
      <c r="I55" s="87"/>
      <c r="J55" s="355" t="s">
        <v>81</v>
      </c>
      <c r="K55" s="355"/>
      <c r="L55" s="355"/>
      <c r="M55" s="355"/>
      <c r="N55" s="355"/>
      <c r="O55" s="355"/>
      <c r="P55" s="355"/>
      <c r="Q55" s="355"/>
      <c r="R55" s="355"/>
      <c r="S55" s="355"/>
      <c r="T55" s="355"/>
      <c r="U55" s="355"/>
      <c r="V55" s="355"/>
      <c r="W55" s="355"/>
      <c r="X55" s="355"/>
      <c r="Y55" s="355"/>
      <c r="Z55" s="355"/>
      <c r="AA55" s="355"/>
      <c r="AB55" s="355"/>
      <c r="AC55" s="355"/>
      <c r="AD55" s="355"/>
      <c r="AE55" s="355"/>
      <c r="AF55" s="355"/>
      <c r="AG55" s="356">
        <f>ROUND(SUM(AG56:AG57),2)</f>
        <v>0</v>
      </c>
      <c r="AH55" s="351"/>
      <c r="AI55" s="351"/>
      <c r="AJ55" s="351"/>
      <c r="AK55" s="351"/>
      <c r="AL55" s="351"/>
      <c r="AM55" s="351"/>
      <c r="AN55" s="350">
        <f t="shared" si="0"/>
        <v>0</v>
      </c>
      <c r="AO55" s="351"/>
      <c r="AP55" s="351"/>
      <c r="AQ55" s="88" t="s">
        <v>82</v>
      </c>
      <c r="AR55" s="89"/>
      <c r="AS55" s="90">
        <f>ROUND(SUM(AS56:AS57),2)</f>
        <v>0</v>
      </c>
      <c r="AT55" s="91">
        <f t="shared" si="1"/>
        <v>0</v>
      </c>
      <c r="AU55" s="92">
        <f>ROUND(SUM(AU56:AU57),5)</f>
        <v>0</v>
      </c>
      <c r="AV55" s="91">
        <f>ROUND(AZ55*L29,2)</f>
        <v>0</v>
      </c>
      <c r="AW55" s="91">
        <f>ROUND(BA55*L30,2)</f>
        <v>0</v>
      </c>
      <c r="AX55" s="91">
        <f>ROUND(BB55*L29,2)</f>
        <v>0</v>
      </c>
      <c r="AY55" s="91">
        <f>ROUND(BC55*L30,2)</f>
        <v>0</v>
      </c>
      <c r="AZ55" s="91">
        <f>ROUND(SUM(AZ56:AZ57),2)</f>
        <v>0</v>
      </c>
      <c r="BA55" s="91">
        <f>ROUND(SUM(BA56:BA57),2)</f>
        <v>0</v>
      </c>
      <c r="BB55" s="91">
        <f>ROUND(SUM(BB56:BB57),2)</f>
        <v>0</v>
      </c>
      <c r="BC55" s="91">
        <f>ROUND(SUM(BC56:BC57),2)</f>
        <v>0</v>
      </c>
      <c r="BD55" s="93">
        <f>ROUND(SUM(BD56:BD57),2)</f>
        <v>0</v>
      </c>
      <c r="BS55" s="94" t="s">
        <v>75</v>
      </c>
      <c r="BT55" s="94" t="s">
        <v>83</v>
      </c>
      <c r="BU55" s="94" t="s">
        <v>77</v>
      </c>
      <c r="BV55" s="94" t="s">
        <v>78</v>
      </c>
      <c r="BW55" s="94" t="s">
        <v>84</v>
      </c>
      <c r="BX55" s="94" t="s">
        <v>5</v>
      </c>
      <c r="CL55" s="94" t="s">
        <v>19</v>
      </c>
      <c r="CM55" s="94" t="s">
        <v>85</v>
      </c>
    </row>
    <row r="56" spans="1:91" s="4" customFormat="1" ht="16.5" customHeight="1" x14ac:dyDescent="0.2">
      <c r="A56" s="95" t="s">
        <v>86</v>
      </c>
      <c r="B56" s="50"/>
      <c r="C56" s="96"/>
      <c r="D56" s="96"/>
      <c r="E56" s="354" t="s">
        <v>87</v>
      </c>
      <c r="F56" s="354"/>
      <c r="G56" s="354"/>
      <c r="H56" s="354"/>
      <c r="I56" s="354"/>
      <c r="J56" s="96"/>
      <c r="K56" s="354" t="s">
        <v>88</v>
      </c>
      <c r="L56" s="354"/>
      <c r="M56" s="354"/>
      <c r="N56" s="354"/>
      <c r="O56" s="354"/>
      <c r="P56" s="354"/>
      <c r="Q56" s="354"/>
      <c r="R56" s="354"/>
      <c r="S56" s="354"/>
      <c r="T56" s="354"/>
      <c r="U56" s="354"/>
      <c r="V56" s="354"/>
      <c r="W56" s="354"/>
      <c r="X56" s="354"/>
      <c r="Y56" s="354"/>
      <c r="Z56" s="354"/>
      <c r="AA56" s="354"/>
      <c r="AB56" s="354"/>
      <c r="AC56" s="354"/>
      <c r="AD56" s="354"/>
      <c r="AE56" s="354"/>
      <c r="AF56" s="354"/>
      <c r="AG56" s="352">
        <f>'SO 01.1 - Železniční svršek'!J32</f>
        <v>0</v>
      </c>
      <c r="AH56" s="353"/>
      <c r="AI56" s="353"/>
      <c r="AJ56" s="353"/>
      <c r="AK56" s="353"/>
      <c r="AL56" s="353"/>
      <c r="AM56" s="353"/>
      <c r="AN56" s="352">
        <f t="shared" si="0"/>
        <v>0</v>
      </c>
      <c r="AO56" s="353"/>
      <c r="AP56" s="353"/>
      <c r="AQ56" s="97" t="s">
        <v>89</v>
      </c>
      <c r="AR56" s="52"/>
      <c r="AS56" s="98">
        <v>0</v>
      </c>
      <c r="AT56" s="99">
        <f t="shared" si="1"/>
        <v>0</v>
      </c>
      <c r="AU56" s="100">
        <f>'SO 01.1 - Železniční svršek'!P88</f>
        <v>0</v>
      </c>
      <c r="AV56" s="99">
        <f>'SO 01.1 - Železniční svršek'!J35</f>
        <v>0</v>
      </c>
      <c r="AW56" s="99">
        <f>'SO 01.1 - Železniční svršek'!J36</f>
        <v>0</v>
      </c>
      <c r="AX56" s="99">
        <f>'SO 01.1 - Železniční svršek'!J37</f>
        <v>0</v>
      </c>
      <c r="AY56" s="99">
        <f>'SO 01.1 - Železniční svršek'!J38</f>
        <v>0</v>
      </c>
      <c r="AZ56" s="99">
        <f>'SO 01.1 - Železniční svršek'!F35</f>
        <v>0</v>
      </c>
      <c r="BA56" s="99">
        <f>'SO 01.1 - Železniční svršek'!F36</f>
        <v>0</v>
      </c>
      <c r="BB56" s="99">
        <f>'SO 01.1 - Železniční svršek'!F37</f>
        <v>0</v>
      </c>
      <c r="BC56" s="99">
        <f>'SO 01.1 - Železniční svršek'!F38</f>
        <v>0</v>
      </c>
      <c r="BD56" s="101">
        <f>'SO 01.1 - Železniční svršek'!F39</f>
        <v>0</v>
      </c>
      <c r="BT56" s="102" t="s">
        <v>85</v>
      </c>
      <c r="BV56" s="102" t="s">
        <v>78</v>
      </c>
      <c r="BW56" s="102" t="s">
        <v>90</v>
      </c>
      <c r="BX56" s="102" t="s">
        <v>84</v>
      </c>
      <c r="CL56" s="102" t="s">
        <v>19</v>
      </c>
    </row>
    <row r="57" spans="1:91" s="4" customFormat="1" ht="25.5" customHeight="1" x14ac:dyDescent="0.2">
      <c r="A57" s="95" t="s">
        <v>86</v>
      </c>
      <c r="B57" s="50"/>
      <c r="C57" s="96"/>
      <c r="D57" s="96"/>
      <c r="E57" s="354" t="s">
        <v>91</v>
      </c>
      <c r="F57" s="354"/>
      <c r="G57" s="354"/>
      <c r="H57" s="354"/>
      <c r="I57" s="354"/>
      <c r="J57" s="96"/>
      <c r="K57" s="354" t="s">
        <v>92</v>
      </c>
      <c r="L57" s="354"/>
      <c r="M57" s="354"/>
      <c r="N57" s="354"/>
      <c r="O57" s="354"/>
      <c r="P57" s="354"/>
      <c r="Q57" s="354"/>
      <c r="R57" s="354"/>
      <c r="S57" s="354"/>
      <c r="T57" s="354"/>
      <c r="U57" s="354"/>
      <c r="V57" s="354"/>
      <c r="W57" s="354"/>
      <c r="X57" s="354"/>
      <c r="Y57" s="354"/>
      <c r="Z57" s="354"/>
      <c r="AA57" s="354"/>
      <c r="AB57" s="354"/>
      <c r="AC57" s="354"/>
      <c r="AD57" s="354"/>
      <c r="AE57" s="354"/>
      <c r="AF57" s="354"/>
      <c r="AG57" s="352">
        <f>'SO 01.2 - Materíál dodáva...'!J32</f>
        <v>0</v>
      </c>
      <c r="AH57" s="353"/>
      <c r="AI57" s="353"/>
      <c r="AJ57" s="353"/>
      <c r="AK57" s="353"/>
      <c r="AL57" s="353"/>
      <c r="AM57" s="353"/>
      <c r="AN57" s="352">
        <f t="shared" si="0"/>
        <v>0</v>
      </c>
      <c r="AO57" s="353"/>
      <c r="AP57" s="353"/>
      <c r="AQ57" s="97" t="s">
        <v>89</v>
      </c>
      <c r="AR57" s="52"/>
      <c r="AS57" s="98">
        <v>0</v>
      </c>
      <c r="AT57" s="99">
        <f t="shared" si="1"/>
        <v>0</v>
      </c>
      <c r="AU57" s="100">
        <f>'SO 01.2 - Materíál dodáva...'!P85</f>
        <v>0</v>
      </c>
      <c r="AV57" s="99">
        <f>'SO 01.2 - Materíál dodáva...'!J35</f>
        <v>0</v>
      </c>
      <c r="AW57" s="99">
        <f>'SO 01.2 - Materíál dodáva...'!J36</f>
        <v>0</v>
      </c>
      <c r="AX57" s="99">
        <f>'SO 01.2 - Materíál dodáva...'!J37</f>
        <v>0</v>
      </c>
      <c r="AY57" s="99">
        <f>'SO 01.2 - Materíál dodáva...'!J38</f>
        <v>0</v>
      </c>
      <c r="AZ57" s="99">
        <f>'SO 01.2 - Materíál dodáva...'!F35</f>
        <v>0</v>
      </c>
      <c r="BA57" s="99">
        <f>'SO 01.2 - Materíál dodáva...'!F36</f>
        <v>0</v>
      </c>
      <c r="BB57" s="99">
        <f>'SO 01.2 - Materíál dodáva...'!F37</f>
        <v>0</v>
      </c>
      <c r="BC57" s="99">
        <f>'SO 01.2 - Materíál dodáva...'!F38</f>
        <v>0</v>
      </c>
      <c r="BD57" s="101">
        <f>'SO 01.2 - Materíál dodáva...'!F39</f>
        <v>0</v>
      </c>
      <c r="BT57" s="102" t="s">
        <v>85</v>
      </c>
      <c r="BV57" s="102" t="s">
        <v>78</v>
      </c>
      <c r="BW57" s="102" t="s">
        <v>93</v>
      </c>
      <c r="BX57" s="102" t="s">
        <v>84</v>
      </c>
      <c r="CL57" s="102" t="s">
        <v>19</v>
      </c>
    </row>
    <row r="58" spans="1:91" s="7" customFormat="1" ht="16.5" customHeight="1" x14ac:dyDescent="0.2">
      <c r="B58" s="85"/>
      <c r="C58" s="86"/>
      <c r="D58" s="355" t="s">
        <v>94</v>
      </c>
      <c r="E58" s="355"/>
      <c r="F58" s="355"/>
      <c r="G58" s="355"/>
      <c r="H58" s="355"/>
      <c r="I58" s="87"/>
      <c r="J58" s="355" t="s">
        <v>95</v>
      </c>
      <c r="K58" s="355"/>
      <c r="L58" s="355"/>
      <c r="M58" s="355"/>
      <c r="N58" s="355"/>
      <c r="O58" s="355"/>
      <c r="P58" s="355"/>
      <c r="Q58" s="355"/>
      <c r="R58" s="355"/>
      <c r="S58" s="355"/>
      <c r="T58" s="355"/>
      <c r="U58" s="355"/>
      <c r="V58" s="355"/>
      <c r="W58" s="355"/>
      <c r="X58" s="355"/>
      <c r="Y58" s="355"/>
      <c r="Z58" s="355"/>
      <c r="AA58" s="355"/>
      <c r="AB58" s="355"/>
      <c r="AC58" s="355"/>
      <c r="AD58" s="355"/>
      <c r="AE58" s="355"/>
      <c r="AF58" s="355"/>
      <c r="AG58" s="356">
        <f>ROUND(SUM(AG59:AG60),2)</f>
        <v>0</v>
      </c>
      <c r="AH58" s="351"/>
      <c r="AI58" s="351"/>
      <c r="AJ58" s="351"/>
      <c r="AK58" s="351"/>
      <c r="AL58" s="351"/>
      <c r="AM58" s="351"/>
      <c r="AN58" s="350">
        <f t="shared" si="0"/>
        <v>0</v>
      </c>
      <c r="AO58" s="351"/>
      <c r="AP58" s="351"/>
      <c r="AQ58" s="88" t="s">
        <v>82</v>
      </c>
      <c r="AR58" s="89"/>
      <c r="AS58" s="90">
        <f>ROUND(SUM(AS59:AS60),2)</f>
        <v>0</v>
      </c>
      <c r="AT58" s="91">
        <f t="shared" si="1"/>
        <v>0</v>
      </c>
      <c r="AU58" s="92">
        <f>ROUND(SUM(AU59:AU60),5)</f>
        <v>0</v>
      </c>
      <c r="AV58" s="91">
        <f>ROUND(AZ58*L29,2)</f>
        <v>0</v>
      </c>
      <c r="AW58" s="91">
        <f>ROUND(BA58*L30,2)</f>
        <v>0</v>
      </c>
      <c r="AX58" s="91">
        <f>ROUND(BB58*L29,2)</f>
        <v>0</v>
      </c>
      <c r="AY58" s="91">
        <f>ROUND(BC58*L30,2)</f>
        <v>0</v>
      </c>
      <c r="AZ58" s="91">
        <f>ROUND(SUM(AZ59:AZ60),2)</f>
        <v>0</v>
      </c>
      <c r="BA58" s="91">
        <f>ROUND(SUM(BA59:BA60),2)</f>
        <v>0</v>
      </c>
      <c r="BB58" s="91">
        <f>ROUND(SUM(BB59:BB60),2)</f>
        <v>0</v>
      </c>
      <c r="BC58" s="91">
        <f>ROUND(SUM(BC59:BC60),2)</f>
        <v>0</v>
      </c>
      <c r="BD58" s="93">
        <f>ROUND(SUM(BD59:BD60),2)</f>
        <v>0</v>
      </c>
      <c r="BS58" s="94" t="s">
        <v>75</v>
      </c>
      <c r="BT58" s="94" t="s">
        <v>83</v>
      </c>
      <c r="BU58" s="94" t="s">
        <v>77</v>
      </c>
      <c r="BV58" s="94" t="s">
        <v>78</v>
      </c>
      <c r="BW58" s="94" t="s">
        <v>96</v>
      </c>
      <c r="BX58" s="94" t="s">
        <v>5</v>
      </c>
      <c r="CL58" s="94" t="s">
        <v>19</v>
      </c>
      <c r="CM58" s="94" t="s">
        <v>85</v>
      </c>
    </row>
    <row r="59" spans="1:91" s="4" customFormat="1" ht="16.5" customHeight="1" x14ac:dyDescent="0.2">
      <c r="A59" s="95" t="s">
        <v>86</v>
      </c>
      <c r="B59" s="50"/>
      <c r="C59" s="96"/>
      <c r="D59" s="96"/>
      <c r="E59" s="354" t="s">
        <v>97</v>
      </c>
      <c r="F59" s="354"/>
      <c r="G59" s="354"/>
      <c r="H59" s="354"/>
      <c r="I59" s="354"/>
      <c r="J59" s="96"/>
      <c r="K59" s="354" t="s">
        <v>88</v>
      </c>
      <c r="L59" s="354"/>
      <c r="M59" s="354"/>
      <c r="N59" s="354"/>
      <c r="O59" s="354"/>
      <c r="P59" s="354"/>
      <c r="Q59" s="354"/>
      <c r="R59" s="354"/>
      <c r="S59" s="354"/>
      <c r="T59" s="354"/>
      <c r="U59" s="354"/>
      <c r="V59" s="354"/>
      <c r="W59" s="354"/>
      <c r="X59" s="354"/>
      <c r="Y59" s="354"/>
      <c r="Z59" s="354"/>
      <c r="AA59" s="354"/>
      <c r="AB59" s="354"/>
      <c r="AC59" s="354"/>
      <c r="AD59" s="354"/>
      <c r="AE59" s="354"/>
      <c r="AF59" s="354"/>
      <c r="AG59" s="352">
        <f>'SO 02.1 - Železniční svršek'!J32</f>
        <v>0</v>
      </c>
      <c r="AH59" s="353"/>
      <c r="AI59" s="353"/>
      <c r="AJ59" s="353"/>
      <c r="AK59" s="353"/>
      <c r="AL59" s="353"/>
      <c r="AM59" s="353"/>
      <c r="AN59" s="352">
        <f t="shared" si="0"/>
        <v>0</v>
      </c>
      <c r="AO59" s="353"/>
      <c r="AP59" s="353"/>
      <c r="AQ59" s="97" t="s">
        <v>89</v>
      </c>
      <c r="AR59" s="52"/>
      <c r="AS59" s="98">
        <v>0</v>
      </c>
      <c r="AT59" s="99">
        <f t="shared" si="1"/>
        <v>0</v>
      </c>
      <c r="AU59" s="100">
        <f>'SO 02.1 - Železniční svršek'!P88</f>
        <v>0</v>
      </c>
      <c r="AV59" s="99">
        <f>'SO 02.1 - Železniční svršek'!J35</f>
        <v>0</v>
      </c>
      <c r="AW59" s="99">
        <f>'SO 02.1 - Železniční svršek'!J36</f>
        <v>0</v>
      </c>
      <c r="AX59" s="99">
        <f>'SO 02.1 - Železniční svršek'!J37</f>
        <v>0</v>
      </c>
      <c r="AY59" s="99">
        <f>'SO 02.1 - Železniční svršek'!J38</f>
        <v>0</v>
      </c>
      <c r="AZ59" s="99">
        <f>'SO 02.1 - Železniční svršek'!F35</f>
        <v>0</v>
      </c>
      <c r="BA59" s="99">
        <f>'SO 02.1 - Železniční svršek'!F36</f>
        <v>0</v>
      </c>
      <c r="BB59" s="99">
        <f>'SO 02.1 - Železniční svršek'!F37</f>
        <v>0</v>
      </c>
      <c r="BC59" s="99">
        <f>'SO 02.1 - Železniční svršek'!F38</f>
        <v>0</v>
      </c>
      <c r="BD59" s="101">
        <f>'SO 02.1 - Železniční svršek'!F39</f>
        <v>0</v>
      </c>
      <c r="BT59" s="102" t="s">
        <v>85</v>
      </c>
      <c r="BV59" s="102" t="s">
        <v>78</v>
      </c>
      <c r="BW59" s="102" t="s">
        <v>98</v>
      </c>
      <c r="BX59" s="102" t="s">
        <v>96</v>
      </c>
      <c r="CL59" s="102" t="s">
        <v>19</v>
      </c>
    </row>
    <row r="60" spans="1:91" s="4" customFormat="1" ht="25.5" customHeight="1" x14ac:dyDescent="0.2">
      <c r="A60" s="95" t="s">
        <v>86</v>
      </c>
      <c r="B60" s="50"/>
      <c r="C60" s="96"/>
      <c r="D60" s="96"/>
      <c r="E60" s="354" t="s">
        <v>99</v>
      </c>
      <c r="F60" s="354"/>
      <c r="G60" s="354"/>
      <c r="H60" s="354"/>
      <c r="I60" s="354"/>
      <c r="J60" s="96"/>
      <c r="K60" s="354" t="s">
        <v>92</v>
      </c>
      <c r="L60" s="354"/>
      <c r="M60" s="354"/>
      <c r="N60" s="354"/>
      <c r="O60" s="354"/>
      <c r="P60" s="354"/>
      <c r="Q60" s="354"/>
      <c r="R60" s="354"/>
      <c r="S60" s="354"/>
      <c r="T60" s="354"/>
      <c r="U60" s="354"/>
      <c r="V60" s="354"/>
      <c r="W60" s="354"/>
      <c r="X60" s="354"/>
      <c r="Y60" s="354"/>
      <c r="Z60" s="354"/>
      <c r="AA60" s="354"/>
      <c r="AB60" s="354"/>
      <c r="AC60" s="354"/>
      <c r="AD60" s="354"/>
      <c r="AE60" s="354"/>
      <c r="AF60" s="354"/>
      <c r="AG60" s="352">
        <f>'SO 02.2 - Materíál dodáva...'!J32</f>
        <v>0</v>
      </c>
      <c r="AH60" s="353"/>
      <c r="AI60" s="353"/>
      <c r="AJ60" s="353"/>
      <c r="AK60" s="353"/>
      <c r="AL60" s="353"/>
      <c r="AM60" s="353"/>
      <c r="AN60" s="352">
        <f t="shared" si="0"/>
        <v>0</v>
      </c>
      <c r="AO60" s="353"/>
      <c r="AP60" s="353"/>
      <c r="AQ60" s="97" t="s">
        <v>89</v>
      </c>
      <c r="AR60" s="52"/>
      <c r="AS60" s="98">
        <v>0</v>
      </c>
      <c r="AT60" s="99">
        <f t="shared" si="1"/>
        <v>0</v>
      </c>
      <c r="AU60" s="100">
        <f>'SO 02.2 - Materíál dodáva...'!P85</f>
        <v>0</v>
      </c>
      <c r="AV60" s="99">
        <f>'SO 02.2 - Materíál dodáva...'!J35</f>
        <v>0</v>
      </c>
      <c r="AW60" s="99">
        <f>'SO 02.2 - Materíál dodáva...'!J36</f>
        <v>0</v>
      </c>
      <c r="AX60" s="99">
        <f>'SO 02.2 - Materíál dodáva...'!J37</f>
        <v>0</v>
      </c>
      <c r="AY60" s="99">
        <f>'SO 02.2 - Materíál dodáva...'!J38</f>
        <v>0</v>
      </c>
      <c r="AZ60" s="99">
        <f>'SO 02.2 - Materíál dodáva...'!F35</f>
        <v>0</v>
      </c>
      <c r="BA60" s="99">
        <f>'SO 02.2 - Materíál dodáva...'!F36</f>
        <v>0</v>
      </c>
      <c r="BB60" s="99">
        <f>'SO 02.2 - Materíál dodáva...'!F37</f>
        <v>0</v>
      </c>
      <c r="BC60" s="99">
        <f>'SO 02.2 - Materíál dodáva...'!F38</f>
        <v>0</v>
      </c>
      <c r="BD60" s="101">
        <f>'SO 02.2 - Materíál dodáva...'!F39</f>
        <v>0</v>
      </c>
      <c r="BT60" s="102" t="s">
        <v>85</v>
      </c>
      <c r="BV60" s="102" t="s">
        <v>78</v>
      </c>
      <c r="BW60" s="102" t="s">
        <v>100</v>
      </c>
      <c r="BX60" s="102" t="s">
        <v>96</v>
      </c>
      <c r="CL60" s="102" t="s">
        <v>19</v>
      </c>
    </row>
    <row r="61" spans="1:91" s="7" customFormat="1" ht="16.5" customHeight="1" x14ac:dyDescent="0.2">
      <c r="B61" s="85"/>
      <c r="C61" s="86"/>
      <c r="D61" s="355" t="s">
        <v>101</v>
      </c>
      <c r="E61" s="355"/>
      <c r="F61" s="355"/>
      <c r="G61" s="355"/>
      <c r="H61" s="355"/>
      <c r="I61" s="87"/>
      <c r="J61" s="355" t="s">
        <v>102</v>
      </c>
      <c r="K61" s="355"/>
      <c r="L61" s="355"/>
      <c r="M61" s="355"/>
      <c r="N61" s="355"/>
      <c r="O61" s="355"/>
      <c r="P61" s="355"/>
      <c r="Q61" s="355"/>
      <c r="R61" s="355"/>
      <c r="S61" s="355"/>
      <c r="T61" s="355"/>
      <c r="U61" s="355"/>
      <c r="V61" s="355"/>
      <c r="W61" s="355"/>
      <c r="X61" s="355"/>
      <c r="Y61" s="355"/>
      <c r="Z61" s="355"/>
      <c r="AA61" s="355"/>
      <c r="AB61" s="355"/>
      <c r="AC61" s="355"/>
      <c r="AD61" s="355"/>
      <c r="AE61" s="355"/>
      <c r="AF61" s="355"/>
      <c r="AG61" s="356">
        <f>ROUND(SUM(AG62:AG63),2)</f>
        <v>0</v>
      </c>
      <c r="AH61" s="351"/>
      <c r="AI61" s="351"/>
      <c r="AJ61" s="351"/>
      <c r="AK61" s="351"/>
      <c r="AL61" s="351"/>
      <c r="AM61" s="351"/>
      <c r="AN61" s="350">
        <f t="shared" si="0"/>
        <v>0</v>
      </c>
      <c r="AO61" s="351"/>
      <c r="AP61" s="351"/>
      <c r="AQ61" s="88" t="s">
        <v>82</v>
      </c>
      <c r="AR61" s="89"/>
      <c r="AS61" s="90">
        <f>ROUND(SUM(AS62:AS63),2)</f>
        <v>0</v>
      </c>
      <c r="AT61" s="91">
        <f t="shared" si="1"/>
        <v>0</v>
      </c>
      <c r="AU61" s="92">
        <f>ROUND(SUM(AU62:AU63),5)</f>
        <v>0</v>
      </c>
      <c r="AV61" s="91">
        <f>ROUND(AZ61*L29,2)</f>
        <v>0</v>
      </c>
      <c r="AW61" s="91">
        <f>ROUND(BA61*L30,2)</f>
        <v>0</v>
      </c>
      <c r="AX61" s="91">
        <f>ROUND(BB61*L29,2)</f>
        <v>0</v>
      </c>
      <c r="AY61" s="91">
        <f>ROUND(BC61*L30,2)</f>
        <v>0</v>
      </c>
      <c r="AZ61" s="91">
        <f>ROUND(SUM(AZ62:AZ63),2)</f>
        <v>0</v>
      </c>
      <c r="BA61" s="91">
        <f>ROUND(SUM(BA62:BA63),2)</f>
        <v>0</v>
      </c>
      <c r="BB61" s="91">
        <f>ROUND(SUM(BB62:BB63),2)</f>
        <v>0</v>
      </c>
      <c r="BC61" s="91">
        <f>ROUND(SUM(BC62:BC63),2)</f>
        <v>0</v>
      </c>
      <c r="BD61" s="93">
        <f>ROUND(SUM(BD62:BD63),2)</f>
        <v>0</v>
      </c>
      <c r="BS61" s="94" t="s">
        <v>75</v>
      </c>
      <c r="BT61" s="94" t="s">
        <v>83</v>
      </c>
      <c r="BU61" s="94" t="s">
        <v>77</v>
      </c>
      <c r="BV61" s="94" t="s">
        <v>78</v>
      </c>
      <c r="BW61" s="94" t="s">
        <v>103</v>
      </c>
      <c r="BX61" s="94" t="s">
        <v>5</v>
      </c>
      <c r="CL61" s="94" t="s">
        <v>19</v>
      </c>
      <c r="CM61" s="94" t="s">
        <v>85</v>
      </c>
    </row>
    <row r="62" spans="1:91" s="4" customFormat="1" ht="16.5" customHeight="1" x14ac:dyDescent="0.2">
      <c r="A62" s="95" t="s">
        <v>86</v>
      </c>
      <c r="B62" s="50"/>
      <c r="C62" s="96"/>
      <c r="D62" s="96"/>
      <c r="E62" s="354" t="s">
        <v>104</v>
      </c>
      <c r="F62" s="354"/>
      <c r="G62" s="354"/>
      <c r="H62" s="354"/>
      <c r="I62" s="354"/>
      <c r="J62" s="96"/>
      <c r="K62" s="354" t="s">
        <v>88</v>
      </c>
      <c r="L62" s="354"/>
      <c r="M62" s="354"/>
      <c r="N62" s="354"/>
      <c r="O62" s="354"/>
      <c r="P62" s="354"/>
      <c r="Q62" s="354"/>
      <c r="R62" s="354"/>
      <c r="S62" s="354"/>
      <c r="T62" s="354"/>
      <c r="U62" s="354"/>
      <c r="V62" s="354"/>
      <c r="W62" s="354"/>
      <c r="X62" s="354"/>
      <c r="Y62" s="354"/>
      <c r="Z62" s="354"/>
      <c r="AA62" s="354"/>
      <c r="AB62" s="354"/>
      <c r="AC62" s="354"/>
      <c r="AD62" s="354"/>
      <c r="AE62" s="354"/>
      <c r="AF62" s="354"/>
      <c r="AG62" s="352">
        <f>'SO 03.1 - Železniční svršek'!J32</f>
        <v>0</v>
      </c>
      <c r="AH62" s="353"/>
      <c r="AI62" s="353"/>
      <c r="AJ62" s="353"/>
      <c r="AK62" s="353"/>
      <c r="AL62" s="353"/>
      <c r="AM62" s="353"/>
      <c r="AN62" s="352">
        <f t="shared" si="0"/>
        <v>0</v>
      </c>
      <c r="AO62" s="353"/>
      <c r="AP62" s="353"/>
      <c r="AQ62" s="97" t="s">
        <v>89</v>
      </c>
      <c r="AR62" s="52"/>
      <c r="AS62" s="98">
        <v>0</v>
      </c>
      <c r="AT62" s="99">
        <f t="shared" si="1"/>
        <v>0</v>
      </c>
      <c r="AU62" s="100">
        <f>'SO 03.1 - Železniční svršek'!P88</f>
        <v>0</v>
      </c>
      <c r="AV62" s="99">
        <f>'SO 03.1 - Železniční svršek'!J35</f>
        <v>0</v>
      </c>
      <c r="AW62" s="99">
        <f>'SO 03.1 - Železniční svršek'!J36</f>
        <v>0</v>
      </c>
      <c r="AX62" s="99">
        <f>'SO 03.1 - Železniční svršek'!J37</f>
        <v>0</v>
      </c>
      <c r="AY62" s="99">
        <f>'SO 03.1 - Železniční svršek'!J38</f>
        <v>0</v>
      </c>
      <c r="AZ62" s="99">
        <f>'SO 03.1 - Železniční svršek'!F35</f>
        <v>0</v>
      </c>
      <c r="BA62" s="99">
        <f>'SO 03.1 - Železniční svršek'!F36</f>
        <v>0</v>
      </c>
      <c r="BB62" s="99">
        <f>'SO 03.1 - Železniční svršek'!F37</f>
        <v>0</v>
      </c>
      <c r="BC62" s="99">
        <f>'SO 03.1 - Železniční svršek'!F38</f>
        <v>0</v>
      </c>
      <c r="BD62" s="101">
        <f>'SO 03.1 - Železniční svršek'!F39</f>
        <v>0</v>
      </c>
      <c r="BT62" s="102" t="s">
        <v>85</v>
      </c>
      <c r="BV62" s="102" t="s">
        <v>78</v>
      </c>
      <c r="BW62" s="102" t="s">
        <v>105</v>
      </c>
      <c r="BX62" s="102" t="s">
        <v>103</v>
      </c>
      <c r="CL62" s="102" t="s">
        <v>19</v>
      </c>
    </row>
    <row r="63" spans="1:91" s="4" customFormat="1" ht="25.5" customHeight="1" x14ac:dyDescent="0.2">
      <c r="A63" s="95" t="s">
        <v>86</v>
      </c>
      <c r="B63" s="50"/>
      <c r="C63" s="96"/>
      <c r="D63" s="96"/>
      <c r="E63" s="354" t="s">
        <v>106</v>
      </c>
      <c r="F63" s="354"/>
      <c r="G63" s="354"/>
      <c r="H63" s="354"/>
      <c r="I63" s="354"/>
      <c r="J63" s="96"/>
      <c r="K63" s="354" t="s">
        <v>92</v>
      </c>
      <c r="L63" s="354"/>
      <c r="M63" s="354"/>
      <c r="N63" s="354"/>
      <c r="O63" s="354"/>
      <c r="P63" s="354"/>
      <c r="Q63" s="354"/>
      <c r="R63" s="354"/>
      <c r="S63" s="354"/>
      <c r="T63" s="354"/>
      <c r="U63" s="354"/>
      <c r="V63" s="354"/>
      <c r="W63" s="354"/>
      <c r="X63" s="354"/>
      <c r="Y63" s="354"/>
      <c r="Z63" s="354"/>
      <c r="AA63" s="354"/>
      <c r="AB63" s="354"/>
      <c r="AC63" s="354"/>
      <c r="AD63" s="354"/>
      <c r="AE63" s="354"/>
      <c r="AF63" s="354"/>
      <c r="AG63" s="352">
        <f>'SO 03.2 - Materíál dodáva...'!J32</f>
        <v>0</v>
      </c>
      <c r="AH63" s="353"/>
      <c r="AI63" s="353"/>
      <c r="AJ63" s="353"/>
      <c r="AK63" s="353"/>
      <c r="AL63" s="353"/>
      <c r="AM63" s="353"/>
      <c r="AN63" s="352">
        <f t="shared" si="0"/>
        <v>0</v>
      </c>
      <c r="AO63" s="353"/>
      <c r="AP63" s="353"/>
      <c r="AQ63" s="97" t="s">
        <v>89</v>
      </c>
      <c r="AR63" s="52"/>
      <c r="AS63" s="98">
        <v>0</v>
      </c>
      <c r="AT63" s="99">
        <f t="shared" si="1"/>
        <v>0</v>
      </c>
      <c r="AU63" s="100">
        <f>'SO 03.2 - Materíál dodáva...'!P85</f>
        <v>0</v>
      </c>
      <c r="AV63" s="99">
        <f>'SO 03.2 - Materíál dodáva...'!J35</f>
        <v>0</v>
      </c>
      <c r="AW63" s="99">
        <f>'SO 03.2 - Materíál dodáva...'!J36</f>
        <v>0</v>
      </c>
      <c r="AX63" s="99">
        <f>'SO 03.2 - Materíál dodáva...'!J37</f>
        <v>0</v>
      </c>
      <c r="AY63" s="99">
        <f>'SO 03.2 - Materíál dodáva...'!J38</f>
        <v>0</v>
      </c>
      <c r="AZ63" s="99">
        <f>'SO 03.2 - Materíál dodáva...'!F35</f>
        <v>0</v>
      </c>
      <c r="BA63" s="99">
        <f>'SO 03.2 - Materíál dodáva...'!F36</f>
        <v>0</v>
      </c>
      <c r="BB63" s="99">
        <f>'SO 03.2 - Materíál dodáva...'!F37</f>
        <v>0</v>
      </c>
      <c r="BC63" s="99">
        <f>'SO 03.2 - Materíál dodáva...'!F38</f>
        <v>0</v>
      </c>
      <c r="BD63" s="101">
        <f>'SO 03.2 - Materíál dodáva...'!F39</f>
        <v>0</v>
      </c>
      <c r="BT63" s="102" t="s">
        <v>85</v>
      </c>
      <c r="BV63" s="102" t="s">
        <v>78</v>
      </c>
      <c r="BW63" s="102" t="s">
        <v>107</v>
      </c>
      <c r="BX63" s="102" t="s">
        <v>103</v>
      </c>
      <c r="CL63" s="102" t="s">
        <v>19</v>
      </c>
    </row>
    <row r="64" spans="1:91" s="7" customFormat="1" ht="16.5" customHeight="1" x14ac:dyDescent="0.2">
      <c r="B64" s="85"/>
      <c r="C64" s="86"/>
      <c r="D64" s="355" t="s">
        <v>108</v>
      </c>
      <c r="E64" s="355"/>
      <c r="F64" s="355"/>
      <c r="G64" s="355"/>
      <c r="H64" s="355"/>
      <c r="I64" s="87"/>
      <c r="J64" s="355" t="s">
        <v>109</v>
      </c>
      <c r="K64" s="355"/>
      <c r="L64" s="355"/>
      <c r="M64" s="355"/>
      <c r="N64" s="355"/>
      <c r="O64" s="355"/>
      <c r="P64" s="355"/>
      <c r="Q64" s="355"/>
      <c r="R64" s="355"/>
      <c r="S64" s="355"/>
      <c r="T64" s="355"/>
      <c r="U64" s="355"/>
      <c r="V64" s="355"/>
      <c r="W64" s="355"/>
      <c r="X64" s="355"/>
      <c r="Y64" s="355"/>
      <c r="Z64" s="355"/>
      <c r="AA64" s="355"/>
      <c r="AB64" s="355"/>
      <c r="AC64" s="355"/>
      <c r="AD64" s="355"/>
      <c r="AE64" s="355"/>
      <c r="AF64" s="355"/>
      <c r="AG64" s="356">
        <f>ROUND(SUM(AG65:AG66),2)</f>
        <v>0</v>
      </c>
      <c r="AH64" s="351"/>
      <c r="AI64" s="351"/>
      <c r="AJ64" s="351"/>
      <c r="AK64" s="351"/>
      <c r="AL64" s="351"/>
      <c r="AM64" s="351"/>
      <c r="AN64" s="350">
        <f t="shared" si="0"/>
        <v>0</v>
      </c>
      <c r="AO64" s="351"/>
      <c r="AP64" s="351"/>
      <c r="AQ64" s="88" t="s">
        <v>82</v>
      </c>
      <c r="AR64" s="89"/>
      <c r="AS64" s="90">
        <f>ROUND(SUM(AS65:AS66),2)</f>
        <v>0</v>
      </c>
      <c r="AT64" s="91">
        <f t="shared" si="1"/>
        <v>0</v>
      </c>
      <c r="AU64" s="92">
        <f>ROUND(SUM(AU65:AU66),5)</f>
        <v>0</v>
      </c>
      <c r="AV64" s="91">
        <f>ROUND(AZ64*L29,2)</f>
        <v>0</v>
      </c>
      <c r="AW64" s="91">
        <f>ROUND(BA64*L30,2)</f>
        <v>0</v>
      </c>
      <c r="AX64" s="91">
        <f>ROUND(BB64*L29,2)</f>
        <v>0</v>
      </c>
      <c r="AY64" s="91">
        <f>ROUND(BC64*L30,2)</f>
        <v>0</v>
      </c>
      <c r="AZ64" s="91">
        <f>ROUND(SUM(AZ65:AZ66),2)</f>
        <v>0</v>
      </c>
      <c r="BA64" s="91">
        <f>ROUND(SUM(BA65:BA66),2)</f>
        <v>0</v>
      </c>
      <c r="BB64" s="91">
        <f>ROUND(SUM(BB65:BB66),2)</f>
        <v>0</v>
      </c>
      <c r="BC64" s="91">
        <f>ROUND(SUM(BC65:BC66),2)</f>
        <v>0</v>
      </c>
      <c r="BD64" s="93">
        <f>ROUND(SUM(BD65:BD66),2)</f>
        <v>0</v>
      </c>
      <c r="BS64" s="94" t="s">
        <v>75</v>
      </c>
      <c r="BT64" s="94" t="s">
        <v>83</v>
      </c>
      <c r="BU64" s="94" t="s">
        <v>77</v>
      </c>
      <c r="BV64" s="94" t="s">
        <v>78</v>
      </c>
      <c r="BW64" s="94" t="s">
        <v>110</v>
      </c>
      <c r="BX64" s="94" t="s">
        <v>5</v>
      </c>
      <c r="CL64" s="94" t="s">
        <v>19</v>
      </c>
      <c r="CM64" s="94" t="s">
        <v>85</v>
      </c>
    </row>
    <row r="65" spans="1:91" s="4" customFormat="1" ht="16.5" customHeight="1" x14ac:dyDescent="0.2">
      <c r="A65" s="95" t="s">
        <v>86</v>
      </c>
      <c r="B65" s="50"/>
      <c r="C65" s="96"/>
      <c r="D65" s="96"/>
      <c r="E65" s="354" t="s">
        <v>111</v>
      </c>
      <c r="F65" s="354"/>
      <c r="G65" s="354"/>
      <c r="H65" s="354"/>
      <c r="I65" s="354"/>
      <c r="J65" s="96"/>
      <c r="K65" s="354" t="s">
        <v>88</v>
      </c>
      <c r="L65" s="354"/>
      <c r="M65" s="354"/>
      <c r="N65" s="354"/>
      <c r="O65" s="354"/>
      <c r="P65" s="354"/>
      <c r="Q65" s="354"/>
      <c r="R65" s="354"/>
      <c r="S65" s="354"/>
      <c r="T65" s="354"/>
      <c r="U65" s="354"/>
      <c r="V65" s="354"/>
      <c r="W65" s="354"/>
      <c r="X65" s="354"/>
      <c r="Y65" s="354"/>
      <c r="Z65" s="354"/>
      <c r="AA65" s="354"/>
      <c r="AB65" s="354"/>
      <c r="AC65" s="354"/>
      <c r="AD65" s="354"/>
      <c r="AE65" s="354"/>
      <c r="AF65" s="354"/>
      <c r="AG65" s="352">
        <f>'SO 04.1 - Železniční svršek'!J32</f>
        <v>0</v>
      </c>
      <c r="AH65" s="353"/>
      <c r="AI65" s="353"/>
      <c r="AJ65" s="353"/>
      <c r="AK65" s="353"/>
      <c r="AL65" s="353"/>
      <c r="AM65" s="353"/>
      <c r="AN65" s="352">
        <f t="shared" si="0"/>
        <v>0</v>
      </c>
      <c r="AO65" s="353"/>
      <c r="AP65" s="353"/>
      <c r="AQ65" s="97" t="s">
        <v>89</v>
      </c>
      <c r="AR65" s="52"/>
      <c r="AS65" s="98">
        <v>0</v>
      </c>
      <c r="AT65" s="99">
        <f t="shared" si="1"/>
        <v>0</v>
      </c>
      <c r="AU65" s="100">
        <f>'SO 04.1 - Železniční svršek'!P88</f>
        <v>0</v>
      </c>
      <c r="AV65" s="99">
        <f>'SO 04.1 - Železniční svršek'!J35</f>
        <v>0</v>
      </c>
      <c r="AW65" s="99">
        <f>'SO 04.1 - Železniční svršek'!J36</f>
        <v>0</v>
      </c>
      <c r="AX65" s="99">
        <f>'SO 04.1 - Železniční svršek'!J37</f>
        <v>0</v>
      </c>
      <c r="AY65" s="99">
        <f>'SO 04.1 - Železniční svršek'!J38</f>
        <v>0</v>
      </c>
      <c r="AZ65" s="99">
        <f>'SO 04.1 - Železniční svršek'!F35</f>
        <v>0</v>
      </c>
      <c r="BA65" s="99">
        <f>'SO 04.1 - Železniční svršek'!F36</f>
        <v>0</v>
      </c>
      <c r="BB65" s="99">
        <f>'SO 04.1 - Železniční svršek'!F37</f>
        <v>0</v>
      </c>
      <c r="BC65" s="99">
        <f>'SO 04.1 - Železniční svršek'!F38</f>
        <v>0</v>
      </c>
      <c r="BD65" s="101">
        <f>'SO 04.1 - Železniční svršek'!F39</f>
        <v>0</v>
      </c>
      <c r="BT65" s="102" t="s">
        <v>85</v>
      </c>
      <c r="BV65" s="102" t="s">
        <v>78</v>
      </c>
      <c r="BW65" s="102" t="s">
        <v>112</v>
      </c>
      <c r="BX65" s="102" t="s">
        <v>110</v>
      </c>
      <c r="CL65" s="102" t="s">
        <v>19</v>
      </c>
    </row>
    <row r="66" spans="1:91" s="4" customFormat="1" ht="25.5" customHeight="1" x14ac:dyDescent="0.2">
      <c r="A66" s="95" t="s">
        <v>86</v>
      </c>
      <c r="B66" s="50"/>
      <c r="C66" s="96"/>
      <c r="D66" s="96"/>
      <c r="E66" s="354" t="s">
        <v>113</v>
      </c>
      <c r="F66" s="354"/>
      <c r="G66" s="354"/>
      <c r="H66" s="354"/>
      <c r="I66" s="354"/>
      <c r="J66" s="96"/>
      <c r="K66" s="354" t="s">
        <v>92</v>
      </c>
      <c r="L66" s="354"/>
      <c r="M66" s="354"/>
      <c r="N66" s="354"/>
      <c r="O66" s="354"/>
      <c r="P66" s="354"/>
      <c r="Q66" s="354"/>
      <c r="R66" s="354"/>
      <c r="S66" s="354"/>
      <c r="T66" s="354"/>
      <c r="U66" s="354"/>
      <c r="V66" s="354"/>
      <c r="W66" s="354"/>
      <c r="X66" s="354"/>
      <c r="Y66" s="354"/>
      <c r="Z66" s="354"/>
      <c r="AA66" s="354"/>
      <c r="AB66" s="354"/>
      <c r="AC66" s="354"/>
      <c r="AD66" s="354"/>
      <c r="AE66" s="354"/>
      <c r="AF66" s="354"/>
      <c r="AG66" s="352">
        <f>'SO 04.2 - Materíál dodáva...'!J32</f>
        <v>0</v>
      </c>
      <c r="AH66" s="353"/>
      <c r="AI66" s="353"/>
      <c r="AJ66" s="353"/>
      <c r="AK66" s="353"/>
      <c r="AL66" s="353"/>
      <c r="AM66" s="353"/>
      <c r="AN66" s="352">
        <f t="shared" si="0"/>
        <v>0</v>
      </c>
      <c r="AO66" s="353"/>
      <c r="AP66" s="353"/>
      <c r="AQ66" s="97" t="s">
        <v>89</v>
      </c>
      <c r="AR66" s="52"/>
      <c r="AS66" s="98">
        <v>0</v>
      </c>
      <c r="AT66" s="99">
        <f t="shared" si="1"/>
        <v>0</v>
      </c>
      <c r="AU66" s="100">
        <f>'SO 04.2 - Materíál dodáva...'!P85</f>
        <v>0</v>
      </c>
      <c r="AV66" s="99">
        <f>'SO 04.2 - Materíál dodáva...'!J35</f>
        <v>0</v>
      </c>
      <c r="AW66" s="99">
        <f>'SO 04.2 - Materíál dodáva...'!J36</f>
        <v>0</v>
      </c>
      <c r="AX66" s="99">
        <f>'SO 04.2 - Materíál dodáva...'!J37</f>
        <v>0</v>
      </c>
      <c r="AY66" s="99">
        <f>'SO 04.2 - Materíál dodáva...'!J38</f>
        <v>0</v>
      </c>
      <c r="AZ66" s="99">
        <f>'SO 04.2 - Materíál dodáva...'!F35</f>
        <v>0</v>
      </c>
      <c r="BA66" s="99">
        <f>'SO 04.2 - Materíál dodáva...'!F36</f>
        <v>0</v>
      </c>
      <c r="BB66" s="99">
        <f>'SO 04.2 - Materíál dodáva...'!F37</f>
        <v>0</v>
      </c>
      <c r="BC66" s="99">
        <f>'SO 04.2 - Materíál dodáva...'!F38</f>
        <v>0</v>
      </c>
      <c r="BD66" s="101">
        <f>'SO 04.2 - Materíál dodáva...'!F39</f>
        <v>0</v>
      </c>
      <c r="BT66" s="102" t="s">
        <v>85</v>
      </c>
      <c r="BV66" s="102" t="s">
        <v>78</v>
      </c>
      <c r="BW66" s="102" t="s">
        <v>114</v>
      </c>
      <c r="BX66" s="102" t="s">
        <v>110</v>
      </c>
      <c r="CL66" s="102" t="s">
        <v>19</v>
      </c>
    </row>
    <row r="67" spans="1:91" s="7" customFormat="1" ht="16.5" customHeight="1" x14ac:dyDescent="0.2">
      <c r="A67" s="95" t="s">
        <v>86</v>
      </c>
      <c r="B67" s="85"/>
      <c r="C67" s="86"/>
      <c r="D67" s="355" t="s">
        <v>115</v>
      </c>
      <c r="E67" s="355"/>
      <c r="F67" s="355"/>
      <c r="G67" s="355"/>
      <c r="H67" s="355"/>
      <c r="I67" s="87"/>
      <c r="J67" s="355" t="s">
        <v>116</v>
      </c>
      <c r="K67" s="355"/>
      <c r="L67" s="355"/>
      <c r="M67" s="355"/>
      <c r="N67" s="355"/>
      <c r="O67" s="355"/>
      <c r="P67" s="355"/>
      <c r="Q67" s="355"/>
      <c r="R67" s="355"/>
      <c r="S67" s="355"/>
      <c r="T67" s="355"/>
      <c r="U67" s="355"/>
      <c r="V67" s="355"/>
      <c r="W67" s="355"/>
      <c r="X67" s="355"/>
      <c r="Y67" s="355"/>
      <c r="Z67" s="355"/>
      <c r="AA67" s="355"/>
      <c r="AB67" s="355"/>
      <c r="AC67" s="355"/>
      <c r="AD67" s="355"/>
      <c r="AE67" s="355"/>
      <c r="AF67" s="355"/>
      <c r="AG67" s="350">
        <f>'VON - Vedlejší a ostatní ...'!J30</f>
        <v>0</v>
      </c>
      <c r="AH67" s="351"/>
      <c r="AI67" s="351"/>
      <c r="AJ67" s="351"/>
      <c r="AK67" s="351"/>
      <c r="AL67" s="351"/>
      <c r="AM67" s="351"/>
      <c r="AN67" s="350">
        <f t="shared" si="0"/>
        <v>0</v>
      </c>
      <c r="AO67" s="351"/>
      <c r="AP67" s="351"/>
      <c r="AQ67" s="88" t="s">
        <v>82</v>
      </c>
      <c r="AR67" s="89"/>
      <c r="AS67" s="103">
        <v>0</v>
      </c>
      <c r="AT67" s="104">
        <f t="shared" si="1"/>
        <v>0</v>
      </c>
      <c r="AU67" s="105">
        <f>'VON - Vedlejší a ostatní ...'!P80</f>
        <v>0</v>
      </c>
      <c r="AV67" s="104">
        <f>'VON - Vedlejší a ostatní ...'!J33</f>
        <v>0</v>
      </c>
      <c r="AW67" s="104">
        <f>'VON - Vedlejší a ostatní ...'!J34</f>
        <v>0</v>
      </c>
      <c r="AX67" s="104">
        <f>'VON - Vedlejší a ostatní ...'!J35</f>
        <v>0</v>
      </c>
      <c r="AY67" s="104">
        <f>'VON - Vedlejší a ostatní ...'!J36</f>
        <v>0</v>
      </c>
      <c r="AZ67" s="104">
        <f>'VON - Vedlejší a ostatní ...'!F33</f>
        <v>0</v>
      </c>
      <c r="BA67" s="104">
        <f>'VON - Vedlejší a ostatní ...'!F34</f>
        <v>0</v>
      </c>
      <c r="BB67" s="104">
        <f>'VON - Vedlejší a ostatní ...'!F35</f>
        <v>0</v>
      </c>
      <c r="BC67" s="104">
        <f>'VON - Vedlejší a ostatní ...'!F36</f>
        <v>0</v>
      </c>
      <c r="BD67" s="106">
        <f>'VON - Vedlejší a ostatní ...'!F37</f>
        <v>0</v>
      </c>
      <c r="BT67" s="94" t="s">
        <v>83</v>
      </c>
      <c r="BV67" s="94" t="s">
        <v>78</v>
      </c>
      <c r="BW67" s="94" t="s">
        <v>117</v>
      </c>
      <c r="BX67" s="94" t="s">
        <v>5</v>
      </c>
      <c r="CL67" s="94" t="s">
        <v>19</v>
      </c>
      <c r="CM67" s="94" t="s">
        <v>85</v>
      </c>
    </row>
    <row r="68" spans="1:91" s="2" customFormat="1" ht="30" customHeight="1" x14ac:dyDescent="0.2">
      <c r="A68" s="33"/>
      <c r="B68" s="34"/>
      <c r="C68" s="35"/>
      <c r="D68" s="35"/>
      <c r="E68" s="35"/>
      <c r="F68" s="35"/>
      <c r="G68" s="35"/>
      <c r="H68" s="35"/>
      <c r="I68" s="35"/>
      <c r="J68" s="35"/>
      <c r="K68" s="35"/>
      <c r="L68" s="35"/>
      <c r="M68" s="35"/>
      <c r="N68" s="35"/>
      <c r="O68" s="35"/>
      <c r="P68" s="35"/>
      <c r="Q68" s="35"/>
      <c r="R68" s="35"/>
      <c r="S68" s="35"/>
      <c r="T68" s="35"/>
      <c r="U68" s="35"/>
      <c r="V68" s="35"/>
      <c r="W68" s="35"/>
      <c r="X68" s="35"/>
      <c r="Y68" s="35"/>
      <c r="Z68" s="35"/>
      <c r="AA68" s="35"/>
      <c r="AB68" s="35"/>
      <c r="AC68" s="35"/>
      <c r="AD68" s="35"/>
      <c r="AE68" s="35"/>
      <c r="AF68" s="35"/>
      <c r="AG68" s="35"/>
      <c r="AH68" s="35"/>
      <c r="AI68" s="35"/>
      <c r="AJ68" s="35"/>
      <c r="AK68" s="35"/>
      <c r="AL68" s="35"/>
      <c r="AM68" s="35"/>
      <c r="AN68" s="35"/>
      <c r="AO68" s="35"/>
      <c r="AP68" s="35"/>
      <c r="AQ68" s="35"/>
      <c r="AR68" s="38"/>
      <c r="AS68" s="33"/>
      <c r="AT68" s="33"/>
      <c r="AU68" s="33"/>
      <c r="AV68" s="33"/>
      <c r="AW68" s="33"/>
      <c r="AX68" s="33"/>
      <c r="AY68" s="33"/>
      <c r="AZ68" s="33"/>
      <c r="BA68" s="33"/>
      <c r="BB68" s="33"/>
      <c r="BC68" s="33"/>
      <c r="BD68" s="33"/>
      <c r="BE68" s="33"/>
    </row>
    <row r="69" spans="1:91" s="2" customFormat="1" ht="6.95" customHeight="1" x14ac:dyDescent="0.2">
      <c r="A69" s="33"/>
      <c r="B69" s="46"/>
      <c r="C69" s="47"/>
      <c r="D69" s="47"/>
      <c r="E69" s="47"/>
      <c r="F69" s="47"/>
      <c r="G69" s="4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47"/>
      <c r="AQ69" s="47"/>
      <c r="AR69" s="38"/>
      <c r="AS69" s="33"/>
      <c r="AT69" s="33"/>
      <c r="AU69" s="33"/>
      <c r="AV69" s="33"/>
      <c r="AW69" s="33"/>
      <c r="AX69" s="33"/>
      <c r="AY69" s="33"/>
      <c r="AZ69" s="33"/>
      <c r="BA69" s="33"/>
      <c r="BB69" s="33"/>
      <c r="BC69" s="33"/>
      <c r="BD69" s="33"/>
      <c r="BE69" s="33"/>
    </row>
  </sheetData>
  <sheetProtection algorithmName="SHA-512" hashValue="Aae3tF3713BEZgI/IYWtqCTf4FXPGg6NsH8ZLa+fxiY1cEmDRVetYE1JfHhU5/M0fotmIX46+ncHKFbXXHclJA==" saltValue="E2Ao3/Shf6rFY5XrfRHSMNhOmwMameznQChHQ1M9er831RWtpPc0R8ZpJng0TUh1qVfTOrDvGWBbXJ1sV9wMmw==" spinCount="100000" sheet="1" objects="1" scenarios="1" formatColumns="0" formatRows="0"/>
  <mergeCells count="90">
    <mergeCell ref="K66:AF66"/>
    <mergeCell ref="J67:AF67"/>
    <mergeCell ref="AN52:AP52"/>
    <mergeCell ref="AG52:AM52"/>
    <mergeCell ref="AN55:AP55"/>
    <mergeCell ref="AG55:AM55"/>
    <mergeCell ref="AN56:AP56"/>
    <mergeCell ref="AG56:AM56"/>
    <mergeCell ref="AN57:AP57"/>
    <mergeCell ref="AG57:AM57"/>
    <mergeCell ref="AG58:AM58"/>
    <mergeCell ref="AG59:AM59"/>
    <mergeCell ref="AG60:AM60"/>
    <mergeCell ref="AG61:AM61"/>
    <mergeCell ref="AG62:AM62"/>
    <mergeCell ref="AG54:AM54"/>
    <mergeCell ref="AG65:AM65"/>
    <mergeCell ref="AG66:AM66"/>
    <mergeCell ref="AG67:AM67"/>
    <mergeCell ref="C52:G52"/>
    <mergeCell ref="I52:AF52"/>
    <mergeCell ref="J55:AF55"/>
    <mergeCell ref="K56:AF56"/>
    <mergeCell ref="K57:AF57"/>
    <mergeCell ref="J58:AF58"/>
    <mergeCell ref="K59:AF59"/>
    <mergeCell ref="K60:AF60"/>
    <mergeCell ref="J61:AF61"/>
    <mergeCell ref="K62:AF62"/>
    <mergeCell ref="K63:AF63"/>
    <mergeCell ref="J64:AF64"/>
    <mergeCell ref="K65:AF65"/>
    <mergeCell ref="AN67:AP67"/>
    <mergeCell ref="E62:I62"/>
    <mergeCell ref="D55:H55"/>
    <mergeCell ref="E56:I56"/>
    <mergeCell ref="E57:I57"/>
    <mergeCell ref="D58:H58"/>
    <mergeCell ref="E59:I59"/>
    <mergeCell ref="E60:I60"/>
    <mergeCell ref="D61:H61"/>
    <mergeCell ref="E63:I63"/>
    <mergeCell ref="D64:H64"/>
    <mergeCell ref="E65:I65"/>
    <mergeCell ref="E66:I66"/>
    <mergeCell ref="D67:H67"/>
    <mergeCell ref="AG64:AM64"/>
    <mergeCell ref="AG63:AM63"/>
    <mergeCell ref="AN62:AP62"/>
    <mergeCell ref="AN63:AP63"/>
    <mergeCell ref="AN64:AP64"/>
    <mergeCell ref="AN65:AP65"/>
    <mergeCell ref="AN66:AP66"/>
    <mergeCell ref="L33:P33"/>
    <mergeCell ref="AN61:AP61"/>
    <mergeCell ref="AN58:AP58"/>
    <mergeCell ref="AN59:AP59"/>
    <mergeCell ref="AN60:AP60"/>
    <mergeCell ref="AN54:AP54"/>
    <mergeCell ref="AS49:AT51"/>
    <mergeCell ref="AM50:AP50"/>
    <mergeCell ref="L45:AO45"/>
    <mergeCell ref="AM47:AN47"/>
    <mergeCell ref="AM49:AP49"/>
    <mergeCell ref="W33:AE33"/>
    <mergeCell ref="AK33:AO33"/>
    <mergeCell ref="X35:AB35"/>
    <mergeCell ref="AK35:AO35"/>
    <mergeCell ref="AR2:BE2"/>
    <mergeCell ref="K5:AO5"/>
    <mergeCell ref="K6:AO6"/>
    <mergeCell ref="E14:AJ14"/>
    <mergeCell ref="E23:AN23"/>
    <mergeCell ref="L28:P28"/>
    <mergeCell ref="W28:AE28"/>
    <mergeCell ref="AK28:AO28"/>
    <mergeCell ref="L29:P29"/>
    <mergeCell ref="L30:P30"/>
    <mergeCell ref="L31:P31"/>
    <mergeCell ref="L32:P32"/>
    <mergeCell ref="W31:AE31"/>
    <mergeCell ref="BE5:BE32"/>
    <mergeCell ref="AK26:AO26"/>
    <mergeCell ref="W29:AE29"/>
    <mergeCell ref="AK29:AO29"/>
    <mergeCell ref="W30:AE30"/>
    <mergeCell ref="AK30:AO30"/>
    <mergeCell ref="AK31:AO31"/>
    <mergeCell ref="W32:AE32"/>
    <mergeCell ref="AK32:AO32"/>
  </mergeCells>
  <hyperlinks>
    <hyperlink ref="A56" location="'SO 01.1 - Železniční svršek'!C2" display="/"/>
    <hyperlink ref="A57" location="'SO 01.2 - Materíál dodáva...'!C2" display="/"/>
    <hyperlink ref="A59" location="'SO 02.1 - Železniční svršek'!C2" display="/"/>
    <hyperlink ref="A60" location="'SO 02.2 - Materíál dodáva...'!C2" display="/"/>
    <hyperlink ref="A62" location="'SO 03.1 - Železniční svršek'!C2" display="/"/>
    <hyperlink ref="A63" location="'SO 03.2 - Materíál dodáva...'!C2" display="/"/>
    <hyperlink ref="A65" location="'SO 04.1 - Železniční svršek'!C2" display="/"/>
    <hyperlink ref="A66" location="'SO 04.2 - Materíál dodáva...'!C2" display="/"/>
    <hyperlink ref="A67" location="'VON - Vedlejší a ostatní ...'!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89"/>
  <sheetViews>
    <sheetView showGridLines="0" workbookViewId="0"/>
  </sheetViews>
  <sheetFormatPr defaultRowHeight="15" x14ac:dyDescent="0.2"/>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7"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I2" s="107"/>
      <c r="L2" s="330"/>
      <c r="M2" s="330"/>
      <c r="N2" s="330"/>
      <c r="O2" s="330"/>
      <c r="P2" s="330"/>
      <c r="Q2" s="330"/>
      <c r="R2" s="330"/>
      <c r="S2" s="330"/>
      <c r="T2" s="330"/>
      <c r="U2" s="330"/>
      <c r="V2" s="330"/>
      <c r="AT2" s="16" t="s">
        <v>117</v>
      </c>
    </row>
    <row r="3" spans="1:46" s="1" customFormat="1" ht="6.95" customHeight="1" x14ac:dyDescent="0.2">
      <c r="B3" s="108"/>
      <c r="C3" s="109"/>
      <c r="D3" s="109"/>
      <c r="E3" s="109"/>
      <c r="F3" s="109"/>
      <c r="G3" s="109"/>
      <c r="H3" s="109"/>
      <c r="I3" s="110"/>
      <c r="J3" s="109"/>
      <c r="K3" s="109"/>
      <c r="L3" s="19"/>
      <c r="AT3" s="16" t="s">
        <v>85</v>
      </c>
    </row>
    <row r="4" spans="1:46" s="1" customFormat="1" ht="24.95" customHeight="1" x14ac:dyDescent="0.2">
      <c r="B4" s="19"/>
      <c r="D4" s="111" t="s">
        <v>118</v>
      </c>
      <c r="I4" s="107"/>
      <c r="L4" s="19"/>
      <c r="M4" s="112" t="s">
        <v>10</v>
      </c>
      <c r="AT4" s="16" t="s">
        <v>4</v>
      </c>
    </row>
    <row r="5" spans="1:46" s="1" customFormat="1" ht="6.95" customHeight="1" x14ac:dyDescent="0.2">
      <c r="B5" s="19"/>
      <c r="I5" s="107"/>
      <c r="L5" s="19"/>
    </row>
    <row r="6" spans="1:46" s="1" customFormat="1" ht="12" customHeight="1" x14ac:dyDescent="0.2">
      <c r="B6" s="19"/>
      <c r="D6" s="113" t="s">
        <v>16</v>
      </c>
      <c r="I6" s="107"/>
      <c r="L6" s="19"/>
    </row>
    <row r="7" spans="1:46" s="1" customFormat="1" ht="16.5" customHeight="1" x14ac:dyDescent="0.2">
      <c r="B7" s="19"/>
      <c r="E7" s="363" t="str">
        <f>'Rekapitulace stavby'!K6</f>
        <v>Oprava výhybek v žst. Tábor</v>
      </c>
      <c r="F7" s="364"/>
      <c r="G7" s="364"/>
      <c r="H7" s="364"/>
      <c r="I7" s="107"/>
      <c r="L7" s="19"/>
    </row>
    <row r="8" spans="1:46" s="2" customFormat="1" ht="12" customHeight="1" x14ac:dyDescent="0.2">
      <c r="A8" s="33"/>
      <c r="B8" s="38"/>
      <c r="C8" s="33"/>
      <c r="D8" s="113" t="s">
        <v>119</v>
      </c>
      <c r="E8" s="33"/>
      <c r="F8" s="33"/>
      <c r="G8" s="33"/>
      <c r="H8" s="33"/>
      <c r="I8" s="114"/>
      <c r="J8" s="33"/>
      <c r="K8" s="33"/>
      <c r="L8" s="115"/>
      <c r="S8" s="33"/>
      <c r="T8" s="33"/>
      <c r="U8" s="33"/>
      <c r="V8" s="33"/>
      <c r="W8" s="33"/>
      <c r="X8" s="33"/>
      <c r="Y8" s="33"/>
      <c r="Z8" s="33"/>
      <c r="AA8" s="33"/>
      <c r="AB8" s="33"/>
      <c r="AC8" s="33"/>
      <c r="AD8" s="33"/>
      <c r="AE8" s="33"/>
    </row>
    <row r="9" spans="1:46" s="2" customFormat="1" ht="16.5" customHeight="1" x14ac:dyDescent="0.2">
      <c r="A9" s="33"/>
      <c r="B9" s="38"/>
      <c r="C9" s="33"/>
      <c r="D9" s="33"/>
      <c r="E9" s="366" t="s">
        <v>773</v>
      </c>
      <c r="F9" s="365"/>
      <c r="G9" s="365"/>
      <c r="H9" s="365"/>
      <c r="I9" s="114"/>
      <c r="J9" s="33"/>
      <c r="K9" s="33"/>
      <c r="L9" s="115"/>
      <c r="S9" s="33"/>
      <c r="T9" s="33"/>
      <c r="U9" s="33"/>
      <c r="V9" s="33"/>
      <c r="W9" s="33"/>
      <c r="X9" s="33"/>
      <c r="Y9" s="33"/>
      <c r="Z9" s="33"/>
      <c r="AA9" s="33"/>
      <c r="AB9" s="33"/>
      <c r="AC9" s="33"/>
      <c r="AD9" s="33"/>
      <c r="AE9" s="33"/>
    </row>
    <row r="10" spans="1:46" s="2" customFormat="1" ht="11.25" x14ac:dyDescent="0.2">
      <c r="A10" s="33"/>
      <c r="B10" s="38"/>
      <c r="C10" s="33"/>
      <c r="D10" s="33"/>
      <c r="E10" s="33"/>
      <c r="F10" s="33"/>
      <c r="G10" s="33"/>
      <c r="H10" s="33"/>
      <c r="I10" s="114"/>
      <c r="J10" s="33"/>
      <c r="K10" s="33"/>
      <c r="L10" s="115"/>
      <c r="S10" s="33"/>
      <c r="T10" s="33"/>
      <c r="U10" s="33"/>
      <c r="V10" s="33"/>
      <c r="W10" s="33"/>
      <c r="X10" s="33"/>
      <c r="Y10" s="33"/>
      <c r="Z10" s="33"/>
      <c r="AA10" s="33"/>
      <c r="AB10" s="33"/>
      <c r="AC10" s="33"/>
      <c r="AD10" s="33"/>
      <c r="AE10" s="33"/>
    </row>
    <row r="11" spans="1:46" s="2" customFormat="1" ht="12" customHeight="1" x14ac:dyDescent="0.2">
      <c r="A11" s="33"/>
      <c r="B11" s="38"/>
      <c r="C11" s="33"/>
      <c r="D11" s="113" t="s">
        <v>18</v>
      </c>
      <c r="E11" s="33"/>
      <c r="F11" s="102" t="s">
        <v>19</v>
      </c>
      <c r="G11" s="33"/>
      <c r="H11" s="33"/>
      <c r="I11" s="116" t="s">
        <v>20</v>
      </c>
      <c r="J11" s="102" t="s">
        <v>21</v>
      </c>
      <c r="K11" s="33"/>
      <c r="L11" s="115"/>
      <c r="S11" s="33"/>
      <c r="T11" s="33"/>
      <c r="U11" s="33"/>
      <c r="V11" s="33"/>
      <c r="W11" s="33"/>
      <c r="X11" s="33"/>
      <c r="Y11" s="33"/>
      <c r="Z11" s="33"/>
      <c r="AA11" s="33"/>
      <c r="AB11" s="33"/>
      <c r="AC11" s="33"/>
      <c r="AD11" s="33"/>
      <c r="AE11" s="33"/>
    </row>
    <row r="12" spans="1:46" s="2" customFormat="1" ht="12" customHeight="1" x14ac:dyDescent="0.2">
      <c r="A12" s="33"/>
      <c r="B12" s="38"/>
      <c r="C12" s="33"/>
      <c r="D12" s="113" t="s">
        <v>22</v>
      </c>
      <c r="E12" s="33"/>
      <c r="F12" s="102" t="s">
        <v>23</v>
      </c>
      <c r="G12" s="33"/>
      <c r="H12" s="33"/>
      <c r="I12" s="116" t="s">
        <v>24</v>
      </c>
      <c r="J12" s="117" t="str">
        <f>'Rekapitulace stavby'!AN8</f>
        <v>25. 11. 2019</v>
      </c>
      <c r="K12" s="33"/>
      <c r="L12" s="115"/>
      <c r="S12" s="33"/>
      <c r="T12" s="33"/>
      <c r="U12" s="33"/>
      <c r="V12" s="33"/>
      <c r="W12" s="33"/>
      <c r="X12" s="33"/>
      <c r="Y12" s="33"/>
      <c r="Z12" s="33"/>
      <c r="AA12" s="33"/>
      <c r="AB12" s="33"/>
      <c r="AC12" s="33"/>
      <c r="AD12" s="33"/>
      <c r="AE12" s="33"/>
    </row>
    <row r="13" spans="1:46" s="2" customFormat="1" ht="10.9" customHeight="1" x14ac:dyDescent="0.2">
      <c r="A13" s="33"/>
      <c r="B13" s="38"/>
      <c r="C13" s="33"/>
      <c r="D13" s="33"/>
      <c r="E13" s="33"/>
      <c r="F13" s="33"/>
      <c r="G13" s="33"/>
      <c r="H13" s="33"/>
      <c r="I13" s="114"/>
      <c r="J13" s="33"/>
      <c r="K13" s="33"/>
      <c r="L13" s="115"/>
      <c r="S13" s="33"/>
      <c r="T13" s="33"/>
      <c r="U13" s="33"/>
      <c r="V13" s="33"/>
      <c r="W13" s="33"/>
      <c r="X13" s="33"/>
      <c r="Y13" s="33"/>
      <c r="Z13" s="33"/>
      <c r="AA13" s="33"/>
      <c r="AB13" s="33"/>
      <c r="AC13" s="33"/>
      <c r="AD13" s="33"/>
      <c r="AE13" s="33"/>
    </row>
    <row r="14" spans="1:46" s="2" customFormat="1" ht="12" customHeight="1" x14ac:dyDescent="0.2">
      <c r="A14" s="33"/>
      <c r="B14" s="38"/>
      <c r="C14" s="33"/>
      <c r="D14" s="113" t="s">
        <v>26</v>
      </c>
      <c r="E14" s="33"/>
      <c r="F14" s="33"/>
      <c r="G14" s="33"/>
      <c r="H14" s="33"/>
      <c r="I14" s="116" t="s">
        <v>27</v>
      </c>
      <c r="J14" s="102" t="s">
        <v>774</v>
      </c>
      <c r="K14" s="33"/>
      <c r="L14" s="115"/>
      <c r="S14" s="33"/>
      <c r="T14" s="33"/>
      <c r="U14" s="33"/>
      <c r="V14" s="33"/>
      <c r="W14" s="33"/>
      <c r="X14" s="33"/>
      <c r="Y14" s="33"/>
      <c r="Z14" s="33"/>
      <c r="AA14" s="33"/>
      <c r="AB14" s="33"/>
      <c r="AC14" s="33"/>
      <c r="AD14" s="33"/>
      <c r="AE14" s="33"/>
    </row>
    <row r="15" spans="1:46" s="2" customFormat="1" ht="18" customHeight="1" x14ac:dyDescent="0.2">
      <c r="A15" s="33"/>
      <c r="B15" s="38"/>
      <c r="C15" s="33"/>
      <c r="D15" s="33"/>
      <c r="E15" s="102" t="s">
        <v>775</v>
      </c>
      <c r="F15" s="33"/>
      <c r="G15" s="33"/>
      <c r="H15" s="33"/>
      <c r="I15" s="116" t="s">
        <v>30</v>
      </c>
      <c r="J15" s="102" t="s">
        <v>776</v>
      </c>
      <c r="K15" s="33"/>
      <c r="L15" s="115"/>
      <c r="S15" s="33"/>
      <c r="T15" s="33"/>
      <c r="U15" s="33"/>
      <c r="V15" s="33"/>
      <c r="W15" s="33"/>
      <c r="X15" s="33"/>
      <c r="Y15" s="33"/>
      <c r="Z15" s="33"/>
      <c r="AA15" s="33"/>
      <c r="AB15" s="33"/>
      <c r="AC15" s="33"/>
      <c r="AD15" s="33"/>
      <c r="AE15" s="33"/>
    </row>
    <row r="16" spans="1:46" s="2" customFormat="1" ht="6.95" customHeight="1" x14ac:dyDescent="0.2">
      <c r="A16" s="33"/>
      <c r="B16" s="38"/>
      <c r="C16" s="33"/>
      <c r="D16" s="33"/>
      <c r="E16" s="33"/>
      <c r="F16" s="33"/>
      <c r="G16" s="33"/>
      <c r="H16" s="33"/>
      <c r="I16" s="114"/>
      <c r="J16" s="33"/>
      <c r="K16" s="33"/>
      <c r="L16" s="115"/>
      <c r="S16" s="33"/>
      <c r="T16" s="33"/>
      <c r="U16" s="33"/>
      <c r="V16" s="33"/>
      <c r="W16" s="33"/>
      <c r="X16" s="33"/>
      <c r="Y16" s="33"/>
      <c r="Z16" s="33"/>
      <c r="AA16" s="33"/>
      <c r="AB16" s="33"/>
      <c r="AC16" s="33"/>
      <c r="AD16" s="33"/>
      <c r="AE16" s="33"/>
    </row>
    <row r="17" spans="1:31" s="2" customFormat="1" ht="12" customHeight="1" x14ac:dyDescent="0.2">
      <c r="A17" s="33"/>
      <c r="B17" s="38"/>
      <c r="C17" s="33"/>
      <c r="D17" s="113" t="s">
        <v>32</v>
      </c>
      <c r="E17" s="33"/>
      <c r="F17" s="33"/>
      <c r="G17" s="33"/>
      <c r="H17" s="33"/>
      <c r="I17" s="116" t="s">
        <v>27</v>
      </c>
      <c r="J17" s="29" t="str">
        <f>'Rekapitulace stavby'!AN13</f>
        <v>Vyplň údaj</v>
      </c>
      <c r="K17" s="33"/>
      <c r="L17" s="115"/>
      <c r="S17" s="33"/>
      <c r="T17" s="33"/>
      <c r="U17" s="33"/>
      <c r="V17" s="33"/>
      <c r="W17" s="33"/>
      <c r="X17" s="33"/>
      <c r="Y17" s="33"/>
      <c r="Z17" s="33"/>
      <c r="AA17" s="33"/>
      <c r="AB17" s="33"/>
      <c r="AC17" s="33"/>
      <c r="AD17" s="33"/>
      <c r="AE17" s="33"/>
    </row>
    <row r="18" spans="1:31" s="2" customFormat="1" ht="18" customHeight="1" x14ac:dyDescent="0.2">
      <c r="A18" s="33"/>
      <c r="B18" s="38"/>
      <c r="C18" s="33"/>
      <c r="D18" s="33"/>
      <c r="E18" s="367" t="str">
        <f>'Rekapitulace stavby'!E14</f>
        <v>Vyplň údaj</v>
      </c>
      <c r="F18" s="368"/>
      <c r="G18" s="368"/>
      <c r="H18" s="368"/>
      <c r="I18" s="116" t="s">
        <v>30</v>
      </c>
      <c r="J18" s="29" t="str">
        <f>'Rekapitulace stavby'!AN14</f>
        <v>Vyplň údaj</v>
      </c>
      <c r="K18" s="33"/>
      <c r="L18" s="115"/>
      <c r="S18" s="33"/>
      <c r="T18" s="33"/>
      <c r="U18" s="33"/>
      <c r="V18" s="33"/>
      <c r="W18" s="33"/>
      <c r="X18" s="33"/>
      <c r="Y18" s="33"/>
      <c r="Z18" s="33"/>
      <c r="AA18" s="33"/>
      <c r="AB18" s="33"/>
      <c r="AC18" s="33"/>
      <c r="AD18" s="33"/>
      <c r="AE18" s="33"/>
    </row>
    <row r="19" spans="1:31" s="2" customFormat="1" ht="6.95" customHeight="1" x14ac:dyDescent="0.2">
      <c r="A19" s="33"/>
      <c r="B19" s="38"/>
      <c r="C19" s="33"/>
      <c r="D19" s="33"/>
      <c r="E19" s="33"/>
      <c r="F19" s="33"/>
      <c r="G19" s="33"/>
      <c r="H19" s="33"/>
      <c r="I19" s="114"/>
      <c r="J19" s="33"/>
      <c r="K19" s="33"/>
      <c r="L19" s="115"/>
      <c r="S19" s="33"/>
      <c r="T19" s="33"/>
      <c r="U19" s="33"/>
      <c r="V19" s="33"/>
      <c r="W19" s="33"/>
      <c r="X19" s="33"/>
      <c r="Y19" s="33"/>
      <c r="Z19" s="33"/>
      <c r="AA19" s="33"/>
      <c r="AB19" s="33"/>
      <c r="AC19" s="33"/>
      <c r="AD19" s="33"/>
      <c r="AE19" s="33"/>
    </row>
    <row r="20" spans="1:31" s="2" customFormat="1" ht="12" customHeight="1" x14ac:dyDescent="0.2">
      <c r="A20" s="33"/>
      <c r="B20" s="38"/>
      <c r="C20" s="33"/>
      <c r="D20" s="113" t="s">
        <v>34</v>
      </c>
      <c r="E20" s="33"/>
      <c r="F20" s="33"/>
      <c r="G20" s="33"/>
      <c r="H20" s="33"/>
      <c r="I20" s="116" t="s">
        <v>27</v>
      </c>
      <c r="J20" s="102" t="str">
        <f>IF('Rekapitulace stavby'!AN16="","",'Rekapitulace stavby'!AN16)</f>
        <v/>
      </c>
      <c r="K20" s="33"/>
      <c r="L20" s="115"/>
      <c r="S20" s="33"/>
      <c r="T20" s="33"/>
      <c r="U20" s="33"/>
      <c r="V20" s="33"/>
      <c r="W20" s="33"/>
      <c r="X20" s="33"/>
      <c r="Y20" s="33"/>
      <c r="Z20" s="33"/>
      <c r="AA20" s="33"/>
      <c r="AB20" s="33"/>
      <c r="AC20" s="33"/>
      <c r="AD20" s="33"/>
      <c r="AE20" s="33"/>
    </row>
    <row r="21" spans="1:31" s="2" customFormat="1" ht="18" customHeight="1" x14ac:dyDescent="0.2">
      <c r="A21" s="33"/>
      <c r="B21" s="38"/>
      <c r="C21" s="33"/>
      <c r="D21" s="33"/>
      <c r="E21" s="102" t="str">
        <f>IF('Rekapitulace stavby'!E17="","",'Rekapitulace stavby'!E17)</f>
        <v xml:space="preserve"> </v>
      </c>
      <c r="F21" s="33"/>
      <c r="G21" s="33"/>
      <c r="H21" s="33"/>
      <c r="I21" s="116" t="s">
        <v>30</v>
      </c>
      <c r="J21" s="102" t="str">
        <f>IF('Rekapitulace stavby'!AN17="","",'Rekapitulace stavby'!AN17)</f>
        <v/>
      </c>
      <c r="K21" s="33"/>
      <c r="L21" s="115"/>
      <c r="S21" s="33"/>
      <c r="T21" s="33"/>
      <c r="U21" s="33"/>
      <c r="V21" s="33"/>
      <c r="W21" s="33"/>
      <c r="X21" s="33"/>
      <c r="Y21" s="33"/>
      <c r="Z21" s="33"/>
      <c r="AA21" s="33"/>
      <c r="AB21" s="33"/>
      <c r="AC21" s="33"/>
      <c r="AD21" s="33"/>
      <c r="AE21" s="33"/>
    </row>
    <row r="22" spans="1:31" s="2" customFormat="1" ht="6.95" customHeight="1" x14ac:dyDescent="0.2">
      <c r="A22" s="33"/>
      <c r="B22" s="38"/>
      <c r="C22" s="33"/>
      <c r="D22" s="33"/>
      <c r="E22" s="33"/>
      <c r="F22" s="33"/>
      <c r="G22" s="33"/>
      <c r="H22" s="33"/>
      <c r="I22" s="114"/>
      <c r="J22" s="33"/>
      <c r="K22" s="33"/>
      <c r="L22" s="115"/>
      <c r="S22" s="33"/>
      <c r="T22" s="33"/>
      <c r="U22" s="33"/>
      <c r="V22" s="33"/>
      <c r="W22" s="33"/>
      <c r="X22" s="33"/>
      <c r="Y22" s="33"/>
      <c r="Z22" s="33"/>
      <c r="AA22" s="33"/>
      <c r="AB22" s="33"/>
      <c r="AC22" s="33"/>
      <c r="AD22" s="33"/>
      <c r="AE22" s="33"/>
    </row>
    <row r="23" spans="1:31" s="2" customFormat="1" ht="12" customHeight="1" x14ac:dyDescent="0.2">
      <c r="A23" s="33"/>
      <c r="B23" s="38"/>
      <c r="C23" s="33"/>
      <c r="D23" s="113" t="s">
        <v>38</v>
      </c>
      <c r="E23" s="33"/>
      <c r="F23" s="33"/>
      <c r="G23" s="33"/>
      <c r="H23" s="33"/>
      <c r="I23" s="116" t="s">
        <v>27</v>
      </c>
      <c r="J23" s="102" t="str">
        <f>IF('Rekapitulace stavby'!AN19="","",'Rekapitulace stavby'!AN19)</f>
        <v/>
      </c>
      <c r="K23" s="33"/>
      <c r="L23" s="115"/>
      <c r="S23" s="33"/>
      <c r="T23" s="33"/>
      <c r="U23" s="33"/>
      <c r="V23" s="33"/>
      <c r="W23" s="33"/>
      <c r="X23" s="33"/>
      <c r="Y23" s="33"/>
      <c r="Z23" s="33"/>
      <c r="AA23" s="33"/>
      <c r="AB23" s="33"/>
      <c r="AC23" s="33"/>
      <c r="AD23" s="33"/>
      <c r="AE23" s="33"/>
    </row>
    <row r="24" spans="1:31" s="2" customFormat="1" ht="18" customHeight="1" x14ac:dyDescent="0.2">
      <c r="A24" s="33"/>
      <c r="B24" s="38"/>
      <c r="C24" s="33"/>
      <c r="D24" s="33"/>
      <c r="E24" s="102" t="str">
        <f>IF('Rekapitulace stavby'!E20="","",'Rekapitulace stavby'!E20)</f>
        <v>Libor Brabenec</v>
      </c>
      <c r="F24" s="33"/>
      <c r="G24" s="33"/>
      <c r="H24" s="33"/>
      <c r="I24" s="116" t="s">
        <v>30</v>
      </c>
      <c r="J24" s="102" t="str">
        <f>IF('Rekapitulace stavby'!AN20="","",'Rekapitulace stavby'!AN20)</f>
        <v/>
      </c>
      <c r="K24" s="33"/>
      <c r="L24" s="115"/>
      <c r="S24" s="33"/>
      <c r="T24" s="33"/>
      <c r="U24" s="33"/>
      <c r="V24" s="33"/>
      <c r="W24" s="33"/>
      <c r="X24" s="33"/>
      <c r="Y24" s="33"/>
      <c r="Z24" s="33"/>
      <c r="AA24" s="33"/>
      <c r="AB24" s="33"/>
      <c r="AC24" s="33"/>
      <c r="AD24" s="33"/>
      <c r="AE24" s="33"/>
    </row>
    <row r="25" spans="1:31" s="2" customFormat="1" ht="6.95" customHeight="1" x14ac:dyDescent="0.2">
      <c r="A25" s="33"/>
      <c r="B25" s="38"/>
      <c r="C25" s="33"/>
      <c r="D25" s="33"/>
      <c r="E25" s="33"/>
      <c r="F25" s="33"/>
      <c r="G25" s="33"/>
      <c r="H25" s="33"/>
      <c r="I25" s="114"/>
      <c r="J25" s="33"/>
      <c r="K25" s="33"/>
      <c r="L25" s="115"/>
      <c r="S25" s="33"/>
      <c r="T25" s="33"/>
      <c r="U25" s="33"/>
      <c r="V25" s="33"/>
      <c r="W25" s="33"/>
      <c r="X25" s="33"/>
      <c r="Y25" s="33"/>
      <c r="Z25" s="33"/>
      <c r="AA25" s="33"/>
      <c r="AB25" s="33"/>
      <c r="AC25" s="33"/>
      <c r="AD25" s="33"/>
      <c r="AE25" s="33"/>
    </row>
    <row r="26" spans="1:31" s="2" customFormat="1" ht="12" customHeight="1" x14ac:dyDescent="0.2">
      <c r="A26" s="33"/>
      <c r="B26" s="38"/>
      <c r="C26" s="33"/>
      <c r="D26" s="113" t="s">
        <v>40</v>
      </c>
      <c r="E26" s="33"/>
      <c r="F26" s="33"/>
      <c r="G26" s="33"/>
      <c r="H26" s="33"/>
      <c r="I26" s="114"/>
      <c r="J26" s="33"/>
      <c r="K26" s="33"/>
      <c r="L26" s="115"/>
      <c r="S26" s="33"/>
      <c r="T26" s="33"/>
      <c r="U26" s="33"/>
      <c r="V26" s="33"/>
      <c r="W26" s="33"/>
      <c r="X26" s="33"/>
      <c r="Y26" s="33"/>
      <c r="Z26" s="33"/>
      <c r="AA26" s="33"/>
      <c r="AB26" s="33"/>
      <c r="AC26" s="33"/>
      <c r="AD26" s="33"/>
      <c r="AE26" s="33"/>
    </row>
    <row r="27" spans="1:31" s="8" customFormat="1" ht="16.5" customHeight="1" x14ac:dyDescent="0.2">
      <c r="A27" s="118"/>
      <c r="B27" s="119"/>
      <c r="C27" s="118"/>
      <c r="D27" s="118"/>
      <c r="E27" s="369" t="s">
        <v>35</v>
      </c>
      <c r="F27" s="369"/>
      <c r="G27" s="369"/>
      <c r="H27" s="369"/>
      <c r="I27" s="120"/>
      <c r="J27" s="118"/>
      <c r="K27" s="118"/>
      <c r="L27" s="121"/>
      <c r="S27" s="118"/>
      <c r="T27" s="118"/>
      <c r="U27" s="118"/>
      <c r="V27" s="118"/>
      <c r="W27" s="118"/>
      <c r="X27" s="118"/>
      <c r="Y27" s="118"/>
      <c r="Z27" s="118"/>
      <c r="AA27" s="118"/>
      <c r="AB27" s="118"/>
      <c r="AC27" s="118"/>
      <c r="AD27" s="118"/>
      <c r="AE27" s="118"/>
    </row>
    <row r="28" spans="1:31" s="2" customFormat="1" ht="6.95" customHeight="1" x14ac:dyDescent="0.2">
      <c r="A28" s="33"/>
      <c r="B28" s="38"/>
      <c r="C28" s="33"/>
      <c r="D28" s="33"/>
      <c r="E28" s="33"/>
      <c r="F28" s="33"/>
      <c r="G28" s="33"/>
      <c r="H28" s="33"/>
      <c r="I28" s="114"/>
      <c r="J28" s="33"/>
      <c r="K28" s="33"/>
      <c r="L28" s="115"/>
      <c r="S28" s="33"/>
      <c r="T28" s="33"/>
      <c r="U28" s="33"/>
      <c r="V28" s="33"/>
      <c r="W28" s="33"/>
      <c r="X28" s="33"/>
      <c r="Y28" s="33"/>
      <c r="Z28" s="33"/>
      <c r="AA28" s="33"/>
      <c r="AB28" s="33"/>
      <c r="AC28" s="33"/>
      <c r="AD28" s="33"/>
      <c r="AE28" s="33"/>
    </row>
    <row r="29" spans="1:31" s="2" customFormat="1" ht="6.95" customHeight="1" x14ac:dyDescent="0.2">
      <c r="A29" s="33"/>
      <c r="B29" s="38"/>
      <c r="C29" s="33"/>
      <c r="D29" s="122"/>
      <c r="E29" s="122"/>
      <c r="F29" s="122"/>
      <c r="G29" s="122"/>
      <c r="H29" s="122"/>
      <c r="I29" s="123"/>
      <c r="J29" s="122"/>
      <c r="K29" s="122"/>
      <c r="L29" s="115"/>
      <c r="S29" s="33"/>
      <c r="T29" s="33"/>
      <c r="U29" s="33"/>
      <c r="V29" s="33"/>
      <c r="W29" s="33"/>
      <c r="X29" s="33"/>
      <c r="Y29" s="33"/>
      <c r="Z29" s="33"/>
      <c r="AA29" s="33"/>
      <c r="AB29" s="33"/>
      <c r="AC29" s="33"/>
      <c r="AD29" s="33"/>
      <c r="AE29" s="33"/>
    </row>
    <row r="30" spans="1:31" s="2" customFormat="1" ht="25.35" customHeight="1" x14ac:dyDescent="0.2">
      <c r="A30" s="33"/>
      <c r="B30" s="38"/>
      <c r="C30" s="33"/>
      <c r="D30" s="124" t="s">
        <v>42</v>
      </c>
      <c r="E30" s="33"/>
      <c r="F30" s="33"/>
      <c r="G30" s="33"/>
      <c r="H30" s="33"/>
      <c r="I30" s="114"/>
      <c r="J30" s="125">
        <f>ROUND(J80, 2)</f>
        <v>0</v>
      </c>
      <c r="K30" s="33"/>
      <c r="L30" s="115"/>
      <c r="S30" s="33"/>
      <c r="T30" s="33"/>
      <c r="U30" s="33"/>
      <c r="V30" s="33"/>
      <c r="W30" s="33"/>
      <c r="X30" s="33"/>
      <c r="Y30" s="33"/>
      <c r="Z30" s="33"/>
      <c r="AA30" s="33"/>
      <c r="AB30" s="33"/>
      <c r="AC30" s="33"/>
      <c r="AD30" s="33"/>
      <c r="AE30" s="33"/>
    </row>
    <row r="31" spans="1:31" s="2" customFormat="1" ht="6.95" customHeight="1" x14ac:dyDescent="0.2">
      <c r="A31" s="33"/>
      <c r="B31" s="38"/>
      <c r="C31" s="33"/>
      <c r="D31" s="122"/>
      <c r="E31" s="122"/>
      <c r="F31" s="122"/>
      <c r="G31" s="122"/>
      <c r="H31" s="122"/>
      <c r="I31" s="123"/>
      <c r="J31" s="122"/>
      <c r="K31" s="122"/>
      <c r="L31" s="115"/>
      <c r="S31" s="33"/>
      <c r="T31" s="33"/>
      <c r="U31" s="33"/>
      <c r="V31" s="33"/>
      <c r="W31" s="33"/>
      <c r="X31" s="33"/>
      <c r="Y31" s="33"/>
      <c r="Z31" s="33"/>
      <c r="AA31" s="33"/>
      <c r="AB31" s="33"/>
      <c r="AC31" s="33"/>
      <c r="AD31" s="33"/>
      <c r="AE31" s="33"/>
    </row>
    <row r="32" spans="1:31" s="2" customFormat="1" ht="14.45" customHeight="1" x14ac:dyDescent="0.2">
      <c r="A32" s="33"/>
      <c r="B32" s="38"/>
      <c r="C32" s="33"/>
      <c r="D32" s="33"/>
      <c r="E32" s="33"/>
      <c r="F32" s="126" t="s">
        <v>44</v>
      </c>
      <c r="G32" s="33"/>
      <c r="H32" s="33"/>
      <c r="I32" s="127" t="s">
        <v>43</v>
      </c>
      <c r="J32" s="126" t="s">
        <v>45</v>
      </c>
      <c r="K32" s="33"/>
      <c r="L32" s="115"/>
      <c r="S32" s="33"/>
      <c r="T32" s="33"/>
      <c r="U32" s="33"/>
      <c r="V32" s="33"/>
      <c r="W32" s="33"/>
      <c r="X32" s="33"/>
      <c r="Y32" s="33"/>
      <c r="Z32" s="33"/>
      <c r="AA32" s="33"/>
      <c r="AB32" s="33"/>
      <c r="AC32" s="33"/>
      <c r="AD32" s="33"/>
      <c r="AE32" s="33"/>
    </row>
    <row r="33" spans="1:31" s="2" customFormat="1" ht="14.45" customHeight="1" x14ac:dyDescent="0.2">
      <c r="A33" s="33"/>
      <c r="B33" s="38"/>
      <c r="C33" s="33"/>
      <c r="D33" s="128" t="s">
        <v>46</v>
      </c>
      <c r="E33" s="113" t="s">
        <v>47</v>
      </c>
      <c r="F33" s="129">
        <f>ROUND((SUM(BE80:BE88)),  2)</f>
        <v>0</v>
      </c>
      <c r="G33" s="33"/>
      <c r="H33" s="33"/>
      <c r="I33" s="130">
        <v>0.21</v>
      </c>
      <c r="J33" s="129">
        <f>ROUND(((SUM(BE80:BE88))*I33),  2)</f>
        <v>0</v>
      </c>
      <c r="K33" s="33"/>
      <c r="L33" s="115"/>
      <c r="S33" s="33"/>
      <c r="T33" s="33"/>
      <c r="U33" s="33"/>
      <c r="V33" s="33"/>
      <c r="W33" s="33"/>
      <c r="X33" s="33"/>
      <c r="Y33" s="33"/>
      <c r="Z33" s="33"/>
      <c r="AA33" s="33"/>
      <c r="AB33" s="33"/>
      <c r="AC33" s="33"/>
      <c r="AD33" s="33"/>
      <c r="AE33" s="33"/>
    </row>
    <row r="34" spans="1:31" s="2" customFormat="1" ht="14.45" customHeight="1" x14ac:dyDescent="0.2">
      <c r="A34" s="33"/>
      <c r="B34" s="38"/>
      <c r="C34" s="33"/>
      <c r="D34" s="33"/>
      <c r="E34" s="113" t="s">
        <v>48</v>
      </c>
      <c r="F34" s="129">
        <f>ROUND((SUM(BF80:BF88)),  2)</f>
        <v>0</v>
      </c>
      <c r="G34" s="33"/>
      <c r="H34" s="33"/>
      <c r="I34" s="130">
        <v>0.15</v>
      </c>
      <c r="J34" s="129">
        <f>ROUND(((SUM(BF80:BF88))*I34),  2)</f>
        <v>0</v>
      </c>
      <c r="K34" s="33"/>
      <c r="L34" s="115"/>
      <c r="S34" s="33"/>
      <c r="T34" s="33"/>
      <c r="U34" s="33"/>
      <c r="V34" s="33"/>
      <c r="W34" s="33"/>
      <c r="X34" s="33"/>
      <c r="Y34" s="33"/>
      <c r="Z34" s="33"/>
      <c r="AA34" s="33"/>
      <c r="AB34" s="33"/>
      <c r="AC34" s="33"/>
      <c r="AD34" s="33"/>
      <c r="AE34" s="33"/>
    </row>
    <row r="35" spans="1:31" s="2" customFormat="1" ht="14.45" hidden="1" customHeight="1" x14ac:dyDescent="0.2">
      <c r="A35" s="33"/>
      <c r="B35" s="38"/>
      <c r="C35" s="33"/>
      <c r="D35" s="33"/>
      <c r="E35" s="113" t="s">
        <v>49</v>
      </c>
      <c r="F35" s="129">
        <f>ROUND((SUM(BG80:BG88)),  2)</f>
        <v>0</v>
      </c>
      <c r="G35" s="33"/>
      <c r="H35" s="33"/>
      <c r="I35" s="130">
        <v>0.21</v>
      </c>
      <c r="J35" s="129">
        <f>0</f>
        <v>0</v>
      </c>
      <c r="K35" s="33"/>
      <c r="L35" s="115"/>
      <c r="S35" s="33"/>
      <c r="T35" s="33"/>
      <c r="U35" s="33"/>
      <c r="V35" s="33"/>
      <c r="W35" s="33"/>
      <c r="X35" s="33"/>
      <c r="Y35" s="33"/>
      <c r="Z35" s="33"/>
      <c r="AA35" s="33"/>
      <c r="AB35" s="33"/>
      <c r="AC35" s="33"/>
      <c r="AD35" s="33"/>
      <c r="AE35" s="33"/>
    </row>
    <row r="36" spans="1:31" s="2" customFormat="1" ht="14.45" hidden="1" customHeight="1" x14ac:dyDescent="0.2">
      <c r="A36" s="33"/>
      <c r="B36" s="38"/>
      <c r="C36" s="33"/>
      <c r="D36" s="33"/>
      <c r="E36" s="113" t="s">
        <v>50</v>
      </c>
      <c r="F36" s="129">
        <f>ROUND((SUM(BH80:BH88)),  2)</f>
        <v>0</v>
      </c>
      <c r="G36" s="33"/>
      <c r="H36" s="33"/>
      <c r="I36" s="130">
        <v>0.15</v>
      </c>
      <c r="J36" s="129">
        <f>0</f>
        <v>0</v>
      </c>
      <c r="K36" s="33"/>
      <c r="L36" s="115"/>
      <c r="S36" s="33"/>
      <c r="T36" s="33"/>
      <c r="U36" s="33"/>
      <c r="V36" s="33"/>
      <c r="W36" s="33"/>
      <c r="X36" s="33"/>
      <c r="Y36" s="33"/>
      <c r="Z36" s="33"/>
      <c r="AA36" s="33"/>
      <c r="AB36" s="33"/>
      <c r="AC36" s="33"/>
      <c r="AD36" s="33"/>
      <c r="AE36" s="33"/>
    </row>
    <row r="37" spans="1:31" s="2" customFormat="1" ht="14.45" hidden="1" customHeight="1" x14ac:dyDescent="0.2">
      <c r="A37" s="33"/>
      <c r="B37" s="38"/>
      <c r="C37" s="33"/>
      <c r="D37" s="33"/>
      <c r="E37" s="113" t="s">
        <v>51</v>
      </c>
      <c r="F37" s="129">
        <f>ROUND((SUM(BI80:BI88)),  2)</f>
        <v>0</v>
      </c>
      <c r="G37" s="33"/>
      <c r="H37" s="33"/>
      <c r="I37" s="130">
        <v>0</v>
      </c>
      <c r="J37" s="129">
        <f>0</f>
        <v>0</v>
      </c>
      <c r="K37" s="33"/>
      <c r="L37" s="115"/>
      <c r="S37" s="33"/>
      <c r="T37" s="33"/>
      <c r="U37" s="33"/>
      <c r="V37" s="33"/>
      <c r="W37" s="33"/>
      <c r="X37" s="33"/>
      <c r="Y37" s="33"/>
      <c r="Z37" s="33"/>
      <c r="AA37" s="33"/>
      <c r="AB37" s="33"/>
      <c r="AC37" s="33"/>
      <c r="AD37" s="33"/>
      <c r="AE37" s="33"/>
    </row>
    <row r="38" spans="1:31" s="2" customFormat="1" ht="6.95" customHeight="1" x14ac:dyDescent="0.2">
      <c r="A38" s="33"/>
      <c r="B38" s="38"/>
      <c r="C38" s="33"/>
      <c r="D38" s="33"/>
      <c r="E38" s="33"/>
      <c r="F38" s="33"/>
      <c r="G38" s="33"/>
      <c r="H38" s="33"/>
      <c r="I38" s="114"/>
      <c r="J38" s="33"/>
      <c r="K38" s="33"/>
      <c r="L38" s="115"/>
      <c r="S38" s="33"/>
      <c r="T38" s="33"/>
      <c r="U38" s="33"/>
      <c r="V38" s="33"/>
      <c r="W38" s="33"/>
      <c r="X38" s="33"/>
      <c r="Y38" s="33"/>
      <c r="Z38" s="33"/>
      <c r="AA38" s="33"/>
      <c r="AB38" s="33"/>
      <c r="AC38" s="33"/>
      <c r="AD38" s="33"/>
      <c r="AE38" s="33"/>
    </row>
    <row r="39" spans="1:31" s="2" customFormat="1" ht="25.35" customHeight="1" x14ac:dyDescent="0.2">
      <c r="A39" s="33"/>
      <c r="B39" s="38"/>
      <c r="C39" s="131"/>
      <c r="D39" s="132" t="s">
        <v>52</v>
      </c>
      <c r="E39" s="133"/>
      <c r="F39" s="133"/>
      <c r="G39" s="134" t="s">
        <v>53</v>
      </c>
      <c r="H39" s="135" t="s">
        <v>54</v>
      </c>
      <c r="I39" s="136"/>
      <c r="J39" s="137">
        <f>SUM(J30:J37)</f>
        <v>0</v>
      </c>
      <c r="K39" s="138"/>
      <c r="L39" s="115"/>
      <c r="S39" s="33"/>
      <c r="T39" s="33"/>
      <c r="U39" s="33"/>
      <c r="V39" s="33"/>
      <c r="W39" s="33"/>
      <c r="X39" s="33"/>
      <c r="Y39" s="33"/>
      <c r="Z39" s="33"/>
      <c r="AA39" s="33"/>
      <c r="AB39" s="33"/>
      <c r="AC39" s="33"/>
      <c r="AD39" s="33"/>
      <c r="AE39" s="33"/>
    </row>
    <row r="40" spans="1:31" s="2" customFormat="1" ht="14.45" customHeight="1" x14ac:dyDescent="0.2">
      <c r="A40" s="33"/>
      <c r="B40" s="139"/>
      <c r="C40" s="140"/>
      <c r="D40" s="140"/>
      <c r="E40" s="140"/>
      <c r="F40" s="140"/>
      <c r="G40" s="140"/>
      <c r="H40" s="140"/>
      <c r="I40" s="141"/>
      <c r="J40" s="140"/>
      <c r="K40" s="140"/>
      <c r="L40" s="115"/>
      <c r="S40" s="33"/>
      <c r="T40" s="33"/>
      <c r="U40" s="33"/>
      <c r="V40" s="33"/>
      <c r="W40" s="33"/>
      <c r="X40" s="33"/>
      <c r="Y40" s="33"/>
      <c r="Z40" s="33"/>
      <c r="AA40" s="33"/>
      <c r="AB40" s="33"/>
      <c r="AC40" s="33"/>
      <c r="AD40" s="33"/>
      <c r="AE40" s="33"/>
    </row>
    <row r="44" spans="1:31" s="2" customFormat="1" ht="6.95" customHeight="1" x14ac:dyDescent="0.2">
      <c r="A44" s="33"/>
      <c r="B44" s="142"/>
      <c r="C44" s="143"/>
      <c r="D44" s="143"/>
      <c r="E44" s="143"/>
      <c r="F44" s="143"/>
      <c r="G44" s="143"/>
      <c r="H44" s="143"/>
      <c r="I44" s="144"/>
      <c r="J44" s="143"/>
      <c r="K44" s="143"/>
      <c r="L44" s="115"/>
      <c r="S44" s="33"/>
      <c r="T44" s="33"/>
      <c r="U44" s="33"/>
      <c r="V44" s="33"/>
      <c r="W44" s="33"/>
      <c r="X44" s="33"/>
      <c r="Y44" s="33"/>
      <c r="Z44" s="33"/>
      <c r="AA44" s="33"/>
      <c r="AB44" s="33"/>
      <c r="AC44" s="33"/>
      <c r="AD44" s="33"/>
      <c r="AE44" s="33"/>
    </row>
    <row r="45" spans="1:31" s="2" customFormat="1" ht="24.95" customHeight="1" x14ac:dyDescent="0.2">
      <c r="A45" s="33"/>
      <c r="B45" s="34"/>
      <c r="C45" s="22" t="s">
        <v>123</v>
      </c>
      <c r="D45" s="35"/>
      <c r="E45" s="35"/>
      <c r="F45" s="35"/>
      <c r="G45" s="35"/>
      <c r="H45" s="35"/>
      <c r="I45" s="114"/>
      <c r="J45" s="35"/>
      <c r="K45" s="35"/>
      <c r="L45" s="115"/>
      <c r="S45" s="33"/>
      <c r="T45" s="33"/>
      <c r="U45" s="33"/>
      <c r="V45" s="33"/>
      <c r="W45" s="33"/>
      <c r="X45" s="33"/>
      <c r="Y45" s="33"/>
      <c r="Z45" s="33"/>
      <c r="AA45" s="33"/>
      <c r="AB45" s="33"/>
      <c r="AC45" s="33"/>
      <c r="AD45" s="33"/>
      <c r="AE45" s="33"/>
    </row>
    <row r="46" spans="1:31" s="2" customFormat="1" ht="6.95" customHeight="1" x14ac:dyDescent="0.2">
      <c r="A46" s="33"/>
      <c r="B46" s="34"/>
      <c r="C46" s="35"/>
      <c r="D46" s="35"/>
      <c r="E46" s="35"/>
      <c r="F46" s="35"/>
      <c r="G46" s="35"/>
      <c r="H46" s="35"/>
      <c r="I46" s="114"/>
      <c r="J46" s="35"/>
      <c r="K46" s="35"/>
      <c r="L46" s="115"/>
      <c r="S46" s="33"/>
      <c r="T46" s="33"/>
      <c r="U46" s="33"/>
      <c r="V46" s="33"/>
      <c r="W46" s="33"/>
      <c r="X46" s="33"/>
      <c r="Y46" s="33"/>
      <c r="Z46" s="33"/>
      <c r="AA46" s="33"/>
      <c r="AB46" s="33"/>
      <c r="AC46" s="33"/>
      <c r="AD46" s="33"/>
      <c r="AE46" s="33"/>
    </row>
    <row r="47" spans="1:31" s="2" customFormat="1" ht="12" customHeight="1" x14ac:dyDescent="0.2">
      <c r="A47" s="33"/>
      <c r="B47" s="34"/>
      <c r="C47" s="28" t="s">
        <v>16</v>
      </c>
      <c r="D47" s="35"/>
      <c r="E47" s="35"/>
      <c r="F47" s="35"/>
      <c r="G47" s="35"/>
      <c r="H47" s="35"/>
      <c r="I47" s="114"/>
      <c r="J47" s="35"/>
      <c r="K47" s="35"/>
      <c r="L47" s="115"/>
      <c r="S47" s="33"/>
      <c r="T47" s="33"/>
      <c r="U47" s="33"/>
      <c r="V47" s="33"/>
      <c r="W47" s="33"/>
      <c r="X47" s="33"/>
      <c r="Y47" s="33"/>
      <c r="Z47" s="33"/>
      <c r="AA47" s="33"/>
      <c r="AB47" s="33"/>
      <c r="AC47" s="33"/>
      <c r="AD47" s="33"/>
      <c r="AE47" s="33"/>
    </row>
    <row r="48" spans="1:31" s="2" customFormat="1" ht="16.5" customHeight="1" x14ac:dyDescent="0.2">
      <c r="A48" s="33"/>
      <c r="B48" s="34"/>
      <c r="C48" s="35"/>
      <c r="D48" s="35"/>
      <c r="E48" s="370" t="str">
        <f>E7</f>
        <v>Oprava výhybek v žst. Tábor</v>
      </c>
      <c r="F48" s="371"/>
      <c r="G48" s="371"/>
      <c r="H48" s="371"/>
      <c r="I48" s="114"/>
      <c r="J48" s="35"/>
      <c r="K48" s="35"/>
      <c r="L48" s="115"/>
      <c r="S48" s="33"/>
      <c r="T48" s="33"/>
      <c r="U48" s="33"/>
      <c r="V48" s="33"/>
      <c r="W48" s="33"/>
      <c r="X48" s="33"/>
      <c r="Y48" s="33"/>
      <c r="Z48" s="33"/>
      <c r="AA48" s="33"/>
      <c r="AB48" s="33"/>
      <c r="AC48" s="33"/>
      <c r="AD48" s="33"/>
      <c r="AE48" s="33"/>
    </row>
    <row r="49" spans="1:47" s="2" customFormat="1" ht="12" customHeight="1" x14ac:dyDescent="0.2">
      <c r="A49" s="33"/>
      <c r="B49" s="34"/>
      <c r="C49" s="28" t="s">
        <v>119</v>
      </c>
      <c r="D49" s="35"/>
      <c r="E49" s="35"/>
      <c r="F49" s="35"/>
      <c r="G49" s="35"/>
      <c r="H49" s="35"/>
      <c r="I49" s="114"/>
      <c r="J49" s="35"/>
      <c r="K49" s="35"/>
      <c r="L49" s="115"/>
      <c r="S49" s="33"/>
      <c r="T49" s="33"/>
      <c r="U49" s="33"/>
      <c r="V49" s="33"/>
      <c r="W49" s="33"/>
      <c r="X49" s="33"/>
      <c r="Y49" s="33"/>
      <c r="Z49" s="33"/>
      <c r="AA49" s="33"/>
      <c r="AB49" s="33"/>
      <c r="AC49" s="33"/>
      <c r="AD49" s="33"/>
      <c r="AE49" s="33"/>
    </row>
    <row r="50" spans="1:47" s="2" customFormat="1" ht="16.5" customHeight="1" x14ac:dyDescent="0.2">
      <c r="A50" s="33"/>
      <c r="B50" s="34"/>
      <c r="C50" s="35"/>
      <c r="D50" s="35"/>
      <c r="E50" s="339" t="str">
        <f>E9</f>
        <v>VON - Vedlejší a ostatní náklady</v>
      </c>
      <c r="F50" s="372"/>
      <c r="G50" s="372"/>
      <c r="H50" s="372"/>
      <c r="I50" s="114"/>
      <c r="J50" s="35"/>
      <c r="K50" s="35"/>
      <c r="L50" s="115"/>
      <c r="S50" s="33"/>
      <c r="T50" s="33"/>
      <c r="U50" s="33"/>
      <c r="V50" s="33"/>
      <c r="W50" s="33"/>
      <c r="X50" s="33"/>
      <c r="Y50" s="33"/>
      <c r="Z50" s="33"/>
      <c r="AA50" s="33"/>
      <c r="AB50" s="33"/>
      <c r="AC50" s="33"/>
      <c r="AD50" s="33"/>
      <c r="AE50" s="33"/>
    </row>
    <row r="51" spans="1:47" s="2" customFormat="1" ht="6.95" customHeight="1" x14ac:dyDescent="0.2">
      <c r="A51" s="33"/>
      <c r="B51" s="34"/>
      <c r="C51" s="35"/>
      <c r="D51" s="35"/>
      <c r="E51" s="35"/>
      <c r="F51" s="35"/>
      <c r="G51" s="35"/>
      <c r="H51" s="35"/>
      <c r="I51" s="114"/>
      <c r="J51" s="35"/>
      <c r="K51" s="35"/>
      <c r="L51" s="115"/>
      <c r="S51" s="33"/>
      <c r="T51" s="33"/>
      <c r="U51" s="33"/>
      <c r="V51" s="33"/>
      <c r="W51" s="33"/>
      <c r="X51" s="33"/>
      <c r="Y51" s="33"/>
      <c r="Z51" s="33"/>
      <c r="AA51" s="33"/>
      <c r="AB51" s="33"/>
      <c r="AC51" s="33"/>
      <c r="AD51" s="33"/>
      <c r="AE51" s="33"/>
    </row>
    <row r="52" spans="1:47" s="2" customFormat="1" ht="12" customHeight="1" x14ac:dyDescent="0.2">
      <c r="A52" s="33"/>
      <c r="B52" s="34"/>
      <c r="C52" s="28" t="s">
        <v>22</v>
      </c>
      <c r="D52" s="35"/>
      <c r="E52" s="35"/>
      <c r="F52" s="26" t="str">
        <f>F12</f>
        <v>žst. Tábor</v>
      </c>
      <c r="G52" s="35"/>
      <c r="H52" s="35"/>
      <c r="I52" s="116" t="s">
        <v>24</v>
      </c>
      <c r="J52" s="58" t="str">
        <f>IF(J12="","",J12)</f>
        <v>25. 11. 2019</v>
      </c>
      <c r="K52" s="35"/>
      <c r="L52" s="115"/>
      <c r="S52" s="33"/>
      <c r="T52" s="33"/>
      <c r="U52" s="33"/>
      <c r="V52" s="33"/>
      <c r="W52" s="33"/>
      <c r="X52" s="33"/>
      <c r="Y52" s="33"/>
      <c r="Z52" s="33"/>
      <c r="AA52" s="33"/>
      <c r="AB52" s="33"/>
      <c r="AC52" s="33"/>
      <c r="AD52" s="33"/>
      <c r="AE52" s="33"/>
    </row>
    <row r="53" spans="1:47" s="2" customFormat="1" ht="6.95" customHeight="1" x14ac:dyDescent="0.2">
      <c r="A53" s="33"/>
      <c r="B53" s="34"/>
      <c r="C53" s="35"/>
      <c r="D53" s="35"/>
      <c r="E53" s="35"/>
      <c r="F53" s="35"/>
      <c r="G53" s="35"/>
      <c r="H53" s="35"/>
      <c r="I53" s="114"/>
      <c r="J53" s="35"/>
      <c r="K53" s="35"/>
      <c r="L53" s="115"/>
      <c r="S53" s="33"/>
      <c r="T53" s="33"/>
      <c r="U53" s="33"/>
      <c r="V53" s="33"/>
      <c r="W53" s="33"/>
      <c r="X53" s="33"/>
      <c r="Y53" s="33"/>
      <c r="Z53" s="33"/>
      <c r="AA53" s="33"/>
      <c r="AB53" s="33"/>
      <c r="AC53" s="33"/>
      <c r="AD53" s="33"/>
      <c r="AE53" s="33"/>
    </row>
    <row r="54" spans="1:47" s="2" customFormat="1" ht="15.2" customHeight="1" x14ac:dyDescent="0.2">
      <c r="A54" s="33"/>
      <c r="B54" s="34"/>
      <c r="C54" s="28" t="s">
        <v>26</v>
      </c>
      <c r="D54" s="35"/>
      <c r="E54" s="35"/>
      <c r="F54" s="26" t="str">
        <f>E15</f>
        <v>SŽDC,státní organizace,OŘ Plzeň,ST Č.Budějovice</v>
      </c>
      <c r="G54" s="35"/>
      <c r="H54" s="35"/>
      <c r="I54" s="116" t="s">
        <v>34</v>
      </c>
      <c r="J54" s="31" t="str">
        <f>E21</f>
        <v xml:space="preserve"> </v>
      </c>
      <c r="K54" s="35"/>
      <c r="L54" s="115"/>
      <c r="S54" s="33"/>
      <c r="T54" s="33"/>
      <c r="U54" s="33"/>
      <c r="V54" s="33"/>
      <c r="W54" s="33"/>
      <c r="X54" s="33"/>
      <c r="Y54" s="33"/>
      <c r="Z54" s="33"/>
      <c r="AA54" s="33"/>
      <c r="AB54" s="33"/>
      <c r="AC54" s="33"/>
      <c r="AD54" s="33"/>
      <c r="AE54" s="33"/>
    </row>
    <row r="55" spans="1:47" s="2" customFormat="1" ht="15.2" customHeight="1" x14ac:dyDescent="0.2">
      <c r="A55" s="33"/>
      <c r="B55" s="34"/>
      <c r="C55" s="28" t="s">
        <v>32</v>
      </c>
      <c r="D55" s="35"/>
      <c r="E55" s="35"/>
      <c r="F55" s="26" t="str">
        <f>IF(E18="","",E18)</f>
        <v>Vyplň údaj</v>
      </c>
      <c r="G55" s="35"/>
      <c r="H55" s="35"/>
      <c r="I55" s="116" t="s">
        <v>38</v>
      </c>
      <c r="J55" s="31" t="str">
        <f>E24</f>
        <v>Libor Brabenec</v>
      </c>
      <c r="K55" s="35"/>
      <c r="L55" s="115"/>
      <c r="S55" s="33"/>
      <c r="T55" s="33"/>
      <c r="U55" s="33"/>
      <c r="V55" s="33"/>
      <c r="W55" s="33"/>
      <c r="X55" s="33"/>
      <c r="Y55" s="33"/>
      <c r="Z55" s="33"/>
      <c r="AA55" s="33"/>
      <c r="AB55" s="33"/>
      <c r="AC55" s="33"/>
      <c r="AD55" s="33"/>
      <c r="AE55" s="33"/>
    </row>
    <row r="56" spans="1:47" s="2" customFormat="1" ht="10.35" customHeight="1" x14ac:dyDescent="0.2">
      <c r="A56" s="33"/>
      <c r="B56" s="34"/>
      <c r="C56" s="35"/>
      <c r="D56" s="35"/>
      <c r="E56" s="35"/>
      <c r="F56" s="35"/>
      <c r="G56" s="35"/>
      <c r="H56" s="35"/>
      <c r="I56" s="114"/>
      <c r="J56" s="35"/>
      <c r="K56" s="35"/>
      <c r="L56" s="115"/>
      <c r="S56" s="33"/>
      <c r="T56" s="33"/>
      <c r="U56" s="33"/>
      <c r="V56" s="33"/>
      <c r="W56" s="33"/>
      <c r="X56" s="33"/>
      <c r="Y56" s="33"/>
      <c r="Z56" s="33"/>
      <c r="AA56" s="33"/>
      <c r="AB56" s="33"/>
      <c r="AC56" s="33"/>
      <c r="AD56" s="33"/>
      <c r="AE56" s="33"/>
    </row>
    <row r="57" spans="1:47" s="2" customFormat="1" ht="29.25" customHeight="1" x14ac:dyDescent="0.2">
      <c r="A57" s="33"/>
      <c r="B57" s="34"/>
      <c r="C57" s="145" t="s">
        <v>124</v>
      </c>
      <c r="D57" s="146"/>
      <c r="E57" s="146"/>
      <c r="F57" s="146"/>
      <c r="G57" s="146"/>
      <c r="H57" s="146"/>
      <c r="I57" s="147"/>
      <c r="J57" s="148" t="s">
        <v>125</v>
      </c>
      <c r="K57" s="146"/>
      <c r="L57" s="115"/>
      <c r="S57" s="33"/>
      <c r="T57" s="33"/>
      <c r="U57" s="33"/>
      <c r="V57" s="33"/>
      <c r="W57" s="33"/>
      <c r="X57" s="33"/>
      <c r="Y57" s="33"/>
      <c r="Z57" s="33"/>
      <c r="AA57" s="33"/>
      <c r="AB57" s="33"/>
      <c r="AC57" s="33"/>
      <c r="AD57" s="33"/>
      <c r="AE57" s="33"/>
    </row>
    <row r="58" spans="1:47" s="2" customFormat="1" ht="10.35" customHeight="1" x14ac:dyDescent="0.2">
      <c r="A58" s="33"/>
      <c r="B58" s="34"/>
      <c r="C58" s="35"/>
      <c r="D58" s="35"/>
      <c r="E58" s="35"/>
      <c r="F58" s="35"/>
      <c r="G58" s="35"/>
      <c r="H58" s="35"/>
      <c r="I58" s="114"/>
      <c r="J58" s="35"/>
      <c r="K58" s="35"/>
      <c r="L58" s="115"/>
      <c r="S58" s="33"/>
      <c r="T58" s="33"/>
      <c r="U58" s="33"/>
      <c r="V58" s="33"/>
      <c r="W58" s="33"/>
      <c r="X58" s="33"/>
      <c r="Y58" s="33"/>
      <c r="Z58" s="33"/>
      <c r="AA58" s="33"/>
      <c r="AB58" s="33"/>
      <c r="AC58" s="33"/>
      <c r="AD58" s="33"/>
      <c r="AE58" s="33"/>
    </row>
    <row r="59" spans="1:47" s="2" customFormat="1" ht="22.9" customHeight="1" x14ac:dyDescent="0.2">
      <c r="A59" s="33"/>
      <c r="B59" s="34"/>
      <c r="C59" s="149" t="s">
        <v>74</v>
      </c>
      <c r="D59" s="35"/>
      <c r="E59" s="35"/>
      <c r="F59" s="35"/>
      <c r="G59" s="35"/>
      <c r="H59" s="35"/>
      <c r="I59" s="114"/>
      <c r="J59" s="76">
        <f>J80</f>
        <v>0</v>
      </c>
      <c r="K59" s="35"/>
      <c r="L59" s="115"/>
      <c r="S59" s="33"/>
      <c r="T59" s="33"/>
      <c r="U59" s="33"/>
      <c r="V59" s="33"/>
      <c r="W59" s="33"/>
      <c r="X59" s="33"/>
      <c r="Y59" s="33"/>
      <c r="Z59" s="33"/>
      <c r="AA59" s="33"/>
      <c r="AB59" s="33"/>
      <c r="AC59" s="33"/>
      <c r="AD59" s="33"/>
      <c r="AE59" s="33"/>
      <c r="AU59" s="16" t="s">
        <v>126</v>
      </c>
    </row>
    <row r="60" spans="1:47" s="9" customFormat="1" ht="24.95" customHeight="1" x14ac:dyDescent="0.2">
      <c r="B60" s="150"/>
      <c r="C60" s="151"/>
      <c r="D60" s="152" t="s">
        <v>777</v>
      </c>
      <c r="E60" s="153"/>
      <c r="F60" s="153"/>
      <c r="G60" s="153"/>
      <c r="H60" s="153"/>
      <c r="I60" s="154"/>
      <c r="J60" s="155">
        <f>J81</f>
        <v>0</v>
      </c>
      <c r="K60" s="151"/>
      <c r="L60" s="156"/>
    </row>
    <row r="61" spans="1:47" s="2" customFormat="1" ht="21.75" customHeight="1" x14ac:dyDescent="0.2">
      <c r="A61" s="33"/>
      <c r="B61" s="34"/>
      <c r="C61" s="35"/>
      <c r="D61" s="35"/>
      <c r="E61" s="35"/>
      <c r="F61" s="35"/>
      <c r="G61" s="35"/>
      <c r="H61" s="35"/>
      <c r="I61" s="114"/>
      <c r="J61" s="35"/>
      <c r="K61" s="35"/>
      <c r="L61" s="115"/>
      <c r="S61" s="33"/>
      <c r="T61" s="33"/>
      <c r="U61" s="33"/>
      <c r="V61" s="33"/>
      <c r="W61" s="33"/>
      <c r="X61" s="33"/>
      <c r="Y61" s="33"/>
      <c r="Z61" s="33"/>
      <c r="AA61" s="33"/>
      <c r="AB61" s="33"/>
      <c r="AC61" s="33"/>
      <c r="AD61" s="33"/>
      <c r="AE61" s="33"/>
    </row>
    <row r="62" spans="1:47" s="2" customFormat="1" ht="6.95" customHeight="1" x14ac:dyDescent="0.2">
      <c r="A62" s="33"/>
      <c r="B62" s="46"/>
      <c r="C62" s="47"/>
      <c r="D62" s="47"/>
      <c r="E62" s="47"/>
      <c r="F62" s="47"/>
      <c r="G62" s="47"/>
      <c r="H62" s="47"/>
      <c r="I62" s="141"/>
      <c r="J62" s="47"/>
      <c r="K62" s="47"/>
      <c r="L62" s="115"/>
      <c r="S62" s="33"/>
      <c r="T62" s="33"/>
      <c r="U62" s="33"/>
      <c r="V62" s="33"/>
      <c r="W62" s="33"/>
      <c r="X62" s="33"/>
      <c r="Y62" s="33"/>
      <c r="Z62" s="33"/>
      <c r="AA62" s="33"/>
      <c r="AB62" s="33"/>
      <c r="AC62" s="33"/>
      <c r="AD62" s="33"/>
      <c r="AE62" s="33"/>
    </row>
    <row r="66" spans="1:63" s="2" customFormat="1" ht="6.95" customHeight="1" x14ac:dyDescent="0.2">
      <c r="A66" s="33"/>
      <c r="B66" s="48"/>
      <c r="C66" s="49"/>
      <c r="D66" s="49"/>
      <c r="E66" s="49"/>
      <c r="F66" s="49"/>
      <c r="G66" s="49"/>
      <c r="H66" s="49"/>
      <c r="I66" s="144"/>
      <c r="J66" s="49"/>
      <c r="K66" s="49"/>
      <c r="L66" s="115"/>
      <c r="S66" s="33"/>
      <c r="T66" s="33"/>
      <c r="U66" s="33"/>
      <c r="V66" s="33"/>
      <c r="W66" s="33"/>
      <c r="X66" s="33"/>
      <c r="Y66" s="33"/>
      <c r="Z66" s="33"/>
      <c r="AA66" s="33"/>
      <c r="AB66" s="33"/>
      <c r="AC66" s="33"/>
      <c r="AD66" s="33"/>
      <c r="AE66" s="33"/>
    </row>
    <row r="67" spans="1:63" s="2" customFormat="1" ht="24.95" customHeight="1" x14ac:dyDescent="0.2">
      <c r="A67" s="33"/>
      <c r="B67" s="34"/>
      <c r="C67" s="22" t="s">
        <v>130</v>
      </c>
      <c r="D67" s="35"/>
      <c r="E67" s="35"/>
      <c r="F67" s="35"/>
      <c r="G67" s="35"/>
      <c r="H67" s="35"/>
      <c r="I67" s="114"/>
      <c r="J67" s="35"/>
      <c r="K67" s="35"/>
      <c r="L67" s="115"/>
      <c r="S67" s="33"/>
      <c r="T67" s="33"/>
      <c r="U67" s="33"/>
      <c r="V67" s="33"/>
      <c r="W67" s="33"/>
      <c r="X67" s="33"/>
      <c r="Y67" s="33"/>
      <c r="Z67" s="33"/>
      <c r="AA67" s="33"/>
      <c r="AB67" s="33"/>
      <c r="AC67" s="33"/>
      <c r="AD67" s="33"/>
      <c r="AE67" s="33"/>
    </row>
    <row r="68" spans="1:63" s="2" customFormat="1" ht="6.95" customHeight="1" x14ac:dyDescent="0.2">
      <c r="A68" s="33"/>
      <c r="B68" s="34"/>
      <c r="C68" s="35"/>
      <c r="D68" s="35"/>
      <c r="E68" s="35"/>
      <c r="F68" s="35"/>
      <c r="G68" s="35"/>
      <c r="H68" s="35"/>
      <c r="I68" s="114"/>
      <c r="J68" s="35"/>
      <c r="K68" s="35"/>
      <c r="L68" s="115"/>
      <c r="S68" s="33"/>
      <c r="T68" s="33"/>
      <c r="U68" s="33"/>
      <c r="V68" s="33"/>
      <c r="W68" s="33"/>
      <c r="X68" s="33"/>
      <c r="Y68" s="33"/>
      <c r="Z68" s="33"/>
      <c r="AA68" s="33"/>
      <c r="AB68" s="33"/>
      <c r="AC68" s="33"/>
      <c r="AD68" s="33"/>
      <c r="AE68" s="33"/>
    </row>
    <row r="69" spans="1:63" s="2" customFormat="1" ht="12" customHeight="1" x14ac:dyDescent="0.2">
      <c r="A69" s="33"/>
      <c r="B69" s="34"/>
      <c r="C69" s="28" t="s">
        <v>16</v>
      </c>
      <c r="D69" s="35"/>
      <c r="E69" s="35"/>
      <c r="F69" s="35"/>
      <c r="G69" s="35"/>
      <c r="H69" s="35"/>
      <c r="I69" s="114"/>
      <c r="J69" s="35"/>
      <c r="K69" s="35"/>
      <c r="L69" s="115"/>
      <c r="S69" s="33"/>
      <c r="T69" s="33"/>
      <c r="U69" s="33"/>
      <c r="V69" s="33"/>
      <c r="W69" s="33"/>
      <c r="X69" s="33"/>
      <c r="Y69" s="33"/>
      <c r="Z69" s="33"/>
      <c r="AA69" s="33"/>
      <c r="AB69" s="33"/>
      <c r="AC69" s="33"/>
      <c r="AD69" s="33"/>
      <c r="AE69" s="33"/>
    </row>
    <row r="70" spans="1:63" s="2" customFormat="1" ht="16.5" customHeight="1" x14ac:dyDescent="0.2">
      <c r="A70" s="33"/>
      <c r="B70" s="34"/>
      <c r="C70" s="35"/>
      <c r="D70" s="35"/>
      <c r="E70" s="370" t="str">
        <f>E7</f>
        <v>Oprava výhybek v žst. Tábor</v>
      </c>
      <c r="F70" s="371"/>
      <c r="G70" s="371"/>
      <c r="H70" s="371"/>
      <c r="I70" s="114"/>
      <c r="J70" s="35"/>
      <c r="K70" s="35"/>
      <c r="L70" s="115"/>
      <c r="S70" s="33"/>
      <c r="T70" s="33"/>
      <c r="U70" s="33"/>
      <c r="V70" s="33"/>
      <c r="W70" s="33"/>
      <c r="X70" s="33"/>
      <c r="Y70" s="33"/>
      <c r="Z70" s="33"/>
      <c r="AA70" s="33"/>
      <c r="AB70" s="33"/>
      <c r="AC70" s="33"/>
      <c r="AD70" s="33"/>
      <c r="AE70" s="33"/>
    </row>
    <row r="71" spans="1:63" s="2" customFormat="1" ht="12" customHeight="1" x14ac:dyDescent="0.2">
      <c r="A71" s="33"/>
      <c r="B71" s="34"/>
      <c r="C71" s="28" t="s">
        <v>119</v>
      </c>
      <c r="D71" s="35"/>
      <c r="E71" s="35"/>
      <c r="F71" s="35"/>
      <c r="G71" s="35"/>
      <c r="H71" s="35"/>
      <c r="I71" s="114"/>
      <c r="J71" s="35"/>
      <c r="K71" s="35"/>
      <c r="L71" s="115"/>
      <c r="S71" s="33"/>
      <c r="T71" s="33"/>
      <c r="U71" s="33"/>
      <c r="V71" s="33"/>
      <c r="W71" s="33"/>
      <c r="X71" s="33"/>
      <c r="Y71" s="33"/>
      <c r="Z71" s="33"/>
      <c r="AA71" s="33"/>
      <c r="AB71" s="33"/>
      <c r="AC71" s="33"/>
      <c r="AD71" s="33"/>
      <c r="AE71" s="33"/>
    </row>
    <row r="72" spans="1:63" s="2" customFormat="1" ht="16.5" customHeight="1" x14ac:dyDescent="0.2">
      <c r="A72" s="33"/>
      <c r="B72" s="34"/>
      <c r="C72" s="35"/>
      <c r="D72" s="35"/>
      <c r="E72" s="339" t="str">
        <f>E9</f>
        <v>VON - Vedlejší a ostatní náklady</v>
      </c>
      <c r="F72" s="372"/>
      <c r="G72" s="372"/>
      <c r="H72" s="372"/>
      <c r="I72" s="114"/>
      <c r="J72" s="35"/>
      <c r="K72" s="35"/>
      <c r="L72" s="115"/>
      <c r="S72" s="33"/>
      <c r="T72" s="33"/>
      <c r="U72" s="33"/>
      <c r="V72" s="33"/>
      <c r="W72" s="33"/>
      <c r="X72" s="33"/>
      <c r="Y72" s="33"/>
      <c r="Z72" s="33"/>
      <c r="AA72" s="33"/>
      <c r="AB72" s="33"/>
      <c r="AC72" s="33"/>
      <c r="AD72" s="33"/>
      <c r="AE72" s="33"/>
    </row>
    <row r="73" spans="1:63" s="2" customFormat="1" ht="6.95" customHeight="1" x14ac:dyDescent="0.2">
      <c r="A73" s="33"/>
      <c r="B73" s="34"/>
      <c r="C73" s="35"/>
      <c r="D73" s="35"/>
      <c r="E73" s="35"/>
      <c r="F73" s="35"/>
      <c r="G73" s="35"/>
      <c r="H73" s="35"/>
      <c r="I73" s="114"/>
      <c r="J73" s="35"/>
      <c r="K73" s="35"/>
      <c r="L73" s="115"/>
      <c r="S73" s="33"/>
      <c r="T73" s="33"/>
      <c r="U73" s="33"/>
      <c r="V73" s="33"/>
      <c r="W73" s="33"/>
      <c r="X73" s="33"/>
      <c r="Y73" s="33"/>
      <c r="Z73" s="33"/>
      <c r="AA73" s="33"/>
      <c r="AB73" s="33"/>
      <c r="AC73" s="33"/>
      <c r="AD73" s="33"/>
      <c r="AE73" s="33"/>
    </row>
    <row r="74" spans="1:63" s="2" customFormat="1" ht="12" customHeight="1" x14ac:dyDescent="0.2">
      <c r="A74" s="33"/>
      <c r="B74" s="34"/>
      <c r="C74" s="28" t="s">
        <v>22</v>
      </c>
      <c r="D74" s="35"/>
      <c r="E74" s="35"/>
      <c r="F74" s="26" t="str">
        <f>F12</f>
        <v>žst. Tábor</v>
      </c>
      <c r="G74" s="35"/>
      <c r="H74" s="35"/>
      <c r="I74" s="116" t="s">
        <v>24</v>
      </c>
      <c r="J74" s="58" t="str">
        <f>IF(J12="","",J12)</f>
        <v>25. 11. 2019</v>
      </c>
      <c r="K74" s="35"/>
      <c r="L74" s="115"/>
      <c r="S74" s="33"/>
      <c r="T74" s="33"/>
      <c r="U74" s="33"/>
      <c r="V74" s="33"/>
      <c r="W74" s="33"/>
      <c r="X74" s="33"/>
      <c r="Y74" s="33"/>
      <c r="Z74" s="33"/>
      <c r="AA74" s="33"/>
      <c r="AB74" s="33"/>
      <c r="AC74" s="33"/>
      <c r="AD74" s="33"/>
      <c r="AE74" s="33"/>
    </row>
    <row r="75" spans="1:63" s="2" customFormat="1" ht="6.95" customHeight="1" x14ac:dyDescent="0.2">
      <c r="A75" s="33"/>
      <c r="B75" s="34"/>
      <c r="C75" s="35"/>
      <c r="D75" s="35"/>
      <c r="E75" s="35"/>
      <c r="F75" s="35"/>
      <c r="G75" s="35"/>
      <c r="H75" s="35"/>
      <c r="I75" s="114"/>
      <c r="J75" s="35"/>
      <c r="K75" s="35"/>
      <c r="L75" s="115"/>
      <c r="S75" s="33"/>
      <c r="T75" s="33"/>
      <c r="U75" s="33"/>
      <c r="V75" s="33"/>
      <c r="W75" s="33"/>
      <c r="X75" s="33"/>
      <c r="Y75" s="33"/>
      <c r="Z75" s="33"/>
      <c r="AA75" s="33"/>
      <c r="AB75" s="33"/>
      <c r="AC75" s="33"/>
      <c r="AD75" s="33"/>
      <c r="AE75" s="33"/>
    </row>
    <row r="76" spans="1:63" s="2" customFormat="1" ht="15.2" customHeight="1" x14ac:dyDescent="0.2">
      <c r="A76" s="33"/>
      <c r="B76" s="34"/>
      <c r="C76" s="28" t="s">
        <v>26</v>
      </c>
      <c r="D76" s="35"/>
      <c r="E76" s="35"/>
      <c r="F76" s="26" t="str">
        <f>E15</f>
        <v>SŽDC,státní organizace,OŘ Plzeň,ST Č.Budějovice</v>
      </c>
      <c r="G76" s="35"/>
      <c r="H76" s="35"/>
      <c r="I76" s="116" t="s">
        <v>34</v>
      </c>
      <c r="J76" s="31" t="str">
        <f>E21</f>
        <v xml:space="preserve"> </v>
      </c>
      <c r="K76" s="35"/>
      <c r="L76" s="115"/>
      <c r="S76" s="33"/>
      <c r="T76" s="33"/>
      <c r="U76" s="33"/>
      <c r="V76" s="33"/>
      <c r="W76" s="33"/>
      <c r="X76" s="33"/>
      <c r="Y76" s="33"/>
      <c r="Z76" s="33"/>
      <c r="AA76" s="33"/>
      <c r="AB76" s="33"/>
      <c r="AC76" s="33"/>
      <c r="AD76" s="33"/>
      <c r="AE76" s="33"/>
    </row>
    <row r="77" spans="1:63" s="2" customFormat="1" ht="15.2" customHeight="1" x14ac:dyDescent="0.2">
      <c r="A77" s="33"/>
      <c r="B77" s="34"/>
      <c r="C77" s="28" t="s">
        <v>32</v>
      </c>
      <c r="D77" s="35"/>
      <c r="E77" s="35"/>
      <c r="F77" s="26" t="str">
        <f>IF(E18="","",E18)</f>
        <v>Vyplň údaj</v>
      </c>
      <c r="G77" s="35"/>
      <c r="H77" s="35"/>
      <c r="I77" s="116" t="s">
        <v>38</v>
      </c>
      <c r="J77" s="31" t="str">
        <f>E24</f>
        <v>Libor Brabenec</v>
      </c>
      <c r="K77" s="35"/>
      <c r="L77" s="115"/>
      <c r="S77" s="33"/>
      <c r="T77" s="33"/>
      <c r="U77" s="33"/>
      <c r="V77" s="33"/>
      <c r="W77" s="33"/>
      <c r="X77" s="33"/>
      <c r="Y77" s="33"/>
      <c r="Z77" s="33"/>
      <c r="AA77" s="33"/>
      <c r="AB77" s="33"/>
      <c r="AC77" s="33"/>
      <c r="AD77" s="33"/>
      <c r="AE77" s="33"/>
    </row>
    <row r="78" spans="1:63" s="2" customFormat="1" ht="10.35" customHeight="1" x14ac:dyDescent="0.2">
      <c r="A78" s="33"/>
      <c r="B78" s="34"/>
      <c r="C78" s="35"/>
      <c r="D78" s="35"/>
      <c r="E78" s="35"/>
      <c r="F78" s="35"/>
      <c r="G78" s="35"/>
      <c r="H78" s="35"/>
      <c r="I78" s="114"/>
      <c r="J78" s="35"/>
      <c r="K78" s="35"/>
      <c r="L78" s="115"/>
      <c r="S78" s="33"/>
      <c r="T78" s="33"/>
      <c r="U78" s="33"/>
      <c r="V78" s="33"/>
      <c r="W78" s="33"/>
      <c r="X78" s="33"/>
      <c r="Y78" s="33"/>
      <c r="Z78" s="33"/>
      <c r="AA78" s="33"/>
      <c r="AB78" s="33"/>
      <c r="AC78" s="33"/>
      <c r="AD78" s="33"/>
      <c r="AE78" s="33"/>
    </row>
    <row r="79" spans="1:63" s="11" customFormat="1" ht="29.25" customHeight="1" x14ac:dyDescent="0.2">
      <c r="A79" s="163"/>
      <c r="B79" s="164"/>
      <c r="C79" s="165" t="s">
        <v>131</v>
      </c>
      <c r="D79" s="166" t="s">
        <v>61</v>
      </c>
      <c r="E79" s="166" t="s">
        <v>57</v>
      </c>
      <c r="F79" s="166" t="s">
        <v>58</v>
      </c>
      <c r="G79" s="166" t="s">
        <v>132</v>
      </c>
      <c r="H79" s="166" t="s">
        <v>133</v>
      </c>
      <c r="I79" s="167" t="s">
        <v>134</v>
      </c>
      <c r="J79" s="166" t="s">
        <v>125</v>
      </c>
      <c r="K79" s="168" t="s">
        <v>135</v>
      </c>
      <c r="L79" s="169"/>
      <c r="M79" s="67" t="s">
        <v>35</v>
      </c>
      <c r="N79" s="68" t="s">
        <v>46</v>
      </c>
      <c r="O79" s="68" t="s">
        <v>136</v>
      </c>
      <c r="P79" s="68" t="s">
        <v>137</v>
      </c>
      <c r="Q79" s="68" t="s">
        <v>138</v>
      </c>
      <c r="R79" s="68" t="s">
        <v>139</v>
      </c>
      <c r="S79" s="68" t="s">
        <v>140</v>
      </c>
      <c r="T79" s="69" t="s">
        <v>141</v>
      </c>
      <c r="U79" s="163"/>
      <c r="V79" s="163"/>
      <c r="W79" s="163"/>
      <c r="X79" s="163"/>
      <c r="Y79" s="163"/>
      <c r="Z79" s="163"/>
      <c r="AA79" s="163"/>
      <c r="AB79" s="163"/>
      <c r="AC79" s="163"/>
      <c r="AD79" s="163"/>
      <c r="AE79" s="163"/>
    </row>
    <row r="80" spans="1:63" s="2" customFormat="1" ht="22.9" customHeight="1" x14ac:dyDescent="0.25">
      <c r="A80" s="33"/>
      <c r="B80" s="34"/>
      <c r="C80" s="74" t="s">
        <v>142</v>
      </c>
      <c r="D80" s="35"/>
      <c r="E80" s="35"/>
      <c r="F80" s="35"/>
      <c r="G80" s="35"/>
      <c r="H80" s="35"/>
      <c r="I80" s="114"/>
      <c r="J80" s="170">
        <f>BK80</f>
        <v>0</v>
      </c>
      <c r="K80" s="35"/>
      <c r="L80" s="38"/>
      <c r="M80" s="70"/>
      <c r="N80" s="171"/>
      <c r="O80" s="71"/>
      <c r="P80" s="172">
        <f>P81</f>
        <v>0</v>
      </c>
      <c r="Q80" s="71"/>
      <c r="R80" s="172">
        <f>R81</f>
        <v>0</v>
      </c>
      <c r="S80" s="71"/>
      <c r="T80" s="173">
        <f>T81</f>
        <v>0</v>
      </c>
      <c r="U80" s="33"/>
      <c r="V80" s="33"/>
      <c r="W80" s="33"/>
      <c r="X80" s="33"/>
      <c r="Y80" s="33"/>
      <c r="Z80" s="33"/>
      <c r="AA80" s="33"/>
      <c r="AB80" s="33"/>
      <c r="AC80" s="33"/>
      <c r="AD80" s="33"/>
      <c r="AE80" s="33"/>
      <c r="AT80" s="16" t="s">
        <v>75</v>
      </c>
      <c r="AU80" s="16" t="s">
        <v>126</v>
      </c>
      <c r="BK80" s="174">
        <f>BK81</f>
        <v>0</v>
      </c>
    </row>
    <row r="81" spans="1:65" s="13" customFormat="1" ht="25.9" customHeight="1" x14ac:dyDescent="0.2">
      <c r="B81" s="204"/>
      <c r="C81" s="205"/>
      <c r="D81" s="206" t="s">
        <v>75</v>
      </c>
      <c r="E81" s="207" t="s">
        <v>778</v>
      </c>
      <c r="F81" s="207" t="s">
        <v>779</v>
      </c>
      <c r="G81" s="205"/>
      <c r="H81" s="205"/>
      <c r="I81" s="208"/>
      <c r="J81" s="209">
        <f>BK81</f>
        <v>0</v>
      </c>
      <c r="K81" s="205"/>
      <c r="L81" s="210"/>
      <c r="M81" s="211"/>
      <c r="N81" s="212"/>
      <c r="O81" s="212"/>
      <c r="P81" s="213">
        <f>SUM(P82:P88)</f>
        <v>0</v>
      </c>
      <c r="Q81" s="212"/>
      <c r="R81" s="213">
        <f>SUM(R82:R88)</f>
        <v>0</v>
      </c>
      <c r="S81" s="212"/>
      <c r="T81" s="214">
        <f>SUM(T82:T88)</f>
        <v>0</v>
      </c>
      <c r="AR81" s="215" t="s">
        <v>264</v>
      </c>
      <c r="AT81" s="216" t="s">
        <v>75</v>
      </c>
      <c r="AU81" s="216" t="s">
        <v>76</v>
      </c>
      <c r="AY81" s="215" t="s">
        <v>150</v>
      </c>
      <c r="BK81" s="217">
        <f>SUM(BK82:BK88)</f>
        <v>0</v>
      </c>
    </row>
    <row r="82" spans="1:65" s="2" customFormat="1" ht="36" customHeight="1" x14ac:dyDescent="0.2">
      <c r="A82" s="33"/>
      <c r="B82" s="34"/>
      <c r="C82" s="220" t="s">
        <v>151</v>
      </c>
      <c r="D82" s="220" t="s">
        <v>303</v>
      </c>
      <c r="E82" s="221" t="s">
        <v>780</v>
      </c>
      <c r="F82" s="222" t="s">
        <v>781</v>
      </c>
      <c r="G82" s="223" t="s">
        <v>782</v>
      </c>
      <c r="H82" s="236"/>
      <c r="I82" s="225"/>
      <c r="J82" s="226">
        <f>ROUND(I82*H82,2)</f>
        <v>0</v>
      </c>
      <c r="K82" s="222" t="s">
        <v>148</v>
      </c>
      <c r="L82" s="38"/>
      <c r="M82" s="227" t="s">
        <v>35</v>
      </c>
      <c r="N82" s="228" t="s">
        <v>47</v>
      </c>
      <c r="O82" s="63"/>
      <c r="P82" s="185">
        <f>O82*H82</f>
        <v>0</v>
      </c>
      <c r="Q82" s="185">
        <v>0</v>
      </c>
      <c r="R82" s="185">
        <f>Q82*H82</f>
        <v>0</v>
      </c>
      <c r="S82" s="185">
        <v>0</v>
      </c>
      <c r="T82" s="186">
        <f>S82*H82</f>
        <v>0</v>
      </c>
      <c r="U82" s="33"/>
      <c r="V82" s="33"/>
      <c r="W82" s="33"/>
      <c r="X82" s="33"/>
      <c r="Y82" s="33"/>
      <c r="Z82" s="33"/>
      <c r="AA82" s="33"/>
      <c r="AB82" s="33"/>
      <c r="AC82" s="33"/>
      <c r="AD82" s="33"/>
      <c r="AE82" s="33"/>
      <c r="AR82" s="187" t="s">
        <v>151</v>
      </c>
      <c r="AT82" s="187" t="s">
        <v>303</v>
      </c>
      <c r="AU82" s="187" t="s">
        <v>83</v>
      </c>
      <c r="AY82" s="16" t="s">
        <v>150</v>
      </c>
      <c r="BE82" s="188">
        <f>IF(N82="základní",J82,0)</f>
        <v>0</v>
      </c>
      <c r="BF82" s="188">
        <f>IF(N82="snížená",J82,0)</f>
        <v>0</v>
      </c>
      <c r="BG82" s="188">
        <f>IF(N82="zákl. přenesená",J82,0)</f>
        <v>0</v>
      </c>
      <c r="BH82" s="188">
        <f>IF(N82="sníž. přenesená",J82,0)</f>
        <v>0</v>
      </c>
      <c r="BI82" s="188">
        <f>IF(N82="nulová",J82,0)</f>
        <v>0</v>
      </c>
      <c r="BJ82" s="16" t="s">
        <v>83</v>
      </c>
      <c r="BK82" s="188">
        <f>ROUND(I82*H82,2)</f>
        <v>0</v>
      </c>
      <c r="BL82" s="16" t="s">
        <v>151</v>
      </c>
      <c r="BM82" s="187" t="s">
        <v>783</v>
      </c>
    </row>
    <row r="83" spans="1:65" s="2" customFormat="1" ht="29.25" x14ac:dyDescent="0.2">
      <c r="A83" s="33"/>
      <c r="B83" s="34"/>
      <c r="C83" s="35"/>
      <c r="D83" s="191" t="s">
        <v>308</v>
      </c>
      <c r="E83" s="35"/>
      <c r="F83" s="201" t="s">
        <v>784</v>
      </c>
      <c r="G83" s="35"/>
      <c r="H83" s="35"/>
      <c r="I83" s="114"/>
      <c r="J83" s="35"/>
      <c r="K83" s="35"/>
      <c r="L83" s="38"/>
      <c r="M83" s="202"/>
      <c r="N83" s="203"/>
      <c r="O83" s="63"/>
      <c r="P83" s="63"/>
      <c r="Q83" s="63"/>
      <c r="R83" s="63"/>
      <c r="S83" s="63"/>
      <c r="T83" s="64"/>
      <c r="U83" s="33"/>
      <c r="V83" s="33"/>
      <c r="W83" s="33"/>
      <c r="X83" s="33"/>
      <c r="Y83" s="33"/>
      <c r="Z83" s="33"/>
      <c r="AA83" s="33"/>
      <c r="AB83" s="33"/>
      <c r="AC83" s="33"/>
      <c r="AD83" s="33"/>
      <c r="AE83" s="33"/>
      <c r="AT83" s="16" t="s">
        <v>308</v>
      </c>
      <c r="AU83" s="16" t="s">
        <v>83</v>
      </c>
    </row>
    <row r="84" spans="1:65" s="2" customFormat="1" ht="36" customHeight="1" x14ac:dyDescent="0.2">
      <c r="A84" s="33"/>
      <c r="B84" s="34"/>
      <c r="C84" s="220" t="s">
        <v>269</v>
      </c>
      <c r="D84" s="220" t="s">
        <v>303</v>
      </c>
      <c r="E84" s="221" t="s">
        <v>785</v>
      </c>
      <c r="F84" s="222" t="s">
        <v>786</v>
      </c>
      <c r="G84" s="223" t="s">
        <v>782</v>
      </c>
      <c r="H84" s="236"/>
      <c r="I84" s="225"/>
      <c r="J84" s="226">
        <f>ROUND(I84*H84,2)</f>
        <v>0</v>
      </c>
      <c r="K84" s="222" t="s">
        <v>148</v>
      </c>
      <c r="L84" s="38"/>
      <c r="M84" s="227" t="s">
        <v>35</v>
      </c>
      <c r="N84" s="228" t="s">
        <v>47</v>
      </c>
      <c r="O84" s="63"/>
      <c r="P84" s="185">
        <f>O84*H84</f>
        <v>0</v>
      </c>
      <c r="Q84" s="185">
        <v>0</v>
      </c>
      <c r="R84" s="185">
        <f>Q84*H84</f>
        <v>0</v>
      </c>
      <c r="S84" s="185">
        <v>0</v>
      </c>
      <c r="T84" s="186">
        <f>S84*H84</f>
        <v>0</v>
      </c>
      <c r="U84" s="33"/>
      <c r="V84" s="33"/>
      <c r="W84" s="33"/>
      <c r="X84" s="33"/>
      <c r="Y84" s="33"/>
      <c r="Z84" s="33"/>
      <c r="AA84" s="33"/>
      <c r="AB84" s="33"/>
      <c r="AC84" s="33"/>
      <c r="AD84" s="33"/>
      <c r="AE84" s="33"/>
      <c r="AR84" s="187" t="s">
        <v>151</v>
      </c>
      <c r="AT84" s="187" t="s">
        <v>303</v>
      </c>
      <c r="AU84" s="187" t="s">
        <v>83</v>
      </c>
      <c r="AY84" s="16" t="s">
        <v>150</v>
      </c>
      <c r="BE84" s="188">
        <f>IF(N84="základní",J84,0)</f>
        <v>0</v>
      </c>
      <c r="BF84" s="188">
        <f>IF(N84="snížená",J84,0)</f>
        <v>0</v>
      </c>
      <c r="BG84" s="188">
        <f>IF(N84="zákl. přenesená",J84,0)</f>
        <v>0</v>
      </c>
      <c r="BH84" s="188">
        <f>IF(N84="sníž. přenesená",J84,0)</f>
        <v>0</v>
      </c>
      <c r="BI84" s="188">
        <f>IF(N84="nulová",J84,0)</f>
        <v>0</v>
      </c>
      <c r="BJ84" s="16" t="s">
        <v>83</v>
      </c>
      <c r="BK84" s="188">
        <f>ROUND(I84*H84,2)</f>
        <v>0</v>
      </c>
      <c r="BL84" s="16" t="s">
        <v>151</v>
      </c>
      <c r="BM84" s="187" t="s">
        <v>787</v>
      </c>
    </row>
    <row r="85" spans="1:65" s="2" customFormat="1" ht="36" customHeight="1" x14ac:dyDescent="0.2">
      <c r="A85" s="33"/>
      <c r="B85" s="34"/>
      <c r="C85" s="220" t="s">
        <v>83</v>
      </c>
      <c r="D85" s="220" t="s">
        <v>303</v>
      </c>
      <c r="E85" s="221" t="s">
        <v>788</v>
      </c>
      <c r="F85" s="222" t="s">
        <v>789</v>
      </c>
      <c r="G85" s="223" t="s">
        <v>147</v>
      </c>
      <c r="H85" s="224">
        <v>4</v>
      </c>
      <c r="I85" s="225"/>
      <c r="J85" s="226">
        <f>ROUND(I85*H85,2)</f>
        <v>0</v>
      </c>
      <c r="K85" s="222" t="s">
        <v>148</v>
      </c>
      <c r="L85" s="38"/>
      <c r="M85" s="227" t="s">
        <v>35</v>
      </c>
      <c r="N85" s="228" t="s">
        <v>47</v>
      </c>
      <c r="O85" s="63"/>
      <c r="P85" s="185">
        <f>O85*H85</f>
        <v>0</v>
      </c>
      <c r="Q85" s="185">
        <v>0</v>
      </c>
      <c r="R85" s="185">
        <f>Q85*H85</f>
        <v>0</v>
      </c>
      <c r="S85" s="185">
        <v>0</v>
      </c>
      <c r="T85" s="186">
        <f>S85*H85</f>
        <v>0</v>
      </c>
      <c r="U85" s="33"/>
      <c r="V85" s="33"/>
      <c r="W85" s="33"/>
      <c r="X85" s="33"/>
      <c r="Y85" s="33"/>
      <c r="Z85" s="33"/>
      <c r="AA85" s="33"/>
      <c r="AB85" s="33"/>
      <c r="AC85" s="33"/>
      <c r="AD85" s="33"/>
      <c r="AE85" s="33"/>
      <c r="AR85" s="187" t="s">
        <v>151</v>
      </c>
      <c r="AT85" s="187" t="s">
        <v>303</v>
      </c>
      <c r="AU85" s="187" t="s">
        <v>83</v>
      </c>
      <c r="AY85" s="16" t="s">
        <v>150</v>
      </c>
      <c r="BE85" s="188">
        <f>IF(N85="základní",J85,0)</f>
        <v>0</v>
      </c>
      <c r="BF85" s="188">
        <f>IF(N85="snížená",J85,0)</f>
        <v>0</v>
      </c>
      <c r="BG85" s="188">
        <f>IF(N85="zákl. přenesená",J85,0)</f>
        <v>0</v>
      </c>
      <c r="BH85" s="188">
        <f>IF(N85="sníž. přenesená",J85,0)</f>
        <v>0</v>
      </c>
      <c r="BI85" s="188">
        <f>IF(N85="nulová",J85,0)</f>
        <v>0</v>
      </c>
      <c r="BJ85" s="16" t="s">
        <v>83</v>
      </c>
      <c r="BK85" s="188">
        <f>ROUND(I85*H85,2)</f>
        <v>0</v>
      </c>
      <c r="BL85" s="16" t="s">
        <v>151</v>
      </c>
      <c r="BM85" s="187" t="s">
        <v>790</v>
      </c>
    </row>
    <row r="86" spans="1:65" s="2" customFormat="1" ht="29.25" x14ac:dyDescent="0.2">
      <c r="A86" s="33"/>
      <c r="B86" s="34"/>
      <c r="C86" s="35"/>
      <c r="D86" s="191" t="s">
        <v>308</v>
      </c>
      <c r="E86" s="35"/>
      <c r="F86" s="201" t="s">
        <v>791</v>
      </c>
      <c r="G86" s="35"/>
      <c r="H86" s="35"/>
      <c r="I86" s="114"/>
      <c r="J86" s="35"/>
      <c r="K86" s="35"/>
      <c r="L86" s="38"/>
      <c r="M86" s="202"/>
      <c r="N86" s="203"/>
      <c r="O86" s="63"/>
      <c r="P86" s="63"/>
      <c r="Q86" s="63"/>
      <c r="R86" s="63"/>
      <c r="S86" s="63"/>
      <c r="T86" s="64"/>
      <c r="U86" s="33"/>
      <c r="V86" s="33"/>
      <c r="W86" s="33"/>
      <c r="X86" s="33"/>
      <c r="Y86" s="33"/>
      <c r="Z86" s="33"/>
      <c r="AA86" s="33"/>
      <c r="AB86" s="33"/>
      <c r="AC86" s="33"/>
      <c r="AD86" s="33"/>
      <c r="AE86" s="33"/>
      <c r="AT86" s="16" t="s">
        <v>308</v>
      </c>
      <c r="AU86" s="16" t="s">
        <v>83</v>
      </c>
    </row>
    <row r="87" spans="1:65" s="2" customFormat="1" ht="24" customHeight="1" x14ac:dyDescent="0.2">
      <c r="A87" s="33"/>
      <c r="B87" s="34"/>
      <c r="C87" s="220" t="s">
        <v>85</v>
      </c>
      <c r="D87" s="220" t="s">
        <v>303</v>
      </c>
      <c r="E87" s="221" t="s">
        <v>792</v>
      </c>
      <c r="F87" s="222" t="s">
        <v>793</v>
      </c>
      <c r="G87" s="223" t="s">
        <v>782</v>
      </c>
      <c r="H87" s="236"/>
      <c r="I87" s="225"/>
      <c r="J87" s="226">
        <f>ROUND(I87*H87,2)</f>
        <v>0</v>
      </c>
      <c r="K87" s="222" t="s">
        <v>148</v>
      </c>
      <c r="L87" s="38"/>
      <c r="M87" s="227" t="s">
        <v>35</v>
      </c>
      <c r="N87" s="228" t="s">
        <v>47</v>
      </c>
      <c r="O87" s="63"/>
      <c r="P87" s="185">
        <f>O87*H87</f>
        <v>0</v>
      </c>
      <c r="Q87" s="185">
        <v>0</v>
      </c>
      <c r="R87" s="185">
        <f>Q87*H87</f>
        <v>0</v>
      </c>
      <c r="S87" s="185">
        <v>0</v>
      </c>
      <c r="T87" s="186">
        <f>S87*H87</f>
        <v>0</v>
      </c>
      <c r="U87" s="33"/>
      <c r="V87" s="33"/>
      <c r="W87" s="33"/>
      <c r="X87" s="33"/>
      <c r="Y87" s="33"/>
      <c r="Z87" s="33"/>
      <c r="AA87" s="33"/>
      <c r="AB87" s="33"/>
      <c r="AC87" s="33"/>
      <c r="AD87" s="33"/>
      <c r="AE87" s="33"/>
      <c r="AR87" s="187" t="s">
        <v>151</v>
      </c>
      <c r="AT87" s="187" t="s">
        <v>303</v>
      </c>
      <c r="AU87" s="187" t="s">
        <v>83</v>
      </c>
      <c r="AY87" s="16" t="s">
        <v>150</v>
      </c>
      <c r="BE87" s="188">
        <f>IF(N87="základní",J87,0)</f>
        <v>0</v>
      </c>
      <c r="BF87" s="188">
        <f>IF(N87="snížená",J87,0)</f>
        <v>0</v>
      </c>
      <c r="BG87" s="188">
        <f>IF(N87="zákl. přenesená",J87,0)</f>
        <v>0</v>
      </c>
      <c r="BH87" s="188">
        <f>IF(N87="sníž. přenesená",J87,0)</f>
        <v>0</v>
      </c>
      <c r="BI87" s="188">
        <f>IF(N87="nulová",J87,0)</f>
        <v>0</v>
      </c>
      <c r="BJ87" s="16" t="s">
        <v>83</v>
      </c>
      <c r="BK87" s="188">
        <f>ROUND(I87*H87,2)</f>
        <v>0</v>
      </c>
      <c r="BL87" s="16" t="s">
        <v>151</v>
      </c>
      <c r="BM87" s="187" t="s">
        <v>794</v>
      </c>
    </row>
    <row r="88" spans="1:65" s="2" customFormat="1" ht="24" customHeight="1" x14ac:dyDescent="0.2">
      <c r="A88" s="33"/>
      <c r="B88" s="34"/>
      <c r="C88" s="220" t="s">
        <v>251</v>
      </c>
      <c r="D88" s="220" t="s">
        <v>303</v>
      </c>
      <c r="E88" s="221" t="s">
        <v>795</v>
      </c>
      <c r="F88" s="222" t="s">
        <v>796</v>
      </c>
      <c r="G88" s="223" t="s">
        <v>782</v>
      </c>
      <c r="H88" s="236"/>
      <c r="I88" s="225"/>
      <c r="J88" s="226">
        <f>ROUND(I88*H88,2)</f>
        <v>0</v>
      </c>
      <c r="K88" s="222" t="s">
        <v>148</v>
      </c>
      <c r="L88" s="38"/>
      <c r="M88" s="237" t="s">
        <v>35</v>
      </c>
      <c r="N88" s="238" t="s">
        <v>47</v>
      </c>
      <c r="O88" s="234"/>
      <c r="P88" s="239">
        <f>O88*H88</f>
        <v>0</v>
      </c>
      <c r="Q88" s="239">
        <v>0</v>
      </c>
      <c r="R88" s="239">
        <f>Q88*H88</f>
        <v>0</v>
      </c>
      <c r="S88" s="239">
        <v>0</v>
      </c>
      <c r="T88" s="240">
        <f>S88*H88</f>
        <v>0</v>
      </c>
      <c r="U88" s="33"/>
      <c r="V88" s="33"/>
      <c r="W88" s="33"/>
      <c r="X88" s="33"/>
      <c r="Y88" s="33"/>
      <c r="Z88" s="33"/>
      <c r="AA88" s="33"/>
      <c r="AB88" s="33"/>
      <c r="AC88" s="33"/>
      <c r="AD88" s="33"/>
      <c r="AE88" s="33"/>
      <c r="AR88" s="187" t="s">
        <v>151</v>
      </c>
      <c r="AT88" s="187" t="s">
        <v>303</v>
      </c>
      <c r="AU88" s="187" t="s">
        <v>83</v>
      </c>
      <c r="AY88" s="16" t="s">
        <v>150</v>
      </c>
      <c r="BE88" s="188">
        <f>IF(N88="základní",J88,0)</f>
        <v>0</v>
      </c>
      <c r="BF88" s="188">
        <f>IF(N88="snížená",J88,0)</f>
        <v>0</v>
      </c>
      <c r="BG88" s="188">
        <f>IF(N88="zákl. přenesená",J88,0)</f>
        <v>0</v>
      </c>
      <c r="BH88" s="188">
        <f>IF(N88="sníž. přenesená",J88,0)</f>
        <v>0</v>
      </c>
      <c r="BI88" s="188">
        <f>IF(N88="nulová",J88,0)</f>
        <v>0</v>
      </c>
      <c r="BJ88" s="16" t="s">
        <v>83</v>
      </c>
      <c r="BK88" s="188">
        <f>ROUND(I88*H88,2)</f>
        <v>0</v>
      </c>
      <c r="BL88" s="16" t="s">
        <v>151</v>
      </c>
      <c r="BM88" s="187" t="s">
        <v>797</v>
      </c>
    </row>
    <row r="89" spans="1:65" s="2" customFormat="1" ht="6.95" customHeight="1" x14ac:dyDescent="0.2">
      <c r="A89" s="33"/>
      <c r="B89" s="46"/>
      <c r="C89" s="47"/>
      <c r="D89" s="47"/>
      <c r="E89" s="47"/>
      <c r="F89" s="47"/>
      <c r="G89" s="47"/>
      <c r="H89" s="47"/>
      <c r="I89" s="141"/>
      <c r="J89" s="47"/>
      <c r="K89" s="47"/>
      <c r="L89" s="38"/>
      <c r="M89" s="33"/>
      <c r="O89" s="33"/>
      <c r="P89" s="33"/>
      <c r="Q89" s="33"/>
      <c r="R89" s="33"/>
      <c r="S89" s="33"/>
      <c r="T89" s="33"/>
      <c r="U89" s="33"/>
      <c r="V89" s="33"/>
      <c r="W89" s="33"/>
      <c r="X89" s="33"/>
      <c r="Y89" s="33"/>
      <c r="Z89" s="33"/>
      <c r="AA89" s="33"/>
      <c r="AB89" s="33"/>
      <c r="AC89" s="33"/>
      <c r="AD89" s="33"/>
      <c r="AE89" s="33"/>
    </row>
  </sheetData>
  <sheetProtection algorithmName="SHA-512" hashValue="P/Ix8bu1323bHTI+WwS8HwzfSQ2Zd6ruPqarNHSOwthbgfo7bG5Sldl9or2X05JYGWt6NqtiwhQGjUETVbECtw==" saltValue="ZrXTz3l4CqTe+hFIynMMOw2mP5OxfjHppudZvJ5zmb/VSp4cbKPDmq3C5bqWaUM/Czj9GviiOuq8v8efKLrvbg==" spinCount="100000" sheet="1" objects="1" scenarios="1" formatColumns="0" formatRows="0" autoFilter="0"/>
  <autoFilter ref="C79:K88"/>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1.25" x14ac:dyDescent="0.2"/>
  <cols>
    <col min="1" max="1" width="8.33203125" style="241" customWidth="1"/>
    <col min="2" max="2" width="1.6640625" style="241" customWidth="1"/>
    <col min="3" max="4" width="5" style="241" customWidth="1"/>
    <col min="5" max="5" width="11.6640625" style="241" customWidth="1"/>
    <col min="6" max="6" width="9.1640625" style="241" customWidth="1"/>
    <col min="7" max="7" width="5" style="241" customWidth="1"/>
    <col min="8" max="8" width="77.83203125" style="241" customWidth="1"/>
    <col min="9" max="10" width="20" style="241" customWidth="1"/>
    <col min="11" max="11" width="1.6640625" style="241" customWidth="1"/>
  </cols>
  <sheetData>
    <row r="1" spans="2:11" s="1" customFormat="1" ht="37.5" customHeight="1" x14ac:dyDescent="0.2"/>
    <row r="2" spans="2:11" s="1" customFormat="1" ht="7.5" customHeight="1" x14ac:dyDescent="0.2">
      <c r="B2" s="242"/>
      <c r="C2" s="243"/>
      <c r="D2" s="243"/>
      <c r="E2" s="243"/>
      <c r="F2" s="243"/>
      <c r="G2" s="243"/>
      <c r="H2" s="243"/>
      <c r="I2" s="243"/>
      <c r="J2" s="243"/>
      <c r="K2" s="244"/>
    </row>
    <row r="3" spans="2:11" s="14" customFormat="1" ht="45" customHeight="1" x14ac:dyDescent="0.2">
      <c r="B3" s="245"/>
      <c r="C3" s="376" t="s">
        <v>798</v>
      </c>
      <c r="D3" s="376"/>
      <c r="E3" s="376"/>
      <c r="F3" s="376"/>
      <c r="G3" s="376"/>
      <c r="H3" s="376"/>
      <c r="I3" s="376"/>
      <c r="J3" s="376"/>
      <c r="K3" s="246"/>
    </row>
    <row r="4" spans="2:11" s="1" customFormat="1" ht="25.5" customHeight="1" x14ac:dyDescent="0.3">
      <c r="B4" s="247"/>
      <c r="C4" s="380" t="s">
        <v>799</v>
      </c>
      <c r="D4" s="380"/>
      <c r="E4" s="380"/>
      <c r="F4" s="380"/>
      <c r="G4" s="380"/>
      <c r="H4" s="380"/>
      <c r="I4" s="380"/>
      <c r="J4" s="380"/>
      <c r="K4" s="248"/>
    </row>
    <row r="5" spans="2:11" s="1" customFormat="1" ht="5.25" customHeight="1" x14ac:dyDescent="0.2">
      <c r="B5" s="247"/>
      <c r="C5" s="249"/>
      <c r="D5" s="249"/>
      <c r="E5" s="249"/>
      <c r="F5" s="249"/>
      <c r="G5" s="249"/>
      <c r="H5" s="249"/>
      <c r="I5" s="249"/>
      <c r="J5" s="249"/>
      <c r="K5" s="248"/>
    </row>
    <row r="6" spans="2:11" s="1" customFormat="1" ht="15" customHeight="1" x14ac:dyDescent="0.2">
      <c r="B6" s="247"/>
      <c r="C6" s="378" t="s">
        <v>800</v>
      </c>
      <c r="D6" s="378"/>
      <c r="E6" s="378"/>
      <c r="F6" s="378"/>
      <c r="G6" s="378"/>
      <c r="H6" s="378"/>
      <c r="I6" s="378"/>
      <c r="J6" s="378"/>
      <c r="K6" s="248"/>
    </row>
    <row r="7" spans="2:11" s="1" customFormat="1" ht="15" customHeight="1" x14ac:dyDescent="0.2">
      <c r="B7" s="251"/>
      <c r="C7" s="378" t="s">
        <v>801</v>
      </c>
      <c r="D7" s="378"/>
      <c r="E7" s="378"/>
      <c r="F7" s="378"/>
      <c r="G7" s="378"/>
      <c r="H7" s="378"/>
      <c r="I7" s="378"/>
      <c r="J7" s="378"/>
      <c r="K7" s="248"/>
    </row>
    <row r="8" spans="2:11" s="1" customFormat="1" ht="12.75" customHeight="1" x14ac:dyDescent="0.2">
      <c r="B8" s="251"/>
      <c r="C8" s="250"/>
      <c r="D8" s="250"/>
      <c r="E8" s="250"/>
      <c r="F8" s="250"/>
      <c r="G8" s="250"/>
      <c r="H8" s="250"/>
      <c r="I8" s="250"/>
      <c r="J8" s="250"/>
      <c r="K8" s="248"/>
    </row>
    <row r="9" spans="2:11" s="1" customFormat="1" ht="15" customHeight="1" x14ac:dyDescent="0.2">
      <c r="B9" s="251"/>
      <c r="C9" s="378" t="s">
        <v>802</v>
      </c>
      <c r="D9" s="378"/>
      <c r="E9" s="378"/>
      <c r="F9" s="378"/>
      <c r="G9" s="378"/>
      <c r="H9" s="378"/>
      <c r="I9" s="378"/>
      <c r="J9" s="378"/>
      <c r="K9" s="248"/>
    </row>
    <row r="10" spans="2:11" s="1" customFormat="1" ht="15" customHeight="1" x14ac:dyDescent="0.2">
      <c r="B10" s="251"/>
      <c r="C10" s="250"/>
      <c r="D10" s="378" t="s">
        <v>803</v>
      </c>
      <c r="E10" s="378"/>
      <c r="F10" s="378"/>
      <c r="G10" s="378"/>
      <c r="H10" s="378"/>
      <c r="I10" s="378"/>
      <c r="J10" s="378"/>
      <c r="K10" s="248"/>
    </row>
    <row r="11" spans="2:11" s="1" customFormat="1" ht="15" customHeight="1" x14ac:dyDescent="0.2">
      <c r="B11" s="251"/>
      <c r="C11" s="252"/>
      <c r="D11" s="378" t="s">
        <v>804</v>
      </c>
      <c r="E11" s="378"/>
      <c r="F11" s="378"/>
      <c r="G11" s="378"/>
      <c r="H11" s="378"/>
      <c r="I11" s="378"/>
      <c r="J11" s="378"/>
      <c r="K11" s="248"/>
    </row>
    <row r="12" spans="2:11" s="1" customFormat="1" ht="15" customHeight="1" x14ac:dyDescent="0.2">
      <c r="B12" s="251"/>
      <c r="C12" s="252"/>
      <c r="D12" s="250"/>
      <c r="E12" s="250"/>
      <c r="F12" s="250"/>
      <c r="G12" s="250"/>
      <c r="H12" s="250"/>
      <c r="I12" s="250"/>
      <c r="J12" s="250"/>
      <c r="K12" s="248"/>
    </row>
    <row r="13" spans="2:11" s="1" customFormat="1" ht="15" customHeight="1" x14ac:dyDescent="0.2">
      <c r="B13" s="251"/>
      <c r="C13" s="252"/>
      <c r="D13" s="253" t="s">
        <v>805</v>
      </c>
      <c r="E13" s="250"/>
      <c r="F13" s="250"/>
      <c r="G13" s="250"/>
      <c r="H13" s="250"/>
      <c r="I13" s="250"/>
      <c r="J13" s="250"/>
      <c r="K13" s="248"/>
    </row>
    <row r="14" spans="2:11" s="1" customFormat="1" ht="12.75" customHeight="1" x14ac:dyDescent="0.2">
      <c r="B14" s="251"/>
      <c r="C14" s="252"/>
      <c r="D14" s="252"/>
      <c r="E14" s="252"/>
      <c r="F14" s="252"/>
      <c r="G14" s="252"/>
      <c r="H14" s="252"/>
      <c r="I14" s="252"/>
      <c r="J14" s="252"/>
      <c r="K14" s="248"/>
    </row>
    <row r="15" spans="2:11" s="1" customFormat="1" ht="15" customHeight="1" x14ac:dyDescent="0.2">
      <c r="B15" s="251"/>
      <c r="C15" s="252"/>
      <c r="D15" s="378" t="s">
        <v>806</v>
      </c>
      <c r="E15" s="378"/>
      <c r="F15" s="378"/>
      <c r="G15" s="378"/>
      <c r="H15" s="378"/>
      <c r="I15" s="378"/>
      <c r="J15" s="378"/>
      <c r="K15" s="248"/>
    </row>
    <row r="16" spans="2:11" s="1" customFormat="1" ht="15" customHeight="1" x14ac:dyDescent="0.2">
      <c r="B16" s="251"/>
      <c r="C16" s="252"/>
      <c r="D16" s="378" t="s">
        <v>807</v>
      </c>
      <c r="E16" s="378"/>
      <c r="F16" s="378"/>
      <c r="G16" s="378"/>
      <c r="H16" s="378"/>
      <c r="I16" s="378"/>
      <c r="J16" s="378"/>
      <c r="K16" s="248"/>
    </row>
    <row r="17" spans="2:11" s="1" customFormat="1" ht="15" customHeight="1" x14ac:dyDescent="0.2">
      <c r="B17" s="251"/>
      <c r="C17" s="252"/>
      <c r="D17" s="378" t="s">
        <v>808</v>
      </c>
      <c r="E17" s="378"/>
      <c r="F17" s="378"/>
      <c r="G17" s="378"/>
      <c r="H17" s="378"/>
      <c r="I17" s="378"/>
      <c r="J17" s="378"/>
      <c r="K17" s="248"/>
    </row>
    <row r="18" spans="2:11" s="1" customFormat="1" ht="15" customHeight="1" x14ac:dyDescent="0.2">
      <c r="B18" s="251"/>
      <c r="C18" s="252"/>
      <c r="D18" s="252"/>
      <c r="E18" s="254" t="s">
        <v>82</v>
      </c>
      <c r="F18" s="378" t="s">
        <v>809</v>
      </c>
      <c r="G18" s="378"/>
      <c r="H18" s="378"/>
      <c r="I18" s="378"/>
      <c r="J18" s="378"/>
      <c r="K18" s="248"/>
    </row>
    <row r="19" spans="2:11" s="1" customFormat="1" ht="15" customHeight="1" x14ac:dyDescent="0.2">
      <c r="B19" s="251"/>
      <c r="C19" s="252"/>
      <c r="D19" s="252"/>
      <c r="E19" s="254" t="s">
        <v>810</v>
      </c>
      <c r="F19" s="378" t="s">
        <v>811</v>
      </c>
      <c r="G19" s="378"/>
      <c r="H19" s="378"/>
      <c r="I19" s="378"/>
      <c r="J19" s="378"/>
      <c r="K19" s="248"/>
    </row>
    <row r="20" spans="2:11" s="1" customFormat="1" ht="15" customHeight="1" x14ac:dyDescent="0.2">
      <c r="B20" s="251"/>
      <c r="C20" s="252"/>
      <c r="D20" s="252"/>
      <c r="E20" s="254" t="s">
        <v>812</v>
      </c>
      <c r="F20" s="378" t="s">
        <v>813</v>
      </c>
      <c r="G20" s="378"/>
      <c r="H20" s="378"/>
      <c r="I20" s="378"/>
      <c r="J20" s="378"/>
      <c r="K20" s="248"/>
    </row>
    <row r="21" spans="2:11" s="1" customFormat="1" ht="15" customHeight="1" x14ac:dyDescent="0.2">
      <c r="B21" s="251"/>
      <c r="C21" s="252"/>
      <c r="D21" s="252"/>
      <c r="E21" s="254" t="s">
        <v>115</v>
      </c>
      <c r="F21" s="378" t="s">
        <v>116</v>
      </c>
      <c r="G21" s="378"/>
      <c r="H21" s="378"/>
      <c r="I21" s="378"/>
      <c r="J21" s="378"/>
      <c r="K21" s="248"/>
    </row>
    <row r="22" spans="2:11" s="1" customFormat="1" ht="15" customHeight="1" x14ac:dyDescent="0.2">
      <c r="B22" s="251"/>
      <c r="C22" s="252"/>
      <c r="D22" s="252"/>
      <c r="E22" s="254" t="s">
        <v>412</v>
      </c>
      <c r="F22" s="378" t="s">
        <v>413</v>
      </c>
      <c r="G22" s="378"/>
      <c r="H22" s="378"/>
      <c r="I22" s="378"/>
      <c r="J22" s="378"/>
      <c r="K22" s="248"/>
    </row>
    <row r="23" spans="2:11" s="1" customFormat="1" ht="15" customHeight="1" x14ac:dyDescent="0.2">
      <c r="B23" s="251"/>
      <c r="C23" s="252"/>
      <c r="D23" s="252"/>
      <c r="E23" s="254" t="s">
        <v>89</v>
      </c>
      <c r="F23" s="378" t="s">
        <v>814</v>
      </c>
      <c r="G23" s="378"/>
      <c r="H23" s="378"/>
      <c r="I23" s="378"/>
      <c r="J23" s="378"/>
      <c r="K23" s="248"/>
    </row>
    <row r="24" spans="2:11" s="1" customFormat="1" ht="12.75" customHeight="1" x14ac:dyDescent="0.2">
      <c r="B24" s="251"/>
      <c r="C24" s="252"/>
      <c r="D24" s="252"/>
      <c r="E24" s="252"/>
      <c r="F24" s="252"/>
      <c r="G24" s="252"/>
      <c r="H24" s="252"/>
      <c r="I24" s="252"/>
      <c r="J24" s="252"/>
      <c r="K24" s="248"/>
    </row>
    <row r="25" spans="2:11" s="1" customFormat="1" ht="15" customHeight="1" x14ac:dyDescent="0.2">
      <c r="B25" s="251"/>
      <c r="C25" s="378" t="s">
        <v>815</v>
      </c>
      <c r="D25" s="378"/>
      <c r="E25" s="378"/>
      <c r="F25" s="378"/>
      <c r="G25" s="378"/>
      <c r="H25" s="378"/>
      <c r="I25" s="378"/>
      <c r="J25" s="378"/>
      <c r="K25" s="248"/>
    </row>
    <row r="26" spans="2:11" s="1" customFormat="1" ht="15" customHeight="1" x14ac:dyDescent="0.2">
      <c r="B26" s="251"/>
      <c r="C26" s="378" t="s">
        <v>816</v>
      </c>
      <c r="D26" s="378"/>
      <c r="E26" s="378"/>
      <c r="F26" s="378"/>
      <c r="G26" s="378"/>
      <c r="H26" s="378"/>
      <c r="I26" s="378"/>
      <c r="J26" s="378"/>
      <c r="K26" s="248"/>
    </row>
    <row r="27" spans="2:11" s="1" customFormat="1" ht="15" customHeight="1" x14ac:dyDescent="0.2">
      <c r="B27" s="251"/>
      <c r="C27" s="250"/>
      <c r="D27" s="378" t="s">
        <v>817</v>
      </c>
      <c r="E27" s="378"/>
      <c r="F27" s="378"/>
      <c r="G27" s="378"/>
      <c r="H27" s="378"/>
      <c r="I27" s="378"/>
      <c r="J27" s="378"/>
      <c r="K27" s="248"/>
    </row>
    <row r="28" spans="2:11" s="1" customFormat="1" ht="15" customHeight="1" x14ac:dyDescent="0.2">
      <c r="B28" s="251"/>
      <c r="C28" s="252"/>
      <c r="D28" s="378" t="s">
        <v>818</v>
      </c>
      <c r="E28" s="378"/>
      <c r="F28" s="378"/>
      <c r="G28" s="378"/>
      <c r="H28" s="378"/>
      <c r="I28" s="378"/>
      <c r="J28" s="378"/>
      <c r="K28" s="248"/>
    </row>
    <row r="29" spans="2:11" s="1" customFormat="1" ht="12.75" customHeight="1" x14ac:dyDescent="0.2">
      <c r="B29" s="251"/>
      <c r="C29" s="252"/>
      <c r="D29" s="252"/>
      <c r="E29" s="252"/>
      <c r="F29" s="252"/>
      <c r="G29" s="252"/>
      <c r="H29" s="252"/>
      <c r="I29" s="252"/>
      <c r="J29" s="252"/>
      <c r="K29" s="248"/>
    </row>
    <row r="30" spans="2:11" s="1" customFormat="1" ht="15" customHeight="1" x14ac:dyDescent="0.2">
      <c r="B30" s="251"/>
      <c r="C30" s="252"/>
      <c r="D30" s="378" t="s">
        <v>819</v>
      </c>
      <c r="E30" s="378"/>
      <c r="F30" s="378"/>
      <c r="G30" s="378"/>
      <c r="H30" s="378"/>
      <c r="I30" s="378"/>
      <c r="J30" s="378"/>
      <c r="K30" s="248"/>
    </row>
    <row r="31" spans="2:11" s="1" customFormat="1" ht="15" customHeight="1" x14ac:dyDescent="0.2">
      <c r="B31" s="251"/>
      <c r="C31" s="252"/>
      <c r="D31" s="378" t="s">
        <v>820</v>
      </c>
      <c r="E31" s="378"/>
      <c r="F31" s="378"/>
      <c r="G31" s="378"/>
      <c r="H31" s="378"/>
      <c r="I31" s="378"/>
      <c r="J31" s="378"/>
      <c r="K31" s="248"/>
    </row>
    <row r="32" spans="2:11" s="1" customFormat="1" ht="12.75" customHeight="1" x14ac:dyDescent="0.2">
      <c r="B32" s="251"/>
      <c r="C32" s="252"/>
      <c r="D32" s="252"/>
      <c r="E32" s="252"/>
      <c r="F32" s="252"/>
      <c r="G32" s="252"/>
      <c r="H32" s="252"/>
      <c r="I32" s="252"/>
      <c r="J32" s="252"/>
      <c r="K32" s="248"/>
    </row>
    <row r="33" spans="2:11" s="1" customFormat="1" ht="15" customHeight="1" x14ac:dyDescent="0.2">
      <c r="B33" s="251"/>
      <c r="C33" s="252"/>
      <c r="D33" s="378" t="s">
        <v>821</v>
      </c>
      <c r="E33" s="378"/>
      <c r="F33" s="378"/>
      <c r="G33" s="378"/>
      <c r="H33" s="378"/>
      <c r="I33" s="378"/>
      <c r="J33" s="378"/>
      <c r="K33" s="248"/>
    </row>
    <row r="34" spans="2:11" s="1" customFormat="1" ht="15" customHeight="1" x14ac:dyDescent="0.2">
      <c r="B34" s="251"/>
      <c r="C34" s="252"/>
      <c r="D34" s="378" t="s">
        <v>822</v>
      </c>
      <c r="E34" s="378"/>
      <c r="F34" s="378"/>
      <c r="G34" s="378"/>
      <c r="H34" s="378"/>
      <c r="I34" s="378"/>
      <c r="J34" s="378"/>
      <c r="K34" s="248"/>
    </row>
    <row r="35" spans="2:11" s="1" customFormat="1" ht="15" customHeight="1" x14ac:dyDescent="0.2">
      <c r="B35" s="251"/>
      <c r="C35" s="252"/>
      <c r="D35" s="378" t="s">
        <v>823</v>
      </c>
      <c r="E35" s="378"/>
      <c r="F35" s="378"/>
      <c r="G35" s="378"/>
      <c r="H35" s="378"/>
      <c r="I35" s="378"/>
      <c r="J35" s="378"/>
      <c r="K35" s="248"/>
    </row>
    <row r="36" spans="2:11" s="1" customFormat="1" ht="15" customHeight="1" x14ac:dyDescent="0.2">
      <c r="B36" s="251"/>
      <c r="C36" s="252"/>
      <c r="D36" s="250"/>
      <c r="E36" s="253" t="s">
        <v>131</v>
      </c>
      <c r="F36" s="250"/>
      <c r="G36" s="378" t="s">
        <v>824</v>
      </c>
      <c r="H36" s="378"/>
      <c r="I36" s="378"/>
      <c r="J36" s="378"/>
      <c r="K36" s="248"/>
    </row>
    <row r="37" spans="2:11" s="1" customFormat="1" ht="30.75" customHeight="1" x14ac:dyDescent="0.2">
      <c r="B37" s="251"/>
      <c r="C37" s="252"/>
      <c r="D37" s="250"/>
      <c r="E37" s="253" t="s">
        <v>825</v>
      </c>
      <c r="F37" s="250"/>
      <c r="G37" s="378" t="s">
        <v>826</v>
      </c>
      <c r="H37" s="378"/>
      <c r="I37" s="378"/>
      <c r="J37" s="378"/>
      <c r="K37" s="248"/>
    </row>
    <row r="38" spans="2:11" s="1" customFormat="1" ht="15" customHeight="1" x14ac:dyDescent="0.2">
      <c r="B38" s="251"/>
      <c r="C38" s="252"/>
      <c r="D38" s="250"/>
      <c r="E38" s="253" t="s">
        <v>57</v>
      </c>
      <c r="F38" s="250"/>
      <c r="G38" s="378" t="s">
        <v>827</v>
      </c>
      <c r="H38" s="378"/>
      <c r="I38" s="378"/>
      <c r="J38" s="378"/>
      <c r="K38" s="248"/>
    </row>
    <row r="39" spans="2:11" s="1" customFormat="1" ht="15" customHeight="1" x14ac:dyDescent="0.2">
      <c r="B39" s="251"/>
      <c r="C39" s="252"/>
      <c r="D39" s="250"/>
      <c r="E39" s="253" t="s">
        <v>58</v>
      </c>
      <c r="F39" s="250"/>
      <c r="G39" s="378" t="s">
        <v>828</v>
      </c>
      <c r="H39" s="378"/>
      <c r="I39" s="378"/>
      <c r="J39" s="378"/>
      <c r="K39" s="248"/>
    </row>
    <row r="40" spans="2:11" s="1" customFormat="1" ht="15" customHeight="1" x14ac:dyDescent="0.2">
      <c r="B40" s="251"/>
      <c r="C40" s="252"/>
      <c r="D40" s="250"/>
      <c r="E40" s="253" t="s">
        <v>132</v>
      </c>
      <c r="F40" s="250"/>
      <c r="G40" s="378" t="s">
        <v>829</v>
      </c>
      <c r="H40" s="378"/>
      <c r="I40" s="378"/>
      <c r="J40" s="378"/>
      <c r="K40" s="248"/>
    </row>
    <row r="41" spans="2:11" s="1" customFormat="1" ht="15" customHeight="1" x14ac:dyDescent="0.2">
      <c r="B41" s="251"/>
      <c r="C41" s="252"/>
      <c r="D41" s="250"/>
      <c r="E41" s="253" t="s">
        <v>133</v>
      </c>
      <c r="F41" s="250"/>
      <c r="G41" s="378" t="s">
        <v>830</v>
      </c>
      <c r="H41" s="378"/>
      <c r="I41" s="378"/>
      <c r="J41" s="378"/>
      <c r="K41" s="248"/>
    </row>
    <row r="42" spans="2:11" s="1" customFormat="1" ht="15" customHeight="1" x14ac:dyDescent="0.2">
      <c r="B42" s="251"/>
      <c r="C42" s="252"/>
      <c r="D42" s="250"/>
      <c r="E42" s="253" t="s">
        <v>831</v>
      </c>
      <c r="F42" s="250"/>
      <c r="G42" s="378" t="s">
        <v>832</v>
      </c>
      <c r="H42" s="378"/>
      <c r="I42" s="378"/>
      <c r="J42" s="378"/>
      <c r="K42" s="248"/>
    </row>
    <row r="43" spans="2:11" s="1" customFormat="1" ht="15" customHeight="1" x14ac:dyDescent="0.2">
      <c r="B43" s="251"/>
      <c r="C43" s="252"/>
      <c r="D43" s="250"/>
      <c r="E43" s="253"/>
      <c r="F43" s="250"/>
      <c r="G43" s="378" t="s">
        <v>833</v>
      </c>
      <c r="H43" s="378"/>
      <c r="I43" s="378"/>
      <c r="J43" s="378"/>
      <c r="K43" s="248"/>
    </row>
    <row r="44" spans="2:11" s="1" customFormat="1" ht="15" customHeight="1" x14ac:dyDescent="0.2">
      <c r="B44" s="251"/>
      <c r="C44" s="252"/>
      <c r="D44" s="250"/>
      <c r="E44" s="253" t="s">
        <v>834</v>
      </c>
      <c r="F44" s="250"/>
      <c r="G44" s="378" t="s">
        <v>835</v>
      </c>
      <c r="H44" s="378"/>
      <c r="I44" s="378"/>
      <c r="J44" s="378"/>
      <c r="K44" s="248"/>
    </row>
    <row r="45" spans="2:11" s="1" customFormat="1" ht="15" customHeight="1" x14ac:dyDescent="0.2">
      <c r="B45" s="251"/>
      <c r="C45" s="252"/>
      <c r="D45" s="250"/>
      <c r="E45" s="253" t="s">
        <v>135</v>
      </c>
      <c r="F45" s="250"/>
      <c r="G45" s="378" t="s">
        <v>836</v>
      </c>
      <c r="H45" s="378"/>
      <c r="I45" s="378"/>
      <c r="J45" s="378"/>
      <c r="K45" s="248"/>
    </row>
    <row r="46" spans="2:11" s="1" customFormat="1" ht="12.75" customHeight="1" x14ac:dyDescent="0.2">
      <c r="B46" s="251"/>
      <c r="C46" s="252"/>
      <c r="D46" s="250"/>
      <c r="E46" s="250"/>
      <c r="F46" s="250"/>
      <c r="G46" s="250"/>
      <c r="H46" s="250"/>
      <c r="I46" s="250"/>
      <c r="J46" s="250"/>
      <c r="K46" s="248"/>
    </row>
    <row r="47" spans="2:11" s="1" customFormat="1" ht="15" customHeight="1" x14ac:dyDescent="0.2">
      <c r="B47" s="251"/>
      <c r="C47" s="252"/>
      <c r="D47" s="378" t="s">
        <v>837</v>
      </c>
      <c r="E47" s="378"/>
      <c r="F47" s="378"/>
      <c r="G47" s="378"/>
      <c r="H47" s="378"/>
      <c r="I47" s="378"/>
      <c r="J47" s="378"/>
      <c r="K47" s="248"/>
    </row>
    <row r="48" spans="2:11" s="1" customFormat="1" ht="15" customHeight="1" x14ac:dyDescent="0.2">
      <c r="B48" s="251"/>
      <c r="C48" s="252"/>
      <c r="D48" s="252"/>
      <c r="E48" s="378" t="s">
        <v>838</v>
      </c>
      <c r="F48" s="378"/>
      <c r="G48" s="378"/>
      <c r="H48" s="378"/>
      <c r="I48" s="378"/>
      <c r="J48" s="378"/>
      <c r="K48" s="248"/>
    </row>
    <row r="49" spans="2:11" s="1" customFormat="1" ht="15" customHeight="1" x14ac:dyDescent="0.2">
      <c r="B49" s="251"/>
      <c r="C49" s="252"/>
      <c r="D49" s="252"/>
      <c r="E49" s="378" t="s">
        <v>839</v>
      </c>
      <c r="F49" s="378"/>
      <c r="G49" s="378"/>
      <c r="H49" s="378"/>
      <c r="I49" s="378"/>
      <c r="J49" s="378"/>
      <c r="K49" s="248"/>
    </row>
    <row r="50" spans="2:11" s="1" customFormat="1" ht="15" customHeight="1" x14ac:dyDescent="0.2">
      <c r="B50" s="251"/>
      <c r="C50" s="252"/>
      <c r="D50" s="252"/>
      <c r="E50" s="378" t="s">
        <v>840</v>
      </c>
      <c r="F50" s="378"/>
      <c r="G50" s="378"/>
      <c r="H50" s="378"/>
      <c r="I50" s="378"/>
      <c r="J50" s="378"/>
      <c r="K50" s="248"/>
    </row>
    <row r="51" spans="2:11" s="1" customFormat="1" ht="15" customHeight="1" x14ac:dyDescent="0.2">
      <c r="B51" s="251"/>
      <c r="C51" s="252"/>
      <c r="D51" s="378" t="s">
        <v>841</v>
      </c>
      <c r="E51" s="378"/>
      <c r="F51" s="378"/>
      <c r="G51" s="378"/>
      <c r="H51" s="378"/>
      <c r="I51" s="378"/>
      <c r="J51" s="378"/>
      <c r="K51" s="248"/>
    </row>
    <row r="52" spans="2:11" s="1" customFormat="1" ht="25.5" customHeight="1" x14ac:dyDescent="0.3">
      <c r="B52" s="247"/>
      <c r="C52" s="380" t="s">
        <v>842</v>
      </c>
      <c r="D52" s="380"/>
      <c r="E52" s="380"/>
      <c r="F52" s="380"/>
      <c r="G52" s="380"/>
      <c r="H52" s="380"/>
      <c r="I52" s="380"/>
      <c r="J52" s="380"/>
      <c r="K52" s="248"/>
    </row>
    <row r="53" spans="2:11" s="1" customFormat="1" ht="5.25" customHeight="1" x14ac:dyDescent="0.2">
      <c r="B53" s="247"/>
      <c r="C53" s="249"/>
      <c r="D53" s="249"/>
      <c r="E53" s="249"/>
      <c r="F53" s="249"/>
      <c r="G53" s="249"/>
      <c r="H53" s="249"/>
      <c r="I53" s="249"/>
      <c r="J53" s="249"/>
      <c r="K53" s="248"/>
    </row>
    <row r="54" spans="2:11" s="1" customFormat="1" ht="15" customHeight="1" x14ac:dyDescent="0.2">
      <c r="B54" s="247"/>
      <c r="C54" s="378" t="s">
        <v>843</v>
      </c>
      <c r="D54" s="378"/>
      <c r="E54" s="378"/>
      <c r="F54" s="378"/>
      <c r="G54" s="378"/>
      <c r="H54" s="378"/>
      <c r="I54" s="378"/>
      <c r="J54" s="378"/>
      <c r="K54" s="248"/>
    </row>
    <row r="55" spans="2:11" s="1" customFormat="1" ht="15" customHeight="1" x14ac:dyDescent="0.2">
      <c r="B55" s="247"/>
      <c r="C55" s="378" t="s">
        <v>844</v>
      </c>
      <c r="D55" s="378"/>
      <c r="E55" s="378"/>
      <c r="F55" s="378"/>
      <c r="G55" s="378"/>
      <c r="H55" s="378"/>
      <c r="I55" s="378"/>
      <c r="J55" s="378"/>
      <c r="K55" s="248"/>
    </row>
    <row r="56" spans="2:11" s="1" customFormat="1" ht="12.75" customHeight="1" x14ac:dyDescent="0.2">
      <c r="B56" s="247"/>
      <c r="C56" s="250"/>
      <c r="D56" s="250"/>
      <c r="E56" s="250"/>
      <c r="F56" s="250"/>
      <c r="G56" s="250"/>
      <c r="H56" s="250"/>
      <c r="I56" s="250"/>
      <c r="J56" s="250"/>
      <c r="K56" s="248"/>
    </row>
    <row r="57" spans="2:11" s="1" customFormat="1" ht="15" customHeight="1" x14ac:dyDescent="0.2">
      <c r="B57" s="247"/>
      <c r="C57" s="378" t="s">
        <v>845</v>
      </c>
      <c r="D57" s="378"/>
      <c r="E57" s="378"/>
      <c r="F57" s="378"/>
      <c r="G57" s="378"/>
      <c r="H57" s="378"/>
      <c r="I57" s="378"/>
      <c r="J57" s="378"/>
      <c r="K57" s="248"/>
    </row>
    <row r="58" spans="2:11" s="1" customFormat="1" ht="15" customHeight="1" x14ac:dyDescent="0.2">
      <c r="B58" s="247"/>
      <c r="C58" s="252"/>
      <c r="D58" s="378" t="s">
        <v>846</v>
      </c>
      <c r="E58" s="378"/>
      <c r="F58" s="378"/>
      <c r="G58" s="378"/>
      <c r="H58" s="378"/>
      <c r="I58" s="378"/>
      <c r="J58" s="378"/>
      <c r="K58" s="248"/>
    </row>
    <row r="59" spans="2:11" s="1" customFormat="1" ht="15" customHeight="1" x14ac:dyDescent="0.2">
      <c r="B59" s="247"/>
      <c r="C59" s="252"/>
      <c r="D59" s="378" t="s">
        <v>847</v>
      </c>
      <c r="E59" s="378"/>
      <c r="F59" s="378"/>
      <c r="G59" s="378"/>
      <c r="H59" s="378"/>
      <c r="I59" s="378"/>
      <c r="J59" s="378"/>
      <c r="K59" s="248"/>
    </row>
    <row r="60" spans="2:11" s="1" customFormat="1" ht="15" customHeight="1" x14ac:dyDescent="0.2">
      <c r="B60" s="247"/>
      <c r="C60" s="252"/>
      <c r="D60" s="378" t="s">
        <v>848</v>
      </c>
      <c r="E60" s="378"/>
      <c r="F60" s="378"/>
      <c r="G60" s="378"/>
      <c r="H60" s="378"/>
      <c r="I60" s="378"/>
      <c r="J60" s="378"/>
      <c r="K60" s="248"/>
    </row>
    <row r="61" spans="2:11" s="1" customFormat="1" ht="15" customHeight="1" x14ac:dyDescent="0.2">
      <c r="B61" s="247"/>
      <c r="C61" s="252"/>
      <c r="D61" s="378" t="s">
        <v>849</v>
      </c>
      <c r="E61" s="378"/>
      <c r="F61" s="378"/>
      <c r="G61" s="378"/>
      <c r="H61" s="378"/>
      <c r="I61" s="378"/>
      <c r="J61" s="378"/>
      <c r="K61" s="248"/>
    </row>
    <row r="62" spans="2:11" s="1" customFormat="1" ht="15" customHeight="1" x14ac:dyDescent="0.2">
      <c r="B62" s="247"/>
      <c r="C62" s="252"/>
      <c r="D62" s="379" t="s">
        <v>850</v>
      </c>
      <c r="E62" s="379"/>
      <c r="F62" s="379"/>
      <c r="G62" s="379"/>
      <c r="H62" s="379"/>
      <c r="I62" s="379"/>
      <c r="J62" s="379"/>
      <c r="K62" s="248"/>
    </row>
    <row r="63" spans="2:11" s="1" customFormat="1" ht="15" customHeight="1" x14ac:dyDescent="0.2">
      <c r="B63" s="247"/>
      <c r="C63" s="252"/>
      <c r="D63" s="378" t="s">
        <v>851</v>
      </c>
      <c r="E63" s="378"/>
      <c r="F63" s="378"/>
      <c r="G63" s="378"/>
      <c r="H63" s="378"/>
      <c r="I63" s="378"/>
      <c r="J63" s="378"/>
      <c r="K63" s="248"/>
    </row>
    <row r="64" spans="2:11" s="1" customFormat="1" ht="12.75" customHeight="1" x14ac:dyDescent="0.2">
      <c r="B64" s="247"/>
      <c r="C64" s="252"/>
      <c r="D64" s="252"/>
      <c r="E64" s="255"/>
      <c r="F64" s="252"/>
      <c r="G64" s="252"/>
      <c r="H64" s="252"/>
      <c r="I64" s="252"/>
      <c r="J64" s="252"/>
      <c r="K64" s="248"/>
    </row>
    <row r="65" spans="2:11" s="1" customFormat="1" ht="15" customHeight="1" x14ac:dyDescent="0.2">
      <c r="B65" s="247"/>
      <c r="C65" s="252"/>
      <c r="D65" s="378" t="s">
        <v>852</v>
      </c>
      <c r="E65" s="378"/>
      <c r="F65" s="378"/>
      <c r="G65" s="378"/>
      <c r="H65" s="378"/>
      <c r="I65" s="378"/>
      <c r="J65" s="378"/>
      <c r="K65" s="248"/>
    </row>
    <row r="66" spans="2:11" s="1" customFormat="1" ht="15" customHeight="1" x14ac:dyDescent="0.2">
      <c r="B66" s="247"/>
      <c r="C66" s="252"/>
      <c r="D66" s="379" t="s">
        <v>853</v>
      </c>
      <c r="E66" s="379"/>
      <c r="F66" s="379"/>
      <c r="G66" s="379"/>
      <c r="H66" s="379"/>
      <c r="I66" s="379"/>
      <c r="J66" s="379"/>
      <c r="K66" s="248"/>
    </row>
    <row r="67" spans="2:11" s="1" customFormat="1" ht="15" customHeight="1" x14ac:dyDescent="0.2">
      <c r="B67" s="247"/>
      <c r="C67" s="252"/>
      <c r="D67" s="378" t="s">
        <v>854</v>
      </c>
      <c r="E67" s="378"/>
      <c r="F67" s="378"/>
      <c r="G67" s="378"/>
      <c r="H67" s="378"/>
      <c r="I67" s="378"/>
      <c r="J67" s="378"/>
      <c r="K67" s="248"/>
    </row>
    <row r="68" spans="2:11" s="1" customFormat="1" ht="15" customHeight="1" x14ac:dyDescent="0.2">
      <c r="B68" s="247"/>
      <c r="C68" s="252"/>
      <c r="D68" s="378" t="s">
        <v>855</v>
      </c>
      <c r="E68" s="378"/>
      <c r="F68" s="378"/>
      <c r="G68" s="378"/>
      <c r="H68" s="378"/>
      <c r="I68" s="378"/>
      <c r="J68" s="378"/>
      <c r="K68" s="248"/>
    </row>
    <row r="69" spans="2:11" s="1" customFormat="1" ht="15" customHeight="1" x14ac:dyDescent="0.2">
      <c r="B69" s="247"/>
      <c r="C69" s="252"/>
      <c r="D69" s="378" t="s">
        <v>856</v>
      </c>
      <c r="E69" s="378"/>
      <c r="F69" s="378"/>
      <c r="G69" s="378"/>
      <c r="H69" s="378"/>
      <c r="I69" s="378"/>
      <c r="J69" s="378"/>
      <c r="K69" s="248"/>
    </row>
    <row r="70" spans="2:11" s="1" customFormat="1" ht="15" customHeight="1" x14ac:dyDescent="0.2">
      <c r="B70" s="247"/>
      <c r="C70" s="252"/>
      <c r="D70" s="378" t="s">
        <v>857</v>
      </c>
      <c r="E70" s="378"/>
      <c r="F70" s="378"/>
      <c r="G70" s="378"/>
      <c r="H70" s="378"/>
      <c r="I70" s="378"/>
      <c r="J70" s="378"/>
      <c r="K70" s="248"/>
    </row>
    <row r="71" spans="2:11" s="1" customFormat="1" ht="12.75" customHeight="1" x14ac:dyDescent="0.2">
      <c r="B71" s="256"/>
      <c r="C71" s="257"/>
      <c r="D71" s="257"/>
      <c r="E71" s="257"/>
      <c r="F71" s="257"/>
      <c r="G71" s="257"/>
      <c r="H71" s="257"/>
      <c r="I71" s="257"/>
      <c r="J71" s="257"/>
      <c r="K71" s="258"/>
    </row>
    <row r="72" spans="2:11" s="1" customFormat="1" ht="18.75" customHeight="1" x14ac:dyDescent="0.2">
      <c r="B72" s="259"/>
      <c r="C72" s="259"/>
      <c r="D72" s="259"/>
      <c r="E72" s="259"/>
      <c r="F72" s="259"/>
      <c r="G72" s="259"/>
      <c r="H72" s="259"/>
      <c r="I72" s="259"/>
      <c r="J72" s="259"/>
      <c r="K72" s="260"/>
    </row>
    <row r="73" spans="2:11" s="1" customFormat="1" ht="18.75" customHeight="1" x14ac:dyDescent="0.2">
      <c r="B73" s="260"/>
      <c r="C73" s="260"/>
      <c r="D73" s="260"/>
      <c r="E73" s="260"/>
      <c r="F73" s="260"/>
      <c r="G73" s="260"/>
      <c r="H73" s="260"/>
      <c r="I73" s="260"/>
      <c r="J73" s="260"/>
      <c r="K73" s="260"/>
    </row>
    <row r="74" spans="2:11" s="1" customFormat="1" ht="7.5" customHeight="1" x14ac:dyDescent="0.2">
      <c r="B74" s="261"/>
      <c r="C74" s="262"/>
      <c r="D74" s="262"/>
      <c r="E74" s="262"/>
      <c r="F74" s="262"/>
      <c r="G74" s="262"/>
      <c r="H74" s="262"/>
      <c r="I74" s="262"/>
      <c r="J74" s="262"/>
      <c r="K74" s="263"/>
    </row>
    <row r="75" spans="2:11" s="1" customFormat="1" ht="45" customHeight="1" x14ac:dyDescent="0.2">
      <c r="B75" s="264"/>
      <c r="C75" s="377" t="s">
        <v>858</v>
      </c>
      <c r="D75" s="377"/>
      <c r="E75" s="377"/>
      <c r="F75" s="377"/>
      <c r="G75" s="377"/>
      <c r="H75" s="377"/>
      <c r="I75" s="377"/>
      <c r="J75" s="377"/>
      <c r="K75" s="265"/>
    </row>
    <row r="76" spans="2:11" s="1" customFormat="1" ht="17.25" customHeight="1" x14ac:dyDescent="0.2">
      <c r="B76" s="264"/>
      <c r="C76" s="266" t="s">
        <v>859</v>
      </c>
      <c r="D76" s="266"/>
      <c r="E76" s="266"/>
      <c r="F76" s="266" t="s">
        <v>860</v>
      </c>
      <c r="G76" s="267"/>
      <c r="H76" s="266" t="s">
        <v>58</v>
      </c>
      <c r="I76" s="266" t="s">
        <v>61</v>
      </c>
      <c r="J76" s="266" t="s">
        <v>861</v>
      </c>
      <c r="K76" s="265"/>
    </row>
    <row r="77" spans="2:11" s="1" customFormat="1" ht="17.25" customHeight="1" x14ac:dyDescent="0.2">
      <c r="B77" s="264"/>
      <c r="C77" s="268" t="s">
        <v>862</v>
      </c>
      <c r="D77" s="268"/>
      <c r="E77" s="268"/>
      <c r="F77" s="269" t="s">
        <v>863</v>
      </c>
      <c r="G77" s="270"/>
      <c r="H77" s="268"/>
      <c r="I77" s="268"/>
      <c r="J77" s="268" t="s">
        <v>864</v>
      </c>
      <c r="K77" s="265"/>
    </row>
    <row r="78" spans="2:11" s="1" customFormat="1" ht="5.25" customHeight="1" x14ac:dyDescent="0.2">
      <c r="B78" s="264"/>
      <c r="C78" s="271"/>
      <c r="D78" s="271"/>
      <c r="E78" s="271"/>
      <c r="F78" s="271"/>
      <c r="G78" s="272"/>
      <c r="H78" s="271"/>
      <c r="I78" s="271"/>
      <c r="J78" s="271"/>
      <c r="K78" s="265"/>
    </row>
    <row r="79" spans="2:11" s="1" customFormat="1" ht="15" customHeight="1" x14ac:dyDescent="0.2">
      <c r="B79" s="264"/>
      <c r="C79" s="253" t="s">
        <v>57</v>
      </c>
      <c r="D79" s="271"/>
      <c r="E79" s="271"/>
      <c r="F79" s="273" t="s">
        <v>865</v>
      </c>
      <c r="G79" s="272"/>
      <c r="H79" s="253" t="s">
        <v>866</v>
      </c>
      <c r="I79" s="253" t="s">
        <v>867</v>
      </c>
      <c r="J79" s="253">
        <v>20</v>
      </c>
      <c r="K79" s="265"/>
    </row>
    <row r="80" spans="2:11" s="1" customFormat="1" ht="15" customHeight="1" x14ac:dyDescent="0.2">
      <c r="B80" s="264"/>
      <c r="C80" s="253" t="s">
        <v>868</v>
      </c>
      <c r="D80" s="253"/>
      <c r="E80" s="253"/>
      <c r="F80" s="273" t="s">
        <v>865</v>
      </c>
      <c r="G80" s="272"/>
      <c r="H80" s="253" t="s">
        <v>869</v>
      </c>
      <c r="I80" s="253" t="s">
        <v>867</v>
      </c>
      <c r="J80" s="253">
        <v>120</v>
      </c>
      <c r="K80" s="265"/>
    </row>
    <row r="81" spans="2:11" s="1" customFormat="1" ht="15" customHeight="1" x14ac:dyDescent="0.2">
      <c r="B81" s="274"/>
      <c r="C81" s="253" t="s">
        <v>870</v>
      </c>
      <c r="D81" s="253"/>
      <c r="E81" s="253"/>
      <c r="F81" s="273" t="s">
        <v>871</v>
      </c>
      <c r="G81" s="272"/>
      <c r="H81" s="253" t="s">
        <v>872</v>
      </c>
      <c r="I81" s="253" t="s">
        <v>867</v>
      </c>
      <c r="J81" s="253">
        <v>50</v>
      </c>
      <c r="K81" s="265"/>
    </row>
    <row r="82" spans="2:11" s="1" customFormat="1" ht="15" customHeight="1" x14ac:dyDescent="0.2">
      <c r="B82" s="274"/>
      <c r="C82" s="253" t="s">
        <v>873</v>
      </c>
      <c r="D82" s="253"/>
      <c r="E82" s="253"/>
      <c r="F82" s="273" t="s">
        <v>865</v>
      </c>
      <c r="G82" s="272"/>
      <c r="H82" s="253" t="s">
        <v>874</v>
      </c>
      <c r="I82" s="253" t="s">
        <v>875</v>
      </c>
      <c r="J82" s="253"/>
      <c r="K82" s="265"/>
    </row>
    <row r="83" spans="2:11" s="1" customFormat="1" ht="15" customHeight="1" x14ac:dyDescent="0.2">
      <c r="B83" s="274"/>
      <c r="C83" s="275" t="s">
        <v>876</v>
      </c>
      <c r="D83" s="275"/>
      <c r="E83" s="275"/>
      <c r="F83" s="276" t="s">
        <v>871</v>
      </c>
      <c r="G83" s="275"/>
      <c r="H83" s="275" t="s">
        <v>877</v>
      </c>
      <c r="I83" s="275" t="s">
        <v>867</v>
      </c>
      <c r="J83" s="275">
        <v>15</v>
      </c>
      <c r="K83" s="265"/>
    </row>
    <row r="84" spans="2:11" s="1" customFormat="1" ht="15" customHeight="1" x14ac:dyDescent="0.2">
      <c r="B84" s="274"/>
      <c r="C84" s="275" t="s">
        <v>878</v>
      </c>
      <c r="D84" s="275"/>
      <c r="E84" s="275"/>
      <c r="F84" s="276" t="s">
        <v>871</v>
      </c>
      <c r="G84" s="275"/>
      <c r="H84" s="275" t="s">
        <v>879</v>
      </c>
      <c r="I84" s="275" t="s">
        <v>867</v>
      </c>
      <c r="J84" s="275">
        <v>15</v>
      </c>
      <c r="K84" s="265"/>
    </row>
    <row r="85" spans="2:11" s="1" customFormat="1" ht="15" customHeight="1" x14ac:dyDescent="0.2">
      <c r="B85" s="274"/>
      <c r="C85" s="275" t="s">
        <v>880</v>
      </c>
      <c r="D85" s="275"/>
      <c r="E85" s="275"/>
      <c r="F85" s="276" t="s">
        <v>871</v>
      </c>
      <c r="G85" s="275"/>
      <c r="H85" s="275" t="s">
        <v>881</v>
      </c>
      <c r="I85" s="275" t="s">
        <v>867</v>
      </c>
      <c r="J85" s="275">
        <v>20</v>
      </c>
      <c r="K85" s="265"/>
    </row>
    <row r="86" spans="2:11" s="1" customFormat="1" ht="15" customHeight="1" x14ac:dyDescent="0.2">
      <c r="B86" s="274"/>
      <c r="C86" s="275" t="s">
        <v>882</v>
      </c>
      <c r="D86" s="275"/>
      <c r="E86" s="275"/>
      <c r="F86" s="276" t="s">
        <v>871</v>
      </c>
      <c r="G86" s="275"/>
      <c r="H86" s="275" t="s">
        <v>883</v>
      </c>
      <c r="I86" s="275" t="s">
        <v>867</v>
      </c>
      <c r="J86" s="275">
        <v>20</v>
      </c>
      <c r="K86" s="265"/>
    </row>
    <row r="87" spans="2:11" s="1" customFormat="1" ht="15" customHeight="1" x14ac:dyDescent="0.2">
      <c r="B87" s="274"/>
      <c r="C87" s="253" t="s">
        <v>884</v>
      </c>
      <c r="D87" s="253"/>
      <c r="E87" s="253"/>
      <c r="F87" s="273" t="s">
        <v>871</v>
      </c>
      <c r="G87" s="272"/>
      <c r="H87" s="253" t="s">
        <v>885</v>
      </c>
      <c r="I87" s="253" t="s">
        <v>867</v>
      </c>
      <c r="J87" s="253">
        <v>50</v>
      </c>
      <c r="K87" s="265"/>
    </row>
    <row r="88" spans="2:11" s="1" customFormat="1" ht="15" customHeight="1" x14ac:dyDescent="0.2">
      <c r="B88" s="274"/>
      <c r="C88" s="253" t="s">
        <v>886</v>
      </c>
      <c r="D88" s="253"/>
      <c r="E88" s="253"/>
      <c r="F88" s="273" t="s">
        <v>871</v>
      </c>
      <c r="G88" s="272"/>
      <c r="H88" s="253" t="s">
        <v>887</v>
      </c>
      <c r="I88" s="253" t="s">
        <v>867</v>
      </c>
      <c r="J88" s="253">
        <v>20</v>
      </c>
      <c r="K88" s="265"/>
    </row>
    <row r="89" spans="2:11" s="1" customFormat="1" ht="15" customHeight="1" x14ac:dyDescent="0.2">
      <c r="B89" s="274"/>
      <c r="C89" s="253" t="s">
        <v>888</v>
      </c>
      <c r="D89" s="253"/>
      <c r="E89" s="253"/>
      <c r="F89" s="273" t="s">
        <v>871</v>
      </c>
      <c r="G89" s="272"/>
      <c r="H89" s="253" t="s">
        <v>889</v>
      </c>
      <c r="I89" s="253" t="s">
        <v>867</v>
      </c>
      <c r="J89" s="253">
        <v>20</v>
      </c>
      <c r="K89" s="265"/>
    </row>
    <row r="90" spans="2:11" s="1" customFormat="1" ht="15" customHeight="1" x14ac:dyDescent="0.2">
      <c r="B90" s="274"/>
      <c r="C90" s="253" t="s">
        <v>890</v>
      </c>
      <c r="D90" s="253"/>
      <c r="E90" s="253"/>
      <c r="F90" s="273" t="s">
        <v>871</v>
      </c>
      <c r="G90" s="272"/>
      <c r="H90" s="253" t="s">
        <v>891</v>
      </c>
      <c r="I90" s="253" t="s">
        <v>867</v>
      </c>
      <c r="J90" s="253">
        <v>50</v>
      </c>
      <c r="K90" s="265"/>
    </row>
    <row r="91" spans="2:11" s="1" customFormat="1" ht="15" customHeight="1" x14ac:dyDescent="0.2">
      <c r="B91" s="274"/>
      <c r="C91" s="253" t="s">
        <v>892</v>
      </c>
      <c r="D91" s="253"/>
      <c r="E91" s="253"/>
      <c r="F91" s="273" t="s">
        <v>871</v>
      </c>
      <c r="G91" s="272"/>
      <c r="H91" s="253" t="s">
        <v>892</v>
      </c>
      <c r="I91" s="253" t="s">
        <v>867</v>
      </c>
      <c r="J91" s="253">
        <v>50</v>
      </c>
      <c r="K91" s="265"/>
    </row>
    <row r="92" spans="2:11" s="1" customFormat="1" ht="15" customHeight="1" x14ac:dyDescent="0.2">
      <c r="B92" s="274"/>
      <c r="C92" s="253" t="s">
        <v>893</v>
      </c>
      <c r="D92" s="253"/>
      <c r="E92" s="253"/>
      <c r="F92" s="273" t="s">
        <v>871</v>
      </c>
      <c r="G92" s="272"/>
      <c r="H92" s="253" t="s">
        <v>894</v>
      </c>
      <c r="I92" s="253" t="s">
        <v>867</v>
      </c>
      <c r="J92" s="253">
        <v>255</v>
      </c>
      <c r="K92" s="265"/>
    </row>
    <row r="93" spans="2:11" s="1" customFormat="1" ht="15" customHeight="1" x14ac:dyDescent="0.2">
      <c r="B93" s="274"/>
      <c r="C93" s="253" t="s">
        <v>895</v>
      </c>
      <c r="D93" s="253"/>
      <c r="E93" s="253"/>
      <c r="F93" s="273" t="s">
        <v>865</v>
      </c>
      <c r="G93" s="272"/>
      <c r="H93" s="253" t="s">
        <v>896</v>
      </c>
      <c r="I93" s="253" t="s">
        <v>897</v>
      </c>
      <c r="J93" s="253"/>
      <c r="K93" s="265"/>
    </row>
    <row r="94" spans="2:11" s="1" customFormat="1" ht="15" customHeight="1" x14ac:dyDescent="0.2">
      <c r="B94" s="274"/>
      <c r="C94" s="253" t="s">
        <v>898</v>
      </c>
      <c r="D94" s="253"/>
      <c r="E94" s="253"/>
      <c r="F94" s="273" t="s">
        <v>865</v>
      </c>
      <c r="G94" s="272"/>
      <c r="H94" s="253" t="s">
        <v>899</v>
      </c>
      <c r="I94" s="253" t="s">
        <v>900</v>
      </c>
      <c r="J94" s="253"/>
      <c r="K94" s="265"/>
    </row>
    <row r="95" spans="2:11" s="1" customFormat="1" ht="15" customHeight="1" x14ac:dyDescent="0.2">
      <c r="B95" s="274"/>
      <c r="C95" s="253" t="s">
        <v>901</v>
      </c>
      <c r="D95" s="253"/>
      <c r="E95" s="253"/>
      <c r="F95" s="273" t="s">
        <v>865</v>
      </c>
      <c r="G95" s="272"/>
      <c r="H95" s="253" t="s">
        <v>901</v>
      </c>
      <c r="I95" s="253" t="s">
        <v>900</v>
      </c>
      <c r="J95" s="253"/>
      <c r="K95" s="265"/>
    </row>
    <row r="96" spans="2:11" s="1" customFormat="1" ht="15" customHeight="1" x14ac:dyDescent="0.2">
      <c r="B96" s="274"/>
      <c r="C96" s="253" t="s">
        <v>42</v>
      </c>
      <c r="D96" s="253"/>
      <c r="E96" s="253"/>
      <c r="F96" s="273" t="s">
        <v>865</v>
      </c>
      <c r="G96" s="272"/>
      <c r="H96" s="253" t="s">
        <v>902</v>
      </c>
      <c r="I96" s="253" t="s">
        <v>900</v>
      </c>
      <c r="J96" s="253"/>
      <c r="K96" s="265"/>
    </row>
    <row r="97" spans="2:11" s="1" customFormat="1" ht="15" customHeight="1" x14ac:dyDescent="0.2">
      <c r="B97" s="274"/>
      <c r="C97" s="253" t="s">
        <v>52</v>
      </c>
      <c r="D97" s="253"/>
      <c r="E97" s="253"/>
      <c r="F97" s="273" t="s">
        <v>865</v>
      </c>
      <c r="G97" s="272"/>
      <c r="H97" s="253" t="s">
        <v>903</v>
      </c>
      <c r="I97" s="253" t="s">
        <v>900</v>
      </c>
      <c r="J97" s="253"/>
      <c r="K97" s="265"/>
    </row>
    <row r="98" spans="2:11" s="1" customFormat="1" ht="15" customHeight="1" x14ac:dyDescent="0.2">
      <c r="B98" s="277"/>
      <c r="C98" s="278"/>
      <c r="D98" s="278"/>
      <c r="E98" s="278"/>
      <c r="F98" s="278"/>
      <c r="G98" s="278"/>
      <c r="H98" s="278"/>
      <c r="I98" s="278"/>
      <c r="J98" s="278"/>
      <c r="K98" s="279"/>
    </row>
    <row r="99" spans="2:11" s="1" customFormat="1" ht="18.75" customHeight="1" x14ac:dyDescent="0.2">
      <c r="B99" s="280"/>
      <c r="C99" s="281"/>
      <c r="D99" s="281"/>
      <c r="E99" s="281"/>
      <c r="F99" s="281"/>
      <c r="G99" s="281"/>
      <c r="H99" s="281"/>
      <c r="I99" s="281"/>
      <c r="J99" s="281"/>
      <c r="K99" s="280"/>
    </row>
    <row r="100" spans="2:11" s="1" customFormat="1" ht="18.75" customHeight="1" x14ac:dyDescent="0.2">
      <c r="B100" s="260"/>
      <c r="C100" s="260"/>
      <c r="D100" s="260"/>
      <c r="E100" s="260"/>
      <c r="F100" s="260"/>
      <c r="G100" s="260"/>
      <c r="H100" s="260"/>
      <c r="I100" s="260"/>
      <c r="J100" s="260"/>
      <c r="K100" s="260"/>
    </row>
    <row r="101" spans="2:11" s="1" customFormat="1" ht="7.5" customHeight="1" x14ac:dyDescent="0.2">
      <c r="B101" s="261"/>
      <c r="C101" s="262"/>
      <c r="D101" s="262"/>
      <c r="E101" s="262"/>
      <c r="F101" s="262"/>
      <c r="G101" s="262"/>
      <c r="H101" s="262"/>
      <c r="I101" s="262"/>
      <c r="J101" s="262"/>
      <c r="K101" s="263"/>
    </row>
    <row r="102" spans="2:11" s="1" customFormat="1" ht="45" customHeight="1" x14ac:dyDescent="0.2">
      <c r="B102" s="264"/>
      <c r="C102" s="377" t="s">
        <v>904</v>
      </c>
      <c r="D102" s="377"/>
      <c r="E102" s="377"/>
      <c r="F102" s="377"/>
      <c r="G102" s="377"/>
      <c r="H102" s="377"/>
      <c r="I102" s="377"/>
      <c r="J102" s="377"/>
      <c r="K102" s="265"/>
    </row>
    <row r="103" spans="2:11" s="1" customFormat="1" ht="17.25" customHeight="1" x14ac:dyDescent="0.2">
      <c r="B103" s="264"/>
      <c r="C103" s="266" t="s">
        <v>859</v>
      </c>
      <c r="D103" s="266"/>
      <c r="E103" s="266"/>
      <c r="F103" s="266" t="s">
        <v>860</v>
      </c>
      <c r="G103" s="267"/>
      <c r="H103" s="266" t="s">
        <v>58</v>
      </c>
      <c r="I103" s="266" t="s">
        <v>61</v>
      </c>
      <c r="J103" s="266" t="s">
        <v>861</v>
      </c>
      <c r="K103" s="265"/>
    </row>
    <row r="104" spans="2:11" s="1" customFormat="1" ht="17.25" customHeight="1" x14ac:dyDescent="0.2">
      <c r="B104" s="264"/>
      <c r="C104" s="268" t="s">
        <v>862</v>
      </c>
      <c r="D104" s="268"/>
      <c r="E104" s="268"/>
      <c r="F104" s="269" t="s">
        <v>863</v>
      </c>
      <c r="G104" s="270"/>
      <c r="H104" s="268"/>
      <c r="I104" s="268"/>
      <c r="J104" s="268" t="s">
        <v>864</v>
      </c>
      <c r="K104" s="265"/>
    </row>
    <row r="105" spans="2:11" s="1" customFormat="1" ht="5.25" customHeight="1" x14ac:dyDescent="0.2">
      <c r="B105" s="264"/>
      <c r="C105" s="266"/>
      <c r="D105" s="266"/>
      <c r="E105" s="266"/>
      <c r="F105" s="266"/>
      <c r="G105" s="282"/>
      <c r="H105" s="266"/>
      <c r="I105" s="266"/>
      <c r="J105" s="266"/>
      <c r="K105" s="265"/>
    </row>
    <row r="106" spans="2:11" s="1" customFormat="1" ht="15" customHeight="1" x14ac:dyDescent="0.2">
      <c r="B106" s="264"/>
      <c r="C106" s="253" t="s">
        <v>57</v>
      </c>
      <c r="D106" s="271"/>
      <c r="E106" s="271"/>
      <c r="F106" s="273" t="s">
        <v>865</v>
      </c>
      <c r="G106" s="282"/>
      <c r="H106" s="253" t="s">
        <v>905</v>
      </c>
      <c r="I106" s="253" t="s">
        <v>867</v>
      </c>
      <c r="J106" s="253">
        <v>20</v>
      </c>
      <c r="K106" s="265"/>
    </row>
    <row r="107" spans="2:11" s="1" customFormat="1" ht="15" customHeight="1" x14ac:dyDescent="0.2">
      <c r="B107" s="264"/>
      <c r="C107" s="253" t="s">
        <v>868</v>
      </c>
      <c r="D107" s="253"/>
      <c r="E107" s="253"/>
      <c r="F107" s="273" t="s">
        <v>865</v>
      </c>
      <c r="G107" s="253"/>
      <c r="H107" s="253" t="s">
        <v>905</v>
      </c>
      <c r="I107" s="253" t="s">
        <v>867</v>
      </c>
      <c r="J107" s="253">
        <v>120</v>
      </c>
      <c r="K107" s="265"/>
    </row>
    <row r="108" spans="2:11" s="1" customFormat="1" ht="15" customHeight="1" x14ac:dyDescent="0.2">
      <c r="B108" s="274"/>
      <c r="C108" s="253" t="s">
        <v>870</v>
      </c>
      <c r="D108" s="253"/>
      <c r="E108" s="253"/>
      <c r="F108" s="273" t="s">
        <v>871</v>
      </c>
      <c r="G108" s="253"/>
      <c r="H108" s="253" t="s">
        <v>905</v>
      </c>
      <c r="I108" s="253" t="s">
        <v>867</v>
      </c>
      <c r="J108" s="253">
        <v>50</v>
      </c>
      <c r="K108" s="265"/>
    </row>
    <row r="109" spans="2:11" s="1" customFormat="1" ht="15" customHeight="1" x14ac:dyDescent="0.2">
      <c r="B109" s="274"/>
      <c r="C109" s="253" t="s">
        <v>873</v>
      </c>
      <c r="D109" s="253"/>
      <c r="E109" s="253"/>
      <c r="F109" s="273" t="s">
        <v>865</v>
      </c>
      <c r="G109" s="253"/>
      <c r="H109" s="253" t="s">
        <v>905</v>
      </c>
      <c r="I109" s="253" t="s">
        <v>875</v>
      </c>
      <c r="J109" s="253"/>
      <c r="K109" s="265"/>
    </row>
    <row r="110" spans="2:11" s="1" customFormat="1" ht="15" customHeight="1" x14ac:dyDescent="0.2">
      <c r="B110" s="274"/>
      <c r="C110" s="253" t="s">
        <v>884</v>
      </c>
      <c r="D110" s="253"/>
      <c r="E110" s="253"/>
      <c r="F110" s="273" t="s">
        <v>871</v>
      </c>
      <c r="G110" s="253"/>
      <c r="H110" s="253" t="s">
        <v>905</v>
      </c>
      <c r="I110" s="253" t="s">
        <v>867</v>
      </c>
      <c r="J110" s="253">
        <v>50</v>
      </c>
      <c r="K110" s="265"/>
    </row>
    <row r="111" spans="2:11" s="1" customFormat="1" ht="15" customHeight="1" x14ac:dyDescent="0.2">
      <c r="B111" s="274"/>
      <c r="C111" s="253" t="s">
        <v>892</v>
      </c>
      <c r="D111" s="253"/>
      <c r="E111" s="253"/>
      <c r="F111" s="273" t="s">
        <v>871</v>
      </c>
      <c r="G111" s="253"/>
      <c r="H111" s="253" t="s">
        <v>905</v>
      </c>
      <c r="I111" s="253" t="s">
        <v>867</v>
      </c>
      <c r="J111" s="253">
        <v>50</v>
      </c>
      <c r="K111" s="265"/>
    </row>
    <row r="112" spans="2:11" s="1" customFormat="1" ht="15" customHeight="1" x14ac:dyDescent="0.2">
      <c r="B112" s="274"/>
      <c r="C112" s="253" t="s">
        <v>890</v>
      </c>
      <c r="D112" s="253"/>
      <c r="E112" s="253"/>
      <c r="F112" s="273" t="s">
        <v>871</v>
      </c>
      <c r="G112" s="253"/>
      <c r="H112" s="253" t="s">
        <v>905</v>
      </c>
      <c r="I112" s="253" t="s">
        <v>867</v>
      </c>
      <c r="J112" s="253">
        <v>50</v>
      </c>
      <c r="K112" s="265"/>
    </row>
    <row r="113" spans="2:11" s="1" customFormat="1" ht="15" customHeight="1" x14ac:dyDescent="0.2">
      <c r="B113" s="274"/>
      <c r="C113" s="253" t="s">
        <v>57</v>
      </c>
      <c r="D113" s="253"/>
      <c r="E113" s="253"/>
      <c r="F113" s="273" t="s">
        <v>865</v>
      </c>
      <c r="G113" s="253"/>
      <c r="H113" s="253" t="s">
        <v>906</v>
      </c>
      <c r="I113" s="253" t="s">
        <v>867</v>
      </c>
      <c r="J113" s="253">
        <v>20</v>
      </c>
      <c r="K113" s="265"/>
    </row>
    <row r="114" spans="2:11" s="1" customFormat="1" ht="15" customHeight="1" x14ac:dyDescent="0.2">
      <c r="B114" s="274"/>
      <c r="C114" s="253" t="s">
        <v>907</v>
      </c>
      <c r="D114" s="253"/>
      <c r="E114" s="253"/>
      <c r="F114" s="273" t="s">
        <v>865</v>
      </c>
      <c r="G114" s="253"/>
      <c r="H114" s="253" t="s">
        <v>908</v>
      </c>
      <c r="I114" s="253" t="s">
        <v>867</v>
      </c>
      <c r="J114" s="253">
        <v>120</v>
      </c>
      <c r="K114" s="265"/>
    </row>
    <row r="115" spans="2:11" s="1" customFormat="1" ht="15" customHeight="1" x14ac:dyDescent="0.2">
      <c r="B115" s="274"/>
      <c r="C115" s="253" t="s">
        <v>42</v>
      </c>
      <c r="D115" s="253"/>
      <c r="E115" s="253"/>
      <c r="F115" s="273" t="s">
        <v>865</v>
      </c>
      <c r="G115" s="253"/>
      <c r="H115" s="253" t="s">
        <v>909</v>
      </c>
      <c r="I115" s="253" t="s">
        <v>900</v>
      </c>
      <c r="J115" s="253"/>
      <c r="K115" s="265"/>
    </row>
    <row r="116" spans="2:11" s="1" customFormat="1" ht="15" customHeight="1" x14ac:dyDescent="0.2">
      <c r="B116" s="274"/>
      <c r="C116" s="253" t="s">
        <v>52</v>
      </c>
      <c r="D116" s="253"/>
      <c r="E116" s="253"/>
      <c r="F116" s="273" t="s">
        <v>865</v>
      </c>
      <c r="G116" s="253"/>
      <c r="H116" s="253" t="s">
        <v>910</v>
      </c>
      <c r="I116" s="253" t="s">
        <v>900</v>
      </c>
      <c r="J116" s="253"/>
      <c r="K116" s="265"/>
    </row>
    <row r="117" spans="2:11" s="1" customFormat="1" ht="15" customHeight="1" x14ac:dyDescent="0.2">
      <c r="B117" s="274"/>
      <c r="C117" s="253" t="s">
        <v>61</v>
      </c>
      <c r="D117" s="253"/>
      <c r="E117" s="253"/>
      <c r="F117" s="273" t="s">
        <v>865</v>
      </c>
      <c r="G117" s="253"/>
      <c r="H117" s="253" t="s">
        <v>911</v>
      </c>
      <c r="I117" s="253" t="s">
        <v>912</v>
      </c>
      <c r="J117" s="253"/>
      <c r="K117" s="265"/>
    </row>
    <row r="118" spans="2:11" s="1" customFormat="1" ht="15" customHeight="1" x14ac:dyDescent="0.2">
      <c r="B118" s="277"/>
      <c r="C118" s="283"/>
      <c r="D118" s="283"/>
      <c r="E118" s="283"/>
      <c r="F118" s="283"/>
      <c r="G118" s="283"/>
      <c r="H118" s="283"/>
      <c r="I118" s="283"/>
      <c r="J118" s="283"/>
      <c r="K118" s="279"/>
    </row>
    <row r="119" spans="2:11" s="1" customFormat="1" ht="18.75" customHeight="1" x14ac:dyDescent="0.2">
      <c r="B119" s="284"/>
      <c r="C119" s="250"/>
      <c r="D119" s="250"/>
      <c r="E119" s="250"/>
      <c r="F119" s="285"/>
      <c r="G119" s="250"/>
      <c r="H119" s="250"/>
      <c r="I119" s="250"/>
      <c r="J119" s="250"/>
      <c r="K119" s="284"/>
    </row>
    <row r="120" spans="2:11" s="1" customFormat="1" ht="18.75" customHeight="1" x14ac:dyDescent="0.2">
      <c r="B120" s="260"/>
      <c r="C120" s="260"/>
      <c r="D120" s="260"/>
      <c r="E120" s="260"/>
      <c r="F120" s="260"/>
      <c r="G120" s="260"/>
      <c r="H120" s="260"/>
      <c r="I120" s="260"/>
      <c r="J120" s="260"/>
      <c r="K120" s="260"/>
    </row>
    <row r="121" spans="2:11" s="1" customFormat="1" ht="7.5" customHeight="1" x14ac:dyDescent="0.2">
      <c r="B121" s="286"/>
      <c r="C121" s="287"/>
      <c r="D121" s="287"/>
      <c r="E121" s="287"/>
      <c r="F121" s="287"/>
      <c r="G121" s="287"/>
      <c r="H121" s="287"/>
      <c r="I121" s="287"/>
      <c r="J121" s="287"/>
      <c r="K121" s="288"/>
    </row>
    <row r="122" spans="2:11" s="1" customFormat="1" ht="45" customHeight="1" x14ac:dyDescent="0.2">
      <c r="B122" s="289"/>
      <c r="C122" s="376" t="s">
        <v>913</v>
      </c>
      <c r="D122" s="376"/>
      <c r="E122" s="376"/>
      <c r="F122" s="376"/>
      <c r="G122" s="376"/>
      <c r="H122" s="376"/>
      <c r="I122" s="376"/>
      <c r="J122" s="376"/>
      <c r="K122" s="290"/>
    </row>
    <row r="123" spans="2:11" s="1" customFormat="1" ht="17.25" customHeight="1" x14ac:dyDescent="0.2">
      <c r="B123" s="291"/>
      <c r="C123" s="266" t="s">
        <v>859</v>
      </c>
      <c r="D123" s="266"/>
      <c r="E123" s="266"/>
      <c r="F123" s="266" t="s">
        <v>860</v>
      </c>
      <c r="G123" s="267"/>
      <c r="H123" s="266" t="s">
        <v>58</v>
      </c>
      <c r="I123" s="266" t="s">
        <v>61</v>
      </c>
      <c r="J123" s="266" t="s">
        <v>861</v>
      </c>
      <c r="K123" s="292"/>
    </row>
    <row r="124" spans="2:11" s="1" customFormat="1" ht="17.25" customHeight="1" x14ac:dyDescent="0.2">
      <c r="B124" s="291"/>
      <c r="C124" s="268" t="s">
        <v>862</v>
      </c>
      <c r="D124" s="268"/>
      <c r="E124" s="268"/>
      <c r="F124" s="269" t="s">
        <v>863</v>
      </c>
      <c r="G124" s="270"/>
      <c r="H124" s="268"/>
      <c r="I124" s="268"/>
      <c r="J124" s="268" t="s">
        <v>864</v>
      </c>
      <c r="K124" s="292"/>
    </row>
    <row r="125" spans="2:11" s="1" customFormat="1" ht="5.25" customHeight="1" x14ac:dyDescent="0.2">
      <c r="B125" s="293"/>
      <c r="C125" s="271"/>
      <c r="D125" s="271"/>
      <c r="E125" s="271"/>
      <c r="F125" s="271"/>
      <c r="G125" s="253"/>
      <c r="H125" s="271"/>
      <c r="I125" s="271"/>
      <c r="J125" s="271"/>
      <c r="K125" s="294"/>
    </row>
    <row r="126" spans="2:11" s="1" customFormat="1" ht="15" customHeight="1" x14ac:dyDescent="0.2">
      <c r="B126" s="293"/>
      <c r="C126" s="253" t="s">
        <v>868</v>
      </c>
      <c r="D126" s="271"/>
      <c r="E126" s="271"/>
      <c r="F126" s="273" t="s">
        <v>865</v>
      </c>
      <c r="G126" s="253"/>
      <c r="H126" s="253" t="s">
        <v>905</v>
      </c>
      <c r="I126" s="253" t="s">
        <v>867</v>
      </c>
      <c r="J126" s="253">
        <v>120</v>
      </c>
      <c r="K126" s="295"/>
    </row>
    <row r="127" spans="2:11" s="1" customFormat="1" ht="15" customHeight="1" x14ac:dyDescent="0.2">
      <c r="B127" s="293"/>
      <c r="C127" s="253" t="s">
        <v>914</v>
      </c>
      <c r="D127" s="253"/>
      <c r="E127" s="253"/>
      <c r="F127" s="273" t="s">
        <v>865</v>
      </c>
      <c r="G127" s="253"/>
      <c r="H127" s="253" t="s">
        <v>915</v>
      </c>
      <c r="I127" s="253" t="s">
        <v>867</v>
      </c>
      <c r="J127" s="253" t="s">
        <v>916</v>
      </c>
      <c r="K127" s="295"/>
    </row>
    <row r="128" spans="2:11" s="1" customFormat="1" ht="15" customHeight="1" x14ac:dyDescent="0.2">
      <c r="B128" s="293"/>
      <c r="C128" s="253" t="s">
        <v>89</v>
      </c>
      <c r="D128" s="253"/>
      <c r="E128" s="253"/>
      <c r="F128" s="273" t="s">
        <v>865</v>
      </c>
      <c r="G128" s="253"/>
      <c r="H128" s="253" t="s">
        <v>917</v>
      </c>
      <c r="I128" s="253" t="s">
        <v>867</v>
      </c>
      <c r="J128" s="253" t="s">
        <v>916</v>
      </c>
      <c r="K128" s="295"/>
    </row>
    <row r="129" spans="2:11" s="1" customFormat="1" ht="15" customHeight="1" x14ac:dyDescent="0.2">
      <c r="B129" s="293"/>
      <c r="C129" s="253" t="s">
        <v>876</v>
      </c>
      <c r="D129" s="253"/>
      <c r="E129" s="253"/>
      <c r="F129" s="273" t="s">
        <v>871</v>
      </c>
      <c r="G129" s="253"/>
      <c r="H129" s="253" t="s">
        <v>877</v>
      </c>
      <c r="I129" s="253" t="s">
        <v>867</v>
      </c>
      <c r="J129" s="253">
        <v>15</v>
      </c>
      <c r="K129" s="295"/>
    </row>
    <row r="130" spans="2:11" s="1" customFormat="1" ht="15" customHeight="1" x14ac:dyDescent="0.2">
      <c r="B130" s="293"/>
      <c r="C130" s="275" t="s">
        <v>878</v>
      </c>
      <c r="D130" s="275"/>
      <c r="E130" s="275"/>
      <c r="F130" s="276" t="s">
        <v>871</v>
      </c>
      <c r="G130" s="275"/>
      <c r="H130" s="275" t="s">
        <v>879</v>
      </c>
      <c r="I130" s="275" t="s">
        <v>867</v>
      </c>
      <c r="J130" s="275">
        <v>15</v>
      </c>
      <c r="K130" s="295"/>
    </row>
    <row r="131" spans="2:11" s="1" customFormat="1" ht="15" customHeight="1" x14ac:dyDescent="0.2">
      <c r="B131" s="293"/>
      <c r="C131" s="275" t="s">
        <v>880</v>
      </c>
      <c r="D131" s="275"/>
      <c r="E131" s="275"/>
      <c r="F131" s="276" t="s">
        <v>871</v>
      </c>
      <c r="G131" s="275"/>
      <c r="H131" s="275" t="s">
        <v>881</v>
      </c>
      <c r="I131" s="275" t="s">
        <v>867</v>
      </c>
      <c r="J131" s="275">
        <v>20</v>
      </c>
      <c r="K131" s="295"/>
    </row>
    <row r="132" spans="2:11" s="1" customFormat="1" ht="15" customHeight="1" x14ac:dyDescent="0.2">
      <c r="B132" s="293"/>
      <c r="C132" s="275" t="s">
        <v>882</v>
      </c>
      <c r="D132" s="275"/>
      <c r="E132" s="275"/>
      <c r="F132" s="276" t="s">
        <v>871</v>
      </c>
      <c r="G132" s="275"/>
      <c r="H132" s="275" t="s">
        <v>883</v>
      </c>
      <c r="I132" s="275" t="s">
        <v>867</v>
      </c>
      <c r="J132" s="275">
        <v>20</v>
      </c>
      <c r="K132" s="295"/>
    </row>
    <row r="133" spans="2:11" s="1" customFormat="1" ht="15" customHeight="1" x14ac:dyDescent="0.2">
      <c r="B133" s="293"/>
      <c r="C133" s="253" t="s">
        <v>870</v>
      </c>
      <c r="D133" s="253"/>
      <c r="E133" s="253"/>
      <c r="F133" s="273" t="s">
        <v>871</v>
      </c>
      <c r="G133" s="253"/>
      <c r="H133" s="253" t="s">
        <v>905</v>
      </c>
      <c r="I133" s="253" t="s">
        <v>867</v>
      </c>
      <c r="J133" s="253">
        <v>50</v>
      </c>
      <c r="K133" s="295"/>
    </row>
    <row r="134" spans="2:11" s="1" customFormat="1" ht="15" customHeight="1" x14ac:dyDescent="0.2">
      <c r="B134" s="293"/>
      <c r="C134" s="253" t="s">
        <v>884</v>
      </c>
      <c r="D134" s="253"/>
      <c r="E134" s="253"/>
      <c r="F134" s="273" t="s">
        <v>871</v>
      </c>
      <c r="G134" s="253"/>
      <c r="H134" s="253" t="s">
        <v>905</v>
      </c>
      <c r="I134" s="253" t="s">
        <v>867</v>
      </c>
      <c r="J134" s="253">
        <v>50</v>
      </c>
      <c r="K134" s="295"/>
    </row>
    <row r="135" spans="2:11" s="1" customFormat="1" ht="15" customHeight="1" x14ac:dyDescent="0.2">
      <c r="B135" s="293"/>
      <c r="C135" s="253" t="s">
        <v>890</v>
      </c>
      <c r="D135" s="253"/>
      <c r="E135" s="253"/>
      <c r="F135" s="273" t="s">
        <v>871</v>
      </c>
      <c r="G135" s="253"/>
      <c r="H135" s="253" t="s">
        <v>905</v>
      </c>
      <c r="I135" s="253" t="s">
        <v>867</v>
      </c>
      <c r="J135" s="253">
        <v>50</v>
      </c>
      <c r="K135" s="295"/>
    </row>
    <row r="136" spans="2:11" s="1" customFormat="1" ht="15" customHeight="1" x14ac:dyDescent="0.2">
      <c r="B136" s="293"/>
      <c r="C136" s="253" t="s">
        <v>892</v>
      </c>
      <c r="D136" s="253"/>
      <c r="E136" s="253"/>
      <c r="F136" s="273" t="s">
        <v>871</v>
      </c>
      <c r="G136" s="253"/>
      <c r="H136" s="253" t="s">
        <v>905</v>
      </c>
      <c r="I136" s="253" t="s">
        <v>867</v>
      </c>
      <c r="J136" s="253">
        <v>50</v>
      </c>
      <c r="K136" s="295"/>
    </row>
    <row r="137" spans="2:11" s="1" customFormat="1" ht="15" customHeight="1" x14ac:dyDescent="0.2">
      <c r="B137" s="293"/>
      <c r="C137" s="253" t="s">
        <v>893</v>
      </c>
      <c r="D137" s="253"/>
      <c r="E137" s="253"/>
      <c r="F137" s="273" t="s">
        <v>871</v>
      </c>
      <c r="G137" s="253"/>
      <c r="H137" s="253" t="s">
        <v>918</v>
      </c>
      <c r="I137" s="253" t="s">
        <v>867</v>
      </c>
      <c r="J137" s="253">
        <v>255</v>
      </c>
      <c r="K137" s="295"/>
    </row>
    <row r="138" spans="2:11" s="1" customFormat="1" ht="15" customHeight="1" x14ac:dyDescent="0.2">
      <c r="B138" s="293"/>
      <c r="C138" s="253" t="s">
        <v>895</v>
      </c>
      <c r="D138" s="253"/>
      <c r="E138" s="253"/>
      <c r="F138" s="273" t="s">
        <v>865</v>
      </c>
      <c r="G138" s="253"/>
      <c r="H138" s="253" t="s">
        <v>919</v>
      </c>
      <c r="I138" s="253" t="s">
        <v>897</v>
      </c>
      <c r="J138" s="253"/>
      <c r="K138" s="295"/>
    </row>
    <row r="139" spans="2:11" s="1" customFormat="1" ht="15" customHeight="1" x14ac:dyDescent="0.2">
      <c r="B139" s="293"/>
      <c r="C139" s="253" t="s">
        <v>898</v>
      </c>
      <c r="D139" s="253"/>
      <c r="E139" s="253"/>
      <c r="F139" s="273" t="s">
        <v>865</v>
      </c>
      <c r="G139" s="253"/>
      <c r="H139" s="253" t="s">
        <v>920</v>
      </c>
      <c r="I139" s="253" t="s">
        <v>900</v>
      </c>
      <c r="J139" s="253"/>
      <c r="K139" s="295"/>
    </row>
    <row r="140" spans="2:11" s="1" customFormat="1" ht="15" customHeight="1" x14ac:dyDescent="0.2">
      <c r="B140" s="293"/>
      <c r="C140" s="253" t="s">
        <v>901</v>
      </c>
      <c r="D140" s="253"/>
      <c r="E140" s="253"/>
      <c r="F140" s="273" t="s">
        <v>865</v>
      </c>
      <c r="G140" s="253"/>
      <c r="H140" s="253" t="s">
        <v>901</v>
      </c>
      <c r="I140" s="253" t="s">
        <v>900</v>
      </c>
      <c r="J140" s="253"/>
      <c r="K140" s="295"/>
    </row>
    <row r="141" spans="2:11" s="1" customFormat="1" ht="15" customHeight="1" x14ac:dyDescent="0.2">
      <c r="B141" s="293"/>
      <c r="C141" s="253" t="s">
        <v>42</v>
      </c>
      <c r="D141" s="253"/>
      <c r="E141" s="253"/>
      <c r="F141" s="273" t="s">
        <v>865</v>
      </c>
      <c r="G141" s="253"/>
      <c r="H141" s="253" t="s">
        <v>921</v>
      </c>
      <c r="I141" s="253" t="s">
        <v>900</v>
      </c>
      <c r="J141" s="253"/>
      <c r="K141" s="295"/>
    </row>
    <row r="142" spans="2:11" s="1" customFormat="1" ht="15" customHeight="1" x14ac:dyDescent="0.2">
      <c r="B142" s="293"/>
      <c r="C142" s="253" t="s">
        <v>922</v>
      </c>
      <c r="D142" s="253"/>
      <c r="E142" s="253"/>
      <c r="F142" s="273" t="s">
        <v>865</v>
      </c>
      <c r="G142" s="253"/>
      <c r="H142" s="253" t="s">
        <v>923</v>
      </c>
      <c r="I142" s="253" t="s">
        <v>900</v>
      </c>
      <c r="J142" s="253"/>
      <c r="K142" s="295"/>
    </row>
    <row r="143" spans="2:11" s="1" customFormat="1" ht="15" customHeight="1" x14ac:dyDescent="0.2">
      <c r="B143" s="296"/>
      <c r="C143" s="297"/>
      <c r="D143" s="297"/>
      <c r="E143" s="297"/>
      <c r="F143" s="297"/>
      <c r="G143" s="297"/>
      <c r="H143" s="297"/>
      <c r="I143" s="297"/>
      <c r="J143" s="297"/>
      <c r="K143" s="298"/>
    </row>
    <row r="144" spans="2:11" s="1" customFormat="1" ht="18.75" customHeight="1" x14ac:dyDescent="0.2">
      <c r="B144" s="250"/>
      <c r="C144" s="250"/>
      <c r="D144" s="250"/>
      <c r="E144" s="250"/>
      <c r="F144" s="285"/>
      <c r="G144" s="250"/>
      <c r="H144" s="250"/>
      <c r="I144" s="250"/>
      <c r="J144" s="250"/>
      <c r="K144" s="250"/>
    </row>
    <row r="145" spans="2:11" s="1" customFormat="1" ht="18.75" customHeight="1" x14ac:dyDescent="0.2">
      <c r="B145" s="260"/>
      <c r="C145" s="260"/>
      <c r="D145" s="260"/>
      <c r="E145" s="260"/>
      <c r="F145" s="260"/>
      <c r="G145" s="260"/>
      <c r="H145" s="260"/>
      <c r="I145" s="260"/>
      <c r="J145" s="260"/>
      <c r="K145" s="260"/>
    </row>
    <row r="146" spans="2:11" s="1" customFormat="1" ht="7.5" customHeight="1" x14ac:dyDescent="0.2">
      <c r="B146" s="261"/>
      <c r="C146" s="262"/>
      <c r="D146" s="262"/>
      <c r="E146" s="262"/>
      <c r="F146" s="262"/>
      <c r="G146" s="262"/>
      <c r="H146" s="262"/>
      <c r="I146" s="262"/>
      <c r="J146" s="262"/>
      <c r="K146" s="263"/>
    </row>
    <row r="147" spans="2:11" s="1" customFormat="1" ht="45" customHeight="1" x14ac:dyDescent="0.2">
      <c r="B147" s="264"/>
      <c r="C147" s="377" t="s">
        <v>924</v>
      </c>
      <c r="D147" s="377"/>
      <c r="E147" s="377"/>
      <c r="F147" s="377"/>
      <c r="G147" s="377"/>
      <c r="H147" s="377"/>
      <c r="I147" s="377"/>
      <c r="J147" s="377"/>
      <c r="K147" s="265"/>
    </row>
    <row r="148" spans="2:11" s="1" customFormat="1" ht="17.25" customHeight="1" x14ac:dyDescent="0.2">
      <c r="B148" s="264"/>
      <c r="C148" s="266" t="s">
        <v>859</v>
      </c>
      <c r="D148" s="266"/>
      <c r="E148" s="266"/>
      <c r="F148" s="266" t="s">
        <v>860</v>
      </c>
      <c r="G148" s="267"/>
      <c r="H148" s="266" t="s">
        <v>58</v>
      </c>
      <c r="I148" s="266" t="s">
        <v>61</v>
      </c>
      <c r="J148" s="266" t="s">
        <v>861</v>
      </c>
      <c r="K148" s="265"/>
    </row>
    <row r="149" spans="2:11" s="1" customFormat="1" ht="17.25" customHeight="1" x14ac:dyDescent="0.2">
      <c r="B149" s="264"/>
      <c r="C149" s="268" t="s">
        <v>862</v>
      </c>
      <c r="D149" s="268"/>
      <c r="E149" s="268"/>
      <c r="F149" s="269" t="s">
        <v>863</v>
      </c>
      <c r="G149" s="270"/>
      <c r="H149" s="268"/>
      <c r="I149" s="268"/>
      <c r="J149" s="268" t="s">
        <v>864</v>
      </c>
      <c r="K149" s="265"/>
    </row>
    <row r="150" spans="2:11" s="1" customFormat="1" ht="5.25" customHeight="1" x14ac:dyDescent="0.2">
      <c r="B150" s="274"/>
      <c r="C150" s="271"/>
      <c r="D150" s="271"/>
      <c r="E150" s="271"/>
      <c r="F150" s="271"/>
      <c r="G150" s="272"/>
      <c r="H150" s="271"/>
      <c r="I150" s="271"/>
      <c r="J150" s="271"/>
      <c r="K150" s="295"/>
    </row>
    <row r="151" spans="2:11" s="1" customFormat="1" ht="15" customHeight="1" x14ac:dyDescent="0.2">
      <c r="B151" s="274"/>
      <c r="C151" s="299" t="s">
        <v>868</v>
      </c>
      <c r="D151" s="253"/>
      <c r="E151" s="253"/>
      <c r="F151" s="300" t="s">
        <v>865</v>
      </c>
      <c r="G151" s="253"/>
      <c r="H151" s="299" t="s">
        <v>905</v>
      </c>
      <c r="I151" s="299" t="s">
        <v>867</v>
      </c>
      <c r="J151" s="299">
        <v>120</v>
      </c>
      <c r="K151" s="295"/>
    </row>
    <row r="152" spans="2:11" s="1" customFormat="1" ht="15" customHeight="1" x14ac:dyDescent="0.2">
      <c r="B152" s="274"/>
      <c r="C152" s="299" t="s">
        <v>914</v>
      </c>
      <c r="D152" s="253"/>
      <c r="E152" s="253"/>
      <c r="F152" s="300" t="s">
        <v>865</v>
      </c>
      <c r="G152" s="253"/>
      <c r="H152" s="299" t="s">
        <v>925</v>
      </c>
      <c r="I152" s="299" t="s">
        <v>867</v>
      </c>
      <c r="J152" s="299" t="s">
        <v>916</v>
      </c>
      <c r="K152" s="295"/>
    </row>
    <row r="153" spans="2:11" s="1" customFormat="1" ht="15" customHeight="1" x14ac:dyDescent="0.2">
      <c r="B153" s="274"/>
      <c r="C153" s="299" t="s">
        <v>89</v>
      </c>
      <c r="D153" s="253"/>
      <c r="E153" s="253"/>
      <c r="F153" s="300" t="s">
        <v>865</v>
      </c>
      <c r="G153" s="253"/>
      <c r="H153" s="299" t="s">
        <v>926</v>
      </c>
      <c r="I153" s="299" t="s">
        <v>867</v>
      </c>
      <c r="J153" s="299" t="s">
        <v>916</v>
      </c>
      <c r="K153" s="295"/>
    </row>
    <row r="154" spans="2:11" s="1" customFormat="1" ht="15" customHeight="1" x14ac:dyDescent="0.2">
      <c r="B154" s="274"/>
      <c r="C154" s="299" t="s">
        <v>870</v>
      </c>
      <c r="D154" s="253"/>
      <c r="E154" s="253"/>
      <c r="F154" s="300" t="s">
        <v>871</v>
      </c>
      <c r="G154" s="253"/>
      <c r="H154" s="299" t="s">
        <v>905</v>
      </c>
      <c r="I154" s="299" t="s">
        <v>867</v>
      </c>
      <c r="J154" s="299">
        <v>50</v>
      </c>
      <c r="K154" s="295"/>
    </row>
    <row r="155" spans="2:11" s="1" customFormat="1" ht="15" customHeight="1" x14ac:dyDescent="0.2">
      <c r="B155" s="274"/>
      <c r="C155" s="299" t="s">
        <v>873</v>
      </c>
      <c r="D155" s="253"/>
      <c r="E155" s="253"/>
      <c r="F155" s="300" t="s">
        <v>865</v>
      </c>
      <c r="G155" s="253"/>
      <c r="H155" s="299" t="s">
        <v>905</v>
      </c>
      <c r="I155" s="299" t="s">
        <v>875</v>
      </c>
      <c r="J155" s="299"/>
      <c r="K155" s="295"/>
    </row>
    <row r="156" spans="2:11" s="1" customFormat="1" ht="15" customHeight="1" x14ac:dyDescent="0.2">
      <c r="B156" s="274"/>
      <c r="C156" s="299" t="s">
        <v>884</v>
      </c>
      <c r="D156" s="253"/>
      <c r="E156" s="253"/>
      <c r="F156" s="300" t="s">
        <v>871</v>
      </c>
      <c r="G156" s="253"/>
      <c r="H156" s="299" t="s">
        <v>905</v>
      </c>
      <c r="I156" s="299" t="s">
        <v>867</v>
      </c>
      <c r="J156" s="299">
        <v>50</v>
      </c>
      <c r="K156" s="295"/>
    </row>
    <row r="157" spans="2:11" s="1" customFormat="1" ht="15" customHeight="1" x14ac:dyDescent="0.2">
      <c r="B157" s="274"/>
      <c r="C157" s="299" t="s">
        <v>892</v>
      </c>
      <c r="D157" s="253"/>
      <c r="E157" s="253"/>
      <c r="F157" s="300" t="s">
        <v>871</v>
      </c>
      <c r="G157" s="253"/>
      <c r="H157" s="299" t="s">
        <v>905</v>
      </c>
      <c r="I157" s="299" t="s">
        <v>867</v>
      </c>
      <c r="J157" s="299">
        <v>50</v>
      </c>
      <c r="K157" s="295"/>
    </row>
    <row r="158" spans="2:11" s="1" customFormat="1" ht="15" customHeight="1" x14ac:dyDescent="0.2">
      <c r="B158" s="274"/>
      <c r="C158" s="299" t="s">
        <v>890</v>
      </c>
      <c r="D158" s="253"/>
      <c r="E158" s="253"/>
      <c r="F158" s="300" t="s">
        <v>871</v>
      </c>
      <c r="G158" s="253"/>
      <c r="H158" s="299" t="s">
        <v>905</v>
      </c>
      <c r="I158" s="299" t="s">
        <v>867</v>
      </c>
      <c r="J158" s="299">
        <v>50</v>
      </c>
      <c r="K158" s="295"/>
    </row>
    <row r="159" spans="2:11" s="1" customFormat="1" ht="15" customHeight="1" x14ac:dyDescent="0.2">
      <c r="B159" s="274"/>
      <c r="C159" s="299" t="s">
        <v>124</v>
      </c>
      <c r="D159" s="253"/>
      <c r="E159" s="253"/>
      <c r="F159" s="300" t="s">
        <v>865</v>
      </c>
      <c r="G159" s="253"/>
      <c r="H159" s="299" t="s">
        <v>927</v>
      </c>
      <c r="I159" s="299" t="s">
        <v>867</v>
      </c>
      <c r="J159" s="299" t="s">
        <v>928</v>
      </c>
      <c r="K159" s="295"/>
    </row>
    <row r="160" spans="2:11" s="1" customFormat="1" ht="15" customHeight="1" x14ac:dyDescent="0.2">
      <c r="B160" s="274"/>
      <c r="C160" s="299" t="s">
        <v>929</v>
      </c>
      <c r="D160" s="253"/>
      <c r="E160" s="253"/>
      <c r="F160" s="300" t="s">
        <v>865</v>
      </c>
      <c r="G160" s="253"/>
      <c r="H160" s="299" t="s">
        <v>930</v>
      </c>
      <c r="I160" s="299" t="s">
        <v>900</v>
      </c>
      <c r="J160" s="299"/>
      <c r="K160" s="295"/>
    </row>
    <row r="161" spans="2:11" s="1" customFormat="1" ht="15" customHeight="1" x14ac:dyDescent="0.2">
      <c r="B161" s="301"/>
      <c r="C161" s="283"/>
      <c r="D161" s="283"/>
      <c r="E161" s="283"/>
      <c r="F161" s="283"/>
      <c r="G161" s="283"/>
      <c r="H161" s="283"/>
      <c r="I161" s="283"/>
      <c r="J161" s="283"/>
      <c r="K161" s="302"/>
    </row>
    <row r="162" spans="2:11" s="1" customFormat="1" ht="18.75" customHeight="1" x14ac:dyDescent="0.2">
      <c r="B162" s="250"/>
      <c r="C162" s="253"/>
      <c r="D162" s="253"/>
      <c r="E162" s="253"/>
      <c r="F162" s="273"/>
      <c r="G162" s="253"/>
      <c r="H162" s="253"/>
      <c r="I162" s="253"/>
      <c r="J162" s="253"/>
      <c r="K162" s="250"/>
    </row>
    <row r="163" spans="2:11" s="1" customFormat="1" ht="18.75" customHeight="1" x14ac:dyDescent="0.2">
      <c r="B163" s="260"/>
      <c r="C163" s="260"/>
      <c r="D163" s="260"/>
      <c r="E163" s="260"/>
      <c r="F163" s="260"/>
      <c r="G163" s="260"/>
      <c r="H163" s="260"/>
      <c r="I163" s="260"/>
      <c r="J163" s="260"/>
      <c r="K163" s="260"/>
    </row>
    <row r="164" spans="2:11" s="1" customFormat="1" ht="7.5" customHeight="1" x14ac:dyDescent="0.2">
      <c r="B164" s="242"/>
      <c r="C164" s="243"/>
      <c r="D164" s="243"/>
      <c r="E164" s="243"/>
      <c r="F164" s="243"/>
      <c r="G164" s="243"/>
      <c r="H164" s="243"/>
      <c r="I164" s="243"/>
      <c r="J164" s="243"/>
      <c r="K164" s="244"/>
    </row>
    <row r="165" spans="2:11" s="1" customFormat="1" ht="45" customHeight="1" x14ac:dyDescent="0.2">
      <c r="B165" s="245"/>
      <c r="C165" s="376" t="s">
        <v>931</v>
      </c>
      <c r="D165" s="376"/>
      <c r="E165" s="376"/>
      <c r="F165" s="376"/>
      <c r="G165" s="376"/>
      <c r="H165" s="376"/>
      <c r="I165" s="376"/>
      <c r="J165" s="376"/>
      <c r="K165" s="246"/>
    </row>
    <row r="166" spans="2:11" s="1" customFormat="1" ht="17.25" customHeight="1" x14ac:dyDescent="0.2">
      <c r="B166" s="245"/>
      <c r="C166" s="266" t="s">
        <v>859</v>
      </c>
      <c r="D166" s="266"/>
      <c r="E166" s="266"/>
      <c r="F166" s="266" t="s">
        <v>860</v>
      </c>
      <c r="G166" s="303"/>
      <c r="H166" s="304" t="s">
        <v>58</v>
      </c>
      <c r="I166" s="304" t="s">
        <v>61</v>
      </c>
      <c r="J166" s="266" t="s">
        <v>861</v>
      </c>
      <c r="K166" s="246"/>
    </row>
    <row r="167" spans="2:11" s="1" customFormat="1" ht="17.25" customHeight="1" x14ac:dyDescent="0.2">
      <c r="B167" s="247"/>
      <c r="C167" s="268" t="s">
        <v>862</v>
      </c>
      <c r="D167" s="268"/>
      <c r="E167" s="268"/>
      <c r="F167" s="269" t="s">
        <v>863</v>
      </c>
      <c r="G167" s="305"/>
      <c r="H167" s="306"/>
      <c r="I167" s="306"/>
      <c r="J167" s="268" t="s">
        <v>864</v>
      </c>
      <c r="K167" s="248"/>
    </row>
    <row r="168" spans="2:11" s="1" customFormat="1" ht="5.25" customHeight="1" x14ac:dyDescent="0.2">
      <c r="B168" s="274"/>
      <c r="C168" s="271"/>
      <c r="D168" s="271"/>
      <c r="E168" s="271"/>
      <c r="F168" s="271"/>
      <c r="G168" s="272"/>
      <c r="H168" s="271"/>
      <c r="I168" s="271"/>
      <c r="J168" s="271"/>
      <c r="K168" s="295"/>
    </row>
    <row r="169" spans="2:11" s="1" customFormat="1" ht="15" customHeight="1" x14ac:dyDescent="0.2">
      <c r="B169" s="274"/>
      <c r="C169" s="253" t="s">
        <v>868</v>
      </c>
      <c r="D169" s="253"/>
      <c r="E169" s="253"/>
      <c r="F169" s="273" t="s">
        <v>865</v>
      </c>
      <c r="G169" s="253"/>
      <c r="H169" s="253" t="s">
        <v>905</v>
      </c>
      <c r="I169" s="253" t="s">
        <v>867</v>
      </c>
      <c r="J169" s="253">
        <v>120</v>
      </c>
      <c r="K169" s="295"/>
    </row>
    <row r="170" spans="2:11" s="1" customFormat="1" ht="15" customHeight="1" x14ac:dyDescent="0.2">
      <c r="B170" s="274"/>
      <c r="C170" s="253" t="s">
        <v>914</v>
      </c>
      <c r="D170" s="253"/>
      <c r="E170" s="253"/>
      <c r="F170" s="273" t="s">
        <v>865</v>
      </c>
      <c r="G170" s="253"/>
      <c r="H170" s="253" t="s">
        <v>915</v>
      </c>
      <c r="I170" s="253" t="s">
        <v>867</v>
      </c>
      <c r="J170" s="253" t="s">
        <v>916</v>
      </c>
      <c r="K170" s="295"/>
    </row>
    <row r="171" spans="2:11" s="1" customFormat="1" ht="15" customHeight="1" x14ac:dyDescent="0.2">
      <c r="B171" s="274"/>
      <c r="C171" s="253" t="s">
        <v>89</v>
      </c>
      <c r="D171" s="253"/>
      <c r="E171" s="253"/>
      <c r="F171" s="273" t="s">
        <v>865</v>
      </c>
      <c r="G171" s="253"/>
      <c r="H171" s="253" t="s">
        <v>932</v>
      </c>
      <c r="I171" s="253" t="s">
        <v>867</v>
      </c>
      <c r="J171" s="253" t="s">
        <v>916</v>
      </c>
      <c r="K171" s="295"/>
    </row>
    <row r="172" spans="2:11" s="1" customFormat="1" ht="15" customHeight="1" x14ac:dyDescent="0.2">
      <c r="B172" s="274"/>
      <c r="C172" s="253" t="s">
        <v>870</v>
      </c>
      <c r="D172" s="253"/>
      <c r="E172" s="253"/>
      <c r="F172" s="273" t="s">
        <v>871</v>
      </c>
      <c r="G172" s="253"/>
      <c r="H172" s="253" t="s">
        <v>932</v>
      </c>
      <c r="I172" s="253" t="s">
        <v>867</v>
      </c>
      <c r="J172" s="253">
        <v>50</v>
      </c>
      <c r="K172" s="295"/>
    </row>
    <row r="173" spans="2:11" s="1" customFormat="1" ht="15" customHeight="1" x14ac:dyDescent="0.2">
      <c r="B173" s="274"/>
      <c r="C173" s="253" t="s">
        <v>873</v>
      </c>
      <c r="D173" s="253"/>
      <c r="E173" s="253"/>
      <c r="F173" s="273" t="s">
        <v>865</v>
      </c>
      <c r="G173" s="253"/>
      <c r="H173" s="253" t="s">
        <v>932</v>
      </c>
      <c r="I173" s="253" t="s">
        <v>875</v>
      </c>
      <c r="J173" s="253"/>
      <c r="K173" s="295"/>
    </row>
    <row r="174" spans="2:11" s="1" customFormat="1" ht="15" customHeight="1" x14ac:dyDescent="0.2">
      <c r="B174" s="274"/>
      <c r="C174" s="253" t="s">
        <v>884</v>
      </c>
      <c r="D174" s="253"/>
      <c r="E174" s="253"/>
      <c r="F174" s="273" t="s">
        <v>871</v>
      </c>
      <c r="G174" s="253"/>
      <c r="H174" s="253" t="s">
        <v>932</v>
      </c>
      <c r="I174" s="253" t="s">
        <v>867</v>
      </c>
      <c r="J174" s="253">
        <v>50</v>
      </c>
      <c r="K174" s="295"/>
    </row>
    <row r="175" spans="2:11" s="1" customFormat="1" ht="15" customHeight="1" x14ac:dyDescent="0.2">
      <c r="B175" s="274"/>
      <c r="C175" s="253" t="s">
        <v>892</v>
      </c>
      <c r="D175" s="253"/>
      <c r="E175" s="253"/>
      <c r="F175" s="273" t="s">
        <v>871</v>
      </c>
      <c r="G175" s="253"/>
      <c r="H175" s="253" t="s">
        <v>932</v>
      </c>
      <c r="I175" s="253" t="s">
        <v>867</v>
      </c>
      <c r="J175" s="253">
        <v>50</v>
      </c>
      <c r="K175" s="295"/>
    </row>
    <row r="176" spans="2:11" s="1" customFormat="1" ht="15" customHeight="1" x14ac:dyDescent="0.2">
      <c r="B176" s="274"/>
      <c r="C176" s="253" t="s">
        <v>890</v>
      </c>
      <c r="D176" s="253"/>
      <c r="E176" s="253"/>
      <c r="F176" s="273" t="s">
        <v>871</v>
      </c>
      <c r="G176" s="253"/>
      <c r="H176" s="253" t="s">
        <v>932</v>
      </c>
      <c r="I176" s="253" t="s">
        <v>867</v>
      </c>
      <c r="J176" s="253">
        <v>50</v>
      </c>
      <c r="K176" s="295"/>
    </row>
    <row r="177" spans="2:11" s="1" customFormat="1" ht="15" customHeight="1" x14ac:dyDescent="0.2">
      <c r="B177" s="274"/>
      <c r="C177" s="253" t="s">
        <v>131</v>
      </c>
      <c r="D177" s="253"/>
      <c r="E177" s="253"/>
      <c r="F177" s="273" t="s">
        <v>865</v>
      </c>
      <c r="G177" s="253"/>
      <c r="H177" s="253" t="s">
        <v>933</v>
      </c>
      <c r="I177" s="253" t="s">
        <v>934</v>
      </c>
      <c r="J177" s="253"/>
      <c r="K177" s="295"/>
    </row>
    <row r="178" spans="2:11" s="1" customFormat="1" ht="15" customHeight="1" x14ac:dyDescent="0.2">
      <c r="B178" s="274"/>
      <c r="C178" s="253" t="s">
        <v>61</v>
      </c>
      <c r="D178" s="253"/>
      <c r="E178" s="253"/>
      <c r="F178" s="273" t="s">
        <v>865</v>
      </c>
      <c r="G178" s="253"/>
      <c r="H178" s="253" t="s">
        <v>935</v>
      </c>
      <c r="I178" s="253" t="s">
        <v>936</v>
      </c>
      <c r="J178" s="253">
        <v>1</v>
      </c>
      <c r="K178" s="295"/>
    </row>
    <row r="179" spans="2:11" s="1" customFormat="1" ht="15" customHeight="1" x14ac:dyDescent="0.2">
      <c r="B179" s="274"/>
      <c r="C179" s="253" t="s">
        <v>57</v>
      </c>
      <c r="D179" s="253"/>
      <c r="E179" s="253"/>
      <c r="F179" s="273" t="s">
        <v>865</v>
      </c>
      <c r="G179" s="253"/>
      <c r="H179" s="253" t="s">
        <v>937</v>
      </c>
      <c r="I179" s="253" t="s">
        <v>867</v>
      </c>
      <c r="J179" s="253">
        <v>20</v>
      </c>
      <c r="K179" s="295"/>
    </row>
    <row r="180" spans="2:11" s="1" customFormat="1" ht="15" customHeight="1" x14ac:dyDescent="0.2">
      <c r="B180" s="274"/>
      <c r="C180" s="253" t="s">
        <v>58</v>
      </c>
      <c r="D180" s="253"/>
      <c r="E180" s="253"/>
      <c r="F180" s="273" t="s">
        <v>865</v>
      </c>
      <c r="G180" s="253"/>
      <c r="H180" s="253" t="s">
        <v>938</v>
      </c>
      <c r="I180" s="253" t="s">
        <v>867</v>
      </c>
      <c r="J180" s="253">
        <v>255</v>
      </c>
      <c r="K180" s="295"/>
    </row>
    <row r="181" spans="2:11" s="1" customFormat="1" ht="15" customHeight="1" x14ac:dyDescent="0.2">
      <c r="B181" s="274"/>
      <c r="C181" s="253" t="s">
        <v>132</v>
      </c>
      <c r="D181" s="253"/>
      <c r="E181" s="253"/>
      <c r="F181" s="273" t="s">
        <v>865</v>
      </c>
      <c r="G181" s="253"/>
      <c r="H181" s="253" t="s">
        <v>829</v>
      </c>
      <c r="I181" s="253" t="s">
        <v>867</v>
      </c>
      <c r="J181" s="253">
        <v>10</v>
      </c>
      <c r="K181" s="295"/>
    </row>
    <row r="182" spans="2:11" s="1" customFormat="1" ht="15" customHeight="1" x14ac:dyDescent="0.2">
      <c r="B182" s="274"/>
      <c r="C182" s="253" t="s">
        <v>133</v>
      </c>
      <c r="D182" s="253"/>
      <c r="E182" s="253"/>
      <c r="F182" s="273" t="s">
        <v>865</v>
      </c>
      <c r="G182" s="253"/>
      <c r="H182" s="253" t="s">
        <v>939</v>
      </c>
      <c r="I182" s="253" t="s">
        <v>900</v>
      </c>
      <c r="J182" s="253"/>
      <c r="K182" s="295"/>
    </row>
    <row r="183" spans="2:11" s="1" customFormat="1" ht="15" customHeight="1" x14ac:dyDescent="0.2">
      <c r="B183" s="274"/>
      <c r="C183" s="253" t="s">
        <v>940</v>
      </c>
      <c r="D183" s="253"/>
      <c r="E183" s="253"/>
      <c r="F183" s="273" t="s">
        <v>865</v>
      </c>
      <c r="G183" s="253"/>
      <c r="H183" s="253" t="s">
        <v>941</v>
      </c>
      <c r="I183" s="253" t="s">
        <v>900</v>
      </c>
      <c r="J183" s="253"/>
      <c r="K183" s="295"/>
    </row>
    <row r="184" spans="2:11" s="1" customFormat="1" ht="15" customHeight="1" x14ac:dyDescent="0.2">
      <c r="B184" s="274"/>
      <c r="C184" s="253" t="s">
        <v>929</v>
      </c>
      <c r="D184" s="253"/>
      <c r="E184" s="253"/>
      <c r="F184" s="273" t="s">
        <v>865</v>
      </c>
      <c r="G184" s="253"/>
      <c r="H184" s="253" t="s">
        <v>942</v>
      </c>
      <c r="I184" s="253" t="s">
        <v>900</v>
      </c>
      <c r="J184" s="253"/>
      <c r="K184" s="295"/>
    </row>
    <row r="185" spans="2:11" s="1" customFormat="1" ht="15" customHeight="1" x14ac:dyDescent="0.2">
      <c r="B185" s="274"/>
      <c r="C185" s="253" t="s">
        <v>135</v>
      </c>
      <c r="D185" s="253"/>
      <c r="E185" s="253"/>
      <c r="F185" s="273" t="s">
        <v>871</v>
      </c>
      <c r="G185" s="253"/>
      <c r="H185" s="253" t="s">
        <v>943</v>
      </c>
      <c r="I185" s="253" t="s">
        <v>867</v>
      </c>
      <c r="J185" s="253">
        <v>50</v>
      </c>
      <c r="K185" s="295"/>
    </row>
    <row r="186" spans="2:11" s="1" customFormat="1" ht="15" customHeight="1" x14ac:dyDescent="0.2">
      <c r="B186" s="274"/>
      <c r="C186" s="253" t="s">
        <v>944</v>
      </c>
      <c r="D186" s="253"/>
      <c r="E186" s="253"/>
      <c r="F186" s="273" t="s">
        <v>871</v>
      </c>
      <c r="G186" s="253"/>
      <c r="H186" s="253" t="s">
        <v>945</v>
      </c>
      <c r="I186" s="253" t="s">
        <v>946</v>
      </c>
      <c r="J186" s="253"/>
      <c r="K186" s="295"/>
    </row>
    <row r="187" spans="2:11" s="1" customFormat="1" ht="15" customHeight="1" x14ac:dyDescent="0.2">
      <c r="B187" s="274"/>
      <c r="C187" s="253" t="s">
        <v>947</v>
      </c>
      <c r="D187" s="253"/>
      <c r="E187" s="253"/>
      <c r="F187" s="273" t="s">
        <v>871</v>
      </c>
      <c r="G187" s="253"/>
      <c r="H187" s="253" t="s">
        <v>948</v>
      </c>
      <c r="I187" s="253" t="s">
        <v>946</v>
      </c>
      <c r="J187" s="253"/>
      <c r="K187" s="295"/>
    </row>
    <row r="188" spans="2:11" s="1" customFormat="1" ht="15" customHeight="1" x14ac:dyDescent="0.2">
      <c r="B188" s="274"/>
      <c r="C188" s="253" t="s">
        <v>949</v>
      </c>
      <c r="D188" s="253"/>
      <c r="E188" s="253"/>
      <c r="F188" s="273" t="s">
        <v>871</v>
      </c>
      <c r="G188" s="253"/>
      <c r="H188" s="253" t="s">
        <v>950</v>
      </c>
      <c r="I188" s="253" t="s">
        <v>946</v>
      </c>
      <c r="J188" s="253"/>
      <c r="K188" s="295"/>
    </row>
    <row r="189" spans="2:11" s="1" customFormat="1" ht="15" customHeight="1" x14ac:dyDescent="0.2">
      <c r="B189" s="274"/>
      <c r="C189" s="307" t="s">
        <v>951</v>
      </c>
      <c r="D189" s="253"/>
      <c r="E189" s="253"/>
      <c r="F189" s="273" t="s">
        <v>871</v>
      </c>
      <c r="G189" s="253"/>
      <c r="H189" s="253" t="s">
        <v>952</v>
      </c>
      <c r="I189" s="253" t="s">
        <v>953</v>
      </c>
      <c r="J189" s="308" t="s">
        <v>954</v>
      </c>
      <c r="K189" s="295"/>
    </row>
    <row r="190" spans="2:11" s="1" customFormat="1" ht="15" customHeight="1" x14ac:dyDescent="0.2">
      <c r="B190" s="274"/>
      <c r="C190" s="259" t="s">
        <v>46</v>
      </c>
      <c r="D190" s="253"/>
      <c r="E190" s="253"/>
      <c r="F190" s="273" t="s">
        <v>865</v>
      </c>
      <c r="G190" s="253"/>
      <c r="H190" s="250" t="s">
        <v>955</v>
      </c>
      <c r="I190" s="253" t="s">
        <v>956</v>
      </c>
      <c r="J190" s="253"/>
      <c r="K190" s="295"/>
    </row>
    <row r="191" spans="2:11" s="1" customFormat="1" ht="15" customHeight="1" x14ac:dyDescent="0.2">
      <c r="B191" s="274"/>
      <c r="C191" s="259" t="s">
        <v>957</v>
      </c>
      <c r="D191" s="253"/>
      <c r="E191" s="253"/>
      <c r="F191" s="273" t="s">
        <v>865</v>
      </c>
      <c r="G191" s="253"/>
      <c r="H191" s="253" t="s">
        <v>958</v>
      </c>
      <c r="I191" s="253" t="s">
        <v>900</v>
      </c>
      <c r="J191" s="253"/>
      <c r="K191" s="295"/>
    </row>
    <row r="192" spans="2:11" s="1" customFormat="1" ht="15" customHeight="1" x14ac:dyDescent="0.2">
      <c r="B192" s="274"/>
      <c r="C192" s="259" t="s">
        <v>959</v>
      </c>
      <c r="D192" s="253"/>
      <c r="E192" s="253"/>
      <c r="F192" s="273" t="s">
        <v>865</v>
      </c>
      <c r="G192" s="253"/>
      <c r="H192" s="253" t="s">
        <v>960</v>
      </c>
      <c r="I192" s="253" t="s">
        <v>900</v>
      </c>
      <c r="J192" s="253"/>
      <c r="K192" s="295"/>
    </row>
    <row r="193" spans="2:11" s="1" customFormat="1" ht="15" customHeight="1" x14ac:dyDescent="0.2">
      <c r="B193" s="274"/>
      <c r="C193" s="259" t="s">
        <v>961</v>
      </c>
      <c r="D193" s="253"/>
      <c r="E193" s="253"/>
      <c r="F193" s="273" t="s">
        <v>871</v>
      </c>
      <c r="G193" s="253"/>
      <c r="H193" s="253" t="s">
        <v>962</v>
      </c>
      <c r="I193" s="253" t="s">
        <v>900</v>
      </c>
      <c r="J193" s="253"/>
      <c r="K193" s="295"/>
    </row>
    <row r="194" spans="2:11" s="1" customFormat="1" ht="15" customHeight="1" x14ac:dyDescent="0.2">
      <c r="B194" s="301"/>
      <c r="C194" s="309"/>
      <c r="D194" s="283"/>
      <c r="E194" s="283"/>
      <c r="F194" s="283"/>
      <c r="G194" s="283"/>
      <c r="H194" s="283"/>
      <c r="I194" s="283"/>
      <c r="J194" s="283"/>
      <c r="K194" s="302"/>
    </row>
    <row r="195" spans="2:11" s="1" customFormat="1" ht="18.75" customHeight="1" x14ac:dyDescent="0.2">
      <c r="B195" s="250"/>
      <c r="C195" s="253"/>
      <c r="D195" s="253"/>
      <c r="E195" s="253"/>
      <c r="F195" s="273"/>
      <c r="G195" s="253"/>
      <c r="H195" s="253"/>
      <c r="I195" s="253"/>
      <c r="J195" s="253"/>
      <c r="K195" s="250"/>
    </row>
    <row r="196" spans="2:11" s="1" customFormat="1" ht="18.75" customHeight="1" x14ac:dyDescent="0.2">
      <c r="B196" s="250"/>
      <c r="C196" s="253"/>
      <c r="D196" s="253"/>
      <c r="E196" s="253"/>
      <c r="F196" s="273"/>
      <c r="G196" s="253"/>
      <c r="H196" s="253"/>
      <c r="I196" s="253"/>
      <c r="J196" s="253"/>
      <c r="K196" s="250"/>
    </row>
    <row r="197" spans="2:11" s="1" customFormat="1" ht="18.75" customHeight="1" x14ac:dyDescent="0.2">
      <c r="B197" s="260"/>
      <c r="C197" s="260"/>
      <c r="D197" s="260"/>
      <c r="E197" s="260"/>
      <c r="F197" s="260"/>
      <c r="G197" s="260"/>
      <c r="H197" s="260"/>
      <c r="I197" s="260"/>
      <c r="J197" s="260"/>
      <c r="K197" s="260"/>
    </row>
    <row r="198" spans="2:11" s="1" customFormat="1" ht="13.5" x14ac:dyDescent="0.2">
      <c r="B198" s="242"/>
      <c r="C198" s="243"/>
      <c r="D198" s="243"/>
      <c r="E198" s="243"/>
      <c r="F198" s="243"/>
      <c r="G198" s="243"/>
      <c r="H198" s="243"/>
      <c r="I198" s="243"/>
      <c r="J198" s="243"/>
      <c r="K198" s="244"/>
    </row>
    <row r="199" spans="2:11" s="1" customFormat="1" ht="21" x14ac:dyDescent="0.2">
      <c r="B199" s="245"/>
      <c r="C199" s="376" t="s">
        <v>963</v>
      </c>
      <c r="D199" s="376"/>
      <c r="E199" s="376"/>
      <c r="F199" s="376"/>
      <c r="G199" s="376"/>
      <c r="H199" s="376"/>
      <c r="I199" s="376"/>
      <c r="J199" s="376"/>
      <c r="K199" s="246"/>
    </row>
    <row r="200" spans="2:11" s="1" customFormat="1" ht="25.5" customHeight="1" x14ac:dyDescent="0.3">
      <c r="B200" s="245"/>
      <c r="C200" s="310" t="s">
        <v>964</v>
      </c>
      <c r="D200" s="310"/>
      <c r="E200" s="310"/>
      <c r="F200" s="310" t="s">
        <v>965</v>
      </c>
      <c r="G200" s="311"/>
      <c r="H200" s="375" t="s">
        <v>966</v>
      </c>
      <c r="I200" s="375"/>
      <c r="J200" s="375"/>
      <c r="K200" s="246"/>
    </row>
    <row r="201" spans="2:11" s="1" customFormat="1" ht="5.25" customHeight="1" x14ac:dyDescent="0.2">
      <c r="B201" s="274"/>
      <c r="C201" s="271"/>
      <c r="D201" s="271"/>
      <c r="E201" s="271"/>
      <c r="F201" s="271"/>
      <c r="G201" s="253"/>
      <c r="H201" s="271"/>
      <c r="I201" s="271"/>
      <c r="J201" s="271"/>
      <c r="K201" s="295"/>
    </row>
    <row r="202" spans="2:11" s="1" customFormat="1" ht="15" customHeight="1" x14ac:dyDescent="0.2">
      <c r="B202" s="274"/>
      <c r="C202" s="253" t="s">
        <v>956</v>
      </c>
      <c r="D202" s="253"/>
      <c r="E202" s="253"/>
      <c r="F202" s="273" t="s">
        <v>47</v>
      </c>
      <c r="G202" s="253"/>
      <c r="H202" s="374" t="s">
        <v>967</v>
      </c>
      <c r="I202" s="374"/>
      <c r="J202" s="374"/>
      <c r="K202" s="295"/>
    </row>
    <row r="203" spans="2:11" s="1" customFormat="1" ht="15" customHeight="1" x14ac:dyDescent="0.2">
      <c r="B203" s="274"/>
      <c r="C203" s="280"/>
      <c r="D203" s="253"/>
      <c r="E203" s="253"/>
      <c r="F203" s="273" t="s">
        <v>48</v>
      </c>
      <c r="G203" s="253"/>
      <c r="H203" s="374" t="s">
        <v>968</v>
      </c>
      <c r="I203" s="374"/>
      <c r="J203" s="374"/>
      <c r="K203" s="295"/>
    </row>
    <row r="204" spans="2:11" s="1" customFormat="1" ht="15" customHeight="1" x14ac:dyDescent="0.2">
      <c r="B204" s="274"/>
      <c r="C204" s="280"/>
      <c r="D204" s="253"/>
      <c r="E204" s="253"/>
      <c r="F204" s="273" t="s">
        <v>51</v>
      </c>
      <c r="G204" s="253"/>
      <c r="H204" s="374" t="s">
        <v>969</v>
      </c>
      <c r="I204" s="374"/>
      <c r="J204" s="374"/>
      <c r="K204" s="295"/>
    </row>
    <row r="205" spans="2:11" s="1" customFormat="1" ht="15" customHeight="1" x14ac:dyDescent="0.2">
      <c r="B205" s="274"/>
      <c r="C205" s="253"/>
      <c r="D205" s="253"/>
      <c r="E205" s="253"/>
      <c r="F205" s="273" t="s">
        <v>49</v>
      </c>
      <c r="G205" s="253"/>
      <c r="H205" s="374" t="s">
        <v>970</v>
      </c>
      <c r="I205" s="374"/>
      <c r="J205" s="374"/>
      <c r="K205" s="295"/>
    </row>
    <row r="206" spans="2:11" s="1" customFormat="1" ht="15" customHeight="1" x14ac:dyDescent="0.2">
      <c r="B206" s="274"/>
      <c r="C206" s="253"/>
      <c r="D206" s="253"/>
      <c r="E206" s="253"/>
      <c r="F206" s="273" t="s">
        <v>50</v>
      </c>
      <c r="G206" s="253"/>
      <c r="H206" s="374" t="s">
        <v>971</v>
      </c>
      <c r="I206" s="374"/>
      <c r="J206" s="374"/>
      <c r="K206" s="295"/>
    </row>
    <row r="207" spans="2:11" s="1" customFormat="1" ht="15" customHeight="1" x14ac:dyDescent="0.2">
      <c r="B207" s="274"/>
      <c r="C207" s="253"/>
      <c r="D207" s="253"/>
      <c r="E207" s="253"/>
      <c r="F207" s="273"/>
      <c r="G207" s="253"/>
      <c r="H207" s="253"/>
      <c r="I207" s="253"/>
      <c r="J207" s="253"/>
      <c r="K207" s="295"/>
    </row>
    <row r="208" spans="2:11" s="1" customFormat="1" ht="15" customHeight="1" x14ac:dyDescent="0.2">
      <c r="B208" s="274"/>
      <c r="C208" s="253" t="s">
        <v>912</v>
      </c>
      <c r="D208" s="253"/>
      <c r="E208" s="253"/>
      <c r="F208" s="273" t="s">
        <v>82</v>
      </c>
      <c r="G208" s="253"/>
      <c r="H208" s="374" t="s">
        <v>972</v>
      </c>
      <c r="I208" s="374"/>
      <c r="J208" s="374"/>
      <c r="K208" s="295"/>
    </row>
    <row r="209" spans="2:11" s="1" customFormat="1" ht="15" customHeight="1" x14ac:dyDescent="0.2">
      <c r="B209" s="274"/>
      <c r="C209" s="280"/>
      <c r="D209" s="253"/>
      <c r="E209" s="253"/>
      <c r="F209" s="273" t="s">
        <v>812</v>
      </c>
      <c r="G209" s="253"/>
      <c r="H209" s="374" t="s">
        <v>813</v>
      </c>
      <c r="I209" s="374"/>
      <c r="J209" s="374"/>
      <c r="K209" s="295"/>
    </row>
    <row r="210" spans="2:11" s="1" customFormat="1" ht="15" customHeight="1" x14ac:dyDescent="0.2">
      <c r="B210" s="274"/>
      <c r="C210" s="253"/>
      <c r="D210" s="253"/>
      <c r="E210" s="253"/>
      <c r="F210" s="273" t="s">
        <v>810</v>
      </c>
      <c r="G210" s="253"/>
      <c r="H210" s="374" t="s">
        <v>973</v>
      </c>
      <c r="I210" s="374"/>
      <c r="J210" s="374"/>
      <c r="K210" s="295"/>
    </row>
    <row r="211" spans="2:11" s="1" customFormat="1" ht="15" customHeight="1" x14ac:dyDescent="0.2">
      <c r="B211" s="312"/>
      <c r="C211" s="280"/>
      <c r="D211" s="280"/>
      <c r="E211" s="280"/>
      <c r="F211" s="273" t="s">
        <v>115</v>
      </c>
      <c r="G211" s="259"/>
      <c r="H211" s="373" t="s">
        <v>116</v>
      </c>
      <c r="I211" s="373"/>
      <c r="J211" s="373"/>
      <c r="K211" s="313"/>
    </row>
    <row r="212" spans="2:11" s="1" customFormat="1" ht="15" customHeight="1" x14ac:dyDescent="0.2">
      <c r="B212" s="312"/>
      <c r="C212" s="280"/>
      <c r="D212" s="280"/>
      <c r="E212" s="280"/>
      <c r="F212" s="273" t="s">
        <v>412</v>
      </c>
      <c r="G212" s="259"/>
      <c r="H212" s="373" t="s">
        <v>974</v>
      </c>
      <c r="I212" s="373"/>
      <c r="J212" s="373"/>
      <c r="K212" s="313"/>
    </row>
    <row r="213" spans="2:11" s="1" customFormat="1" ht="15" customHeight="1" x14ac:dyDescent="0.2">
      <c r="B213" s="312"/>
      <c r="C213" s="280"/>
      <c r="D213" s="280"/>
      <c r="E213" s="280"/>
      <c r="F213" s="314"/>
      <c r="G213" s="259"/>
      <c r="H213" s="315"/>
      <c r="I213" s="315"/>
      <c r="J213" s="315"/>
      <c r="K213" s="313"/>
    </row>
    <row r="214" spans="2:11" s="1" customFormat="1" ht="15" customHeight="1" x14ac:dyDescent="0.2">
      <c r="B214" s="312"/>
      <c r="C214" s="253" t="s">
        <v>936</v>
      </c>
      <c r="D214" s="280"/>
      <c r="E214" s="280"/>
      <c r="F214" s="273">
        <v>1</v>
      </c>
      <c r="G214" s="259"/>
      <c r="H214" s="373" t="s">
        <v>975</v>
      </c>
      <c r="I214" s="373"/>
      <c r="J214" s="373"/>
      <c r="K214" s="313"/>
    </row>
    <row r="215" spans="2:11" s="1" customFormat="1" ht="15" customHeight="1" x14ac:dyDescent="0.2">
      <c r="B215" s="312"/>
      <c r="C215" s="280"/>
      <c r="D215" s="280"/>
      <c r="E215" s="280"/>
      <c r="F215" s="273">
        <v>2</v>
      </c>
      <c r="G215" s="259"/>
      <c r="H215" s="373" t="s">
        <v>976</v>
      </c>
      <c r="I215" s="373"/>
      <c r="J215" s="373"/>
      <c r="K215" s="313"/>
    </row>
    <row r="216" spans="2:11" s="1" customFormat="1" ht="15" customHeight="1" x14ac:dyDescent="0.2">
      <c r="B216" s="312"/>
      <c r="C216" s="280"/>
      <c r="D216" s="280"/>
      <c r="E216" s="280"/>
      <c r="F216" s="273">
        <v>3</v>
      </c>
      <c r="G216" s="259"/>
      <c r="H216" s="373" t="s">
        <v>977</v>
      </c>
      <c r="I216" s="373"/>
      <c r="J216" s="373"/>
      <c r="K216" s="313"/>
    </row>
    <row r="217" spans="2:11" s="1" customFormat="1" ht="15" customHeight="1" x14ac:dyDescent="0.2">
      <c r="B217" s="312"/>
      <c r="C217" s="280"/>
      <c r="D217" s="280"/>
      <c r="E217" s="280"/>
      <c r="F217" s="273">
        <v>4</v>
      </c>
      <c r="G217" s="259"/>
      <c r="H217" s="373" t="s">
        <v>978</v>
      </c>
      <c r="I217" s="373"/>
      <c r="J217" s="373"/>
      <c r="K217" s="313"/>
    </row>
    <row r="218" spans="2:11" s="1" customFormat="1" ht="12.75" customHeight="1" x14ac:dyDescent="0.2">
      <c r="B218" s="316"/>
      <c r="C218" s="317"/>
      <c r="D218" s="317"/>
      <c r="E218" s="317"/>
      <c r="F218" s="317"/>
      <c r="G218" s="317"/>
      <c r="H218" s="317"/>
      <c r="I218" s="317"/>
      <c r="J218" s="317"/>
      <c r="K218" s="318"/>
    </row>
  </sheetData>
  <sheetProtection formatCells="0" formatColumns="0" formatRows="0" insertColumns="0" insertRows="0" insertHyperlinks="0" deleteColumns="0" deleteRows="0" sort="0" autoFilter="0" pivotTables="0"/>
  <mergeCells count="77">
    <mergeCell ref="C3:J3"/>
    <mergeCell ref="C9:J9"/>
    <mergeCell ref="D11:J11"/>
    <mergeCell ref="D10:J10"/>
    <mergeCell ref="C4:J4"/>
    <mergeCell ref="C6:J6"/>
    <mergeCell ref="C7:J7"/>
    <mergeCell ref="D16:J16"/>
    <mergeCell ref="D17:J17"/>
    <mergeCell ref="F18:J18"/>
    <mergeCell ref="F19:J19"/>
    <mergeCell ref="D15:J15"/>
    <mergeCell ref="C25:J25"/>
    <mergeCell ref="D27:J27"/>
    <mergeCell ref="C26:J26"/>
    <mergeCell ref="F20:J20"/>
    <mergeCell ref="F23:J23"/>
    <mergeCell ref="F21:J21"/>
    <mergeCell ref="F22:J22"/>
    <mergeCell ref="D33:J33"/>
    <mergeCell ref="D34:J34"/>
    <mergeCell ref="D31:J31"/>
    <mergeCell ref="D30:J30"/>
    <mergeCell ref="D28:J28"/>
    <mergeCell ref="G45:J45"/>
    <mergeCell ref="G44:J44"/>
    <mergeCell ref="D35:J35"/>
    <mergeCell ref="G40:J40"/>
    <mergeCell ref="G41:J41"/>
    <mergeCell ref="G42:J42"/>
    <mergeCell ref="G43:J43"/>
    <mergeCell ref="G36:J36"/>
    <mergeCell ref="G37:J37"/>
    <mergeCell ref="G38:J38"/>
    <mergeCell ref="G39:J39"/>
    <mergeCell ref="D59:J59"/>
    <mergeCell ref="D58:J58"/>
    <mergeCell ref="D47:J47"/>
    <mergeCell ref="C52:J52"/>
    <mergeCell ref="C54:J54"/>
    <mergeCell ref="C55:J55"/>
    <mergeCell ref="C57:J57"/>
    <mergeCell ref="D51:J51"/>
    <mergeCell ref="E50:J50"/>
    <mergeCell ref="E49:J49"/>
    <mergeCell ref="E48:J48"/>
    <mergeCell ref="D61:J61"/>
    <mergeCell ref="D62:J62"/>
    <mergeCell ref="D65:J65"/>
    <mergeCell ref="D63:J63"/>
    <mergeCell ref="D60:J60"/>
    <mergeCell ref="D70:J70"/>
    <mergeCell ref="D68:J68"/>
    <mergeCell ref="D67:J67"/>
    <mergeCell ref="D69:J69"/>
    <mergeCell ref="D66:J66"/>
    <mergeCell ref="C165:J165"/>
    <mergeCell ref="C122:J122"/>
    <mergeCell ref="C147:J147"/>
    <mergeCell ref="C102:J102"/>
    <mergeCell ref="C75:J75"/>
    <mergeCell ref="H200:J200"/>
    <mergeCell ref="C199:J199"/>
    <mergeCell ref="H208:J208"/>
    <mergeCell ref="H206:J206"/>
    <mergeCell ref="H204:J204"/>
    <mergeCell ref="H202:J202"/>
    <mergeCell ref="H217:J217"/>
    <mergeCell ref="H210:J210"/>
    <mergeCell ref="H205:J205"/>
    <mergeCell ref="H203:J203"/>
    <mergeCell ref="H214:J214"/>
    <mergeCell ref="H216:J216"/>
    <mergeCell ref="H215:J215"/>
    <mergeCell ref="H212:J212"/>
    <mergeCell ref="H211:J211"/>
    <mergeCell ref="H209:J209"/>
  </mergeCells>
  <pageMargins left="0.59027779999999996" right="0.59027779999999996" top="0.59027779999999996" bottom="0.59027779999999996" header="0" footer="0"/>
  <pageSetup paperSize="9"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81"/>
  <sheetViews>
    <sheetView showGridLines="0" workbookViewId="0"/>
  </sheetViews>
  <sheetFormatPr defaultRowHeight="15" x14ac:dyDescent="0.2"/>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7"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I2" s="107"/>
      <c r="L2" s="330"/>
      <c r="M2" s="330"/>
      <c r="N2" s="330"/>
      <c r="O2" s="330"/>
      <c r="P2" s="330"/>
      <c r="Q2" s="330"/>
      <c r="R2" s="330"/>
      <c r="S2" s="330"/>
      <c r="T2" s="330"/>
      <c r="U2" s="330"/>
      <c r="V2" s="330"/>
      <c r="AT2" s="16" t="s">
        <v>90</v>
      </c>
    </row>
    <row r="3" spans="1:46" s="1" customFormat="1" ht="6.95" customHeight="1" x14ac:dyDescent="0.2">
      <c r="B3" s="108"/>
      <c r="C3" s="109"/>
      <c r="D3" s="109"/>
      <c r="E3" s="109"/>
      <c r="F3" s="109"/>
      <c r="G3" s="109"/>
      <c r="H3" s="109"/>
      <c r="I3" s="110"/>
      <c r="J3" s="109"/>
      <c r="K3" s="109"/>
      <c r="L3" s="19"/>
      <c r="AT3" s="16" t="s">
        <v>85</v>
      </c>
    </row>
    <row r="4" spans="1:46" s="1" customFormat="1" ht="24.95" customHeight="1" x14ac:dyDescent="0.2">
      <c r="B4" s="19"/>
      <c r="D4" s="111" t="s">
        <v>118</v>
      </c>
      <c r="I4" s="107"/>
      <c r="L4" s="19"/>
      <c r="M4" s="112" t="s">
        <v>10</v>
      </c>
      <c r="AT4" s="16" t="s">
        <v>4</v>
      </c>
    </row>
    <row r="5" spans="1:46" s="1" customFormat="1" ht="6.95" customHeight="1" x14ac:dyDescent="0.2">
      <c r="B5" s="19"/>
      <c r="I5" s="107"/>
      <c r="L5" s="19"/>
    </row>
    <row r="6" spans="1:46" s="1" customFormat="1" ht="12" customHeight="1" x14ac:dyDescent="0.2">
      <c r="B6" s="19"/>
      <c r="D6" s="113" t="s">
        <v>16</v>
      </c>
      <c r="I6" s="107"/>
      <c r="L6" s="19"/>
    </row>
    <row r="7" spans="1:46" s="1" customFormat="1" ht="16.5" customHeight="1" x14ac:dyDescent="0.2">
      <c r="B7" s="19"/>
      <c r="E7" s="363" t="str">
        <f>'Rekapitulace stavby'!K6</f>
        <v>Oprava výhybek v žst. Tábor</v>
      </c>
      <c r="F7" s="364"/>
      <c r="G7" s="364"/>
      <c r="H7" s="364"/>
      <c r="I7" s="107"/>
      <c r="L7" s="19"/>
    </row>
    <row r="8" spans="1:46" s="1" customFormat="1" ht="12" customHeight="1" x14ac:dyDescent="0.2">
      <c r="B8" s="19"/>
      <c r="D8" s="113" t="s">
        <v>119</v>
      </c>
      <c r="I8" s="107"/>
      <c r="L8" s="19"/>
    </row>
    <row r="9" spans="1:46" s="2" customFormat="1" ht="16.5" customHeight="1" x14ac:dyDescent="0.2">
      <c r="A9" s="33"/>
      <c r="B9" s="38"/>
      <c r="C9" s="33"/>
      <c r="D9" s="33"/>
      <c r="E9" s="363" t="s">
        <v>120</v>
      </c>
      <c r="F9" s="365"/>
      <c r="G9" s="365"/>
      <c r="H9" s="365"/>
      <c r="I9" s="114"/>
      <c r="J9" s="33"/>
      <c r="K9" s="33"/>
      <c r="L9" s="115"/>
      <c r="S9" s="33"/>
      <c r="T9" s="33"/>
      <c r="U9" s="33"/>
      <c r="V9" s="33"/>
      <c r="W9" s="33"/>
      <c r="X9" s="33"/>
      <c r="Y9" s="33"/>
      <c r="Z9" s="33"/>
      <c r="AA9" s="33"/>
      <c r="AB9" s="33"/>
      <c r="AC9" s="33"/>
      <c r="AD9" s="33"/>
      <c r="AE9" s="33"/>
    </row>
    <row r="10" spans="1:46" s="2" customFormat="1" ht="12" customHeight="1" x14ac:dyDescent="0.2">
      <c r="A10" s="33"/>
      <c r="B10" s="38"/>
      <c r="C10" s="33"/>
      <c r="D10" s="113" t="s">
        <v>121</v>
      </c>
      <c r="E10" s="33"/>
      <c r="F10" s="33"/>
      <c r="G10" s="33"/>
      <c r="H10" s="33"/>
      <c r="I10" s="114"/>
      <c r="J10" s="33"/>
      <c r="K10" s="33"/>
      <c r="L10" s="115"/>
      <c r="S10" s="33"/>
      <c r="T10" s="33"/>
      <c r="U10" s="33"/>
      <c r="V10" s="33"/>
      <c r="W10" s="33"/>
      <c r="X10" s="33"/>
      <c r="Y10" s="33"/>
      <c r="Z10" s="33"/>
      <c r="AA10" s="33"/>
      <c r="AB10" s="33"/>
      <c r="AC10" s="33"/>
      <c r="AD10" s="33"/>
      <c r="AE10" s="33"/>
    </row>
    <row r="11" spans="1:46" s="2" customFormat="1" ht="16.5" customHeight="1" x14ac:dyDescent="0.2">
      <c r="A11" s="33"/>
      <c r="B11" s="38"/>
      <c r="C11" s="33"/>
      <c r="D11" s="33"/>
      <c r="E11" s="366" t="s">
        <v>122</v>
      </c>
      <c r="F11" s="365"/>
      <c r="G11" s="365"/>
      <c r="H11" s="365"/>
      <c r="I11" s="114"/>
      <c r="J11" s="33"/>
      <c r="K11" s="33"/>
      <c r="L11" s="115"/>
      <c r="S11" s="33"/>
      <c r="T11" s="33"/>
      <c r="U11" s="33"/>
      <c r="V11" s="33"/>
      <c r="W11" s="33"/>
      <c r="X11" s="33"/>
      <c r="Y11" s="33"/>
      <c r="Z11" s="33"/>
      <c r="AA11" s="33"/>
      <c r="AB11" s="33"/>
      <c r="AC11" s="33"/>
      <c r="AD11" s="33"/>
      <c r="AE11" s="33"/>
    </row>
    <row r="12" spans="1:46" s="2" customFormat="1" ht="11.25" x14ac:dyDescent="0.2">
      <c r="A12" s="33"/>
      <c r="B12" s="38"/>
      <c r="C12" s="33"/>
      <c r="D12" s="33"/>
      <c r="E12" s="33"/>
      <c r="F12" s="33"/>
      <c r="G12" s="33"/>
      <c r="H12" s="33"/>
      <c r="I12" s="114"/>
      <c r="J12" s="33"/>
      <c r="K12" s="33"/>
      <c r="L12" s="115"/>
      <c r="S12" s="33"/>
      <c r="T12" s="33"/>
      <c r="U12" s="33"/>
      <c r="V12" s="33"/>
      <c r="W12" s="33"/>
      <c r="X12" s="33"/>
      <c r="Y12" s="33"/>
      <c r="Z12" s="33"/>
      <c r="AA12" s="33"/>
      <c r="AB12" s="33"/>
      <c r="AC12" s="33"/>
      <c r="AD12" s="33"/>
      <c r="AE12" s="33"/>
    </row>
    <row r="13" spans="1:46" s="2" customFormat="1" ht="12" customHeight="1" x14ac:dyDescent="0.2">
      <c r="A13" s="33"/>
      <c r="B13" s="38"/>
      <c r="C13" s="33"/>
      <c r="D13" s="113" t="s">
        <v>18</v>
      </c>
      <c r="E13" s="33"/>
      <c r="F13" s="102" t="s">
        <v>19</v>
      </c>
      <c r="G13" s="33"/>
      <c r="H13" s="33"/>
      <c r="I13" s="116" t="s">
        <v>20</v>
      </c>
      <c r="J13" s="102" t="s">
        <v>21</v>
      </c>
      <c r="K13" s="33"/>
      <c r="L13" s="115"/>
      <c r="S13" s="33"/>
      <c r="T13" s="33"/>
      <c r="U13" s="33"/>
      <c r="V13" s="33"/>
      <c r="W13" s="33"/>
      <c r="X13" s="33"/>
      <c r="Y13" s="33"/>
      <c r="Z13" s="33"/>
      <c r="AA13" s="33"/>
      <c r="AB13" s="33"/>
      <c r="AC13" s="33"/>
      <c r="AD13" s="33"/>
      <c r="AE13" s="33"/>
    </row>
    <row r="14" spans="1:46" s="2" customFormat="1" ht="12" customHeight="1" x14ac:dyDescent="0.2">
      <c r="A14" s="33"/>
      <c r="B14" s="38"/>
      <c r="C14" s="33"/>
      <c r="D14" s="113" t="s">
        <v>22</v>
      </c>
      <c r="E14" s="33"/>
      <c r="F14" s="102" t="s">
        <v>23</v>
      </c>
      <c r="G14" s="33"/>
      <c r="H14" s="33"/>
      <c r="I14" s="116" t="s">
        <v>24</v>
      </c>
      <c r="J14" s="117" t="str">
        <f>'Rekapitulace stavby'!AN8</f>
        <v>25. 11. 2019</v>
      </c>
      <c r="K14" s="33"/>
      <c r="L14" s="115"/>
      <c r="S14" s="33"/>
      <c r="T14" s="33"/>
      <c r="U14" s="33"/>
      <c r="V14" s="33"/>
      <c r="W14" s="33"/>
      <c r="X14" s="33"/>
      <c r="Y14" s="33"/>
      <c r="Z14" s="33"/>
      <c r="AA14" s="33"/>
      <c r="AB14" s="33"/>
      <c r="AC14" s="33"/>
      <c r="AD14" s="33"/>
      <c r="AE14" s="33"/>
    </row>
    <row r="15" spans="1:46" s="2" customFormat="1" ht="10.9" customHeight="1" x14ac:dyDescent="0.2">
      <c r="A15" s="33"/>
      <c r="B15" s="38"/>
      <c r="C15" s="33"/>
      <c r="D15" s="33"/>
      <c r="E15" s="33"/>
      <c r="F15" s="33"/>
      <c r="G15" s="33"/>
      <c r="H15" s="33"/>
      <c r="I15" s="114"/>
      <c r="J15" s="33"/>
      <c r="K15" s="33"/>
      <c r="L15" s="115"/>
      <c r="S15" s="33"/>
      <c r="T15" s="33"/>
      <c r="U15" s="33"/>
      <c r="V15" s="33"/>
      <c r="W15" s="33"/>
      <c r="X15" s="33"/>
      <c r="Y15" s="33"/>
      <c r="Z15" s="33"/>
      <c r="AA15" s="33"/>
      <c r="AB15" s="33"/>
      <c r="AC15" s="33"/>
      <c r="AD15" s="33"/>
      <c r="AE15" s="33"/>
    </row>
    <row r="16" spans="1:46" s="2" customFormat="1" ht="12" customHeight="1" x14ac:dyDescent="0.2">
      <c r="A16" s="33"/>
      <c r="B16" s="38"/>
      <c r="C16" s="33"/>
      <c r="D16" s="113" t="s">
        <v>26</v>
      </c>
      <c r="E16" s="33"/>
      <c r="F16" s="33"/>
      <c r="G16" s="33"/>
      <c r="H16" s="33"/>
      <c r="I16" s="116" t="s">
        <v>27</v>
      </c>
      <c r="J16" s="102" t="s">
        <v>28</v>
      </c>
      <c r="K16" s="33"/>
      <c r="L16" s="115"/>
      <c r="S16" s="33"/>
      <c r="T16" s="33"/>
      <c r="U16" s="33"/>
      <c r="V16" s="33"/>
      <c r="W16" s="33"/>
      <c r="X16" s="33"/>
      <c r="Y16" s="33"/>
      <c r="Z16" s="33"/>
      <c r="AA16" s="33"/>
      <c r="AB16" s="33"/>
      <c r="AC16" s="33"/>
      <c r="AD16" s="33"/>
      <c r="AE16" s="33"/>
    </row>
    <row r="17" spans="1:31" s="2" customFormat="1" ht="18" customHeight="1" x14ac:dyDescent="0.2">
      <c r="A17" s="33"/>
      <c r="B17" s="38"/>
      <c r="C17" s="33"/>
      <c r="D17" s="33"/>
      <c r="E17" s="102" t="s">
        <v>29</v>
      </c>
      <c r="F17" s="33"/>
      <c r="G17" s="33"/>
      <c r="H17" s="33"/>
      <c r="I17" s="116" t="s">
        <v>30</v>
      </c>
      <c r="J17" s="102" t="s">
        <v>31</v>
      </c>
      <c r="K17" s="33"/>
      <c r="L17" s="115"/>
      <c r="S17" s="33"/>
      <c r="T17" s="33"/>
      <c r="U17" s="33"/>
      <c r="V17" s="33"/>
      <c r="W17" s="33"/>
      <c r="X17" s="33"/>
      <c r="Y17" s="33"/>
      <c r="Z17" s="33"/>
      <c r="AA17" s="33"/>
      <c r="AB17" s="33"/>
      <c r="AC17" s="33"/>
      <c r="AD17" s="33"/>
      <c r="AE17" s="33"/>
    </row>
    <row r="18" spans="1:31" s="2" customFormat="1" ht="6.95" customHeight="1" x14ac:dyDescent="0.2">
      <c r="A18" s="33"/>
      <c r="B18" s="38"/>
      <c r="C18" s="33"/>
      <c r="D18" s="33"/>
      <c r="E18" s="33"/>
      <c r="F18" s="33"/>
      <c r="G18" s="33"/>
      <c r="H18" s="33"/>
      <c r="I18" s="114"/>
      <c r="J18" s="33"/>
      <c r="K18" s="33"/>
      <c r="L18" s="115"/>
      <c r="S18" s="33"/>
      <c r="T18" s="33"/>
      <c r="U18" s="33"/>
      <c r="V18" s="33"/>
      <c r="W18" s="33"/>
      <c r="X18" s="33"/>
      <c r="Y18" s="33"/>
      <c r="Z18" s="33"/>
      <c r="AA18" s="33"/>
      <c r="AB18" s="33"/>
      <c r="AC18" s="33"/>
      <c r="AD18" s="33"/>
      <c r="AE18" s="33"/>
    </row>
    <row r="19" spans="1:31" s="2" customFormat="1" ht="12" customHeight="1" x14ac:dyDescent="0.2">
      <c r="A19" s="33"/>
      <c r="B19" s="38"/>
      <c r="C19" s="33"/>
      <c r="D19" s="113" t="s">
        <v>32</v>
      </c>
      <c r="E19" s="33"/>
      <c r="F19" s="33"/>
      <c r="G19" s="33"/>
      <c r="H19" s="33"/>
      <c r="I19" s="116" t="s">
        <v>27</v>
      </c>
      <c r="J19" s="29" t="str">
        <f>'Rekapitulace stavby'!AN13</f>
        <v>Vyplň údaj</v>
      </c>
      <c r="K19" s="33"/>
      <c r="L19" s="115"/>
      <c r="S19" s="33"/>
      <c r="T19" s="33"/>
      <c r="U19" s="33"/>
      <c r="V19" s="33"/>
      <c r="W19" s="33"/>
      <c r="X19" s="33"/>
      <c r="Y19" s="33"/>
      <c r="Z19" s="33"/>
      <c r="AA19" s="33"/>
      <c r="AB19" s="33"/>
      <c r="AC19" s="33"/>
      <c r="AD19" s="33"/>
      <c r="AE19" s="33"/>
    </row>
    <row r="20" spans="1:31" s="2" customFormat="1" ht="18" customHeight="1" x14ac:dyDescent="0.2">
      <c r="A20" s="33"/>
      <c r="B20" s="38"/>
      <c r="C20" s="33"/>
      <c r="D20" s="33"/>
      <c r="E20" s="367" t="str">
        <f>'Rekapitulace stavby'!E14</f>
        <v>Vyplň údaj</v>
      </c>
      <c r="F20" s="368"/>
      <c r="G20" s="368"/>
      <c r="H20" s="368"/>
      <c r="I20" s="116" t="s">
        <v>30</v>
      </c>
      <c r="J20" s="29" t="str">
        <f>'Rekapitulace stavby'!AN14</f>
        <v>Vyplň údaj</v>
      </c>
      <c r="K20" s="33"/>
      <c r="L20" s="115"/>
      <c r="S20" s="33"/>
      <c r="T20" s="33"/>
      <c r="U20" s="33"/>
      <c r="V20" s="33"/>
      <c r="W20" s="33"/>
      <c r="X20" s="33"/>
      <c r="Y20" s="33"/>
      <c r="Z20" s="33"/>
      <c r="AA20" s="33"/>
      <c r="AB20" s="33"/>
      <c r="AC20" s="33"/>
      <c r="AD20" s="33"/>
      <c r="AE20" s="33"/>
    </row>
    <row r="21" spans="1:31" s="2" customFormat="1" ht="6.95" customHeight="1" x14ac:dyDescent="0.2">
      <c r="A21" s="33"/>
      <c r="B21" s="38"/>
      <c r="C21" s="33"/>
      <c r="D21" s="33"/>
      <c r="E21" s="33"/>
      <c r="F21" s="33"/>
      <c r="G21" s="33"/>
      <c r="H21" s="33"/>
      <c r="I21" s="114"/>
      <c r="J21" s="33"/>
      <c r="K21" s="33"/>
      <c r="L21" s="115"/>
      <c r="S21" s="33"/>
      <c r="T21" s="33"/>
      <c r="U21" s="33"/>
      <c r="V21" s="33"/>
      <c r="W21" s="33"/>
      <c r="X21" s="33"/>
      <c r="Y21" s="33"/>
      <c r="Z21" s="33"/>
      <c r="AA21" s="33"/>
      <c r="AB21" s="33"/>
      <c r="AC21" s="33"/>
      <c r="AD21" s="33"/>
      <c r="AE21" s="33"/>
    </row>
    <row r="22" spans="1:31" s="2" customFormat="1" ht="12" customHeight="1" x14ac:dyDescent="0.2">
      <c r="A22" s="33"/>
      <c r="B22" s="38"/>
      <c r="C22" s="33"/>
      <c r="D22" s="113" t="s">
        <v>34</v>
      </c>
      <c r="E22" s="33"/>
      <c r="F22" s="33"/>
      <c r="G22" s="33"/>
      <c r="H22" s="33"/>
      <c r="I22" s="116" t="s">
        <v>27</v>
      </c>
      <c r="J22" s="102" t="str">
        <f>IF('Rekapitulace stavby'!AN16="","",'Rekapitulace stavby'!AN16)</f>
        <v/>
      </c>
      <c r="K22" s="33"/>
      <c r="L22" s="115"/>
      <c r="S22" s="33"/>
      <c r="T22" s="33"/>
      <c r="U22" s="33"/>
      <c r="V22" s="33"/>
      <c r="W22" s="33"/>
      <c r="X22" s="33"/>
      <c r="Y22" s="33"/>
      <c r="Z22" s="33"/>
      <c r="AA22" s="33"/>
      <c r="AB22" s="33"/>
      <c r="AC22" s="33"/>
      <c r="AD22" s="33"/>
      <c r="AE22" s="33"/>
    </row>
    <row r="23" spans="1:31" s="2" customFormat="1" ht="18" customHeight="1" x14ac:dyDescent="0.2">
      <c r="A23" s="33"/>
      <c r="B23" s="38"/>
      <c r="C23" s="33"/>
      <c r="D23" s="33"/>
      <c r="E23" s="102" t="str">
        <f>IF('Rekapitulace stavby'!E17="","",'Rekapitulace stavby'!E17)</f>
        <v xml:space="preserve"> </v>
      </c>
      <c r="F23" s="33"/>
      <c r="G23" s="33"/>
      <c r="H23" s="33"/>
      <c r="I23" s="116" t="s">
        <v>30</v>
      </c>
      <c r="J23" s="102" t="str">
        <f>IF('Rekapitulace stavby'!AN17="","",'Rekapitulace stavby'!AN17)</f>
        <v/>
      </c>
      <c r="K23" s="33"/>
      <c r="L23" s="115"/>
      <c r="S23" s="33"/>
      <c r="T23" s="33"/>
      <c r="U23" s="33"/>
      <c r="V23" s="33"/>
      <c r="W23" s="33"/>
      <c r="X23" s="33"/>
      <c r="Y23" s="33"/>
      <c r="Z23" s="33"/>
      <c r="AA23" s="33"/>
      <c r="AB23" s="33"/>
      <c r="AC23" s="33"/>
      <c r="AD23" s="33"/>
      <c r="AE23" s="33"/>
    </row>
    <row r="24" spans="1:31" s="2" customFormat="1" ht="6.95" customHeight="1" x14ac:dyDescent="0.2">
      <c r="A24" s="33"/>
      <c r="B24" s="38"/>
      <c r="C24" s="33"/>
      <c r="D24" s="33"/>
      <c r="E24" s="33"/>
      <c r="F24" s="33"/>
      <c r="G24" s="33"/>
      <c r="H24" s="33"/>
      <c r="I24" s="114"/>
      <c r="J24" s="33"/>
      <c r="K24" s="33"/>
      <c r="L24" s="115"/>
      <c r="S24" s="33"/>
      <c r="T24" s="33"/>
      <c r="U24" s="33"/>
      <c r="V24" s="33"/>
      <c r="W24" s="33"/>
      <c r="X24" s="33"/>
      <c r="Y24" s="33"/>
      <c r="Z24" s="33"/>
      <c r="AA24" s="33"/>
      <c r="AB24" s="33"/>
      <c r="AC24" s="33"/>
      <c r="AD24" s="33"/>
      <c r="AE24" s="33"/>
    </row>
    <row r="25" spans="1:31" s="2" customFormat="1" ht="12" customHeight="1" x14ac:dyDescent="0.2">
      <c r="A25" s="33"/>
      <c r="B25" s="38"/>
      <c r="C25" s="33"/>
      <c r="D25" s="113" t="s">
        <v>38</v>
      </c>
      <c r="E25" s="33"/>
      <c r="F25" s="33"/>
      <c r="G25" s="33"/>
      <c r="H25" s="33"/>
      <c r="I25" s="116" t="s">
        <v>27</v>
      </c>
      <c r="J25" s="102" t="s">
        <v>35</v>
      </c>
      <c r="K25" s="33"/>
      <c r="L25" s="115"/>
      <c r="S25" s="33"/>
      <c r="T25" s="33"/>
      <c r="U25" s="33"/>
      <c r="V25" s="33"/>
      <c r="W25" s="33"/>
      <c r="X25" s="33"/>
      <c r="Y25" s="33"/>
      <c r="Z25" s="33"/>
      <c r="AA25" s="33"/>
      <c r="AB25" s="33"/>
      <c r="AC25" s="33"/>
      <c r="AD25" s="33"/>
      <c r="AE25" s="33"/>
    </row>
    <row r="26" spans="1:31" s="2" customFormat="1" ht="18" customHeight="1" x14ac:dyDescent="0.2">
      <c r="A26" s="33"/>
      <c r="B26" s="38"/>
      <c r="C26" s="33"/>
      <c r="D26" s="33"/>
      <c r="E26" s="102" t="s">
        <v>39</v>
      </c>
      <c r="F26" s="33"/>
      <c r="G26" s="33"/>
      <c r="H26" s="33"/>
      <c r="I26" s="116" t="s">
        <v>30</v>
      </c>
      <c r="J26" s="102" t="s">
        <v>35</v>
      </c>
      <c r="K26" s="33"/>
      <c r="L26" s="115"/>
      <c r="S26" s="33"/>
      <c r="T26" s="33"/>
      <c r="U26" s="33"/>
      <c r="V26" s="33"/>
      <c r="W26" s="33"/>
      <c r="X26" s="33"/>
      <c r="Y26" s="33"/>
      <c r="Z26" s="33"/>
      <c r="AA26" s="33"/>
      <c r="AB26" s="33"/>
      <c r="AC26" s="33"/>
      <c r="AD26" s="33"/>
      <c r="AE26" s="33"/>
    </row>
    <row r="27" spans="1:31" s="2" customFormat="1" ht="6.95" customHeight="1" x14ac:dyDescent="0.2">
      <c r="A27" s="33"/>
      <c r="B27" s="38"/>
      <c r="C27" s="33"/>
      <c r="D27" s="33"/>
      <c r="E27" s="33"/>
      <c r="F27" s="33"/>
      <c r="G27" s="33"/>
      <c r="H27" s="33"/>
      <c r="I27" s="114"/>
      <c r="J27" s="33"/>
      <c r="K27" s="33"/>
      <c r="L27" s="115"/>
      <c r="S27" s="33"/>
      <c r="T27" s="33"/>
      <c r="U27" s="33"/>
      <c r="V27" s="33"/>
      <c r="W27" s="33"/>
      <c r="X27" s="33"/>
      <c r="Y27" s="33"/>
      <c r="Z27" s="33"/>
      <c r="AA27" s="33"/>
      <c r="AB27" s="33"/>
      <c r="AC27" s="33"/>
      <c r="AD27" s="33"/>
      <c r="AE27" s="33"/>
    </row>
    <row r="28" spans="1:31" s="2" customFormat="1" ht="12" customHeight="1" x14ac:dyDescent="0.2">
      <c r="A28" s="33"/>
      <c r="B28" s="38"/>
      <c r="C28" s="33"/>
      <c r="D28" s="113" t="s">
        <v>40</v>
      </c>
      <c r="E28" s="33"/>
      <c r="F28" s="33"/>
      <c r="G28" s="33"/>
      <c r="H28" s="33"/>
      <c r="I28" s="114"/>
      <c r="J28" s="33"/>
      <c r="K28" s="33"/>
      <c r="L28" s="115"/>
      <c r="S28" s="33"/>
      <c r="T28" s="33"/>
      <c r="U28" s="33"/>
      <c r="V28" s="33"/>
      <c r="W28" s="33"/>
      <c r="X28" s="33"/>
      <c r="Y28" s="33"/>
      <c r="Z28" s="33"/>
      <c r="AA28" s="33"/>
      <c r="AB28" s="33"/>
      <c r="AC28" s="33"/>
      <c r="AD28" s="33"/>
      <c r="AE28" s="33"/>
    </row>
    <row r="29" spans="1:31" s="8" customFormat="1" ht="16.5" customHeight="1" x14ac:dyDescent="0.2">
      <c r="A29" s="118"/>
      <c r="B29" s="119"/>
      <c r="C29" s="118"/>
      <c r="D29" s="118"/>
      <c r="E29" s="369" t="s">
        <v>35</v>
      </c>
      <c r="F29" s="369"/>
      <c r="G29" s="369"/>
      <c r="H29" s="369"/>
      <c r="I29" s="120"/>
      <c r="J29" s="118"/>
      <c r="K29" s="118"/>
      <c r="L29" s="121"/>
      <c r="S29" s="118"/>
      <c r="T29" s="118"/>
      <c r="U29" s="118"/>
      <c r="V29" s="118"/>
      <c r="W29" s="118"/>
      <c r="X29" s="118"/>
      <c r="Y29" s="118"/>
      <c r="Z29" s="118"/>
      <c r="AA29" s="118"/>
      <c r="AB29" s="118"/>
      <c r="AC29" s="118"/>
      <c r="AD29" s="118"/>
      <c r="AE29" s="118"/>
    </row>
    <row r="30" spans="1:31" s="2" customFormat="1" ht="6.95" customHeight="1" x14ac:dyDescent="0.2">
      <c r="A30" s="33"/>
      <c r="B30" s="38"/>
      <c r="C30" s="33"/>
      <c r="D30" s="33"/>
      <c r="E30" s="33"/>
      <c r="F30" s="33"/>
      <c r="G30" s="33"/>
      <c r="H30" s="33"/>
      <c r="I30" s="114"/>
      <c r="J30" s="33"/>
      <c r="K30" s="33"/>
      <c r="L30" s="115"/>
      <c r="S30" s="33"/>
      <c r="T30" s="33"/>
      <c r="U30" s="33"/>
      <c r="V30" s="33"/>
      <c r="W30" s="33"/>
      <c r="X30" s="33"/>
      <c r="Y30" s="33"/>
      <c r="Z30" s="33"/>
      <c r="AA30" s="33"/>
      <c r="AB30" s="33"/>
      <c r="AC30" s="33"/>
      <c r="AD30" s="33"/>
      <c r="AE30" s="33"/>
    </row>
    <row r="31" spans="1:31" s="2" customFormat="1" ht="6.95" customHeight="1" x14ac:dyDescent="0.2">
      <c r="A31" s="33"/>
      <c r="B31" s="38"/>
      <c r="C31" s="33"/>
      <c r="D31" s="122"/>
      <c r="E31" s="122"/>
      <c r="F31" s="122"/>
      <c r="G31" s="122"/>
      <c r="H31" s="122"/>
      <c r="I31" s="123"/>
      <c r="J31" s="122"/>
      <c r="K31" s="122"/>
      <c r="L31" s="115"/>
      <c r="S31" s="33"/>
      <c r="T31" s="33"/>
      <c r="U31" s="33"/>
      <c r="V31" s="33"/>
      <c r="W31" s="33"/>
      <c r="X31" s="33"/>
      <c r="Y31" s="33"/>
      <c r="Z31" s="33"/>
      <c r="AA31" s="33"/>
      <c r="AB31" s="33"/>
      <c r="AC31" s="33"/>
      <c r="AD31" s="33"/>
      <c r="AE31" s="33"/>
    </row>
    <row r="32" spans="1:31" s="2" customFormat="1" ht="25.35" customHeight="1" x14ac:dyDescent="0.2">
      <c r="A32" s="33"/>
      <c r="B32" s="38"/>
      <c r="C32" s="33"/>
      <c r="D32" s="124" t="s">
        <v>42</v>
      </c>
      <c r="E32" s="33"/>
      <c r="F32" s="33"/>
      <c r="G32" s="33"/>
      <c r="H32" s="33"/>
      <c r="I32" s="114"/>
      <c r="J32" s="125">
        <f>ROUND(J88, 2)</f>
        <v>0</v>
      </c>
      <c r="K32" s="33"/>
      <c r="L32" s="115"/>
      <c r="S32" s="33"/>
      <c r="T32" s="33"/>
      <c r="U32" s="33"/>
      <c r="V32" s="33"/>
      <c r="W32" s="33"/>
      <c r="X32" s="33"/>
      <c r="Y32" s="33"/>
      <c r="Z32" s="33"/>
      <c r="AA32" s="33"/>
      <c r="AB32" s="33"/>
      <c r="AC32" s="33"/>
      <c r="AD32" s="33"/>
      <c r="AE32" s="33"/>
    </row>
    <row r="33" spans="1:31" s="2" customFormat="1" ht="6.95" customHeight="1" x14ac:dyDescent="0.2">
      <c r="A33" s="33"/>
      <c r="B33" s="38"/>
      <c r="C33" s="33"/>
      <c r="D33" s="122"/>
      <c r="E33" s="122"/>
      <c r="F33" s="122"/>
      <c r="G33" s="122"/>
      <c r="H33" s="122"/>
      <c r="I33" s="123"/>
      <c r="J33" s="122"/>
      <c r="K33" s="122"/>
      <c r="L33" s="115"/>
      <c r="S33" s="33"/>
      <c r="T33" s="33"/>
      <c r="U33" s="33"/>
      <c r="V33" s="33"/>
      <c r="W33" s="33"/>
      <c r="X33" s="33"/>
      <c r="Y33" s="33"/>
      <c r="Z33" s="33"/>
      <c r="AA33" s="33"/>
      <c r="AB33" s="33"/>
      <c r="AC33" s="33"/>
      <c r="AD33" s="33"/>
      <c r="AE33" s="33"/>
    </row>
    <row r="34" spans="1:31" s="2" customFormat="1" ht="14.45" customHeight="1" x14ac:dyDescent="0.2">
      <c r="A34" s="33"/>
      <c r="B34" s="38"/>
      <c r="C34" s="33"/>
      <c r="D34" s="33"/>
      <c r="E34" s="33"/>
      <c r="F34" s="126" t="s">
        <v>44</v>
      </c>
      <c r="G34" s="33"/>
      <c r="H34" s="33"/>
      <c r="I34" s="127" t="s">
        <v>43</v>
      </c>
      <c r="J34" s="126" t="s">
        <v>45</v>
      </c>
      <c r="K34" s="33"/>
      <c r="L34" s="115"/>
      <c r="S34" s="33"/>
      <c r="T34" s="33"/>
      <c r="U34" s="33"/>
      <c r="V34" s="33"/>
      <c r="W34" s="33"/>
      <c r="X34" s="33"/>
      <c r="Y34" s="33"/>
      <c r="Z34" s="33"/>
      <c r="AA34" s="33"/>
      <c r="AB34" s="33"/>
      <c r="AC34" s="33"/>
      <c r="AD34" s="33"/>
      <c r="AE34" s="33"/>
    </row>
    <row r="35" spans="1:31" s="2" customFormat="1" ht="14.45" customHeight="1" x14ac:dyDescent="0.2">
      <c r="A35" s="33"/>
      <c r="B35" s="38"/>
      <c r="C35" s="33"/>
      <c r="D35" s="128" t="s">
        <v>46</v>
      </c>
      <c r="E35" s="113" t="s">
        <v>47</v>
      </c>
      <c r="F35" s="129">
        <f>ROUND((SUM(BE88:BE280)),  2)</f>
        <v>0</v>
      </c>
      <c r="G35" s="33"/>
      <c r="H35" s="33"/>
      <c r="I35" s="130">
        <v>0.21</v>
      </c>
      <c r="J35" s="129">
        <f>ROUND(((SUM(BE88:BE280))*I35),  2)</f>
        <v>0</v>
      </c>
      <c r="K35" s="33"/>
      <c r="L35" s="115"/>
      <c r="S35" s="33"/>
      <c r="T35" s="33"/>
      <c r="U35" s="33"/>
      <c r="V35" s="33"/>
      <c r="W35" s="33"/>
      <c r="X35" s="33"/>
      <c r="Y35" s="33"/>
      <c r="Z35" s="33"/>
      <c r="AA35" s="33"/>
      <c r="AB35" s="33"/>
      <c r="AC35" s="33"/>
      <c r="AD35" s="33"/>
      <c r="AE35" s="33"/>
    </row>
    <row r="36" spans="1:31" s="2" customFormat="1" ht="14.45" customHeight="1" x14ac:dyDescent="0.2">
      <c r="A36" s="33"/>
      <c r="B36" s="38"/>
      <c r="C36" s="33"/>
      <c r="D36" s="33"/>
      <c r="E36" s="113" t="s">
        <v>48</v>
      </c>
      <c r="F36" s="129">
        <f>ROUND((SUM(BF88:BF280)),  2)</f>
        <v>0</v>
      </c>
      <c r="G36" s="33"/>
      <c r="H36" s="33"/>
      <c r="I36" s="130">
        <v>0.15</v>
      </c>
      <c r="J36" s="129">
        <f>ROUND(((SUM(BF88:BF280))*I36),  2)</f>
        <v>0</v>
      </c>
      <c r="K36" s="33"/>
      <c r="L36" s="115"/>
      <c r="S36" s="33"/>
      <c r="T36" s="33"/>
      <c r="U36" s="33"/>
      <c r="V36" s="33"/>
      <c r="W36" s="33"/>
      <c r="X36" s="33"/>
      <c r="Y36" s="33"/>
      <c r="Z36" s="33"/>
      <c r="AA36" s="33"/>
      <c r="AB36" s="33"/>
      <c r="AC36" s="33"/>
      <c r="AD36" s="33"/>
      <c r="AE36" s="33"/>
    </row>
    <row r="37" spans="1:31" s="2" customFormat="1" ht="14.45" hidden="1" customHeight="1" x14ac:dyDescent="0.2">
      <c r="A37" s="33"/>
      <c r="B37" s="38"/>
      <c r="C37" s="33"/>
      <c r="D37" s="33"/>
      <c r="E37" s="113" t="s">
        <v>49</v>
      </c>
      <c r="F37" s="129">
        <f>ROUND((SUM(BG88:BG280)),  2)</f>
        <v>0</v>
      </c>
      <c r="G37" s="33"/>
      <c r="H37" s="33"/>
      <c r="I37" s="130">
        <v>0.21</v>
      </c>
      <c r="J37" s="129">
        <f>0</f>
        <v>0</v>
      </c>
      <c r="K37" s="33"/>
      <c r="L37" s="115"/>
      <c r="S37" s="33"/>
      <c r="T37" s="33"/>
      <c r="U37" s="33"/>
      <c r="V37" s="33"/>
      <c r="W37" s="33"/>
      <c r="X37" s="33"/>
      <c r="Y37" s="33"/>
      <c r="Z37" s="33"/>
      <c r="AA37" s="33"/>
      <c r="AB37" s="33"/>
      <c r="AC37" s="33"/>
      <c r="AD37" s="33"/>
      <c r="AE37" s="33"/>
    </row>
    <row r="38" spans="1:31" s="2" customFormat="1" ht="14.45" hidden="1" customHeight="1" x14ac:dyDescent="0.2">
      <c r="A38" s="33"/>
      <c r="B38" s="38"/>
      <c r="C38" s="33"/>
      <c r="D38" s="33"/>
      <c r="E38" s="113" t="s">
        <v>50</v>
      </c>
      <c r="F38" s="129">
        <f>ROUND((SUM(BH88:BH280)),  2)</f>
        <v>0</v>
      </c>
      <c r="G38" s="33"/>
      <c r="H38" s="33"/>
      <c r="I38" s="130">
        <v>0.15</v>
      </c>
      <c r="J38" s="129">
        <f>0</f>
        <v>0</v>
      </c>
      <c r="K38" s="33"/>
      <c r="L38" s="115"/>
      <c r="S38" s="33"/>
      <c r="T38" s="33"/>
      <c r="U38" s="33"/>
      <c r="V38" s="33"/>
      <c r="W38" s="33"/>
      <c r="X38" s="33"/>
      <c r="Y38" s="33"/>
      <c r="Z38" s="33"/>
      <c r="AA38" s="33"/>
      <c r="AB38" s="33"/>
      <c r="AC38" s="33"/>
      <c r="AD38" s="33"/>
      <c r="AE38" s="33"/>
    </row>
    <row r="39" spans="1:31" s="2" customFormat="1" ht="14.45" hidden="1" customHeight="1" x14ac:dyDescent="0.2">
      <c r="A39" s="33"/>
      <c r="B39" s="38"/>
      <c r="C39" s="33"/>
      <c r="D39" s="33"/>
      <c r="E39" s="113" t="s">
        <v>51</v>
      </c>
      <c r="F39" s="129">
        <f>ROUND((SUM(BI88:BI280)),  2)</f>
        <v>0</v>
      </c>
      <c r="G39" s="33"/>
      <c r="H39" s="33"/>
      <c r="I39" s="130">
        <v>0</v>
      </c>
      <c r="J39" s="129">
        <f>0</f>
        <v>0</v>
      </c>
      <c r="K39" s="33"/>
      <c r="L39" s="115"/>
      <c r="S39" s="33"/>
      <c r="T39" s="33"/>
      <c r="U39" s="33"/>
      <c r="V39" s="33"/>
      <c r="W39" s="33"/>
      <c r="X39" s="33"/>
      <c r="Y39" s="33"/>
      <c r="Z39" s="33"/>
      <c r="AA39" s="33"/>
      <c r="AB39" s="33"/>
      <c r="AC39" s="33"/>
      <c r="AD39" s="33"/>
      <c r="AE39" s="33"/>
    </row>
    <row r="40" spans="1:31" s="2" customFormat="1" ht="6.95" customHeight="1" x14ac:dyDescent="0.2">
      <c r="A40" s="33"/>
      <c r="B40" s="38"/>
      <c r="C40" s="33"/>
      <c r="D40" s="33"/>
      <c r="E40" s="33"/>
      <c r="F40" s="33"/>
      <c r="G40" s="33"/>
      <c r="H40" s="33"/>
      <c r="I40" s="114"/>
      <c r="J40" s="33"/>
      <c r="K40" s="33"/>
      <c r="L40" s="115"/>
      <c r="S40" s="33"/>
      <c r="T40" s="33"/>
      <c r="U40" s="33"/>
      <c r="V40" s="33"/>
      <c r="W40" s="33"/>
      <c r="X40" s="33"/>
      <c r="Y40" s="33"/>
      <c r="Z40" s="33"/>
      <c r="AA40" s="33"/>
      <c r="AB40" s="33"/>
      <c r="AC40" s="33"/>
      <c r="AD40" s="33"/>
      <c r="AE40" s="33"/>
    </row>
    <row r="41" spans="1:31" s="2" customFormat="1" ht="25.35" customHeight="1" x14ac:dyDescent="0.2">
      <c r="A41" s="33"/>
      <c r="B41" s="38"/>
      <c r="C41" s="131"/>
      <c r="D41" s="132" t="s">
        <v>52</v>
      </c>
      <c r="E41" s="133"/>
      <c r="F41" s="133"/>
      <c r="G41" s="134" t="s">
        <v>53</v>
      </c>
      <c r="H41" s="135" t="s">
        <v>54</v>
      </c>
      <c r="I41" s="136"/>
      <c r="J41" s="137">
        <f>SUM(J32:J39)</f>
        <v>0</v>
      </c>
      <c r="K41" s="138"/>
      <c r="L41" s="115"/>
      <c r="S41" s="33"/>
      <c r="T41" s="33"/>
      <c r="U41" s="33"/>
      <c r="V41" s="33"/>
      <c r="W41" s="33"/>
      <c r="X41" s="33"/>
      <c r="Y41" s="33"/>
      <c r="Z41" s="33"/>
      <c r="AA41" s="33"/>
      <c r="AB41" s="33"/>
      <c r="AC41" s="33"/>
      <c r="AD41" s="33"/>
      <c r="AE41" s="33"/>
    </row>
    <row r="42" spans="1:31" s="2" customFormat="1" ht="14.45" customHeight="1" x14ac:dyDescent="0.2">
      <c r="A42" s="33"/>
      <c r="B42" s="139"/>
      <c r="C42" s="140"/>
      <c r="D42" s="140"/>
      <c r="E42" s="140"/>
      <c r="F42" s="140"/>
      <c r="G42" s="140"/>
      <c r="H42" s="140"/>
      <c r="I42" s="141"/>
      <c r="J42" s="140"/>
      <c r="K42" s="140"/>
      <c r="L42" s="115"/>
      <c r="S42" s="33"/>
      <c r="T42" s="33"/>
      <c r="U42" s="33"/>
      <c r="V42" s="33"/>
      <c r="W42" s="33"/>
      <c r="X42" s="33"/>
      <c r="Y42" s="33"/>
      <c r="Z42" s="33"/>
      <c r="AA42" s="33"/>
      <c r="AB42" s="33"/>
      <c r="AC42" s="33"/>
      <c r="AD42" s="33"/>
      <c r="AE42" s="33"/>
    </row>
    <row r="46" spans="1:31" s="2" customFormat="1" ht="6.95" customHeight="1" x14ac:dyDescent="0.2">
      <c r="A46" s="33"/>
      <c r="B46" s="142"/>
      <c r="C46" s="143"/>
      <c r="D46" s="143"/>
      <c r="E46" s="143"/>
      <c r="F46" s="143"/>
      <c r="G46" s="143"/>
      <c r="H46" s="143"/>
      <c r="I46" s="144"/>
      <c r="J46" s="143"/>
      <c r="K46" s="143"/>
      <c r="L46" s="115"/>
      <c r="S46" s="33"/>
      <c r="T46" s="33"/>
      <c r="U46" s="33"/>
      <c r="V46" s="33"/>
      <c r="W46" s="33"/>
      <c r="X46" s="33"/>
      <c r="Y46" s="33"/>
      <c r="Z46" s="33"/>
      <c r="AA46" s="33"/>
      <c r="AB46" s="33"/>
      <c r="AC46" s="33"/>
      <c r="AD46" s="33"/>
      <c r="AE46" s="33"/>
    </row>
    <row r="47" spans="1:31" s="2" customFormat="1" ht="24.95" customHeight="1" x14ac:dyDescent="0.2">
      <c r="A47" s="33"/>
      <c r="B47" s="34"/>
      <c r="C47" s="22" t="s">
        <v>123</v>
      </c>
      <c r="D47" s="35"/>
      <c r="E47" s="35"/>
      <c r="F47" s="35"/>
      <c r="G47" s="35"/>
      <c r="H47" s="35"/>
      <c r="I47" s="114"/>
      <c r="J47" s="35"/>
      <c r="K47" s="35"/>
      <c r="L47" s="115"/>
      <c r="S47" s="33"/>
      <c r="T47" s="33"/>
      <c r="U47" s="33"/>
      <c r="V47" s="33"/>
      <c r="W47" s="33"/>
      <c r="X47" s="33"/>
      <c r="Y47" s="33"/>
      <c r="Z47" s="33"/>
      <c r="AA47" s="33"/>
      <c r="AB47" s="33"/>
      <c r="AC47" s="33"/>
      <c r="AD47" s="33"/>
      <c r="AE47" s="33"/>
    </row>
    <row r="48" spans="1:31" s="2" customFormat="1" ht="6.95" customHeight="1" x14ac:dyDescent="0.2">
      <c r="A48" s="33"/>
      <c r="B48" s="34"/>
      <c r="C48" s="35"/>
      <c r="D48" s="35"/>
      <c r="E48" s="35"/>
      <c r="F48" s="35"/>
      <c r="G48" s="35"/>
      <c r="H48" s="35"/>
      <c r="I48" s="114"/>
      <c r="J48" s="35"/>
      <c r="K48" s="35"/>
      <c r="L48" s="115"/>
      <c r="S48" s="33"/>
      <c r="T48" s="33"/>
      <c r="U48" s="33"/>
      <c r="V48" s="33"/>
      <c r="W48" s="33"/>
      <c r="X48" s="33"/>
      <c r="Y48" s="33"/>
      <c r="Z48" s="33"/>
      <c r="AA48" s="33"/>
      <c r="AB48" s="33"/>
      <c r="AC48" s="33"/>
      <c r="AD48" s="33"/>
      <c r="AE48" s="33"/>
    </row>
    <row r="49" spans="1:47" s="2" customFormat="1" ht="12" customHeight="1" x14ac:dyDescent="0.2">
      <c r="A49" s="33"/>
      <c r="B49" s="34"/>
      <c r="C49" s="28" t="s">
        <v>16</v>
      </c>
      <c r="D49" s="35"/>
      <c r="E49" s="35"/>
      <c r="F49" s="35"/>
      <c r="G49" s="35"/>
      <c r="H49" s="35"/>
      <c r="I49" s="114"/>
      <c r="J49" s="35"/>
      <c r="K49" s="35"/>
      <c r="L49" s="115"/>
      <c r="S49" s="33"/>
      <c r="T49" s="33"/>
      <c r="U49" s="33"/>
      <c r="V49" s="33"/>
      <c r="W49" s="33"/>
      <c r="X49" s="33"/>
      <c r="Y49" s="33"/>
      <c r="Z49" s="33"/>
      <c r="AA49" s="33"/>
      <c r="AB49" s="33"/>
      <c r="AC49" s="33"/>
      <c r="AD49" s="33"/>
      <c r="AE49" s="33"/>
    </row>
    <row r="50" spans="1:47" s="2" customFormat="1" ht="16.5" customHeight="1" x14ac:dyDescent="0.2">
      <c r="A50" s="33"/>
      <c r="B50" s="34"/>
      <c r="C50" s="35"/>
      <c r="D50" s="35"/>
      <c r="E50" s="370" t="str">
        <f>E7</f>
        <v>Oprava výhybek v žst. Tábor</v>
      </c>
      <c r="F50" s="371"/>
      <c r="G50" s="371"/>
      <c r="H50" s="371"/>
      <c r="I50" s="114"/>
      <c r="J50" s="35"/>
      <c r="K50" s="35"/>
      <c r="L50" s="115"/>
      <c r="S50" s="33"/>
      <c r="T50" s="33"/>
      <c r="U50" s="33"/>
      <c r="V50" s="33"/>
      <c r="W50" s="33"/>
      <c r="X50" s="33"/>
      <c r="Y50" s="33"/>
      <c r="Z50" s="33"/>
      <c r="AA50" s="33"/>
      <c r="AB50" s="33"/>
      <c r="AC50" s="33"/>
      <c r="AD50" s="33"/>
      <c r="AE50" s="33"/>
    </row>
    <row r="51" spans="1:47" s="1" customFormat="1" ht="12" customHeight="1" x14ac:dyDescent="0.2">
      <c r="B51" s="20"/>
      <c r="C51" s="28" t="s">
        <v>119</v>
      </c>
      <c r="D51" s="21"/>
      <c r="E51" s="21"/>
      <c r="F51" s="21"/>
      <c r="G51" s="21"/>
      <c r="H51" s="21"/>
      <c r="I51" s="107"/>
      <c r="J51" s="21"/>
      <c r="K51" s="21"/>
      <c r="L51" s="19"/>
    </row>
    <row r="52" spans="1:47" s="2" customFormat="1" ht="16.5" customHeight="1" x14ac:dyDescent="0.2">
      <c r="A52" s="33"/>
      <c r="B52" s="34"/>
      <c r="C52" s="35"/>
      <c r="D52" s="35"/>
      <c r="E52" s="370" t="s">
        <v>120</v>
      </c>
      <c r="F52" s="372"/>
      <c r="G52" s="372"/>
      <c r="H52" s="372"/>
      <c r="I52" s="114"/>
      <c r="J52" s="35"/>
      <c r="K52" s="35"/>
      <c r="L52" s="115"/>
      <c r="S52" s="33"/>
      <c r="T52" s="33"/>
      <c r="U52" s="33"/>
      <c r="V52" s="33"/>
      <c r="W52" s="33"/>
      <c r="X52" s="33"/>
      <c r="Y52" s="33"/>
      <c r="Z52" s="33"/>
      <c r="AA52" s="33"/>
      <c r="AB52" s="33"/>
      <c r="AC52" s="33"/>
      <c r="AD52" s="33"/>
      <c r="AE52" s="33"/>
    </row>
    <row r="53" spans="1:47" s="2" customFormat="1" ht="12" customHeight="1" x14ac:dyDescent="0.2">
      <c r="A53" s="33"/>
      <c r="B53" s="34"/>
      <c r="C53" s="28" t="s">
        <v>121</v>
      </c>
      <c r="D53" s="35"/>
      <c r="E53" s="35"/>
      <c r="F53" s="35"/>
      <c r="G53" s="35"/>
      <c r="H53" s="35"/>
      <c r="I53" s="114"/>
      <c r="J53" s="35"/>
      <c r="K53" s="35"/>
      <c r="L53" s="115"/>
      <c r="S53" s="33"/>
      <c r="T53" s="33"/>
      <c r="U53" s="33"/>
      <c r="V53" s="33"/>
      <c r="W53" s="33"/>
      <c r="X53" s="33"/>
      <c r="Y53" s="33"/>
      <c r="Z53" s="33"/>
      <c r="AA53" s="33"/>
      <c r="AB53" s="33"/>
      <c r="AC53" s="33"/>
      <c r="AD53" s="33"/>
      <c r="AE53" s="33"/>
    </row>
    <row r="54" spans="1:47" s="2" customFormat="1" ht="16.5" customHeight="1" x14ac:dyDescent="0.2">
      <c r="A54" s="33"/>
      <c r="B54" s="34"/>
      <c r="C54" s="35"/>
      <c r="D54" s="35"/>
      <c r="E54" s="339" t="str">
        <f>E11</f>
        <v>SO 01.1 - Železniční svršek</v>
      </c>
      <c r="F54" s="372"/>
      <c r="G54" s="372"/>
      <c r="H54" s="372"/>
      <c r="I54" s="114"/>
      <c r="J54" s="35"/>
      <c r="K54" s="35"/>
      <c r="L54" s="115"/>
      <c r="S54" s="33"/>
      <c r="T54" s="33"/>
      <c r="U54" s="33"/>
      <c r="V54" s="33"/>
      <c r="W54" s="33"/>
      <c r="X54" s="33"/>
      <c r="Y54" s="33"/>
      <c r="Z54" s="33"/>
      <c r="AA54" s="33"/>
      <c r="AB54" s="33"/>
      <c r="AC54" s="33"/>
      <c r="AD54" s="33"/>
      <c r="AE54" s="33"/>
    </row>
    <row r="55" spans="1:47" s="2" customFormat="1" ht="6.95" customHeight="1" x14ac:dyDescent="0.2">
      <c r="A55" s="33"/>
      <c r="B55" s="34"/>
      <c r="C55" s="35"/>
      <c r="D55" s="35"/>
      <c r="E55" s="35"/>
      <c r="F55" s="35"/>
      <c r="G55" s="35"/>
      <c r="H55" s="35"/>
      <c r="I55" s="114"/>
      <c r="J55" s="35"/>
      <c r="K55" s="35"/>
      <c r="L55" s="115"/>
      <c r="S55" s="33"/>
      <c r="T55" s="33"/>
      <c r="U55" s="33"/>
      <c r="V55" s="33"/>
      <c r="W55" s="33"/>
      <c r="X55" s="33"/>
      <c r="Y55" s="33"/>
      <c r="Z55" s="33"/>
      <c r="AA55" s="33"/>
      <c r="AB55" s="33"/>
      <c r="AC55" s="33"/>
      <c r="AD55" s="33"/>
      <c r="AE55" s="33"/>
    </row>
    <row r="56" spans="1:47" s="2" customFormat="1" ht="12" customHeight="1" x14ac:dyDescent="0.2">
      <c r="A56" s="33"/>
      <c r="B56" s="34"/>
      <c r="C56" s="28" t="s">
        <v>22</v>
      </c>
      <c r="D56" s="35"/>
      <c r="E56" s="35"/>
      <c r="F56" s="26" t="str">
        <f>F14</f>
        <v>žst. Tábor</v>
      </c>
      <c r="G56" s="35"/>
      <c r="H56" s="35"/>
      <c r="I56" s="116" t="s">
        <v>24</v>
      </c>
      <c r="J56" s="58" t="str">
        <f>IF(J14="","",J14)</f>
        <v>25. 11. 2019</v>
      </c>
      <c r="K56" s="35"/>
      <c r="L56" s="115"/>
      <c r="S56" s="33"/>
      <c r="T56" s="33"/>
      <c r="U56" s="33"/>
      <c r="V56" s="33"/>
      <c r="W56" s="33"/>
      <c r="X56" s="33"/>
      <c r="Y56" s="33"/>
      <c r="Z56" s="33"/>
      <c r="AA56" s="33"/>
      <c r="AB56" s="33"/>
      <c r="AC56" s="33"/>
      <c r="AD56" s="33"/>
      <c r="AE56" s="33"/>
    </row>
    <row r="57" spans="1:47" s="2" customFormat="1" ht="6.95" customHeight="1" x14ac:dyDescent="0.2">
      <c r="A57" s="33"/>
      <c r="B57" s="34"/>
      <c r="C57" s="35"/>
      <c r="D57" s="35"/>
      <c r="E57" s="35"/>
      <c r="F57" s="35"/>
      <c r="G57" s="35"/>
      <c r="H57" s="35"/>
      <c r="I57" s="114"/>
      <c r="J57" s="35"/>
      <c r="K57" s="35"/>
      <c r="L57" s="115"/>
      <c r="S57" s="33"/>
      <c r="T57" s="33"/>
      <c r="U57" s="33"/>
      <c r="V57" s="33"/>
      <c r="W57" s="33"/>
      <c r="X57" s="33"/>
      <c r="Y57" s="33"/>
      <c r="Z57" s="33"/>
      <c r="AA57" s="33"/>
      <c r="AB57" s="33"/>
      <c r="AC57" s="33"/>
      <c r="AD57" s="33"/>
      <c r="AE57" s="33"/>
    </row>
    <row r="58" spans="1:47" s="2" customFormat="1" ht="15.2" customHeight="1" x14ac:dyDescent="0.2">
      <c r="A58" s="33"/>
      <c r="B58" s="34"/>
      <c r="C58" s="28" t="s">
        <v>26</v>
      </c>
      <c r="D58" s="35"/>
      <c r="E58" s="35"/>
      <c r="F58" s="26" t="str">
        <f>E17</f>
        <v xml:space="preserve">Správa železniční dopravní cesty, s. o., OŘ Plzeň </v>
      </c>
      <c r="G58" s="35"/>
      <c r="H58" s="35"/>
      <c r="I58" s="116" t="s">
        <v>34</v>
      </c>
      <c r="J58" s="31" t="str">
        <f>E23</f>
        <v xml:space="preserve"> </v>
      </c>
      <c r="K58" s="35"/>
      <c r="L58" s="115"/>
      <c r="S58" s="33"/>
      <c r="T58" s="33"/>
      <c r="U58" s="33"/>
      <c r="V58" s="33"/>
      <c r="W58" s="33"/>
      <c r="X58" s="33"/>
      <c r="Y58" s="33"/>
      <c r="Z58" s="33"/>
      <c r="AA58" s="33"/>
      <c r="AB58" s="33"/>
      <c r="AC58" s="33"/>
      <c r="AD58" s="33"/>
      <c r="AE58" s="33"/>
    </row>
    <row r="59" spans="1:47" s="2" customFormat="1" ht="15.2" customHeight="1" x14ac:dyDescent="0.2">
      <c r="A59" s="33"/>
      <c r="B59" s="34"/>
      <c r="C59" s="28" t="s">
        <v>32</v>
      </c>
      <c r="D59" s="35"/>
      <c r="E59" s="35"/>
      <c r="F59" s="26" t="str">
        <f>IF(E20="","",E20)</f>
        <v>Vyplň údaj</v>
      </c>
      <c r="G59" s="35"/>
      <c r="H59" s="35"/>
      <c r="I59" s="116" t="s">
        <v>38</v>
      </c>
      <c r="J59" s="31" t="str">
        <f>E26</f>
        <v>Libor Brabenec</v>
      </c>
      <c r="K59" s="35"/>
      <c r="L59" s="115"/>
      <c r="S59" s="33"/>
      <c r="T59" s="33"/>
      <c r="U59" s="33"/>
      <c r="V59" s="33"/>
      <c r="W59" s="33"/>
      <c r="X59" s="33"/>
      <c r="Y59" s="33"/>
      <c r="Z59" s="33"/>
      <c r="AA59" s="33"/>
      <c r="AB59" s="33"/>
      <c r="AC59" s="33"/>
      <c r="AD59" s="33"/>
      <c r="AE59" s="33"/>
    </row>
    <row r="60" spans="1:47" s="2" customFormat="1" ht="10.35" customHeight="1" x14ac:dyDescent="0.2">
      <c r="A60" s="33"/>
      <c r="B60" s="34"/>
      <c r="C60" s="35"/>
      <c r="D60" s="35"/>
      <c r="E60" s="35"/>
      <c r="F60" s="35"/>
      <c r="G60" s="35"/>
      <c r="H60" s="35"/>
      <c r="I60" s="114"/>
      <c r="J60" s="35"/>
      <c r="K60" s="35"/>
      <c r="L60" s="115"/>
      <c r="S60" s="33"/>
      <c r="T60" s="33"/>
      <c r="U60" s="33"/>
      <c r="V60" s="33"/>
      <c r="W60" s="33"/>
      <c r="X60" s="33"/>
      <c r="Y60" s="33"/>
      <c r="Z60" s="33"/>
      <c r="AA60" s="33"/>
      <c r="AB60" s="33"/>
      <c r="AC60" s="33"/>
      <c r="AD60" s="33"/>
      <c r="AE60" s="33"/>
    </row>
    <row r="61" spans="1:47" s="2" customFormat="1" ht="29.25" customHeight="1" x14ac:dyDescent="0.2">
      <c r="A61" s="33"/>
      <c r="B61" s="34"/>
      <c r="C61" s="145" t="s">
        <v>124</v>
      </c>
      <c r="D61" s="146"/>
      <c r="E61" s="146"/>
      <c r="F61" s="146"/>
      <c r="G61" s="146"/>
      <c r="H61" s="146"/>
      <c r="I61" s="147"/>
      <c r="J61" s="148" t="s">
        <v>125</v>
      </c>
      <c r="K61" s="146"/>
      <c r="L61" s="115"/>
      <c r="S61" s="33"/>
      <c r="T61" s="33"/>
      <c r="U61" s="33"/>
      <c r="V61" s="33"/>
      <c r="W61" s="33"/>
      <c r="X61" s="33"/>
      <c r="Y61" s="33"/>
      <c r="Z61" s="33"/>
      <c r="AA61" s="33"/>
      <c r="AB61" s="33"/>
      <c r="AC61" s="33"/>
      <c r="AD61" s="33"/>
      <c r="AE61" s="33"/>
    </row>
    <row r="62" spans="1:47" s="2" customFormat="1" ht="10.35" customHeight="1" x14ac:dyDescent="0.2">
      <c r="A62" s="33"/>
      <c r="B62" s="34"/>
      <c r="C62" s="35"/>
      <c r="D62" s="35"/>
      <c r="E62" s="35"/>
      <c r="F62" s="35"/>
      <c r="G62" s="35"/>
      <c r="H62" s="35"/>
      <c r="I62" s="114"/>
      <c r="J62" s="35"/>
      <c r="K62" s="35"/>
      <c r="L62" s="115"/>
      <c r="S62" s="33"/>
      <c r="T62" s="33"/>
      <c r="U62" s="33"/>
      <c r="V62" s="33"/>
      <c r="W62" s="33"/>
      <c r="X62" s="33"/>
      <c r="Y62" s="33"/>
      <c r="Z62" s="33"/>
      <c r="AA62" s="33"/>
      <c r="AB62" s="33"/>
      <c r="AC62" s="33"/>
      <c r="AD62" s="33"/>
      <c r="AE62" s="33"/>
    </row>
    <row r="63" spans="1:47" s="2" customFormat="1" ht="22.9" customHeight="1" x14ac:dyDescent="0.2">
      <c r="A63" s="33"/>
      <c r="B63" s="34"/>
      <c r="C63" s="149" t="s">
        <v>74</v>
      </c>
      <c r="D63" s="35"/>
      <c r="E63" s="35"/>
      <c r="F63" s="35"/>
      <c r="G63" s="35"/>
      <c r="H63" s="35"/>
      <c r="I63" s="114"/>
      <c r="J63" s="76">
        <f>J88</f>
        <v>0</v>
      </c>
      <c r="K63" s="35"/>
      <c r="L63" s="115"/>
      <c r="S63" s="33"/>
      <c r="T63" s="33"/>
      <c r="U63" s="33"/>
      <c r="V63" s="33"/>
      <c r="W63" s="33"/>
      <c r="X63" s="33"/>
      <c r="Y63" s="33"/>
      <c r="Z63" s="33"/>
      <c r="AA63" s="33"/>
      <c r="AB63" s="33"/>
      <c r="AC63" s="33"/>
      <c r="AD63" s="33"/>
      <c r="AE63" s="33"/>
      <c r="AU63" s="16" t="s">
        <v>126</v>
      </c>
    </row>
    <row r="64" spans="1:47" s="9" customFormat="1" ht="24.95" customHeight="1" x14ac:dyDescent="0.2">
      <c r="B64" s="150"/>
      <c r="C64" s="151"/>
      <c r="D64" s="152" t="s">
        <v>127</v>
      </c>
      <c r="E64" s="153"/>
      <c r="F64" s="153"/>
      <c r="G64" s="153"/>
      <c r="H64" s="153"/>
      <c r="I64" s="154"/>
      <c r="J64" s="155">
        <f>J157</f>
        <v>0</v>
      </c>
      <c r="K64" s="151"/>
      <c r="L64" s="156"/>
    </row>
    <row r="65" spans="1:31" s="10" customFormat="1" ht="19.899999999999999" customHeight="1" x14ac:dyDescent="0.2">
      <c r="B65" s="157"/>
      <c r="C65" s="96"/>
      <c r="D65" s="158" t="s">
        <v>128</v>
      </c>
      <c r="E65" s="159"/>
      <c r="F65" s="159"/>
      <c r="G65" s="159"/>
      <c r="H65" s="159"/>
      <c r="I65" s="160"/>
      <c r="J65" s="161">
        <f>J158</f>
        <v>0</v>
      </c>
      <c r="K65" s="96"/>
      <c r="L65" s="162"/>
    </row>
    <row r="66" spans="1:31" s="9" customFormat="1" ht="24.95" customHeight="1" x14ac:dyDescent="0.2">
      <c r="B66" s="150"/>
      <c r="C66" s="151"/>
      <c r="D66" s="152" t="s">
        <v>129</v>
      </c>
      <c r="E66" s="153"/>
      <c r="F66" s="153"/>
      <c r="G66" s="153"/>
      <c r="H66" s="153"/>
      <c r="I66" s="154"/>
      <c r="J66" s="155">
        <f>J217</f>
        <v>0</v>
      </c>
      <c r="K66" s="151"/>
      <c r="L66" s="156"/>
    </row>
    <row r="67" spans="1:31" s="2" customFormat="1" ht="21.75" customHeight="1" x14ac:dyDescent="0.2">
      <c r="A67" s="33"/>
      <c r="B67" s="34"/>
      <c r="C67" s="35"/>
      <c r="D67" s="35"/>
      <c r="E67" s="35"/>
      <c r="F67" s="35"/>
      <c r="G67" s="35"/>
      <c r="H67" s="35"/>
      <c r="I67" s="114"/>
      <c r="J67" s="35"/>
      <c r="K67" s="35"/>
      <c r="L67" s="115"/>
      <c r="S67" s="33"/>
      <c r="T67" s="33"/>
      <c r="U67" s="33"/>
      <c r="V67" s="33"/>
      <c r="W67" s="33"/>
      <c r="X67" s="33"/>
      <c r="Y67" s="33"/>
      <c r="Z67" s="33"/>
      <c r="AA67" s="33"/>
      <c r="AB67" s="33"/>
      <c r="AC67" s="33"/>
      <c r="AD67" s="33"/>
      <c r="AE67" s="33"/>
    </row>
    <row r="68" spans="1:31" s="2" customFormat="1" ht="6.95" customHeight="1" x14ac:dyDescent="0.2">
      <c r="A68" s="33"/>
      <c r="B68" s="46"/>
      <c r="C68" s="47"/>
      <c r="D68" s="47"/>
      <c r="E68" s="47"/>
      <c r="F68" s="47"/>
      <c r="G68" s="47"/>
      <c r="H68" s="47"/>
      <c r="I68" s="141"/>
      <c r="J68" s="47"/>
      <c r="K68" s="47"/>
      <c r="L68" s="115"/>
      <c r="S68" s="33"/>
      <c r="T68" s="33"/>
      <c r="U68" s="33"/>
      <c r="V68" s="33"/>
      <c r="W68" s="33"/>
      <c r="X68" s="33"/>
      <c r="Y68" s="33"/>
      <c r="Z68" s="33"/>
      <c r="AA68" s="33"/>
      <c r="AB68" s="33"/>
      <c r="AC68" s="33"/>
      <c r="AD68" s="33"/>
      <c r="AE68" s="33"/>
    </row>
    <row r="72" spans="1:31" s="2" customFormat="1" ht="6.95" customHeight="1" x14ac:dyDescent="0.2">
      <c r="A72" s="33"/>
      <c r="B72" s="48"/>
      <c r="C72" s="49"/>
      <c r="D72" s="49"/>
      <c r="E72" s="49"/>
      <c r="F72" s="49"/>
      <c r="G72" s="49"/>
      <c r="H72" s="49"/>
      <c r="I72" s="144"/>
      <c r="J72" s="49"/>
      <c r="K72" s="49"/>
      <c r="L72" s="115"/>
      <c r="S72" s="33"/>
      <c r="T72" s="33"/>
      <c r="U72" s="33"/>
      <c r="V72" s="33"/>
      <c r="W72" s="33"/>
      <c r="X72" s="33"/>
      <c r="Y72" s="33"/>
      <c r="Z72" s="33"/>
      <c r="AA72" s="33"/>
      <c r="AB72" s="33"/>
      <c r="AC72" s="33"/>
      <c r="AD72" s="33"/>
      <c r="AE72" s="33"/>
    </row>
    <row r="73" spans="1:31" s="2" customFormat="1" ht="24.95" customHeight="1" x14ac:dyDescent="0.2">
      <c r="A73" s="33"/>
      <c r="B73" s="34"/>
      <c r="C73" s="22" t="s">
        <v>130</v>
      </c>
      <c r="D73" s="35"/>
      <c r="E73" s="35"/>
      <c r="F73" s="35"/>
      <c r="G73" s="35"/>
      <c r="H73" s="35"/>
      <c r="I73" s="114"/>
      <c r="J73" s="35"/>
      <c r="K73" s="35"/>
      <c r="L73" s="115"/>
      <c r="S73" s="33"/>
      <c r="T73" s="33"/>
      <c r="U73" s="33"/>
      <c r="V73" s="33"/>
      <c r="W73" s="33"/>
      <c r="X73" s="33"/>
      <c r="Y73" s="33"/>
      <c r="Z73" s="33"/>
      <c r="AA73" s="33"/>
      <c r="AB73" s="33"/>
      <c r="AC73" s="33"/>
      <c r="AD73" s="33"/>
      <c r="AE73" s="33"/>
    </row>
    <row r="74" spans="1:31" s="2" customFormat="1" ht="6.95" customHeight="1" x14ac:dyDescent="0.2">
      <c r="A74" s="33"/>
      <c r="B74" s="34"/>
      <c r="C74" s="35"/>
      <c r="D74" s="35"/>
      <c r="E74" s="35"/>
      <c r="F74" s="35"/>
      <c r="G74" s="35"/>
      <c r="H74" s="35"/>
      <c r="I74" s="114"/>
      <c r="J74" s="35"/>
      <c r="K74" s="35"/>
      <c r="L74" s="115"/>
      <c r="S74" s="33"/>
      <c r="T74" s="33"/>
      <c r="U74" s="33"/>
      <c r="V74" s="33"/>
      <c r="W74" s="33"/>
      <c r="X74" s="33"/>
      <c r="Y74" s="33"/>
      <c r="Z74" s="33"/>
      <c r="AA74" s="33"/>
      <c r="AB74" s="33"/>
      <c r="AC74" s="33"/>
      <c r="AD74" s="33"/>
      <c r="AE74" s="33"/>
    </row>
    <row r="75" spans="1:31" s="2" customFormat="1" ht="12" customHeight="1" x14ac:dyDescent="0.2">
      <c r="A75" s="33"/>
      <c r="B75" s="34"/>
      <c r="C75" s="28" t="s">
        <v>16</v>
      </c>
      <c r="D75" s="35"/>
      <c r="E75" s="35"/>
      <c r="F75" s="35"/>
      <c r="G75" s="35"/>
      <c r="H75" s="35"/>
      <c r="I75" s="114"/>
      <c r="J75" s="35"/>
      <c r="K75" s="35"/>
      <c r="L75" s="115"/>
      <c r="S75" s="33"/>
      <c r="T75" s="33"/>
      <c r="U75" s="33"/>
      <c r="V75" s="33"/>
      <c r="W75" s="33"/>
      <c r="X75" s="33"/>
      <c r="Y75" s="33"/>
      <c r="Z75" s="33"/>
      <c r="AA75" s="33"/>
      <c r="AB75" s="33"/>
      <c r="AC75" s="33"/>
      <c r="AD75" s="33"/>
      <c r="AE75" s="33"/>
    </row>
    <row r="76" spans="1:31" s="2" customFormat="1" ht="16.5" customHeight="1" x14ac:dyDescent="0.2">
      <c r="A76" s="33"/>
      <c r="B76" s="34"/>
      <c r="C76" s="35"/>
      <c r="D76" s="35"/>
      <c r="E76" s="370" t="str">
        <f>E7</f>
        <v>Oprava výhybek v žst. Tábor</v>
      </c>
      <c r="F76" s="371"/>
      <c r="G76" s="371"/>
      <c r="H76" s="371"/>
      <c r="I76" s="114"/>
      <c r="J76" s="35"/>
      <c r="K76" s="35"/>
      <c r="L76" s="115"/>
      <c r="S76" s="33"/>
      <c r="T76" s="33"/>
      <c r="U76" s="33"/>
      <c r="V76" s="33"/>
      <c r="W76" s="33"/>
      <c r="X76" s="33"/>
      <c r="Y76" s="33"/>
      <c r="Z76" s="33"/>
      <c r="AA76" s="33"/>
      <c r="AB76" s="33"/>
      <c r="AC76" s="33"/>
      <c r="AD76" s="33"/>
      <c r="AE76" s="33"/>
    </row>
    <row r="77" spans="1:31" s="1" customFormat="1" ht="12" customHeight="1" x14ac:dyDescent="0.2">
      <c r="B77" s="20"/>
      <c r="C77" s="28" t="s">
        <v>119</v>
      </c>
      <c r="D77" s="21"/>
      <c r="E77" s="21"/>
      <c r="F77" s="21"/>
      <c r="G77" s="21"/>
      <c r="H77" s="21"/>
      <c r="I77" s="107"/>
      <c r="J77" s="21"/>
      <c r="K77" s="21"/>
      <c r="L77" s="19"/>
    </row>
    <row r="78" spans="1:31" s="2" customFormat="1" ht="16.5" customHeight="1" x14ac:dyDescent="0.2">
      <c r="A78" s="33"/>
      <c r="B78" s="34"/>
      <c r="C78" s="35"/>
      <c r="D78" s="35"/>
      <c r="E78" s="370" t="s">
        <v>120</v>
      </c>
      <c r="F78" s="372"/>
      <c r="G78" s="372"/>
      <c r="H78" s="372"/>
      <c r="I78" s="114"/>
      <c r="J78" s="35"/>
      <c r="K78" s="35"/>
      <c r="L78" s="115"/>
      <c r="S78" s="33"/>
      <c r="T78" s="33"/>
      <c r="U78" s="33"/>
      <c r="V78" s="33"/>
      <c r="W78" s="33"/>
      <c r="X78" s="33"/>
      <c r="Y78" s="33"/>
      <c r="Z78" s="33"/>
      <c r="AA78" s="33"/>
      <c r="AB78" s="33"/>
      <c r="AC78" s="33"/>
      <c r="AD78" s="33"/>
      <c r="AE78" s="33"/>
    </row>
    <row r="79" spans="1:31" s="2" customFormat="1" ht="12" customHeight="1" x14ac:dyDescent="0.2">
      <c r="A79" s="33"/>
      <c r="B79" s="34"/>
      <c r="C79" s="28" t="s">
        <v>121</v>
      </c>
      <c r="D79" s="35"/>
      <c r="E79" s="35"/>
      <c r="F79" s="35"/>
      <c r="G79" s="35"/>
      <c r="H79" s="35"/>
      <c r="I79" s="114"/>
      <c r="J79" s="35"/>
      <c r="K79" s="35"/>
      <c r="L79" s="115"/>
      <c r="S79" s="33"/>
      <c r="T79" s="33"/>
      <c r="U79" s="33"/>
      <c r="V79" s="33"/>
      <c r="W79" s="33"/>
      <c r="X79" s="33"/>
      <c r="Y79" s="33"/>
      <c r="Z79" s="33"/>
      <c r="AA79" s="33"/>
      <c r="AB79" s="33"/>
      <c r="AC79" s="33"/>
      <c r="AD79" s="33"/>
      <c r="AE79" s="33"/>
    </row>
    <row r="80" spans="1:31" s="2" customFormat="1" ht="16.5" customHeight="1" x14ac:dyDescent="0.2">
      <c r="A80" s="33"/>
      <c r="B80" s="34"/>
      <c r="C80" s="35"/>
      <c r="D80" s="35"/>
      <c r="E80" s="339" t="str">
        <f>E11</f>
        <v>SO 01.1 - Železniční svršek</v>
      </c>
      <c r="F80" s="372"/>
      <c r="G80" s="372"/>
      <c r="H80" s="372"/>
      <c r="I80" s="114"/>
      <c r="J80" s="35"/>
      <c r="K80" s="35"/>
      <c r="L80" s="115"/>
      <c r="S80" s="33"/>
      <c r="T80" s="33"/>
      <c r="U80" s="33"/>
      <c r="V80" s="33"/>
      <c r="W80" s="33"/>
      <c r="X80" s="33"/>
      <c r="Y80" s="33"/>
      <c r="Z80" s="33"/>
      <c r="AA80" s="33"/>
      <c r="AB80" s="33"/>
      <c r="AC80" s="33"/>
      <c r="AD80" s="33"/>
      <c r="AE80" s="33"/>
    </row>
    <row r="81" spans="1:65" s="2" customFormat="1" ht="6.95" customHeight="1" x14ac:dyDescent="0.2">
      <c r="A81" s="33"/>
      <c r="B81" s="34"/>
      <c r="C81" s="35"/>
      <c r="D81" s="35"/>
      <c r="E81" s="35"/>
      <c r="F81" s="35"/>
      <c r="G81" s="35"/>
      <c r="H81" s="35"/>
      <c r="I81" s="114"/>
      <c r="J81" s="35"/>
      <c r="K81" s="35"/>
      <c r="L81" s="115"/>
      <c r="S81" s="33"/>
      <c r="T81" s="33"/>
      <c r="U81" s="33"/>
      <c r="V81" s="33"/>
      <c r="W81" s="33"/>
      <c r="X81" s="33"/>
      <c r="Y81" s="33"/>
      <c r="Z81" s="33"/>
      <c r="AA81" s="33"/>
      <c r="AB81" s="33"/>
      <c r="AC81" s="33"/>
      <c r="AD81" s="33"/>
      <c r="AE81" s="33"/>
    </row>
    <row r="82" spans="1:65" s="2" customFormat="1" ht="12" customHeight="1" x14ac:dyDescent="0.2">
      <c r="A82" s="33"/>
      <c r="B82" s="34"/>
      <c r="C82" s="28" t="s">
        <v>22</v>
      </c>
      <c r="D82" s="35"/>
      <c r="E82" s="35"/>
      <c r="F82" s="26" t="str">
        <f>F14</f>
        <v>žst. Tábor</v>
      </c>
      <c r="G82" s="35"/>
      <c r="H82" s="35"/>
      <c r="I82" s="116" t="s">
        <v>24</v>
      </c>
      <c r="J82" s="58" t="str">
        <f>IF(J14="","",J14)</f>
        <v>25. 11. 2019</v>
      </c>
      <c r="K82" s="35"/>
      <c r="L82" s="115"/>
      <c r="S82" s="33"/>
      <c r="T82" s="33"/>
      <c r="U82" s="33"/>
      <c r="V82" s="33"/>
      <c r="W82" s="33"/>
      <c r="X82" s="33"/>
      <c r="Y82" s="33"/>
      <c r="Z82" s="33"/>
      <c r="AA82" s="33"/>
      <c r="AB82" s="33"/>
      <c r="AC82" s="33"/>
      <c r="AD82" s="33"/>
      <c r="AE82" s="33"/>
    </row>
    <row r="83" spans="1:65" s="2" customFormat="1" ht="6.95" customHeight="1" x14ac:dyDescent="0.2">
      <c r="A83" s="33"/>
      <c r="B83" s="34"/>
      <c r="C83" s="35"/>
      <c r="D83" s="35"/>
      <c r="E83" s="35"/>
      <c r="F83" s="35"/>
      <c r="G83" s="35"/>
      <c r="H83" s="35"/>
      <c r="I83" s="114"/>
      <c r="J83" s="35"/>
      <c r="K83" s="35"/>
      <c r="L83" s="115"/>
      <c r="S83" s="33"/>
      <c r="T83" s="33"/>
      <c r="U83" s="33"/>
      <c r="V83" s="33"/>
      <c r="W83" s="33"/>
      <c r="X83" s="33"/>
      <c r="Y83" s="33"/>
      <c r="Z83" s="33"/>
      <c r="AA83" s="33"/>
      <c r="AB83" s="33"/>
      <c r="AC83" s="33"/>
      <c r="AD83" s="33"/>
      <c r="AE83" s="33"/>
    </row>
    <row r="84" spans="1:65" s="2" customFormat="1" ht="15.2" customHeight="1" x14ac:dyDescent="0.2">
      <c r="A84" s="33"/>
      <c r="B84" s="34"/>
      <c r="C84" s="28" t="s">
        <v>26</v>
      </c>
      <c r="D84" s="35"/>
      <c r="E84" s="35"/>
      <c r="F84" s="26" t="str">
        <f>E17</f>
        <v xml:space="preserve">Správa železniční dopravní cesty, s. o., OŘ Plzeň </v>
      </c>
      <c r="G84" s="35"/>
      <c r="H84" s="35"/>
      <c r="I84" s="116" t="s">
        <v>34</v>
      </c>
      <c r="J84" s="31" t="str">
        <f>E23</f>
        <v xml:space="preserve"> </v>
      </c>
      <c r="K84" s="35"/>
      <c r="L84" s="115"/>
      <c r="S84" s="33"/>
      <c r="T84" s="33"/>
      <c r="U84" s="33"/>
      <c r="V84" s="33"/>
      <c r="W84" s="33"/>
      <c r="X84" s="33"/>
      <c r="Y84" s="33"/>
      <c r="Z84" s="33"/>
      <c r="AA84" s="33"/>
      <c r="AB84" s="33"/>
      <c r="AC84" s="33"/>
      <c r="AD84" s="33"/>
      <c r="AE84" s="33"/>
    </row>
    <row r="85" spans="1:65" s="2" customFormat="1" ht="15.2" customHeight="1" x14ac:dyDescent="0.2">
      <c r="A85" s="33"/>
      <c r="B85" s="34"/>
      <c r="C85" s="28" t="s">
        <v>32</v>
      </c>
      <c r="D85" s="35"/>
      <c r="E85" s="35"/>
      <c r="F85" s="26" t="str">
        <f>IF(E20="","",E20)</f>
        <v>Vyplň údaj</v>
      </c>
      <c r="G85" s="35"/>
      <c r="H85" s="35"/>
      <c r="I85" s="116" t="s">
        <v>38</v>
      </c>
      <c r="J85" s="31" t="str">
        <f>E26</f>
        <v>Libor Brabenec</v>
      </c>
      <c r="K85" s="35"/>
      <c r="L85" s="115"/>
      <c r="S85" s="33"/>
      <c r="T85" s="33"/>
      <c r="U85" s="33"/>
      <c r="V85" s="33"/>
      <c r="W85" s="33"/>
      <c r="X85" s="33"/>
      <c r="Y85" s="33"/>
      <c r="Z85" s="33"/>
      <c r="AA85" s="33"/>
      <c r="AB85" s="33"/>
      <c r="AC85" s="33"/>
      <c r="AD85" s="33"/>
      <c r="AE85" s="33"/>
    </row>
    <row r="86" spans="1:65" s="2" customFormat="1" ht="10.35" customHeight="1" x14ac:dyDescent="0.2">
      <c r="A86" s="33"/>
      <c r="B86" s="34"/>
      <c r="C86" s="35"/>
      <c r="D86" s="35"/>
      <c r="E86" s="35"/>
      <c r="F86" s="35"/>
      <c r="G86" s="35"/>
      <c r="H86" s="35"/>
      <c r="I86" s="114"/>
      <c r="J86" s="35"/>
      <c r="K86" s="35"/>
      <c r="L86" s="115"/>
      <c r="S86" s="33"/>
      <c r="T86" s="33"/>
      <c r="U86" s="33"/>
      <c r="V86" s="33"/>
      <c r="W86" s="33"/>
      <c r="X86" s="33"/>
      <c r="Y86" s="33"/>
      <c r="Z86" s="33"/>
      <c r="AA86" s="33"/>
      <c r="AB86" s="33"/>
      <c r="AC86" s="33"/>
      <c r="AD86" s="33"/>
      <c r="AE86" s="33"/>
    </row>
    <row r="87" spans="1:65" s="11" customFormat="1" ht="29.25" customHeight="1" x14ac:dyDescent="0.2">
      <c r="A87" s="163"/>
      <c r="B87" s="164"/>
      <c r="C87" s="165" t="s">
        <v>131</v>
      </c>
      <c r="D87" s="166" t="s">
        <v>61</v>
      </c>
      <c r="E87" s="166" t="s">
        <v>57</v>
      </c>
      <c r="F87" s="166" t="s">
        <v>58</v>
      </c>
      <c r="G87" s="166" t="s">
        <v>132</v>
      </c>
      <c r="H87" s="166" t="s">
        <v>133</v>
      </c>
      <c r="I87" s="167" t="s">
        <v>134</v>
      </c>
      <c r="J87" s="166" t="s">
        <v>125</v>
      </c>
      <c r="K87" s="168" t="s">
        <v>135</v>
      </c>
      <c r="L87" s="169"/>
      <c r="M87" s="67" t="s">
        <v>35</v>
      </c>
      <c r="N87" s="68" t="s">
        <v>46</v>
      </c>
      <c r="O87" s="68" t="s">
        <v>136</v>
      </c>
      <c r="P87" s="68" t="s">
        <v>137</v>
      </c>
      <c r="Q87" s="68" t="s">
        <v>138</v>
      </c>
      <c r="R87" s="68" t="s">
        <v>139</v>
      </c>
      <c r="S87" s="68" t="s">
        <v>140</v>
      </c>
      <c r="T87" s="69" t="s">
        <v>141</v>
      </c>
      <c r="U87" s="163"/>
      <c r="V87" s="163"/>
      <c r="W87" s="163"/>
      <c r="X87" s="163"/>
      <c r="Y87" s="163"/>
      <c r="Z87" s="163"/>
      <c r="AA87" s="163"/>
      <c r="AB87" s="163"/>
      <c r="AC87" s="163"/>
      <c r="AD87" s="163"/>
      <c r="AE87" s="163"/>
    </row>
    <row r="88" spans="1:65" s="2" customFormat="1" ht="22.9" customHeight="1" x14ac:dyDescent="0.25">
      <c r="A88" s="33"/>
      <c r="B88" s="34"/>
      <c r="C88" s="74" t="s">
        <v>142</v>
      </c>
      <c r="D88" s="35"/>
      <c r="E88" s="35"/>
      <c r="F88" s="35"/>
      <c r="G88" s="35"/>
      <c r="H88" s="35"/>
      <c r="I88" s="114"/>
      <c r="J88" s="170">
        <f>BK88</f>
        <v>0</v>
      </c>
      <c r="K88" s="35"/>
      <c r="L88" s="38"/>
      <c r="M88" s="70"/>
      <c r="N88" s="171"/>
      <c r="O88" s="71"/>
      <c r="P88" s="172">
        <f>P89+SUM(P90:P157)+P217</f>
        <v>0</v>
      </c>
      <c r="Q88" s="71"/>
      <c r="R88" s="172">
        <f>R89+SUM(R90:R157)+R217</f>
        <v>118.69428000000001</v>
      </c>
      <c r="S88" s="71"/>
      <c r="T88" s="173">
        <f>T89+SUM(T90:T157)+T217</f>
        <v>0</v>
      </c>
      <c r="U88" s="33"/>
      <c r="V88" s="33"/>
      <c r="W88" s="33"/>
      <c r="X88" s="33"/>
      <c r="Y88" s="33"/>
      <c r="Z88" s="33"/>
      <c r="AA88" s="33"/>
      <c r="AB88" s="33"/>
      <c r="AC88" s="33"/>
      <c r="AD88" s="33"/>
      <c r="AE88" s="33"/>
      <c r="AT88" s="16" t="s">
        <v>75</v>
      </c>
      <c r="AU88" s="16" t="s">
        <v>126</v>
      </c>
      <c r="BK88" s="174">
        <f>BK89+SUM(BK90:BK157)+BK217</f>
        <v>0</v>
      </c>
    </row>
    <row r="89" spans="1:65" s="2" customFormat="1" ht="24" customHeight="1" x14ac:dyDescent="0.2">
      <c r="A89" s="33"/>
      <c r="B89" s="34"/>
      <c r="C89" s="175" t="s">
        <v>143</v>
      </c>
      <c r="D89" s="175" t="s">
        <v>144</v>
      </c>
      <c r="E89" s="176" t="s">
        <v>145</v>
      </c>
      <c r="F89" s="177" t="s">
        <v>146</v>
      </c>
      <c r="G89" s="178" t="s">
        <v>147</v>
      </c>
      <c r="H89" s="179">
        <v>3</v>
      </c>
      <c r="I89" s="180"/>
      <c r="J89" s="181">
        <f>ROUND(I89*H89,2)</f>
        <v>0</v>
      </c>
      <c r="K89" s="177" t="s">
        <v>148</v>
      </c>
      <c r="L89" s="182"/>
      <c r="M89" s="183" t="s">
        <v>35</v>
      </c>
      <c r="N89" s="184" t="s">
        <v>47</v>
      </c>
      <c r="O89" s="63"/>
      <c r="P89" s="185">
        <f>O89*H89</f>
        <v>0</v>
      </c>
      <c r="Q89" s="185">
        <v>1.23475</v>
      </c>
      <c r="R89" s="185">
        <f>Q89*H89</f>
        <v>3.70425</v>
      </c>
      <c r="S89" s="185">
        <v>0</v>
      </c>
      <c r="T89" s="186">
        <f>S89*H89</f>
        <v>0</v>
      </c>
      <c r="U89" s="33"/>
      <c r="V89" s="33"/>
      <c r="W89" s="33"/>
      <c r="X89" s="33"/>
      <c r="Y89" s="33"/>
      <c r="Z89" s="33"/>
      <c r="AA89" s="33"/>
      <c r="AB89" s="33"/>
      <c r="AC89" s="33"/>
      <c r="AD89" s="33"/>
      <c r="AE89" s="33"/>
      <c r="AR89" s="187" t="s">
        <v>149</v>
      </c>
      <c r="AT89" s="187" t="s">
        <v>144</v>
      </c>
      <c r="AU89" s="187" t="s">
        <v>76</v>
      </c>
      <c r="AY89" s="16" t="s">
        <v>150</v>
      </c>
      <c r="BE89" s="188">
        <f>IF(N89="základní",J89,0)</f>
        <v>0</v>
      </c>
      <c r="BF89" s="188">
        <f>IF(N89="snížená",J89,0)</f>
        <v>0</v>
      </c>
      <c r="BG89" s="188">
        <f>IF(N89="zákl. přenesená",J89,0)</f>
        <v>0</v>
      </c>
      <c r="BH89" s="188">
        <f>IF(N89="sníž. přenesená",J89,0)</f>
        <v>0</v>
      </c>
      <c r="BI89" s="188">
        <f>IF(N89="nulová",J89,0)</f>
        <v>0</v>
      </c>
      <c r="BJ89" s="16" t="s">
        <v>83</v>
      </c>
      <c r="BK89" s="188">
        <f>ROUND(I89*H89,2)</f>
        <v>0</v>
      </c>
      <c r="BL89" s="16" t="s">
        <v>151</v>
      </c>
      <c r="BM89" s="187" t="s">
        <v>152</v>
      </c>
    </row>
    <row r="90" spans="1:65" s="12" customFormat="1" ht="11.25" x14ac:dyDescent="0.2">
      <c r="B90" s="189"/>
      <c r="C90" s="190"/>
      <c r="D90" s="191" t="s">
        <v>153</v>
      </c>
      <c r="E90" s="192" t="s">
        <v>35</v>
      </c>
      <c r="F90" s="193" t="s">
        <v>154</v>
      </c>
      <c r="G90" s="190"/>
      <c r="H90" s="194">
        <v>3</v>
      </c>
      <c r="I90" s="195"/>
      <c r="J90" s="190"/>
      <c r="K90" s="190"/>
      <c r="L90" s="196"/>
      <c r="M90" s="197"/>
      <c r="N90" s="198"/>
      <c r="O90" s="198"/>
      <c r="P90" s="198"/>
      <c r="Q90" s="198"/>
      <c r="R90" s="198"/>
      <c r="S90" s="198"/>
      <c r="T90" s="199"/>
      <c r="AT90" s="200" t="s">
        <v>153</v>
      </c>
      <c r="AU90" s="200" t="s">
        <v>76</v>
      </c>
      <c r="AV90" s="12" t="s">
        <v>85</v>
      </c>
      <c r="AW90" s="12" t="s">
        <v>37</v>
      </c>
      <c r="AX90" s="12" t="s">
        <v>83</v>
      </c>
      <c r="AY90" s="200" t="s">
        <v>150</v>
      </c>
    </row>
    <row r="91" spans="1:65" s="2" customFormat="1" ht="24" customHeight="1" x14ac:dyDescent="0.2">
      <c r="A91" s="33"/>
      <c r="B91" s="34"/>
      <c r="C91" s="175" t="s">
        <v>155</v>
      </c>
      <c r="D91" s="175" t="s">
        <v>144</v>
      </c>
      <c r="E91" s="176" t="s">
        <v>156</v>
      </c>
      <c r="F91" s="177" t="s">
        <v>157</v>
      </c>
      <c r="G91" s="178" t="s">
        <v>147</v>
      </c>
      <c r="H91" s="179">
        <v>10</v>
      </c>
      <c r="I91" s="180"/>
      <c r="J91" s="181">
        <f>ROUND(I91*H91,2)</f>
        <v>0</v>
      </c>
      <c r="K91" s="177" t="s">
        <v>148</v>
      </c>
      <c r="L91" s="182"/>
      <c r="M91" s="183" t="s">
        <v>35</v>
      </c>
      <c r="N91" s="184" t="s">
        <v>47</v>
      </c>
      <c r="O91" s="63"/>
      <c r="P91" s="185">
        <f>O91*H91</f>
        <v>0</v>
      </c>
      <c r="Q91" s="185">
        <v>9.7000000000000003E-2</v>
      </c>
      <c r="R91" s="185">
        <f>Q91*H91</f>
        <v>0.97</v>
      </c>
      <c r="S91" s="185">
        <v>0</v>
      </c>
      <c r="T91" s="186">
        <f>S91*H91</f>
        <v>0</v>
      </c>
      <c r="U91" s="33"/>
      <c r="V91" s="33"/>
      <c r="W91" s="33"/>
      <c r="X91" s="33"/>
      <c r="Y91" s="33"/>
      <c r="Z91" s="33"/>
      <c r="AA91" s="33"/>
      <c r="AB91" s="33"/>
      <c r="AC91" s="33"/>
      <c r="AD91" s="33"/>
      <c r="AE91" s="33"/>
      <c r="AR91" s="187" t="s">
        <v>149</v>
      </c>
      <c r="AT91" s="187" t="s">
        <v>144</v>
      </c>
      <c r="AU91" s="187" t="s">
        <v>76</v>
      </c>
      <c r="AY91" s="16" t="s">
        <v>150</v>
      </c>
      <c r="BE91" s="188">
        <f>IF(N91="základní",J91,0)</f>
        <v>0</v>
      </c>
      <c r="BF91" s="188">
        <f>IF(N91="snížená",J91,0)</f>
        <v>0</v>
      </c>
      <c r="BG91" s="188">
        <f>IF(N91="zákl. přenesená",J91,0)</f>
        <v>0</v>
      </c>
      <c r="BH91" s="188">
        <f>IF(N91="sníž. přenesená",J91,0)</f>
        <v>0</v>
      </c>
      <c r="BI91" s="188">
        <f>IF(N91="nulová",J91,0)</f>
        <v>0</v>
      </c>
      <c r="BJ91" s="16" t="s">
        <v>83</v>
      </c>
      <c r="BK91" s="188">
        <f>ROUND(I91*H91,2)</f>
        <v>0</v>
      </c>
      <c r="BL91" s="16" t="s">
        <v>151</v>
      </c>
      <c r="BM91" s="187" t="s">
        <v>158</v>
      </c>
    </row>
    <row r="92" spans="1:65" s="2" customFormat="1" ht="19.5" x14ac:dyDescent="0.2">
      <c r="A92" s="33"/>
      <c r="B92" s="34"/>
      <c r="C92" s="35"/>
      <c r="D92" s="191" t="s">
        <v>159</v>
      </c>
      <c r="E92" s="35"/>
      <c r="F92" s="201" t="s">
        <v>160</v>
      </c>
      <c r="G92" s="35"/>
      <c r="H92" s="35"/>
      <c r="I92" s="114"/>
      <c r="J92" s="35"/>
      <c r="K92" s="35"/>
      <c r="L92" s="38"/>
      <c r="M92" s="202"/>
      <c r="N92" s="203"/>
      <c r="O92" s="63"/>
      <c r="P92" s="63"/>
      <c r="Q92" s="63"/>
      <c r="R92" s="63"/>
      <c r="S92" s="63"/>
      <c r="T92" s="64"/>
      <c r="U92" s="33"/>
      <c r="V92" s="33"/>
      <c r="W92" s="33"/>
      <c r="X92" s="33"/>
      <c r="Y92" s="33"/>
      <c r="Z92" s="33"/>
      <c r="AA92" s="33"/>
      <c r="AB92" s="33"/>
      <c r="AC92" s="33"/>
      <c r="AD92" s="33"/>
      <c r="AE92" s="33"/>
      <c r="AT92" s="16" t="s">
        <v>159</v>
      </c>
      <c r="AU92" s="16" t="s">
        <v>76</v>
      </c>
    </row>
    <row r="93" spans="1:65" s="12" customFormat="1" ht="11.25" x14ac:dyDescent="0.2">
      <c r="B93" s="189"/>
      <c r="C93" s="190"/>
      <c r="D93" s="191" t="s">
        <v>153</v>
      </c>
      <c r="E93" s="192" t="s">
        <v>35</v>
      </c>
      <c r="F93" s="193" t="s">
        <v>161</v>
      </c>
      <c r="G93" s="190"/>
      <c r="H93" s="194">
        <v>10</v>
      </c>
      <c r="I93" s="195"/>
      <c r="J93" s="190"/>
      <c r="K93" s="190"/>
      <c r="L93" s="196"/>
      <c r="M93" s="197"/>
      <c r="N93" s="198"/>
      <c r="O93" s="198"/>
      <c r="P93" s="198"/>
      <c r="Q93" s="198"/>
      <c r="R93" s="198"/>
      <c r="S93" s="198"/>
      <c r="T93" s="199"/>
      <c r="AT93" s="200" t="s">
        <v>153</v>
      </c>
      <c r="AU93" s="200" t="s">
        <v>76</v>
      </c>
      <c r="AV93" s="12" t="s">
        <v>85</v>
      </c>
      <c r="AW93" s="12" t="s">
        <v>37</v>
      </c>
      <c r="AX93" s="12" t="s">
        <v>83</v>
      </c>
      <c r="AY93" s="200" t="s">
        <v>150</v>
      </c>
    </row>
    <row r="94" spans="1:65" s="2" customFormat="1" ht="24" customHeight="1" x14ac:dyDescent="0.2">
      <c r="A94" s="33"/>
      <c r="B94" s="34"/>
      <c r="C94" s="175" t="s">
        <v>162</v>
      </c>
      <c r="D94" s="175" t="s">
        <v>144</v>
      </c>
      <c r="E94" s="176" t="s">
        <v>163</v>
      </c>
      <c r="F94" s="177" t="s">
        <v>164</v>
      </c>
      <c r="G94" s="178" t="s">
        <v>147</v>
      </c>
      <c r="H94" s="179">
        <v>2</v>
      </c>
      <c r="I94" s="180"/>
      <c r="J94" s="181">
        <f>ROUND(I94*H94,2)</f>
        <v>0</v>
      </c>
      <c r="K94" s="177" t="s">
        <v>148</v>
      </c>
      <c r="L94" s="182"/>
      <c r="M94" s="183" t="s">
        <v>35</v>
      </c>
      <c r="N94" s="184" t="s">
        <v>47</v>
      </c>
      <c r="O94" s="63"/>
      <c r="P94" s="185">
        <f>O94*H94</f>
        <v>0</v>
      </c>
      <c r="Q94" s="185">
        <v>8.9539999999999995E-2</v>
      </c>
      <c r="R94" s="185">
        <f>Q94*H94</f>
        <v>0.17907999999999999</v>
      </c>
      <c r="S94" s="185">
        <v>0</v>
      </c>
      <c r="T94" s="186">
        <f>S94*H94</f>
        <v>0</v>
      </c>
      <c r="U94" s="33"/>
      <c r="V94" s="33"/>
      <c r="W94" s="33"/>
      <c r="X94" s="33"/>
      <c r="Y94" s="33"/>
      <c r="Z94" s="33"/>
      <c r="AA94" s="33"/>
      <c r="AB94" s="33"/>
      <c r="AC94" s="33"/>
      <c r="AD94" s="33"/>
      <c r="AE94" s="33"/>
      <c r="AR94" s="187" t="s">
        <v>165</v>
      </c>
      <c r="AT94" s="187" t="s">
        <v>144</v>
      </c>
      <c r="AU94" s="187" t="s">
        <v>76</v>
      </c>
      <c r="AY94" s="16" t="s">
        <v>150</v>
      </c>
      <c r="BE94" s="188">
        <f>IF(N94="základní",J94,0)</f>
        <v>0</v>
      </c>
      <c r="BF94" s="188">
        <f>IF(N94="snížená",J94,0)</f>
        <v>0</v>
      </c>
      <c r="BG94" s="188">
        <f>IF(N94="zákl. přenesená",J94,0)</f>
        <v>0</v>
      </c>
      <c r="BH94" s="188">
        <f>IF(N94="sníž. přenesená",J94,0)</f>
        <v>0</v>
      </c>
      <c r="BI94" s="188">
        <f>IF(N94="nulová",J94,0)</f>
        <v>0</v>
      </c>
      <c r="BJ94" s="16" t="s">
        <v>83</v>
      </c>
      <c r="BK94" s="188">
        <f>ROUND(I94*H94,2)</f>
        <v>0</v>
      </c>
      <c r="BL94" s="16" t="s">
        <v>165</v>
      </c>
      <c r="BM94" s="187" t="s">
        <v>166</v>
      </c>
    </row>
    <row r="95" spans="1:65" s="12" customFormat="1" ht="11.25" x14ac:dyDescent="0.2">
      <c r="B95" s="189"/>
      <c r="C95" s="190"/>
      <c r="D95" s="191" t="s">
        <v>153</v>
      </c>
      <c r="E95" s="192" t="s">
        <v>35</v>
      </c>
      <c r="F95" s="193" t="s">
        <v>167</v>
      </c>
      <c r="G95" s="190"/>
      <c r="H95" s="194">
        <v>2</v>
      </c>
      <c r="I95" s="195"/>
      <c r="J95" s="190"/>
      <c r="K95" s="190"/>
      <c r="L95" s="196"/>
      <c r="M95" s="197"/>
      <c r="N95" s="198"/>
      <c r="O95" s="198"/>
      <c r="P95" s="198"/>
      <c r="Q95" s="198"/>
      <c r="R95" s="198"/>
      <c r="S95" s="198"/>
      <c r="T95" s="199"/>
      <c r="AT95" s="200" t="s">
        <v>153</v>
      </c>
      <c r="AU95" s="200" t="s">
        <v>76</v>
      </c>
      <c r="AV95" s="12" t="s">
        <v>85</v>
      </c>
      <c r="AW95" s="12" t="s">
        <v>37</v>
      </c>
      <c r="AX95" s="12" t="s">
        <v>83</v>
      </c>
      <c r="AY95" s="200" t="s">
        <v>150</v>
      </c>
    </row>
    <row r="96" spans="1:65" s="2" customFormat="1" ht="24" customHeight="1" x14ac:dyDescent="0.2">
      <c r="A96" s="33"/>
      <c r="B96" s="34"/>
      <c r="C96" s="175" t="s">
        <v>168</v>
      </c>
      <c r="D96" s="175" t="s">
        <v>144</v>
      </c>
      <c r="E96" s="176" t="s">
        <v>169</v>
      </c>
      <c r="F96" s="177" t="s">
        <v>170</v>
      </c>
      <c r="G96" s="178" t="s">
        <v>147</v>
      </c>
      <c r="H96" s="179">
        <v>9</v>
      </c>
      <c r="I96" s="180"/>
      <c r="J96" s="181">
        <f>ROUND(I96*H96,2)</f>
        <v>0</v>
      </c>
      <c r="K96" s="177" t="s">
        <v>148</v>
      </c>
      <c r="L96" s="182"/>
      <c r="M96" s="183" t="s">
        <v>35</v>
      </c>
      <c r="N96" s="184" t="s">
        <v>47</v>
      </c>
      <c r="O96" s="63"/>
      <c r="P96" s="185">
        <f>O96*H96</f>
        <v>0</v>
      </c>
      <c r="Q96" s="185">
        <v>9.7000000000000003E-2</v>
      </c>
      <c r="R96" s="185">
        <f>Q96*H96</f>
        <v>0.873</v>
      </c>
      <c r="S96" s="185">
        <v>0</v>
      </c>
      <c r="T96" s="186">
        <f>S96*H96</f>
        <v>0</v>
      </c>
      <c r="U96" s="33"/>
      <c r="V96" s="33"/>
      <c r="W96" s="33"/>
      <c r="X96" s="33"/>
      <c r="Y96" s="33"/>
      <c r="Z96" s="33"/>
      <c r="AA96" s="33"/>
      <c r="AB96" s="33"/>
      <c r="AC96" s="33"/>
      <c r="AD96" s="33"/>
      <c r="AE96" s="33"/>
      <c r="AR96" s="187" t="s">
        <v>165</v>
      </c>
      <c r="AT96" s="187" t="s">
        <v>144</v>
      </c>
      <c r="AU96" s="187" t="s">
        <v>76</v>
      </c>
      <c r="AY96" s="16" t="s">
        <v>150</v>
      </c>
      <c r="BE96" s="188">
        <f>IF(N96="základní",J96,0)</f>
        <v>0</v>
      </c>
      <c r="BF96" s="188">
        <f>IF(N96="snížená",J96,0)</f>
        <v>0</v>
      </c>
      <c r="BG96" s="188">
        <f>IF(N96="zákl. přenesená",J96,0)</f>
        <v>0</v>
      </c>
      <c r="BH96" s="188">
        <f>IF(N96="sníž. přenesená",J96,0)</f>
        <v>0</v>
      </c>
      <c r="BI96" s="188">
        <f>IF(N96="nulová",J96,0)</f>
        <v>0</v>
      </c>
      <c r="BJ96" s="16" t="s">
        <v>83</v>
      </c>
      <c r="BK96" s="188">
        <f>ROUND(I96*H96,2)</f>
        <v>0</v>
      </c>
      <c r="BL96" s="16" t="s">
        <v>165</v>
      </c>
      <c r="BM96" s="187" t="s">
        <v>171</v>
      </c>
    </row>
    <row r="97" spans="1:65" s="12" customFormat="1" ht="11.25" x14ac:dyDescent="0.2">
      <c r="B97" s="189"/>
      <c r="C97" s="190"/>
      <c r="D97" s="191" t="s">
        <v>153</v>
      </c>
      <c r="E97" s="192" t="s">
        <v>35</v>
      </c>
      <c r="F97" s="193" t="s">
        <v>172</v>
      </c>
      <c r="G97" s="190"/>
      <c r="H97" s="194">
        <v>9</v>
      </c>
      <c r="I97" s="195"/>
      <c r="J97" s="190"/>
      <c r="K97" s="190"/>
      <c r="L97" s="196"/>
      <c r="M97" s="197"/>
      <c r="N97" s="198"/>
      <c r="O97" s="198"/>
      <c r="P97" s="198"/>
      <c r="Q97" s="198"/>
      <c r="R97" s="198"/>
      <c r="S97" s="198"/>
      <c r="T97" s="199"/>
      <c r="AT97" s="200" t="s">
        <v>153</v>
      </c>
      <c r="AU97" s="200" t="s">
        <v>76</v>
      </c>
      <c r="AV97" s="12" t="s">
        <v>85</v>
      </c>
      <c r="AW97" s="12" t="s">
        <v>37</v>
      </c>
      <c r="AX97" s="12" t="s">
        <v>83</v>
      </c>
      <c r="AY97" s="200" t="s">
        <v>150</v>
      </c>
    </row>
    <row r="98" spans="1:65" s="2" customFormat="1" ht="24" customHeight="1" x14ac:dyDescent="0.2">
      <c r="A98" s="33"/>
      <c r="B98" s="34"/>
      <c r="C98" s="175" t="s">
        <v>173</v>
      </c>
      <c r="D98" s="175" t="s">
        <v>144</v>
      </c>
      <c r="E98" s="176" t="s">
        <v>174</v>
      </c>
      <c r="F98" s="177" t="s">
        <v>175</v>
      </c>
      <c r="G98" s="178" t="s">
        <v>147</v>
      </c>
      <c r="H98" s="179">
        <v>6</v>
      </c>
      <c r="I98" s="180"/>
      <c r="J98" s="181">
        <f>ROUND(I98*H98,2)</f>
        <v>0</v>
      </c>
      <c r="K98" s="177" t="s">
        <v>148</v>
      </c>
      <c r="L98" s="182"/>
      <c r="M98" s="183" t="s">
        <v>35</v>
      </c>
      <c r="N98" s="184" t="s">
        <v>47</v>
      </c>
      <c r="O98" s="63"/>
      <c r="P98" s="185">
        <f>O98*H98</f>
        <v>0</v>
      </c>
      <c r="Q98" s="185">
        <v>0.10073</v>
      </c>
      <c r="R98" s="185">
        <f>Q98*H98</f>
        <v>0.60438000000000003</v>
      </c>
      <c r="S98" s="185">
        <v>0</v>
      </c>
      <c r="T98" s="186">
        <f>S98*H98</f>
        <v>0</v>
      </c>
      <c r="U98" s="33"/>
      <c r="V98" s="33"/>
      <c r="W98" s="33"/>
      <c r="X98" s="33"/>
      <c r="Y98" s="33"/>
      <c r="Z98" s="33"/>
      <c r="AA98" s="33"/>
      <c r="AB98" s="33"/>
      <c r="AC98" s="33"/>
      <c r="AD98" s="33"/>
      <c r="AE98" s="33"/>
      <c r="AR98" s="187" t="s">
        <v>165</v>
      </c>
      <c r="AT98" s="187" t="s">
        <v>144</v>
      </c>
      <c r="AU98" s="187" t="s">
        <v>76</v>
      </c>
      <c r="AY98" s="16" t="s">
        <v>150</v>
      </c>
      <c r="BE98" s="188">
        <f>IF(N98="základní",J98,0)</f>
        <v>0</v>
      </c>
      <c r="BF98" s="188">
        <f>IF(N98="snížená",J98,0)</f>
        <v>0</v>
      </c>
      <c r="BG98" s="188">
        <f>IF(N98="zákl. přenesená",J98,0)</f>
        <v>0</v>
      </c>
      <c r="BH98" s="188">
        <f>IF(N98="sníž. přenesená",J98,0)</f>
        <v>0</v>
      </c>
      <c r="BI98" s="188">
        <f>IF(N98="nulová",J98,0)</f>
        <v>0</v>
      </c>
      <c r="BJ98" s="16" t="s">
        <v>83</v>
      </c>
      <c r="BK98" s="188">
        <f>ROUND(I98*H98,2)</f>
        <v>0</v>
      </c>
      <c r="BL98" s="16" t="s">
        <v>165</v>
      </c>
      <c r="BM98" s="187" t="s">
        <v>176</v>
      </c>
    </row>
    <row r="99" spans="1:65" s="12" customFormat="1" ht="11.25" x14ac:dyDescent="0.2">
      <c r="B99" s="189"/>
      <c r="C99" s="190"/>
      <c r="D99" s="191" t="s">
        <v>153</v>
      </c>
      <c r="E99" s="192" t="s">
        <v>35</v>
      </c>
      <c r="F99" s="193" t="s">
        <v>177</v>
      </c>
      <c r="G99" s="190"/>
      <c r="H99" s="194">
        <v>6</v>
      </c>
      <c r="I99" s="195"/>
      <c r="J99" s="190"/>
      <c r="K99" s="190"/>
      <c r="L99" s="196"/>
      <c r="M99" s="197"/>
      <c r="N99" s="198"/>
      <c r="O99" s="198"/>
      <c r="P99" s="198"/>
      <c r="Q99" s="198"/>
      <c r="R99" s="198"/>
      <c r="S99" s="198"/>
      <c r="T99" s="199"/>
      <c r="AT99" s="200" t="s">
        <v>153</v>
      </c>
      <c r="AU99" s="200" t="s">
        <v>76</v>
      </c>
      <c r="AV99" s="12" t="s">
        <v>85</v>
      </c>
      <c r="AW99" s="12" t="s">
        <v>37</v>
      </c>
      <c r="AX99" s="12" t="s">
        <v>83</v>
      </c>
      <c r="AY99" s="200" t="s">
        <v>150</v>
      </c>
    </row>
    <row r="100" spans="1:65" s="2" customFormat="1" ht="24" customHeight="1" x14ac:dyDescent="0.2">
      <c r="A100" s="33"/>
      <c r="B100" s="34"/>
      <c r="C100" s="175" t="s">
        <v>8</v>
      </c>
      <c r="D100" s="175" t="s">
        <v>144</v>
      </c>
      <c r="E100" s="176" t="s">
        <v>178</v>
      </c>
      <c r="F100" s="177" t="s">
        <v>179</v>
      </c>
      <c r="G100" s="178" t="s">
        <v>147</v>
      </c>
      <c r="H100" s="179">
        <v>5</v>
      </c>
      <c r="I100" s="180"/>
      <c r="J100" s="181">
        <f>ROUND(I100*H100,2)</f>
        <v>0</v>
      </c>
      <c r="K100" s="177" t="s">
        <v>148</v>
      </c>
      <c r="L100" s="182"/>
      <c r="M100" s="183" t="s">
        <v>35</v>
      </c>
      <c r="N100" s="184" t="s">
        <v>47</v>
      </c>
      <c r="O100" s="63"/>
      <c r="P100" s="185">
        <f>O100*H100</f>
        <v>0</v>
      </c>
      <c r="Q100" s="185">
        <v>0.10446</v>
      </c>
      <c r="R100" s="185">
        <f>Q100*H100</f>
        <v>0.52229999999999999</v>
      </c>
      <c r="S100" s="185">
        <v>0</v>
      </c>
      <c r="T100" s="186">
        <f>S100*H100</f>
        <v>0</v>
      </c>
      <c r="U100" s="33"/>
      <c r="V100" s="33"/>
      <c r="W100" s="33"/>
      <c r="X100" s="33"/>
      <c r="Y100" s="33"/>
      <c r="Z100" s="33"/>
      <c r="AA100" s="33"/>
      <c r="AB100" s="33"/>
      <c r="AC100" s="33"/>
      <c r="AD100" s="33"/>
      <c r="AE100" s="33"/>
      <c r="AR100" s="187" t="s">
        <v>165</v>
      </c>
      <c r="AT100" s="187" t="s">
        <v>144</v>
      </c>
      <c r="AU100" s="187" t="s">
        <v>76</v>
      </c>
      <c r="AY100" s="16" t="s">
        <v>150</v>
      </c>
      <c r="BE100" s="188">
        <f>IF(N100="základní",J100,0)</f>
        <v>0</v>
      </c>
      <c r="BF100" s="188">
        <f>IF(N100="snížená",J100,0)</f>
        <v>0</v>
      </c>
      <c r="BG100" s="188">
        <f>IF(N100="zákl. přenesená",J100,0)</f>
        <v>0</v>
      </c>
      <c r="BH100" s="188">
        <f>IF(N100="sníž. přenesená",J100,0)</f>
        <v>0</v>
      </c>
      <c r="BI100" s="188">
        <f>IF(N100="nulová",J100,0)</f>
        <v>0</v>
      </c>
      <c r="BJ100" s="16" t="s">
        <v>83</v>
      </c>
      <c r="BK100" s="188">
        <f>ROUND(I100*H100,2)</f>
        <v>0</v>
      </c>
      <c r="BL100" s="16" t="s">
        <v>165</v>
      </c>
      <c r="BM100" s="187" t="s">
        <v>180</v>
      </c>
    </row>
    <row r="101" spans="1:65" s="12" customFormat="1" ht="11.25" x14ac:dyDescent="0.2">
      <c r="B101" s="189"/>
      <c r="C101" s="190"/>
      <c r="D101" s="191" t="s">
        <v>153</v>
      </c>
      <c r="E101" s="192" t="s">
        <v>35</v>
      </c>
      <c r="F101" s="193" t="s">
        <v>181</v>
      </c>
      <c r="G101" s="190"/>
      <c r="H101" s="194">
        <v>5</v>
      </c>
      <c r="I101" s="195"/>
      <c r="J101" s="190"/>
      <c r="K101" s="190"/>
      <c r="L101" s="196"/>
      <c r="M101" s="197"/>
      <c r="N101" s="198"/>
      <c r="O101" s="198"/>
      <c r="P101" s="198"/>
      <c r="Q101" s="198"/>
      <c r="R101" s="198"/>
      <c r="S101" s="198"/>
      <c r="T101" s="199"/>
      <c r="AT101" s="200" t="s">
        <v>153</v>
      </c>
      <c r="AU101" s="200" t="s">
        <v>76</v>
      </c>
      <c r="AV101" s="12" t="s">
        <v>85</v>
      </c>
      <c r="AW101" s="12" t="s">
        <v>37</v>
      </c>
      <c r="AX101" s="12" t="s">
        <v>83</v>
      </c>
      <c r="AY101" s="200" t="s">
        <v>150</v>
      </c>
    </row>
    <row r="102" spans="1:65" s="2" customFormat="1" ht="24" customHeight="1" x14ac:dyDescent="0.2">
      <c r="A102" s="33"/>
      <c r="B102" s="34"/>
      <c r="C102" s="175" t="s">
        <v>182</v>
      </c>
      <c r="D102" s="175" t="s">
        <v>144</v>
      </c>
      <c r="E102" s="176" t="s">
        <v>183</v>
      </c>
      <c r="F102" s="177" t="s">
        <v>184</v>
      </c>
      <c r="G102" s="178" t="s">
        <v>147</v>
      </c>
      <c r="H102" s="179">
        <v>4</v>
      </c>
      <c r="I102" s="180"/>
      <c r="J102" s="181">
        <f>ROUND(I102*H102,2)</f>
        <v>0</v>
      </c>
      <c r="K102" s="177" t="s">
        <v>148</v>
      </c>
      <c r="L102" s="182"/>
      <c r="M102" s="183" t="s">
        <v>35</v>
      </c>
      <c r="N102" s="184" t="s">
        <v>47</v>
      </c>
      <c r="O102" s="63"/>
      <c r="P102" s="185">
        <f>O102*H102</f>
        <v>0</v>
      </c>
      <c r="Q102" s="185">
        <v>0.10818999999999999</v>
      </c>
      <c r="R102" s="185">
        <f>Q102*H102</f>
        <v>0.43275999999999998</v>
      </c>
      <c r="S102" s="185">
        <v>0</v>
      </c>
      <c r="T102" s="186">
        <f>S102*H102</f>
        <v>0</v>
      </c>
      <c r="U102" s="33"/>
      <c r="V102" s="33"/>
      <c r="W102" s="33"/>
      <c r="X102" s="33"/>
      <c r="Y102" s="33"/>
      <c r="Z102" s="33"/>
      <c r="AA102" s="33"/>
      <c r="AB102" s="33"/>
      <c r="AC102" s="33"/>
      <c r="AD102" s="33"/>
      <c r="AE102" s="33"/>
      <c r="AR102" s="187" t="s">
        <v>165</v>
      </c>
      <c r="AT102" s="187" t="s">
        <v>144</v>
      </c>
      <c r="AU102" s="187" t="s">
        <v>76</v>
      </c>
      <c r="AY102" s="16" t="s">
        <v>150</v>
      </c>
      <c r="BE102" s="188">
        <f>IF(N102="základní",J102,0)</f>
        <v>0</v>
      </c>
      <c r="BF102" s="188">
        <f>IF(N102="snížená",J102,0)</f>
        <v>0</v>
      </c>
      <c r="BG102" s="188">
        <f>IF(N102="zákl. přenesená",J102,0)</f>
        <v>0</v>
      </c>
      <c r="BH102" s="188">
        <f>IF(N102="sníž. přenesená",J102,0)</f>
        <v>0</v>
      </c>
      <c r="BI102" s="188">
        <f>IF(N102="nulová",J102,0)</f>
        <v>0</v>
      </c>
      <c r="BJ102" s="16" t="s">
        <v>83</v>
      </c>
      <c r="BK102" s="188">
        <f>ROUND(I102*H102,2)</f>
        <v>0</v>
      </c>
      <c r="BL102" s="16" t="s">
        <v>165</v>
      </c>
      <c r="BM102" s="187" t="s">
        <v>185</v>
      </c>
    </row>
    <row r="103" spans="1:65" s="12" customFormat="1" ht="11.25" x14ac:dyDescent="0.2">
      <c r="B103" s="189"/>
      <c r="C103" s="190"/>
      <c r="D103" s="191" t="s">
        <v>153</v>
      </c>
      <c r="E103" s="192" t="s">
        <v>35</v>
      </c>
      <c r="F103" s="193" t="s">
        <v>186</v>
      </c>
      <c r="G103" s="190"/>
      <c r="H103" s="194">
        <v>4</v>
      </c>
      <c r="I103" s="195"/>
      <c r="J103" s="190"/>
      <c r="K103" s="190"/>
      <c r="L103" s="196"/>
      <c r="M103" s="197"/>
      <c r="N103" s="198"/>
      <c r="O103" s="198"/>
      <c r="P103" s="198"/>
      <c r="Q103" s="198"/>
      <c r="R103" s="198"/>
      <c r="S103" s="198"/>
      <c r="T103" s="199"/>
      <c r="AT103" s="200" t="s">
        <v>153</v>
      </c>
      <c r="AU103" s="200" t="s">
        <v>76</v>
      </c>
      <c r="AV103" s="12" t="s">
        <v>85</v>
      </c>
      <c r="AW103" s="12" t="s">
        <v>37</v>
      </c>
      <c r="AX103" s="12" t="s">
        <v>83</v>
      </c>
      <c r="AY103" s="200" t="s">
        <v>150</v>
      </c>
    </row>
    <row r="104" spans="1:65" s="2" customFormat="1" ht="24" customHeight="1" x14ac:dyDescent="0.2">
      <c r="A104" s="33"/>
      <c r="B104" s="34"/>
      <c r="C104" s="175" t="s">
        <v>187</v>
      </c>
      <c r="D104" s="175" t="s">
        <v>144</v>
      </c>
      <c r="E104" s="176" t="s">
        <v>188</v>
      </c>
      <c r="F104" s="177" t="s">
        <v>189</v>
      </c>
      <c r="G104" s="178" t="s">
        <v>147</v>
      </c>
      <c r="H104" s="179">
        <v>3</v>
      </c>
      <c r="I104" s="180"/>
      <c r="J104" s="181">
        <f>ROUND(I104*H104,2)</f>
        <v>0</v>
      </c>
      <c r="K104" s="177" t="s">
        <v>148</v>
      </c>
      <c r="L104" s="182"/>
      <c r="M104" s="183" t="s">
        <v>35</v>
      </c>
      <c r="N104" s="184" t="s">
        <v>47</v>
      </c>
      <c r="O104" s="63"/>
      <c r="P104" s="185">
        <f>O104*H104</f>
        <v>0</v>
      </c>
      <c r="Q104" s="185">
        <v>0.11192000000000001</v>
      </c>
      <c r="R104" s="185">
        <f>Q104*H104</f>
        <v>0.33576</v>
      </c>
      <c r="S104" s="185">
        <v>0</v>
      </c>
      <c r="T104" s="186">
        <f>S104*H104</f>
        <v>0</v>
      </c>
      <c r="U104" s="33"/>
      <c r="V104" s="33"/>
      <c r="W104" s="33"/>
      <c r="X104" s="33"/>
      <c r="Y104" s="33"/>
      <c r="Z104" s="33"/>
      <c r="AA104" s="33"/>
      <c r="AB104" s="33"/>
      <c r="AC104" s="33"/>
      <c r="AD104" s="33"/>
      <c r="AE104" s="33"/>
      <c r="AR104" s="187" t="s">
        <v>165</v>
      </c>
      <c r="AT104" s="187" t="s">
        <v>144</v>
      </c>
      <c r="AU104" s="187" t="s">
        <v>76</v>
      </c>
      <c r="AY104" s="16" t="s">
        <v>150</v>
      </c>
      <c r="BE104" s="188">
        <f>IF(N104="základní",J104,0)</f>
        <v>0</v>
      </c>
      <c r="BF104" s="188">
        <f>IF(N104="snížená",J104,0)</f>
        <v>0</v>
      </c>
      <c r="BG104" s="188">
        <f>IF(N104="zákl. přenesená",J104,0)</f>
        <v>0</v>
      </c>
      <c r="BH104" s="188">
        <f>IF(N104="sníž. přenesená",J104,0)</f>
        <v>0</v>
      </c>
      <c r="BI104" s="188">
        <f>IF(N104="nulová",J104,0)</f>
        <v>0</v>
      </c>
      <c r="BJ104" s="16" t="s">
        <v>83</v>
      </c>
      <c r="BK104" s="188">
        <f>ROUND(I104*H104,2)</f>
        <v>0</v>
      </c>
      <c r="BL104" s="16" t="s">
        <v>165</v>
      </c>
      <c r="BM104" s="187" t="s">
        <v>190</v>
      </c>
    </row>
    <row r="105" spans="1:65" s="12" customFormat="1" ht="11.25" x14ac:dyDescent="0.2">
      <c r="B105" s="189"/>
      <c r="C105" s="190"/>
      <c r="D105" s="191" t="s">
        <v>153</v>
      </c>
      <c r="E105" s="192" t="s">
        <v>35</v>
      </c>
      <c r="F105" s="193" t="s">
        <v>154</v>
      </c>
      <c r="G105" s="190"/>
      <c r="H105" s="194">
        <v>3</v>
      </c>
      <c r="I105" s="195"/>
      <c r="J105" s="190"/>
      <c r="K105" s="190"/>
      <c r="L105" s="196"/>
      <c r="M105" s="197"/>
      <c r="N105" s="198"/>
      <c r="O105" s="198"/>
      <c r="P105" s="198"/>
      <c r="Q105" s="198"/>
      <c r="R105" s="198"/>
      <c r="S105" s="198"/>
      <c r="T105" s="199"/>
      <c r="AT105" s="200" t="s">
        <v>153</v>
      </c>
      <c r="AU105" s="200" t="s">
        <v>76</v>
      </c>
      <c r="AV105" s="12" t="s">
        <v>85</v>
      </c>
      <c r="AW105" s="12" t="s">
        <v>37</v>
      </c>
      <c r="AX105" s="12" t="s">
        <v>83</v>
      </c>
      <c r="AY105" s="200" t="s">
        <v>150</v>
      </c>
    </row>
    <row r="106" spans="1:65" s="2" customFormat="1" ht="24" customHeight="1" x14ac:dyDescent="0.2">
      <c r="A106" s="33"/>
      <c r="B106" s="34"/>
      <c r="C106" s="175" t="s">
        <v>191</v>
      </c>
      <c r="D106" s="175" t="s">
        <v>144</v>
      </c>
      <c r="E106" s="176" t="s">
        <v>192</v>
      </c>
      <c r="F106" s="177" t="s">
        <v>193</v>
      </c>
      <c r="G106" s="178" t="s">
        <v>147</v>
      </c>
      <c r="H106" s="179">
        <v>3</v>
      </c>
      <c r="I106" s="180"/>
      <c r="J106" s="181">
        <f>ROUND(I106*H106,2)</f>
        <v>0</v>
      </c>
      <c r="K106" s="177" t="s">
        <v>148</v>
      </c>
      <c r="L106" s="182"/>
      <c r="M106" s="183" t="s">
        <v>35</v>
      </c>
      <c r="N106" s="184" t="s">
        <v>47</v>
      </c>
      <c r="O106" s="63"/>
      <c r="P106" s="185">
        <f>O106*H106</f>
        <v>0</v>
      </c>
      <c r="Q106" s="185">
        <v>0.11565</v>
      </c>
      <c r="R106" s="185">
        <f>Q106*H106</f>
        <v>0.34694999999999998</v>
      </c>
      <c r="S106" s="185">
        <v>0</v>
      </c>
      <c r="T106" s="186">
        <f>S106*H106</f>
        <v>0</v>
      </c>
      <c r="U106" s="33"/>
      <c r="V106" s="33"/>
      <c r="W106" s="33"/>
      <c r="X106" s="33"/>
      <c r="Y106" s="33"/>
      <c r="Z106" s="33"/>
      <c r="AA106" s="33"/>
      <c r="AB106" s="33"/>
      <c r="AC106" s="33"/>
      <c r="AD106" s="33"/>
      <c r="AE106" s="33"/>
      <c r="AR106" s="187" t="s">
        <v>165</v>
      </c>
      <c r="AT106" s="187" t="s">
        <v>144</v>
      </c>
      <c r="AU106" s="187" t="s">
        <v>76</v>
      </c>
      <c r="AY106" s="16" t="s">
        <v>150</v>
      </c>
      <c r="BE106" s="188">
        <f>IF(N106="základní",J106,0)</f>
        <v>0</v>
      </c>
      <c r="BF106" s="188">
        <f>IF(N106="snížená",J106,0)</f>
        <v>0</v>
      </c>
      <c r="BG106" s="188">
        <f>IF(N106="zákl. přenesená",J106,0)</f>
        <v>0</v>
      </c>
      <c r="BH106" s="188">
        <f>IF(N106="sníž. přenesená",J106,0)</f>
        <v>0</v>
      </c>
      <c r="BI106" s="188">
        <f>IF(N106="nulová",J106,0)</f>
        <v>0</v>
      </c>
      <c r="BJ106" s="16" t="s">
        <v>83</v>
      </c>
      <c r="BK106" s="188">
        <f>ROUND(I106*H106,2)</f>
        <v>0</v>
      </c>
      <c r="BL106" s="16" t="s">
        <v>165</v>
      </c>
      <c r="BM106" s="187" t="s">
        <v>194</v>
      </c>
    </row>
    <row r="107" spans="1:65" s="12" customFormat="1" ht="11.25" x14ac:dyDescent="0.2">
      <c r="B107" s="189"/>
      <c r="C107" s="190"/>
      <c r="D107" s="191" t="s">
        <v>153</v>
      </c>
      <c r="E107" s="192" t="s">
        <v>35</v>
      </c>
      <c r="F107" s="193" t="s">
        <v>154</v>
      </c>
      <c r="G107" s="190"/>
      <c r="H107" s="194">
        <v>3</v>
      </c>
      <c r="I107" s="195"/>
      <c r="J107" s="190"/>
      <c r="K107" s="190"/>
      <c r="L107" s="196"/>
      <c r="M107" s="197"/>
      <c r="N107" s="198"/>
      <c r="O107" s="198"/>
      <c r="P107" s="198"/>
      <c r="Q107" s="198"/>
      <c r="R107" s="198"/>
      <c r="S107" s="198"/>
      <c r="T107" s="199"/>
      <c r="AT107" s="200" t="s">
        <v>153</v>
      </c>
      <c r="AU107" s="200" t="s">
        <v>76</v>
      </c>
      <c r="AV107" s="12" t="s">
        <v>85</v>
      </c>
      <c r="AW107" s="12" t="s">
        <v>37</v>
      </c>
      <c r="AX107" s="12" t="s">
        <v>83</v>
      </c>
      <c r="AY107" s="200" t="s">
        <v>150</v>
      </c>
    </row>
    <row r="108" spans="1:65" s="2" customFormat="1" ht="24" customHeight="1" x14ac:dyDescent="0.2">
      <c r="A108" s="33"/>
      <c r="B108" s="34"/>
      <c r="C108" s="175" t="s">
        <v>195</v>
      </c>
      <c r="D108" s="175" t="s">
        <v>144</v>
      </c>
      <c r="E108" s="176" t="s">
        <v>196</v>
      </c>
      <c r="F108" s="177" t="s">
        <v>197</v>
      </c>
      <c r="G108" s="178" t="s">
        <v>147</v>
      </c>
      <c r="H108" s="179">
        <v>2</v>
      </c>
      <c r="I108" s="180"/>
      <c r="J108" s="181">
        <f>ROUND(I108*H108,2)</f>
        <v>0</v>
      </c>
      <c r="K108" s="177" t="s">
        <v>148</v>
      </c>
      <c r="L108" s="182"/>
      <c r="M108" s="183" t="s">
        <v>35</v>
      </c>
      <c r="N108" s="184" t="s">
        <v>47</v>
      </c>
      <c r="O108" s="63"/>
      <c r="P108" s="185">
        <f>O108*H108</f>
        <v>0</v>
      </c>
      <c r="Q108" s="185">
        <v>0.11938</v>
      </c>
      <c r="R108" s="185">
        <f>Q108*H108</f>
        <v>0.23876</v>
      </c>
      <c r="S108" s="185">
        <v>0</v>
      </c>
      <c r="T108" s="186">
        <f>S108*H108</f>
        <v>0</v>
      </c>
      <c r="U108" s="33"/>
      <c r="V108" s="33"/>
      <c r="W108" s="33"/>
      <c r="X108" s="33"/>
      <c r="Y108" s="33"/>
      <c r="Z108" s="33"/>
      <c r="AA108" s="33"/>
      <c r="AB108" s="33"/>
      <c r="AC108" s="33"/>
      <c r="AD108" s="33"/>
      <c r="AE108" s="33"/>
      <c r="AR108" s="187" t="s">
        <v>165</v>
      </c>
      <c r="AT108" s="187" t="s">
        <v>144</v>
      </c>
      <c r="AU108" s="187" t="s">
        <v>76</v>
      </c>
      <c r="AY108" s="16" t="s">
        <v>150</v>
      </c>
      <c r="BE108" s="188">
        <f>IF(N108="základní",J108,0)</f>
        <v>0</v>
      </c>
      <c r="BF108" s="188">
        <f>IF(N108="snížená",J108,0)</f>
        <v>0</v>
      </c>
      <c r="BG108" s="188">
        <f>IF(N108="zákl. přenesená",J108,0)</f>
        <v>0</v>
      </c>
      <c r="BH108" s="188">
        <f>IF(N108="sníž. přenesená",J108,0)</f>
        <v>0</v>
      </c>
      <c r="BI108" s="188">
        <f>IF(N108="nulová",J108,0)</f>
        <v>0</v>
      </c>
      <c r="BJ108" s="16" t="s">
        <v>83</v>
      </c>
      <c r="BK108" s="188">
        <f>ROUND(I108*H108,2)</f>
        <v>0</v>
      </c>
      <c r="BL108" s="16" t="s">
        <v>165</v>
      </c>
      <c r="BM108" s="187" t="s">
        <v>198</v>
      </c>
    </row>
    <row r="109" spans="1:65" s="12" customFormat="1" ht="11.25" x14ac:dyDescent="0.2">
      <c r="B109" s="189"/>
      <c r="C109" s="190"/>
      <c r="D109" s="191" t="s">
        <v>153</v>
      </c>
      <c r="E109" s="192" t="s">
        <v>35</v>
      </c>
      <c r="F109" s="193" t="s">
        <v>167</v>
      </c>
      <c r="G109" s="190"/>
      <c r="H109" s="194">
        <v>2</v>
      </c>
      <c r="I109" s="195"/>
      <c r="J109" s="190"/>
      <c r="K109" s="190"/>
      <c r="L109" s="196"/>
      <c r="M109" s="197"/>
      <c r="N109" s="198"/>
      <c r="O109" s="198"/>
      <c r="P109" s="198"/>
      <c r="Q109" s="198"/>
      <c r="R109" s="198"/>
      <c r="S109" s="198"/>
      <c r="T109" s="199"/>
      <c r="AT109" s="200" t="s">
        <v>153</v>
      </c>
      <c r="AU109" s="200" t="s">
        <v>76</v>
      </c>
      <c r="AV109" s="12" t="s">
        <v>85</v>
      </c>
      <c r="AW109" s="12" t="s">
        <v>37</v>
      </c>
      <c r="AX109" s="12" t="s">
        <v>83</v>
      </c>
      <c r="AY109" s="200" t="s">
        <v>150</v>
      </c>
    </row>
    <row r="110" spans="1:65" s="2" customFormat="1" ht="24" customHeight="1" x14ac:dyDescent="0.2">
      <c r="A110" s="33"/>
      <c r="B110" s="34"/>
      <c r="C110" s="175" t="s">
        <v>199</v>
      </c>
      <c r="D110" s="175" t="s">
        <v>144</v>
      </c>
      <c r="E110" s="176" t="s">
        <v>200</v>
      </c>
      <c r="F110" s="177" t="s">
        <v>201</v>
      </c>
      <c r="G110" s="178" t="s">
        <v>147</v>
      </c>
      <c r="H110" s="179">
        <v>3</v>
      </c>
      <c r="I110" s="180"/>
      <c r="J110" s="181">
        <f>ROUND(I110*H110,2)</f>
        <v>0</v>
      </c>
      <c r="K110" s="177" t="s">
        <v>148</v>
      </c>
      <c r="L110" s="182"/>
      <c r="M110" s="183" t="s">
        <v>35</v>
      </c>
      <c r="N110" s="184" t="s">
        <v>47</v>
      </c>
      <c r="O110" s="63"/>
      <c r="P110" s="185">
        <f>O110*H110</f>
        <v>0</v>
      </c>
      <c r="Q110" s="185">
        <v>0.12311999999999999</v>
      </c>
      <c r="R110" s="185">
        <f>Q110*H110</f>
        <v>0.36935999999999997</v>
      </c>
      <c r="S110" s="185">
        <v>0</v>
      </c>
      <c r="T110" s="186">
        <f>S110*H110</f>
        <v>0</v>
      </c>
      <c r="U110" s="33"/>
      <c r="V110" s="33"/>
      <c r="W110" s="33"/>
      <c r="X110" s="33"/>
      <c r="Y110" s="33"/>
      <c r="Z110" s="33"/>
      <c r="AA110" s="33"/>
      <c r="AB110" s="33"/>
      <c r="AC110" s="33"/>
      <c r="AD110" s="33"/>
      <c r="AE110" s="33"/>
      <c r="AR110" s="187" t="s">
        <v>165</v>
      </c>
      <c r="AT110" s="187" t="s">
        <v>144</v>
      </c>
      <c r="AU110" s="187" t="s">
        <v>76</v>
      </c>
      <c r="AY110" s="16" t="s">
        <v>150</v>
      </c>
      <c r="BE110" s="188">
        <f>IF(N110="základní",J110,0)</f>
        <v>0</v>
      </c>
      <c r="BF110" s="188">
        <f>IF(N110="snížená",J110,0)</f>
        <v>0</v>
      </c>
      <c r="BG110" s="188">
        <f>IF(N110="zákl. přenesená",J110,0)</f>
        <v>0</v>
      </c>
      <c r="BH110" s="188">
        <f>IF(N110="sníž. přenesená",J110,0)</f>
        <v>0</v>
      </c>
      <c r="BI110" s="188">
        <f>IF(N110="nulová",J110,0)</f>
        <v>0</v>
      </c>
      <c r="BJ110" s="16" t="s">
        <v>83</v>
      </c>
      <c r="BK110" s="188">
        <f>ROUND(I110*H110,2)</f>
        <v>0</v>
      </c>
      <c r="BL110" s="16" t="s">
        <v>165</v>
      </c>
      <c r="BM110" s="187" t="s">
        <v>202</v>
      </c>
    </row>
    <row r="111" spans="1:65" s="12" customFormat="1" ht="11.25" x14ac:dyDescent="0.2">
      <c r="B111" s="189"/>
      <c r="C111" s="190"/>
      <c r="D111" s="191" t="s">
        <v>153</v>
      </c>
      <c r="E111" s="192" t="s">
        <v>35</v>
      </c>
      <c r="F111" s="193" t="s">
        <v>154</v>
      </c>
      <c r="G111" s="190"/>
      <c r="H111" s="194">
        <v>3</v>
      </c>
      <c r="I111" s="195"/>
      <c r="J111" s="190"/>
      <c r="K111" s="190"/>
      <c r="L111" s="196"/>
      <c r="M111" s="197"/>
      <c r="N111" s="198"/>
      <c r="O111" s="198"/>
      <c r="P111" s="198"/>
      <c r="Q111" s="198"/>
      <c r="R111" s="198"/>
      <c r="S111" s="198"/>
      <c r="T111" s="199"/>
      <c r="AT111" s="200" t="s">
        <v>153</v>
      </c>
      <c r="AU111" s="200" t="s">
        <v>76</v>
      </c>
      <c r="AV111" s="12" t="s">
        <v>85</v>
      </c>
      <c r="AW111" s="12" t="s">
        <v>37</v>
      </c>
      <c r="AX111" s="12" t="s">
        <v>83</v>
      </c>
      <c r="AY111" s="200" t="s">
        <v>150</v>
      </c>
    </row>
    <row r="112" spans="1:65" s="2" customFormat="1" ht="24" customHeight="1" x14ac:dyDescent="0.2">
      <c r="A112" s="33"/>
      <c r="B112" s="34"/>
      <c r="C112" s="175" t="s">
        <v>7</v>
      </c>
      <c r="D112" s="175" t="s">
        <v>144</v>
      </c>
      <c r="E112" s="176" t="s">
        <v>203</v>
      </c>
      <c r="F112" s="177" t="s">
        <v>204</v>
      </c>
      <c r="G112" s="178" t="s">
        <v>147</v>
      </c>
      <c r="H112" s="179">
        <v>3</v>
      </c>
      <c r="I112" s="180"/>
      <c r="J112" s="181">
        <f>ROUND(I112*H112,2)</f>
        <v>0</v>
      </c>
      <c r="K112" s="177" t="s">
        <v>148</v>
      </c>
      <c r="L112" s="182"/>
      <c r="M112" s="183" t="s">
        <v>35</v>
      </c>
      <c r="N112" s="184" t="s">
        <v>47</v>
      </c>
      <c r="O112" s="63"/>
      <c r="P112" s="185">
        <f>O112*H112</f>
        <v>0</v>
      </c>
      <c r="Q112" s="185">
        <v>0.12684999999999999</v>
      </c>
      <c r="R112" s="185">
        <f>Q112*H112</f>
        <v>0.38054999999999994</v>
      </c>
      <c r="S112" s="185">
        <v>0</v>
      </c>
      <c r="T112" s="186">
        <f>S112*H112</f>
        <v>0</v>
      </c>
      <c r="U112" s="33"/>
      <c r="V112" s="33"/>
      <c r="W112" s="33"/>
      <c r="X112" s="33"/>
      <c r="Y112" s="33"/>
      <c r="Z112" s="33"/>
      <c r="AA112" s="33"/>
      <c r="AB112" s="33"/>
      <c r="AC112" s="33"/>
      <c r="AD112" s="33"/>
      <c r="AE112" s="33"/>
      <c r="AR112" s="187" t="s">
        <v>165</v>
      </c>
      <c r="AT112" s="187" t="s">
        <v>144</v>
      </c>
      <c r="AU112" s="187" t="s">
        <v>76</v>
      </c>
      <c r="AY112" s="16" t="s">
        <v>150</v>
      </c>
      <c r="BE112" s="188">
        <f>IF(N112="základní",J112,0)</f>
        <v>0</v>
      </c>
      <c r="BF112" s="188">
        <f>IF(N112="snížená",J112,0)</f>
        <v>0</v>
      </c>
      <c r="BG112" s="188">
        <f>IF(N112="zákl. přenesená",J112,0)</f>
        <v>0</v>
      </c>
      <c r="BH112" s="188">
        <f>IF(N112="sníž. přenesená",J112,0)</f>
        <v>0</v>
      </c>
      <c r="BI112" s="188">
        <f>IF(N112="nulová",J112,0)</f>
        <v>0</v>
      </c>
      <c r="BJ112" s="16" t="s">
        <v>83</v>
      </c>
      <c r="BK112" s="188">
        <f>ROUND(I112*H112,2)</f>
        <v>0</v>
      </c>
      <c r="BL112" s="16" t="s">
        <v>165</v>
      </c>
      <c r="BM112" s="187" t="s">
        <v>205</v>
      </c>
    </row>
    <row r="113" spans="1:65" s="12" customFormat="1" ht="11.25" x14ac:dyDescent="0.2">
      <c r="B113" s="189"/>
      <c r="C113" s="190"/>
      <c r="D113" s="191" t="s">
        <v>153</v>
      </c>
      <c r="E113" s="192" t="s">
        <v>35</v>
      </c>
      <c r="F113" s="193" t="s">
        <v>154</v>
      </c>
      <c r="G113" s="190"/>
      <c r="H113" s="194">
        <v>3</v>
      </c>
      <c r="I113" s="195"/>
      <c r="J113" s="190"/>
      <c r="K113" s="190"/>
      <c r="L113" s="196"/>
      <c r="M113" s="197"/>
      <c r="N113" s="198"/>
      <c r="O113" s="198"/>
      <c r="P113" s="198"/>
      <c r="Q113" s="198"/>
      <c r="R113" s="198"/>
      <c r="S113" s="198"/>
      <c r="T113" s="199"/>
      <c r="AT113" s="200" t="s">
        <v>153</v>
      </c>
      <c r="AU113" s="200" t="s">
        <v>76</v>
      </c>
      <c r="AV113" s="12" t="s">
        <v>85</v>
      </c>
      <c r="AW113" s="12" t="s">
        <v>37</v>
      </c>
      <c r="AX113" s="12" t="s">
        <v>83</v>
      </c>
      <c r="AY113" s="200" t="s">
        <v>150</v>
      </c>
    </row>
    <row r="114" spans="1:65" s="2" customFormat="1" ht="24" customHeight="1" x14ac:dyDescent="0.2">
      <c r="A114" s="33"/>
      <c r="B114" s="34"/>
      <c r="C114" s="175" t="s">
        <v>206</v>
      </c>
      <c r="D114" s="175" t="s">
        <v>144</v>
      </c>
      <c r="E114" s="176" t="s">
        <v>207</v>
      </c>
      <c r="F114" s="177" t="s">
        <v>208</v>
      </c>
      <c r="G114" s="178" t="s">
        <v>147</v>
      </c>
      <c r="H114" s="179">
        <v>3</v>
      </c>
      <c r="I114" s="180"/>
      <c r="J114" s="181">
        <f>ROUND(I114*H114,2)</f>
        <v>0</v>
      </c>
      <c r="K114" s="177" t="s">
        <v>148</v>
      </c>
      <c r="L114" s="182"/>
      <c r="M114" s="183" t="s">
        <v>35</v>
      </c>
      <c r="N114" s="184" t="s">
        <v>47</v>
      </c>
      <c r="O114" s="63"/>
      <c r="P114" s="185">
        <f>O114*H114</f>
        <v>0</v>
      </c>
      <c r="Q114" s="185">
        <v>0.13058</v>
      </c>
      <c r="R114" s="185">
        <f>Q114*H114</f>
        <v>0.39173999999999998</v>
      </c>
      <c r="S114" s="185">
        <v>0</v>
      </c>
      <c r="T114" s="186">
        <f>S114*H114</f>
        <v>0</v>
      </c>
      <c r="U114" s="33"/>
      <c r="V114" s="33"/>
      <c r="W114" s="33"/>
      <c r="X114" s="33"/>
      <c r="Y114" s="33"/>
      <c r="Z114" s="33"/>
      <c r="AA114" s="33"/>
      <c r="AB114" s="33"/>
      <c r="AC114" s="33"/>
      <c r="AD114" s="33"/>
      <c r="AE114" s="33"/>
      <c r="AR114" s="187" t="s">
        <v>165</v>
      </c>
      <c r="AT114" s="187" t="s">
        <v>144</v>
      </c>
      <c r="AU114" s="187" t="s">
        <v>76</v>
      </c>
      <c r="AY114" s="16" t="s">
        <v>150</v>
      </c>
      <c r="BE114" s="188">
        <f>IF(N114="základní",J114,0)</f>
        <v>0</v>
      </c>
      <c r="BF114" s="188">
        <f>IF(N114="snížená",J114,0)</f>
        <v>0</v>
      </c>
      <c r="BG114" s="188">
        <f>IF(N114="zákl. přenesená",J114,0)</f>
        <v>0</v>
      </c>
      <c r="BH114" s="188">
        <f>IF(N114="sníž. přenesená",J114,0)</f>
        <v>0</v>
      </c>
      <c r="BI114" s="188">
        <f>IF(N114="nulová",J114,0)</f>
        <v>0</v>
      </c>
      <c r="BJ114" s="16" t="s">
        <v>83</v>
      </c>
      <c r="BK114" s="188">
        <f>ROUND(I114*H114,2)</f>
        <v>0</v>
      </c>
      <c r="BL114" s="16" t="s">
        <v>165</v>
      </c>
      <c r="BM114" s="187" t="s">
        <v>209</v>
      </c>
    </row>
    <row r="115" spans="1:65" s="12" customFormat="1" ht="11.25" x14ac:dyDescent="0.2">
      <c r="B115" s="189"/>
      <c r="C115" s="190"/>
      <c r="D115" s="191" t="s">
        <v>153</v>
      </c>
      <c r="E115" s="192" t="s">
        <v>35</v>
      </c>
      <c r="F115" s="193" t="s">
        <v>154</v>
      </c>
      <c r="G115" s="190"/>
      <c r="H115" s="194">
        <v>3</v>
      </c>
      <c r="I115" s="195"/>
      <c r="J115" s="190"/>
      <c r="K115" s="190"/>
      <c r="L115" s="196"/>
      <c r="M115" s="197"/>
      <c r="N115" s="198"/>
      <c r="O115" s="198"/>
      <c r="P115" s="198"/>
      <c r="Q115" s="198"/>
      <c r="R115" s="198"/>
      <c r="S115" s="198"/>
      <c r="T115" s="199"/>
      <c r="AT115" s="200" t="s">
        <v>153</v>
      </c>
      <c r="AU115" s="200" t="s">
        <v>76</v>
      </c>
      <c r="AV115" s="12" t="s">
        <v>85</v>
      </c>
      <c r="AW115" s="12" t="s">
        <v>37</v>
      </c>
      <c r="AX115" s="12" t="s">
        <v>83</v>
      </c>
      <c r="AY115" s="200" t="s">
        <v>150</v>
      </c>
    </row>
    <row r="116" spans="1:65" s="2" customFormat="1" ht="24" customHeight="1" x14ac:dyDescent="0.2">
      <c r="A116" s="33"/>
      <c r="B116" s="34"/>
      <c r="C116" s="175" t="s">
        <v>210</v>
      </c>
      <c r="D116" s="175" t="s">
        <v>144</v>
      </c>
      <c r="E116" s="176" t="s">
        <v>211</v>
      </c>
      <c r="F116" s="177" t="s">
        <v>212</v>
      </c>
      <c r="G116" s="178" t="s">
        <v>147</v>
      </c>
      <c r="H116" s="179">
        <v>1</v>
      </c>
      <c r="I116" s="180"/>
      <c r="J116" s="181">
        <f>ROUND(I116*H116,2)</f>
        <v>0</v>
      </c>
      <c r="K116" s="177" t="s">
        <v>148</v>
      </c>
      <c r="L116" s="182"/>
      <c r="M116" s="183" t="s">
        <v>35</v>
      </c>
      <c r="N116" s="184" t="s">
        <v>47</v>
      </c>
      <c r="O116" s="63"/>
      <c r="P116" s="185">
        <f>O116*H116</f>
        <v>0</v>
      </c>
      <c r="Q116" s="185">
        <v>0.13431000000000001</v>
      </c>
      <c r="R116" s="185">
        <f>Q116*H116</f>
        <v>0.13431000000000001</v>
      </c>
      <c r="S116" s="185">
        <v>0</v>
      </c>
      <c r="T116" s="186">
        <f>S116*H116</f>
        <v>0</v>
      </c>
      <c r="U116" s="33"/>
      <c r="V116" s="33"/>
      <c r="W116" s="33"/>
      <c r="X116" s="33"/>
      <c r="Y116" s="33"/>
      <c r="Z116" s="33"/>
      <c r="AA116" s="33"/>
      <c r="AB116" s="33"/>
      <c r="AC116" s="33"/>
      <c r="AD116" s="33"/>
      <c r="AE116" s="33"/>
      <c r="AR116" s="187" t="s">
        <v>165</v>
      </c>
      <c r="AT116" s="187" t="s">
        <v>144</v>
      </c>
      <c r="AU116" s="187" t="s">
        <v>76</v>
      </c>
      <c r="AY116" s="16" t="s">
        <v>150</v>
      </c>
      <c r="BE116" s="188">
        <f>IF(N116="základní",J116,0)</f>
        <v>0</v>
      </c>
      <c r="BF116" s="188">
        <f>IF(N116="snížená",J116,0)</f>
        <v>0</v>
      </c>
      <c r="BG116" s="188">
        <f>IF(N116="zákl. přenesená",J116,0)</f>
        <v>0</v>
      </c>
      <c r="BH116" s="188">
        <f>IF(N116="sníž. přenesená",J116,0)</f>
        <v>0</v>
      </c>
      <c r="BI116" s="188">
        <f>IF(N116="nulová",J116,0)</f>
        <v>0</v>
      </c>
      <c r="BJ116" s="16" t="s">
        <v>83</v>
      </c>
      <c r="BK116" s="188">
        <f>ROUND(I116*H116,2)</f>
        <v>0</v>
      </c>
      <c r="BL116" s="16" t="s">
        <v>165</v>
      </c>
      <c r="BM116" s="187" t="s">
        <v>213</v>
      </c>
    </row>
    <row r="117" spans="1:65" s="12" customFormat="1" ht="11.25" x14ac:dyDescent="0.2">
      <c r="B117" s="189"/>
      <c r="C117" s="190"/>
      <c r="D117" s="191" t="s">
        <v>153</v>
      </c>
      <c r="E117" s="192" t="s">
        <v>35</v>
      </c>
      <c r="F117" s="193" t="s">
        <v>214</v>
      </c>
      <c r="G117" s="190"/>
      <c r="H117" s="194">
        <v>1</v>
      </c>
      <c r="I117" s="195"/>
      <c r="J117" s="190"/>
      <c r="K117" s="190"/>
      <c r="L117" s="196"/>
      <c r="M117" s="197"/>
      <c r="N117" s="198"/>
      <c r="O117" s="198"/>
      <c r="P117" s="198"/>
      <c r="Q117" s="198"/>
      <c r="R117" s="198"/>
      <c r="S117" s="198"/>
      <c r="T117" s="199"/>
      <c r="AT117" s="200" t="s">
        <v>153</v>
      </c>
      <c r="AU117" s="200" t="s">
        <v>76</v>
      </c>
      <c r="AV117" s="12" t="s">
        <v>85</v>
      </c>
      <c r="AW117" s="12" t="s">
        <v>37</v>
      </c>
      <c r="AX117" s="12" t="s">
        <v>83</v>
      </c>
      <c r="AY117" s="200" t="s">
        <v>150</v>
      </c>
    </row>
    <row r="118" spans="1:65" s="2" customFormat="1" ht="24" customHeight="1" x14ac:dyDescent="0.2">
      <c r="A118" s="33"/>
      <c r="B118" s="34"/>
      <c r="C118" s="175" t="s">
        <v>215</v>
      </c>
      <c r="D118" s="175" t="s">
        <v>144</v>
      </c>
      <c r="E118" s="176" t="s">
        <v>216</v>
      </c>
      <c r="F118" s="177" t="s">
        <v>217</v>
      </c>
      <c r="G118" s="178" t="s">
        <v>147</v>
      </c>
      <c r="H118" s="179">
        <v>2</v>
      </c>
      <c r="I118" s="180"/>
      <c r="J118" s="181">
        <f>ROUND(I118*H118,2)</f>
        <v>0</v>
      </c>
      <c r="K118" s="177" t="s">
        <v>148</v>
      </c>
      <c r="L118" s="182"/>
      <c r="M118" s="183" t="s">
        <v>35</v>
      </c>
      <c r="N118" s="184" t="s">
        <v>47</v>
      </c>
      <c r="O118" s="63"/>
      <c r="P118" s="185">
        <f>O118*H118</f>
        <v>0</v>
      </c>
      <c r="Q118" s="185">
        <v>0.13804</v>
      </c>
      <c r="R118" s="185">
        <f>Q118*H118</f>
        <v>0.27607999999999999</v>
      </c>
      <c r="S118" s="185">
        <v>0</v>
      </c>
      <c r="T118" s="186">
        <f>S118*H118</f>
        <v>0</v>
      </c>
      <c r="U118" s="33"/>
      <c r="V118" s="33"/>
      <c r="W118" s="33"/>
      <c r="X118" s="33"/>
      <c r="Y118" s="33"/>
      <c r="Z118" s="33"/>
      <c r="AA118" s="33"/>
      <c r="AB118" s="33"/>
      <c r="AC118" s="33"/>
      <c r="AD118" s="33"/>
      <c r="AE118" s="33"/>
      <c r="AR118" s="187" t="s">
        <v>165</v>
      </c>
      <c r="AT118" s="187" t="s">
        <v>144</v>
      </c>
      <c r="AU118" s="187" t="s">
        <v>76</v>
      </c>
      <c r="AY118" s="16" t="s">
        <v>150</v>
      </c>
      <c r="BE118" s="188">
        <f>IF(N118="základní",J118,0)</f>
        <v>0</v>
      </c>
      <c r="BF118" s="188">
        <f>IF(N118="snížená",J118,0)</f>
        <v>0</v>
      </c>
      <c r="BG118" s="188">
        <f>IF(N118="zákl. přenesená",J118,0)</f>
        <v>0</v>
      </c>
      <c r="BH118" s="188">
        <f>IF(N118="sníž. přenesená",J118,0)</f>
        <v>0</v>
      </c>
      <c r="BI118" s="188">
        <f>IF(N118="nulová",J118,0)</f>
        <v>0</v>
      </c>
      <c r="BJ118" s="16" t="s">
        <v>83</v>
      </c>
      <c r="BK118" s="188">
        <f>ROUND(I118*H118,2)</f>
        <v>0</v>
      </c>
      <c r="BL118" s="16" t="s">
        <v>165</v>
      </c>
      <c r="BM118" s="187" t="s">
        <v>218</v>
      </c>
    </row>
    <row r="119" spans="1:65" s="12" customFormat="1" ht="11.25" x14ac:dyDescent="0.2">
      <c r="B119" s="189"/>
      <c r="C119" s="190"/>
      <c r="D119" s="191" t="s">
        <v>153</v>
      </c>
      <c r="E119" s="192" t="s">
        <v>35</v>
      </c>
      <c r="F119" s="193" t="s">
        <v>167</v>
      </c>
      <c r="G119" s="190"/>
      <c r="H119" s="194">
        <v>2</v>
      </c>
      <c r="I119" s="195"/>
      <c r="J119" s="190"/>
      <c r="K119" s="190"/>
      <c r="L119" s="196"/>
      <c r="M119" s="197"/>
      <c r="N119" s="198"/>
      <c r="O119" s="198"/>
      <c r="P119" s="198"/>
      <c r="Q119" s="198"/>
      <c r="R119" s="198"/>
      <c r="S119" s="198"/>
      <c r="T119" s="199"/>
      <c r="AT119" s="200" t="s">
        <v>153</v>
      </c>
      <c r="AU119" s="200" t="s">
        <v>76</v>
      </c>
      <c r="AV119" s="12" t="s">
        <v>85</v>
      </c>
      <c r="AW119" s="12" t="s">
        <v>37</v>
      </c>
      <c r="AX119" s="12" t="s">
        <v>83</v>
      </c>
      <c r="AY119" s="200" t="s">
        <v>150</v>
      </c>
    </row>
    <row r="120" spans="1:65" s="2" customFormat="1" ht="24" customHeight="1" x14ac:dyDescent="0.2">
      <c r="A120" s="33"/>
      <c r="B120" s="34"/>
      <c r="C120" s="175" t="s">
        <v>219</v>
      </c>
      <c r="D120" s="175" t="s">
        <v>144</v>
      </c>
      <c r="E120" s="176" t="s">
        <v>220</v>
      </c>
      <c r="F120" s="177" t="s">
        <v>221</v>
      </c>
      <c r="G120" s="178" t="s">
        <v>147</v>
      </c>
      <c r="H120" s="179">
        <v>2</v>
      </c>
      <c r="I120" s="180"/>
      <c r="J120" s="181">
        <f>ROUND(I120*H120,2)</f>
        <v>0</v>
      </c>
      <c r="K120" s="177" t="s">
        <v>148</v>
      </c>
      <c r="L120" s="182"/>
      <c r="M120" s="183" t="s">
        <v>35</v>
      </c>
      <c r="N120" s="184" t="s">
        <v>47</v>
      </c>
      <c r="O120" s="63"/>
      <c r="P120" s="185">
        <f>O120*H120</f>
        <v>0</v>
      </c>
      <c r="Q120" s="185">
        <v>0.14177000000000001</v>
      </c>
      <c r="R120" s="185">
        <f>Q120*H120</f>
        <v>0.28354000000000001</v>
      </c>
      <c r="S120" s="185">
        <v>0</v>
      </c>
      <c r="T120" s="186">
        <f>S120*H120</f>
        <v>0</v>
      </c>
      <c r="U120" s="33"/>
      <c r="V120" s="33"/>
      <c r="W120" s="33"/>
      <c r="X120" s="33"/>
      <c r="Y120" s="33"/>
      <c r="Z120" s="33"/>
      <c r="AA120" s="33"/>
      <c r="AB120" s="33"/>
      <c r="AC120" s="33"/>
      <c r="AD120" s="33"/>
      <c r="AE120" s="33"/>
      <c r="AR120" s="187" t="s">
        <v>165</v>
      </c>
      <c r="AT120" s="187" t="s">
        <v>144</v>
      </c>
      <c r="AU120" s="187" t="s">
        <v>76</v>
      </c>
      <c r="AY120" s="16" t="s">
        <v>150</v>
      </c>
      <c r="BE120" s="188">
        <f>IF(N120="základní",J120,0)</f>
        <v>0</v>
      </c>
      <c r="BF120" s="188">
        <f>IF(N120="snížená",J120,0)</f>
        <v>0</v>
      </c>
      <c r="BG120" s="188">
        <f>IF(N120="zákl. přenesená",J120,0)</f>
        <v>0</v>
      </c>
      <c r="BH120" s="188">
        <f>IF(N120="sníž. přenesená",J120,0)</f>
        <v>0</v>
      </c>
      <c r="BI120" s="188">
        <f>IF(N120="nulová",J120,0)</f>
        <v>0</v>
      </c>
      <c r="BJ120" s="16" t="s">
        <v>83</v>
      </c>
      <c r="BK120" s="188">
        <f>ROUND(I120*H120,2)</f>
        <v>0</v>
      </c>
      <c r="BL120" s="16" t="s">
        <v>165</v>
      </c>
      <c r="BM120" s="187" t="s">
        <v>222</v>
      </c>
    </row>
    <row r="121" spans="1:65" s="12" customFormat="1" ht="11.25" x14ac:dyDescent="0.2">
      <c r="B121" s="189"/>
      <c r="C121" s="190"/>
      <c r="D121" s="191" t="s">
        <v>153</v>
      </c>
      <c r="E121" s="192" t="s">
        <v>35</v>
      </c>
      <c r="F121" s="193" t="s">
        <v>167</v>
      </c>
      <c r="G121" s="190"/>
      <c r="H121" s="194">
        <v>2</v>
      </c>
      <c r="I121" s="195"/>
      <c r="J121" s="190"/>
      <c r="K121" s="190"/>
      <c r="L121" s="196"/>
      <c r="M121" s="197"/>
      <c r="N121" s="198"/>
      <c r="O121" s="198"/>
      <c r="P121" s="198"/>
      <c r="Q121" s="198"/>
      <c r="R121" s="198"/>
      <c r="S121" s="198"/>
      <c r="T121" s="199"/>
      <c r="AT121" s="200" t="s">
        <v>153</v>
      </c>
      <c r="AU121" s="200" t="s">
        <v>76</v>
      </c>
      <c r="AV121" s="12" t="s">
        <v>85</v>
      </c>
      <c r="AW121" s="12" t="s">
        <v>37</v>
      </c>
      <c r="AX121" s="12" t="s">
        <v>83</v>
      </c>
      <c r="AY121" s="200" t="s">
        <v>150</v>
      </c>
    </row>
    <row r="122" spans="1:65" s="2" customFormat="1" ht="24" customHeight="1" x14ac:dyDescent="0.2">
      <c r="A122" s="33"/>
      <c r="B122" s="34"/>
      <c r="C122" s="175" t="s">
        <v>223</v>
      </c>
      <c r="D122" s="175" t="s">
        <v>144</v>
      </c>
      <c r="E122" s="176" t="s">
        <v>224</v>
      </c>
      <c r="F122" s="177" t="s">
        <v>225</v>
      </c>
      <c r="G122" s="178" t="s">
        <v>147</v>
      </c>
      <c r="H122" s="179">
        <v>1</v>
      </c>
      <c r="I122" s="180"/>
      <c r="J122" s="181">
        <f>ROUND(I122*H122,2)</f>
        <v>0</v>
      </c>
      <c r="K122" s="177" t="s">
        <v>148</v>
      </c>
      <c r="L122" s="182"/>
      <c r="M122" s="183" t="s">
        <v>35</v>
      </c>
      <c r="N122" s="184" t="s">
        <v>47</v>
      </c>
      <c r="O122" s="63"/>
      <c r="P122" s="185">
        <f>O122*H122</f>
        <v>0</v>
      </c>
      <c r="Q122" s="185">
        <v>0.14549999999999999</v>
      </c>
      <c r="R122" s="185">
        <f>Q122*H122</f>
        <v>0.14549999999999999</v>
      </c>
      <c r="S122" s="185">
        <v>0</v>
      </c>
      <c r="T122" s="186">
        <f>S122*H122</f>
        <v>0</v>
      </c>
      <c r="U122" s="33"/>
      <c r="V122" s="33"/>
      <c r="W122" s="33"/>
      <c r="X122" s="33"/>
      <c r="Y122" s="33"/>
      <c r="Z122" s="33"/>
      <c r="AA122" s="33"/>
      <c r="AB122" s="33"/>
      <c r="AC122" s="33"/>
      <c r="AD122" s="33"/>
      <c r="AE122" s="33"/>
      <c r="AR122" s="187" t="s">
        <v>165</v>
      </c>
      <c r="AT122" s="187" t="s">
        <v>144</v>
      </c>
      <c r="AU122" s="187" t="s">
        <v>76</v>
      </c>
      <c r="AY122" s="16" t="s">
        <v>150</v>
      </c>
      <c r="BE122" s="188">
        <f>IF(N122="základní",J122,0)</f>
        <v>0</v>
      </c>
      <c r="BF122" s="188">
        <f>IF(N122="snížená",J122,0)</f>
        <v>0</v>
      </c>
      <c r="BG122" s="188">
        <f>IF(N122="zákl. přenesená",J122,0)</f>
        <v>0</v>
      </c>
      <c r="BH122" s="188">
        <f>IF(N122="sníž. přenesená",J122,0)</f>
        <v>0</v>
      </c>
      <c r="BI122" s="188">
        <f>IF(N122="nulová",J122,0)</f>
        <v>0</v>
      </c>
      <c r="BJ122" s="16" t="s">
        <v>83</v>
      </c>
      <c r="BK122" s="188">
        <f>ROUND(I122*H122,2)</f>
        <v>0</v>
      </c>
      <c r="BL122" s="16" t="s">
        <v>165</v>
      </c>
      <c r="BM122" s="187" t="s">
        <v>226</v>
      </c>
    </row>
    <row r="123" spans="1:65" s="12" customFormat="1" ht="11.25" x14ac:dyDescent="0.2">
      <c r="B123" s="189"/>
      <c r="C123" s="190"/>
      <c r="D123" s="191" t="s">
        <v>153</v>
      </c>
      <c r="E123" s="192" t="s">
        <v>35</v>
      </c>
      <c r="F123" s="193" t="s">
        <v>214</v>
      </c>
      <c r="G123" s="190"/>
      <c r="H123" s="194">
        <v>1</v>
      </c>
      <c r="I123" s="195"/>
      <c r="J123" s="190"/>
      <c r="K123" s="190"/>
      <c r="L123" s="196"/>
      <c r="M123" s="197"/>
      <c r="N123" s="198"/>
      <c r="O123" s="198"/>
      <c r="P123" s="198"/>
      <c r="Q123" s="198"/>
      <c r="R123" s="198"/>
      <c r="S123" s="198"/>
      <c r="T123" s="199"/>
      <c r="AT123" s="200" t="s">
        <v>153</v>
      </c>
      <c r="AU123" s="200" t="s">
        <v>76</v>
      </c>
      <c r="AV123" s="12" t="s">
        <v>85</v>
      </c>
      <c r="AW123" s="12" t="s">
        <v>37</v>
      </c>
      <c r="AX123" s="12" t="s">
        <v>83</v>
      </c>
      <c r="AY123" s="200" t="s">
        <v>150</v>
      </c>
    </row>
    <row r="124" spans="1:65" s="2" customFormat="1" ht="24" customHeight="1" x14ac:dyDescent="0.2">
      <c r="A124" s="33"/>
      <c r="B124" s="34"/>
      <c r="C124" s="175" t="s">
        <v>227</v>
      </c>
      <c r="D124" s="175" t="s">
        <v>144</v>
      </c>
      <c r="E124" s="176" t="s">
        <v>228</v>
      </c>
      <c r="F124" s="177" t="s">
        <v>229</v>
      </c>
      <c r="G124" s="178" t="s">
        <v>147</v>
      </c>
      <c r="H124" s="179">
        <v>3</v>
      </c>
      <c r="I124" s="180"/>
      <c r="J124" s="181">
        <f>ROUND(I124*H124,2)</f>
        <v>0</v>
      </c>
      <c r="K124" s="177" t="s">
        <v>148</v>
      </c>
      <c r="L124" s="182"/>
      <c r="M124" s="183" t="s">
        <v>35</v>
      </c>
      <c r="N124" s="184" t="s">
        <v>47</v>
      </c>
      <c r="O124" s="63"/>
      <c r="P124" s="185">
        <f>O124*H124</f>
        <v>0</v>
      </c>
      <c r="Q124" s="185">
        <v>0.14923</v>
      </c>
      <c r="R124" s="185">
        <f>Q124*H124</f>
        <v>0.44769000000000003</v>
      </c>
      <c r="S124" s="185">
        <v>0</v>
      </c>
      <c r="T124" s="186">
        <f>S124*H124</f>
        <v>0</v>
      </c>
      <c r="U124" s="33"/>
      <c r="V124" s="33"/>
      <c r="W124" s="33"/>
      <c r="X124" s="33"/>
      <c r="Y124" s="33"/>
      <c r="Z124" s="33"/>
      <c r="AA124" s="33"/>
      <c r="AB124" s="33"/>
      <c r="AC124" s="33"/>
      <c r="AD124" s="33"/>
      <c r="AE124" s="33"/>
      <c r="AR124" s="187" t="s">
        <v>165</v>
      </c>
      <c r="AT124" s="187" t="s">
        <v>144</v>
      </c>
      <c r="AU124" s="187" t="s">
        <v>76</v>
      </c>
      <c r="AY124" s="16" t="s">
        <v>150</v>
      </c>
      <c r="BE124" s="188">
        <f>IF(N124="základní",J124,0)</f>
        <v>0</v>
      </c>
      <c r="BF124" s="188">
        <f>IF(N124="snížená",J124,0)</f>
        <v>0</v>
      </c>
      <c r="BG124" s="188">
        <f>IF(N124="zákl. přenesená",J124,0)</f>
        <v>0</v>
      </c>
      <c r="BH124" s="188">
        <f>IF(N124="sníž. přenesená",J124,0)</f>
        <v>0</v>
      </c>
      <c r="BI124" s="188">
        <f>IF(N124="nulová",J124,0)</f>
        <v>0</v>
      </c>
      <c r="BJ124" s="16" t="s">
        <v>83</v>
      </c>
      <c r="BK124" s="188">
        <f>ROUND(I124*H124,2)</f>
        <v>0</v>
      </c>
      <c r="BL124" s="16" t="s">
        <v>165</v>
      </c>
      <c r="BM124" s="187" t="s">
        <v>230</v>
      </c>
    </row>
    <row r="125" spans="1:65" s="12" customFormat="1" ht="11.25" x14ac:dyDescent="0.2">
      <c r="B125" s="189"/>
      <c r="C125" s="190"/>
      <c r="D125" s="191" t="s">
        <v>153</v>
      </c>
      <c r="E125" s="192" t="s">
        <v>35</v>
      </c>
      <c r="F125" s="193" t="s">
        <v>154</v>
      </c>
      <c r="G125" s="190"/>
      <c r="H125" s="194">
        <v>3</v>
      </c>
      <c r="I125" s="195"/>
      <c r="J125" s="190"/>
      <c r="K125" s="190"/>
      <c r="L125" s="196"/>
      <c r="M125" s="197"/>
      <c r="N125" s="198"/>
      <c r="O125" s="198"/>
      <c r="P125" s="198"/>
      <c r="Q125" s="198"/>
      <c r="R125" s="198"/>
      <c r="S125" s="198"/>
      <c r="T125" s="199"/>
      <c r="AT125" s="200" t="s">
        <v>153</v>
      </c>
      <c r="AU125" s="200" t="s">
        <v>76</v>
      </c>
      <c r="AV125" s="12" t="s">
        <v>85</v>
      </c>
      <c r="AW125" s="12" t="s">
        <v>37</v>
      </c>
      <c r="AX125" s="12" t="s">
        <v>83</v>
      </c>
      <c r="AY125" s="200" t="s">
        <v>150</v>
      </c>
    </row>
    <row r="126" spans="1:65" s="2" customFormat="1" ht="24" customHeight="1" x14ac:dyDescent="0.2">
      <c r="A126" s="33"/>
      <c r="B126" s="34"/>
      <c r="C126" s="175" t="s">
        <v>231</v>
      </c>
      <c r="D126" s="175" t="s">
        <v>144</v>
      </c>
      <c r="E126" s="176" t="s">
        <v>232</v>
      </c>
      <c r="F126" s="177" t="s">
        <v>233</v>
      </c>
      <c r="G126" s="178" t="s">
        <v>147</v>
      </c>
      <c r="H126" s="179">
        <v>2</v>
      </c>
      <c r="I126" s="180"/>
      <c r="J126" s="181">
        <f>ROUND(I126*H126,2)</f>
        <v>0</v>
      </c>
      <c r="K126" s="177" t="s">
        <v>148</v>
      </c>
      <c r="L126" s="182"/>
      <c r="M126" s="183" t="s">
        <v>35</v>
      </c>
      <c r="N126" s="184" t="s">
        <v>47</v>
      </c>
      <c r="O126" s="63"/>
      <c r="P126" s="185">
        <f>O126*H126</f>
        <v>0</v>
      </c>
      <c r="Q126" s="185">
        <v>0.15296000000000001</v>
      </c>
      <c r="R126" s="185">
        <f>Q126*H126</f>
        <v>0.30592000000000003</v>
      </c>
      <c r="S126" s="185">
        <v>0</v>
      </c>
      <c r="T126" s="186">
        <f>S126*H126</f>
        <v>0</v>
      </c>
      <c r="U126" s="33"/>
      <c r="V126" s="33"/>
      <c r="W126" s="33"/>
      <c r="X126" s="33"/>
      <c r="Y126" s="33"/>
      <c r="Z126" s="33"/>
      <c r="AA126" s="33"/>
      <c r="AB126" s="33"/>
      <c r="AC126" s="33"/>
      <c r="AD126" s="33"/>
      <c r="AE126" s="33"/>
      <c r="AR126" s="187" t="s">
        <v>165</v>
      </c>
      <c r="AT126" s="187" t="s">
        <v>144</v>
      </c>
      <c r="AU126" s="187" t="s">
        <v>76</v>
      </c>
      <c r="AY126" s="16" t="s">
        <v>150</v>
      </c>
      <c r="BE126" s="188">
        <f>IF(N126="základní",J126,0)</f>
        <v>0</v>
      </c>
      <c r="BF126" s="188">
        <f>IF(N126="snížená",J126,0)</f>
        <v>0</v>
      </c>
      <c r="BG126" s="188">
        <f>IF(N126="zákl. přenesená",J126,0)</f>
        <v>0</v>
      </c>
      <c r="BH126" s="188">
        <f>IF(N126="sníž. přenesená",J126,0)</f>
        <v>0</v>
      </c>
      <c r="BI126" s="188">
        <f>IF(N126="nulová",J126,0)</f>
        <v>0</v>
      </c>
      <c r="BJ126" s="16" t="s">
        <v>83</v>
      </c>
      <c r="BK126" s="188">
        <f>ROUND(I126*H126,2)</f>
        <v>0</v>
      </c>
      <c r="BL126" s="16" t="s">
        <v>165</v>
      </c>
      <c r="BM126" s="187" t="s">
        <v>234</v>
      </c>
    </row>
    <row r="127" spans="1:65" s="12" customFormat="1" ht="11.25" x14ac:dyDescent="0.2">
      <c r="B127" s="189"/>
      <c r="C127" s="190"/>
      <c r="D127" s="191" t="s">
        <v>153</v>
      </c>
      <c r="E127" s="192" t="s">
        <v>35</v>
      </c>
      <c r="F127" s="193" t="s">
        <v>167</v>
      </c>
      <c r="G127" s="190"/>
      <c r="H127" s="194">
        <v>2</v>
      </c>
      <c r="I127" s="195"/>
      <c r="J127" s="190"/>
      <c r="K127" s="190"/>
      <c r="L127" s="196"/>
      <c r="M127" s="197"/>
      <c r="N127" s="198"/>
      <c r="O127" s="198"/>
      <c r="P127" s="198"/>
      <c r="Q127" s="198"/>
      <c r="R127" s="198"/>
      <c r="S127" s="198"/>
      <c r="T127" s="199"/>
      <c r="AT127" s="200" t="s">
        <v>153</v>
      </c>
      <c r="AU127" s="200" t="s">
        <v>76</v>
      </c>
      <c r="AV127" s="12" t="s">
        <v>85</v>
      </c>
      <c r="AW127" s="12" t="s">
        <v>37</v>
      </c>
      <c r="AX127" s="12" t="s">
        <v>83</v>
      </c>
      <c r="AY127" s="200" t="s">
        <v>150</v>
      </c>
    </row>
    <row r="128" spans="1:65" s="2" customFormat="1" ht="24" customHeight="1" x14ac:dyDescent="0.2">
      <c r="A128" s="33"/>
      <c r="B128" s="34"/>
      <c r="C128" s="175" t="s">
        <v>235</v>
      </c>
      <c r="D128" s="175" t="s">
        <v>144</v>
      </c>
      <c r="E128" s="176" t="s">
        <v>236</v>
      </c>
      <c r="F128" s="177" t="s">
        <v>237</v>
      </c>
      <c r="G128" s="178" t="s">
        <v>147</v>
      </c>
      <c r="H128" s="179">
        <v>1</v>
      </c>
      <c r="I128" s="180"/>
      <c r="J128" s="181">
        <f>ROUND(I128*H128,2)</f>
        <v>0</v>
      </c>
      <c r="K128" s="177" t="s">
        <v>148</v>
      </c>
      <c r="L128" s="182"/>
      <c r="M128" s="183" t="s">
        <v>35</v>
      </c>
      <c r="N128" s="184" t="s">
        <v>47</v>
      </c>
      <c r="O128" s="63"/>
      <c r="P128" s="185">
        <f>O128*H128</f>
        <v>0</v>
      </c>
      <c r="Q128" s="185">
        <v>0.15669</v>
      </c>
      <c r="R128" s="185">
        <f>Q128*H128</f>
        <v>0.15669</v>
      </c>
      <c r="S128" s="185">
        <v>0</v>
      </c>
      <c r="T128" s="186">
        <f>S128*H128</f>
        <v>0</v>
      </c>
      <c r="U128" s="33"/>
      <c r="V128" s="33"/>
      <c r="W128" s="33"/>
      <c r="X128" s="33"/>
      <c r="Y128" s="33"/>
      <c r="Z128" s="33"/>
      <c r="AA128" s="33"/>
      <c r="AB128" s="33"/>
      <c r="AC128" s="33"/>
      <c r="AD128" s="33"/>
      <c r="AE128" s="33"/>
      <c r="AR128" s="187" t="s">
        <v>165</v>
      </c>
      <c r="AT128" s="187" t="s">
        <v>144</v>
      </c>
      <c r="AU128" s="187" t="s">
        <v>76</v>
      </c>
      <c r="AY128" s="16" t="s">
        <v>150</v>
      </c>
      <c r="BE128" s="188">
        <f>IF(N128="základní",J128,0)</f>
        <v>0</v>
      </c>
      <c r="BF128" s="188">
        <f>IF(N128="snížená",J128,0)</f>
        <v>0</v>
      </c>
      <c r="BG128" s="188">
        <f>IF(N128="zákl. přenesená",J128,0)</f>
        <v>0</v>
      </c>
      <c r="BH128" s="188">
        <f>IF(N128="sníž. přenesená",J128,0)</f>
        <v>0</v>
      </c>
      <c r="BI128" s="188">
        <f>IF(N128="nulová",J128,0)</f>
        <v>0</v>
      </c>
      <c r="BJ128" s="16" t="s">
        <v>83</v>
      </c>
      <c r="BK128" s="188">
        <f>ROUND(I128*H128,2)</f>
        <v>0</v>
      </c>
      <c r="BL128" s="16" t="s">
        <v>165</v>
      </c>
      <c r="BM128" s="187" t="s">
        <v>238</v>
      </c>
    </row>
    <row r="129" spans="1:65" s="12" customFormat="1" ht="11.25" x14ac:dyDescent="0.2">
      <c r="B129" s="189"/>
      <c r="C129" s="190"/>
      <c r="D129" s="191" t="s">
        <v>153</v>
      </c>
      <c r="E129" s="192" t="s">
        <v>35</v>
      </c>
      <c r="F129" s="193" t="s">
        <v>214</v>
      </c>
      <c r="G129" s="190"/>
      <c r="H129" s="194">
        <v>1</v>
      </c>
      <c r="I129" s="195"/>
      <c r="J129" s="190"/>
      <c r="K129" s="190"/>
      <c r="L129" s="196"/>
      <c r="M129" s="197"/>
      <c r="N129" s="198"/>
      <c r="O129" s="198"/>
      <c r="P129" s="198"/>
      <c r="Q129" s="198"/>
      <c r="R129" s="198"/>
      <c r="S129" s="198"/>
      <c r="T129" s="199"/>
      <c r="AT129" s="200" t="s">
        <v>153</v>
      </c>
      <c r="AU129" s="200" t="s">
        <v>76</v>
      </c>
      <c r="AV129" s="12" t="s">
        <v>85</v>
      </c>
      <c r="AW129" s="12" t="s">
        <v>37</v>
      </c>
      <c r="AX129" s="12" t="s">
        <v>83</v>
      </c>
      <c r="AY129" s="200" t="s">
        <v>150</v>
      </c>
    </row>
    <row r="130" spans="1:65" s="2" customFormat="1" ht="24" customHeight="1" x14ac:dyDescent="0.2">
      <c r="A130" s="33"/>
      <c r="B130" s="34"/>
      <c r="C130" s="175" t="s">
        <v>239</v>
      </c>
      <c r="D130" s="175" t="s">
        <v>144</v>
      </c>
      <c r="E130" s="176" t="s">
        <v>240</v>
      </c>
      <c r="F130" s="177" t="s">
        <v>241</v>
      </c>
      <c r="G130" s="178" t="s">
        <v>147</v>
      </c>
      <c r="H130" s="179">
        <v>1</v>
      </c>
      <c r="I130" s="180"/>
      <c r="J130" s="181">
        <f>ROUND(I130*H130,2)</f>
        <v>0</v>
      </c>
      <c r="K130" s="177" t="s">
        <v>148</v>
      </c>
      <c r="L130" s="182"/>
      <c r="M130" s="183" t="s">
        <v>35</v>
      </c>
      <c r="N130" s="184" t="s">
        <v>47</v>
      </c>
      <c r="O130" s="63"/>
      <c r="P130" s="185">
        <f>O130*H130</f>
        <v>0</v>
      </c>
      <c r="Q130" s="185">
        <v>0.16042000000000001</v>
      </c>
      <c r="R130" s="185">
        <f>Q130*H130</f>
        <v>0.16042000000000001</v>
      </c>
      <c r="S130" s="185">
        <v>0</v>
      </c>
      <c r="T130" s="186">
        <f>S130*H130</f>
        <v>0</v>
      </c>
      <c r="U130" s="33"/>
      <c r="V130" s="33"/>
      <c r="W130" s="33"/>
      <c r="X130" s="33"/>
      <c r="Y130" s="33"/>
      <c r="Z130" s="33"/>
      <c r="AA130" s="33"/>
      <c r="AB130" s="33"/>
      <c r="AC130" s="33"/>
      <c r="AD130" s="33"/>
      <c r="AE130" s="33"/>
      <c r="AR130" s="187" t="s">
        <v>165</v>
      </c>
      <c r="AT130" s="187" t="s">
        <v>144</v>
      </c>
      <c r="AU130" s="187" t="s">
        <v>76</v>
      </c>
      <c r="AY130" s="16" t="s">
        <v>150</v>
      </c>
      <c r="BE130" s="188">
        <f>IF(N130="základní",J130,0)</f>
        <v>0</v>
      </c>
      <c r="BF130" s="188">
        <f>IF(N130="snížená",J130,0)</f>
        <v>0</v>
      </c>
      <c r="BG130" s="188">
        <f>IF(N130="zákl. přenesená",J130,0)</f>
        <v>0</v>
      </c>
      <c r="BH130" s="188">
        <f>IF(N130="sníž. přenesená",J130,0)</f>
        <v>0</v>
      </c>
      <c r="BI130" s="188">
        <f>IF(N130="nulová",J130,0)</f>
        <v>0</v>
      </c>
      <c r="BJ130" s="16" t="s">
        <v>83</v>
      </c>
      <c r="BK130" s="188">
        <f>ROUND(I130*H130,2)</f>
        <v>0</v>
      </c>
      <c r="BL130" s="16" t="s">
        <v>165</v>
      </c>
      <c r="BM130" s="187" t="s">
        <v>242</v>
      </c>
    </row>
    <row r="131" spans="1:65" s="12" customFormat="1" ht="11.25" x14ac:dyDescent="0.2">
      <c r="B131" s="189"/>
      <c r="C131" s="190"/>
      <c r="D131" s="191" t="s">
        <v>153</v>
      </c>
      <c r="E131" s="192" t="s">
        <v>35</v>
      </c>
      <c r="F131" s="193" t="s">
        <v>214</v>
      </c>
      <c r="G131" s="190"/>
      <c r="H131" s="194">
        <v>1</v>
      </c>
      <c r="I131" s="195"/>
      <c r="J131" s="190"/>
      <c r="K131" s="190"/>
      <c r="L131" s="196"/>
      <c r="M131" s="197"/>
      <c r="N131" s="198"/>
      <c r="O131" s="198"/>
      <c r="P131" s="198"/>
      <c r="Q131" s="198"/>
      <c r="R131" s="198"/>
      <c r="S131" s="198"/>
      <c r="T131" s="199"/>
      <c r="AT131" s="200" t="s">
        <v>153</v>
      </c>
      <c r="AU131" s="200" t="s">
        <v>76</v>
      </c>
      <c r="AV131" s="12" t="s">
        <v>85</v>
      </c>
      <c r="AW131" s="12" t="s">
        <v>37</v>
      </c>
      <c r="AX131" s="12" t="s">
        <v>83</v>
      </c>
      <c r="AY131" s="200" t="s">
        <v>150</v>
      </c>
    </row>
    <row r="132" spans="1:65" s="2" customFormat="1" ht="24" customHeight="1" x14ac:dyDescent="0.2">
      <c r="A132" s="33"/>
      <c r="B132" s="34"/>
      <c r="C132" s="175" t="s">
        <v>243</v>
      </c>
      <c r="D132" s="175" t="s">
        <v>144</v>
      </c>
      <c r="E132" s="176" t="s">
        <v>244</v>
      </c>
      <c r="F132" s="177" t="s">
        <v>245</v>
      </c>
      <c r="G132" s="178" t="s">
        <v>147</v>
      </c>
      <c r="H132" s="179">
        <v>2</v>
      </c>
      <c r="I132" s="180"/>
      <c r="J132" s="181">
        <f>ROUND(I132*H132,2)</f>
        <v>0</v>
      </c>
      <c r="K132" s="177" t="s">
        <v>148</v>
      </c>
      <c r="L132" s="182"/>
      <c r="M132" s="183" t="s">
        <v>35</v>
      </c>
      <c r="N132" s="184" t="s">
        <v>47</v>
      </c>
      <c r="O132" s="63"/>
      <c r="P132" s="185">
        <f>O132*H132</f>
        <v>0</v>
      </c>
      <c r="Q132" s="185">
        <v>0.16414999999999999</v>
      </c>
      <c r="R132" s="185">
        <f>Q132*H132</f>
        <v>0.32829999999999998</v>
      </c>
      <c r="S132" s="185">
        <v>0</v>
      </c>
      <c r="T132" s="186">
        <f>S132*H132</f>
        <v>0</v>
      </c>
      <c r="U132" s="33"/>
      <c r="V132" s="33"/>
      <c r="W132" s="33"/>
      <c r="X132" s="33"/>
      <c r="Y132" s="33"/>
      <c r="Z132" s="33"/>
      <c r="AA132" s="33"/>
      <c r="AB132" s="33"/>
      <c r="AC132" s="33"/>
      <c r="AD132" s="33"/>
      <c r="AE132" s="33"/>
      <c r="AR132" s="187" t="s">
        <v>165</v>
      </c>
      <c r="AT132" s="187" t="s">
        <v>144</v>
      </c>
      <c r="AU132" s="187" t="s">
        <v>76</v>
      </c>
      <c r="AY132" s="16" t="s">
        <v>150</v>
      </c>
      <c r="BE132" s="188">
        <f>IF(N132="základní",J132,0)</f>
        <v>0</v>
      </c>
      <c r="BF132" s="188">
        <f>IF(N132="snížená",J132,0)</f>
        <v>0</v>
      </c>
      <c r="BG132" s="188">
        <f>IF(N132="zákl. přenesená",J132,0)</f>
        <v>0</v>
      </c>
      <c r="BH132" s="188">
        <f>IF(N132="sníž. přenesená",J132,0)</f>
        <v>0</v>
      </c>
      <c r="BI132" s="188">
        <f>IF(N132="nulová",J132,0)</f>
        <v>0</v>
      </c>
      <c r="BJ132" s="16" t="s">
        <v>83</v>
      </c>
      <c r="BK132" s="188">
        <f>ROUND(I132*H132,2)</f>
        <v>0</v>
      </c>
      <c r="BL132" s="16" t="s">
        <v>165</v>
      </c>
      <c r="BM132" s="187" t="s">
        <v>246</v>
      </c>
    </row>
    <row r="133" spans="1:65" s="12" customFormat="1" ht="11.25" x14ac:dyDescent="0.2">
      <c r="B133" s="189"/>
      <c r="C133" s="190"/>
      <c r="D133" s="191" t="s">
        <v>153</v>
      </c>
      <c r="E133" s="192" t="s">
        <v>35</v>
      </c>
      <c r="F133" s="193" t="s">
        <v>167</v>
      </c>
      <c r="G133" s="190"/>
      <c r="H133" s="194">
        <v>2</v>
      </c>
      <c r="I133" s="195"/>
      <c r="J133" s="190"/>
      <c r="K133" s="190"/>
      <c r="L133" s="196"/>
      <c r="M133" s="197"/>
      <c r="N133" s="198"/>
      <c r="O133" s="198"/>
      <c r="P133" s="198"/>
      <c r="Q133" s="198"/>
      <c r="R133" s="198"/>
      <c r="S133" s="198"/>
      <c r="T133" s="199"/>
      <c r="AT133" s="200" t="s">
        <v>153</v>
      </c>
      <c r="AU133" s="200" t="s">
        <v>76</v>
      </c>
      <c r="AV133" s="12" t="s">
        <v>85</v>
      </c>
      <c r="AW133" s="12" t="s">
        <v>37</v>
      </c>
      <c r="AX133" s="12" t="s">
        <v>83</v>
      </c>
      <c r="AY133" s="200" t="s">
        <v>150</v>
      </c>
    </row>
    <row r="134" spans="1:65" s="2" customFormat="1" ht="24" customHeight="1" x14ac:dyDescent="0.2">
      <c r="A134" s="33"/>
      <c r="B134" s="34"/>
      <c r="C134" s="175" t="s">
        <v>247</v>
      </c>
      <c r="D134" s="175" t="s">
        <v>144</v>
      </c>
      <c r="E134" s="176" t="s">
        <v>248</v>
      </c>
      <c r="F134" s="177" t="s">
        <v>249</v>
      </c>
      <c r="G134" s="178" t="s">
        <v>147</v>
      </c>
      <c r="H134" s="179">
        <v>1</v>
      </c>
      <c r="I134" s="180"/>
      <c r="J134" s="181">
        <f>ROUND(I134*H134,2)</f>
        <v>0</v>
      </c>
      <c r="K134" s="177" t="s">
        <v>148</v>
      </c>
      <c r="L134" s="182"/>
      <c r="M134" s="183" t="s">
        <v>35</v>
      </c>
      <c r="N134" s="184" t="s">
        <v>47</v>
      </c>
      <c r="O134" s="63"/>
      <c r="P134" s="185">
        <f>O134*H134</f>
        <v>0</v>
      </c>
      <c r="Q134" s="185">
        <v>0.16788</v>
      </c>
      <c r="R134" s="185">
        <f>Q134*H134</f>
        <v>0.16788</v>
      </c>
      <c r="S134" s="185">
        <v>0</v>
      </c>
      <c r="T134" s="186">
        <f>S134*H134</f>
        <v>0</v>
      </c>
      <c r="U134" s="33"/>
      <c r="V134" s="33"/>
      <c r="W134" s="33"/>
      <c r="X134" s="33"/>
      <c r="Y134" s="33"/>
      <c r="Z134" s="33"/>
      <c r="AA134" s="33"/>
      <c r="AB134" s="33"/>
      <c r="AC134" s="33"/>
      <c r="AD134" s="33"/>
      <c r="AE134" s="33"/>
      <c r="AR134" s="187" t="s">
        <v>165</v>
      </c>
      <c r="AT134" s="187" t="s">
        <v>144</v>
      </c>
      <c r="AU134" s="187" t="s">
        <v>76</v>
      </c>
      <c r="AY134" s="16" t="s">
        <v>150</v>
      </c>
      <c r="BE134" s="188">
        <f>IF(N134="základní",J134,0)</f>
        <v>0</v>
      </c>
      <c r="BF134" s="188">
        <f>IF(N134="snížená",J134,0)</f>
        <v>0</v>
      </c>
      <c r="BG134" s="188">
        <f>IF(N134="zákl. přenesená",J134,0)</f>
        <v>0</v>
      </c>
      <c r="BH134" s="188">
        <f>IF(N134="sníž. přenesená",J134,0)</f>
        <v>0</v>
      </c>
      <c r="BI134" s="188">
        <f>IF(N134="nulová",J134,0)</f>
        <v>0</v>
      </c>
      <c r="BJ134" s="16" t="s">
        <v>83</v>
      </c>
      <c r="BK134" s="188">
        <f>ROUND(I134*H134,2)</f>
        <v>0</v>
      </c>
      <c r="BL134" s="16" t="s">
        <v>165</v>
      </c>
      <c r="BM134" s="187" t="s">
        <v>250</v>
      </c>
    </row>
    <row r="135" spans="1:65" s="12" customFormat="1" ht="11.25" x14ac:dyDescent="0.2">
      <c r="B135" s="189"/>
      <c r="C135" s="190"/>
      <c r="D135" s="191" t="s">
        <v>153</v>
      </c>
      <c r="E135" s="192" t="s">
        <v>35</v>
      </c>
      <c r="F135" s="193" t="s">
        <v>214</v>
      </c>
      <c r="G135" s="190"/>
      <c r="H135" s="194">
        <v>1</v>
      </c>
      <c r="I135" s="195"/>
      <c r="J135" s="190"/>
      <c r="K135" s="190"/>
      <c r="L135" s="196"/>
      <c r="M135" s="197"/>
      <c r="N135" s="198"/>
      <c r="O135" s="198"/>
      <c r="P135" s="198"/>
      <c r="Q135" s="198"/>
      <c r="R135" s="198"/>
      <c r="S135" s="198"/>
      <c r="T135" s="199"/>
      <c r="AT135" s="200" t="s">
        <v>153</v>
      </c>
      <c r="AU135" s="200" t="s">
        <v>76</v>
      </c>
      <c r="AV135" s="12" t="s">
        <v>85</v>
      </c>
      <c r="AW135" s="12" t="s">
        <v>37</v>
      </c>
      <c r="AX135" s="12" t="s">
        <v>83</v>
      </c>
      <c r="AY135" s="200" t="s">
        <v>150</v>
      </c>
    </row>
    <row r="136" spans="1:65" s="2" customFormat="1" ht="24" customHeight="1" x14ac:dyDescent="0.2">
      <c r="A136" s="33"/>
      <c r="B136" s="34"/>
      <c r="C136" s="175" t="s">
        <v>251</v>
      </c>
      <c r="D136" s="175" t="s">
        <v>144</v>
      </c>
      <c r="E136" s="176" t="s">
        <v>252</v>
      </c>
      <c r="F136" s="177" t="s">
        <v>253</v>
      </c>
      <c r="G136" s="178" t="s">
        <v>147</v>
      </c>
      <c r="H136" s="179">
        <v>258</v>
      </c>
      <c r="I136" s="180"/>
      <c r="J136" s="181">
        <f>ROUND(I136*H136,2)</f>
        <v>0</v>
      </c>
      <c r="K136" s="177" t="s">
        <v>148</v>
      </c>
      <c r="L136" s="182"/>
      <c r="M136" s="183" t="s">
        <v>35</v>
      </c>
      <c r="N136" s="184" t="s">
        <v>47</v>
      </c>
      <c r="O136" s="63"/>
      <c r="P136" s="185">
        <f>O136*H136</f>
        <v>0</v>
      </c>
      <c r="Q136" s="185">
        <v>1.23E-3</v>
      </c>
      <c r="R136" s="185">
        <f>Q136*H136</f>
        <v>0.31734000000000001</v>
      </c>
      <c r="S136" s="185">
        <v>0</v>
      </c>
      <c r="T136" s="186">
        <f>S136*H136</f>
        <v>0</v>
      </c>
      <c r="U136" s="33"/>
      <c r="V136" s="33"/>
      <c r="W136" s="33"/>
      <c r="X136" s="33"/>
      <c r="Y136" s="33"/>
      <c r="Z136" s="33"/>
      <c r="AA136" s="33"/>
      <c r="AB136" s="33"/>
      <c r="AC136" s="33"/>
      <c r="AD136" s="33"/>
      <c r="AE136" s="33"/>
      <c r="AR136" s="187" t="s">
        <v>149</v>
      </c>
      <c r="AT136" s="187" t="s">
        <v>144</v>
      </c>
      <c r="AU136" s="187" t="s">
        <v>76</v>
      </c>
      <c r="AY136" s="16" t="s">
        <v>150</v>
      </c>
      <c r="BE136" s="188">
        <f>IF(N136="základní",J136,0)</f>
        <v>0</v>
      </c>
      <c r="BF136" s="188">
        <f>IF(N136="snížená",J136,0)</f>
        <v>0</v>
      </c>
      <c r="BG136" s="188">
        <f>IF(N136="zákl. přenesená",J136,0)</f>
        <v>0</v>
      </c>
      <c r="BH136" s="188">
        <f>IF(N136="sníž. přenesená",J136,0)</f>
        <v>0</v>
      </c>
      <c r="BI136" s="188">
        <f>IF(N136="nulová",J136,0)</f>
        <v>0</v>
      </c>
      <c r="BJ136" s="16" t="s">
        <v>83</v>
      </c>
      <c r="BK136" s="188">
        <f>ROUND(I136*H136,2)</f>
        <v>0</v>
      </c>
      <c r="BL136" s="16" t="s">
        <v>151</v>
      </c>
      <c r="BM136" s="187" t="s">
        <v>254</v>
      </c>
    </row>
    <row r="137" spans="1:65" s="12" customFormat="1" ht="11.25" x14ac:dyDescent="0.2">
      <c r="B137" s="189"/>
      <c r="C137" s="190"/>
      <c r="D137" s="191" t="s">
        <v>153</v>
      </c>
      <c r="E137" s="192" t="s">
        <v>35</v>
      </c>
      <c r="F137" s="193" t="s">
        <v>255</v>
      </c>
      <c r="G137" s="190"/>
      <c r="H137" s="194">
        <v>258</v>
      </c>
      <c r="I137" s="195"/>
      <c r="J137" s="190"/>
      <c r="K137" s="190"/>
      <c r="L137" s="196"/>
      <c r="M137" s="197"/>
      <c r="N137" s="198"/>
      <c r="O137" s="198"/>
      <c r="P137" s="198"/>
      <c r="Q137" s="198"/>
      <c r="R137" s="198"/>
      <c r="S137" s="198"/>
      <c r="T137" s="199"/>
      <c r="AT137" s="200" t="s">
        <v>153</v>
      </c>
      <c r="AU137" s="200" t="s">
        <v>76</v>
      </c>
      <c r="AV137" s="12" t="s">
        <v>85</v>
      </c>
      <c r="AW137" s="12" t="s">
        <v>37</v>
      </c>
      <c r="AX137" s="12" t="s">
        <v>83</v>
      </c>
      <c r="AY137" s="200" t="s">
        <v>150</v>
      </c>
    </row>
    <row r="138" spans="1:65" s="2" customFormat="1" ht="24" customHeight="1" x14ac:dyDescent="0.2">
      <c r="A138" s="33"/>
      <c r="B138" s="34"/>
      <c r="C138" s="175" t="s">
        <v>151</v>
      </c>
      <c r="D138" s="175" t="s">
        <v>144</v>
      </c>
      <c r="E138" s="176" t="s">
        <v>256</v>
      </c>
      <c r="F138" s="177" t="s">
        <v>257</v>
      </c>
      <c r="G138" s="178" t="s">
        <v>147</v>
      </c>
      <c r="H138" s="179">
        <v>880</v>
      </c>
      <c r="I138" s="180"/>
      <c r="J138" s="181">
        <f>ROUND(I138*H138,2)</f>
        <v>0</v>
      </c>
      <c r="K138" s="177" t="s">
        <v>148</v>
      </c>
      <c r="L138" s="182"/>
      <c r="M138" s="183" t="s">
        <v>35</v>
      </c>
      <c r="N138" s="184" t="s">
        <v>47</v>
      </c>
      <c r="O138" s="63"/>
      <c r="P138" s="185">
        <f>O138*H138</f>
        <v>0</v>
      </c>
      <c r="Q138" s="185">
        <v>9.0000000000000006E-5</v>
      </c>
      <c r="R138" s="185">
        <f>Q138*H138</f>
        <v>7.9200000000000007E-2</v>
      </c>
      <c r="S138" s="185">
        <v>0</v>
      </c>
      <c r="T138" s="186">
        <f>S138*H138</f>
        <v>0</v>
      </c>
      <c r="U138" s="33"/>
      <c r="V138" s="33"/>
      <c r="W138" s="33"/>
      <c r="X138" s="33"/>
      <c r="Y138" s="33"/>
      <c r="Z138" s="33"/>
      <c r="AA138" s="33"/>
      <c r="AB138" s="33"/>
      <c r="AC138" s="33"/>
      <c r="AD138" s="33"/>
      <c r="AE138" s="33"/>
      <c r="AR138" s="187" t="s">
        <v>149</v>
      </c>
      <c r="AT138" s="187" t="s">
        <v>144</v>
      </c>
      <c r="AU138" s="187" t="s">
        <v>76</v>
      </c>
      <c r="AY138" s="16" t="s">
        <v>150</v>
      </c>
      <c r="BE138" s="188">
        <f>IF(N138="základní",J138,0)</f>
        <v>0</v>
      </c>
      <c r="BF138" s="188">
        <f>IF(N138="snížená",J138,0)</f>
        <v>0</v>
      </c>
      <c r="BG138" s="188">
        <f>IF(N138="zákl. přenesená",J138,0)</f>
        <v>0</v>
      </c>
      <c r="BH138" s="188">
        <f>IF(N138="sníž. přenesená",J138,0)</f>
        <v>0</v>
      </c>
      <c r="BI138" s="188">
        <f>IF(N138="nulová",J138,0)</f>
        <v>0</v>
      </c>
      <c r="BJ138" s="16" t="s">
        <v>83</v>
      </c>
      <c r="BK138" s="188">
        <f>ROUND(I138*H138,2)</f>
        <v>0</v>
      </c>
      <c r="BL138" s="16" t="s">
        <v>151</v>
      </c>
      <c r="BM138" s="187" t="s">
        <v>258</v>
      </c>
    </row>
    <row r="139" spans="1:65" s="12" customFormat="1" ht="11.25" x14ac:dyDescent="0.2">
      <c r="B139" s="189"/>
      <c r="C139" s="190"/>
      <c r="D139" s="191" t="s">
        <v>153</v>
      </c>
      <c r="E139" s="192" t="s">
        <v>35</v>
      </c>
      <c r="F139" s="193" t="s">
        <v>259</v>
      </c>
      <c r="G139" s="190"/>
      <c r="H139" s="194">
        <v>880</v>
      </c>
      <c r="I139" s="195"/>
      <c r="J139" s="190"/>
      <c r="K139" s="190"/>
      <c r="L139" s="196"/>
      <c r="M139" s="197"/>
      <c r="N139" s="198"/>
      <c r="O139" s="198"/>
      <c r="P139" s="198"/>
      <c r="Q139" s="198"/>
      <c r="R139" s="198"/>
      <c r="S139" s="198"/>
      <c r="T139" s="199"/>
      <c r="AT139" s="200" t="s">
        <v>153</v>
      </c>
      <c r="AU139" s="200" t="s">
        <v>76</v>
      </c>
      <c r="AV139" s="12" t="s">
        <v>85</v>
      </c>
      <c r="AW139" s="12" t="s">
        <v>37</v>
      </c>
      <c r="AX139" s="12" t="s">
        <v>83</v>
      </c>
      <c r="AY139" s="200" t="s">
        <v>150</v>
      </c>
    </row>
    <row r="140" spans="1:65" s="2" customFormat="1" ht="24" customHeight="1" x14ac:dyDescent="0.2">
      <c r="A140" s="33"/>
      <c r="B140" s="34"/>
      <c r="C140" s="175" t="s">
        <v>260</v>
      </c>
      <c r="D140" s="175" t="s">
        <v>144</v>
      </c>
      <c r="E140" s="176" t="s">
        <v>261</v>
      </c>
      <c r="F140" s="177" t="s">
        <v>262</v>
      </c>
      <c r="G140" s="178" t="s">
        <v>147</v>
      </c>
      <c r="H140" s="179">
        <v>6</v>
      </c>
      <c r="I140" s="180"/>
      <c r="J140" s="181">
        <f>ROUND(I140*H140,2)</f>
        <v>0</v>
      </c>
      <c r="K140" s="177" t="s">
        <v>148</v>
      </c>
      <c r="L140" s="182"/>
      <c r="M140" s="183" t="s">
        <v>35</v>
      </c>
      <c r="N140" s="184" t="s">
        <v>47</v>
      </c>
      <c r="O140" s="63"/>
      <c r="P140" s="185">
        <f>O140*H140</f>
        <v>0</v>
      </c>
      <c r="Q140" s="185">
        <v>7.4200000000000004E-3</v>
      </c>
      <c r="R140" s="185">
        <f>Q140*H140</f>
        <v>4.4520000000000004E-2</v>
      </c>
      <c r="S140" s="185">
        <v>0</v>
      </c>
      <c r="T140" s="186">
        <f>S140*H140</f>
        <v>0</v>
      </c>
      <c r="U140" s="33"/>
      <c r="V140" s="33"/>
      <c r="W140" s="33"/>
      <c r="X140" s="33"/>
      <c r="Y140" s="33"/>
      <c r="Z140" s="33"/>
      <c r="AA140" s="33"/>
      <c r="AB140" s="33"/>
      <c r="AC140" s="33"/>
      <c r="AD140" s="33"/>
      <c r="AE140" s="33"/>
      <c r="AR140" s="187" t="s">
        <v>149</v>
      </c>
      <c r="AT140" s="187" t="s">
        <v>144</v>
      </c>
      <c r="AU140" s="187" t="s">
        <v>76</v>
      </c>
      <c r="AY140" s="16" t="s">
        <v>150</v>
      </c>
      <c r="BE140" s="188">
        <f>IF(N140="základní",J140,0)</f>
        <v>0</v>
      </c>
      <c r="BF140" s="188">
        <f>IF(N140="snížená",J140,0)</f>
        <v>0</v>
      </c>
      <c r="BG140" s="188">
        <f>IF(N140="zákl. přenesená",J140,0)</f>
        <v>0</v>
      </c>
      <c r="BH140" s="188">
        <f>IF(N140="sníž. přenesená",J140,0)</f>
        <v>0</v>
      </c>
      <c r="BI140" s="188">
        <f>IF(N140="nulová",J140,0)</f>
        <v>0</v>
      </c>
      <c r="BJ140" s="16" t="s">
        <v>83</v>
      </c>
      <c r="BK140" s="188">
        <f>ROUND(I140*H140,2)</f>
        <v>0</v>
      </c>
      <c r="BL140" s="16" t="s">
        <v>151</v>
      </c>
      <c r="BM140" s="187" t="s">
        <v>263</v>
      </c>
    </row>
    <row r="141" spans="1:65" s="12" customFormat="1" ht="11.25" x14ac:dyDescent="0.2">
      <c r="B141" s="189"/>
      <c r="C141" s="190"/>
      <c r="D141" s="191" t="s">
        <v>153</v>
      </c>
      <c r="E141" s="192" t="s">
        <v>35</v>
      </c>
      <c r="F141" s="193" t="s">
        <v>177</v>
      </c>
      <c r="G141" s="190"/>
      <c r="H141" s="194">
        <v>6</v>
      </c>
      <c r="I141" s="195"/>
      <c r="J141" s="190"/>
      <c r="K141" s="190"/>
      <c r="L141" s="196"/>
      <c r="M141" s="197"/>
      <c r="N141" s="198"/>
      <c r="O141" s="198"/>
      <c r="P141" s="198"/>
      <c r="Q141" s="198"/>
      <c r="R141" s="198"/>
      <c r="S141" s="198"/>
      <c r="T141" s="199"/>
      <c r="AT141" s="200" t="s">
        <v>153</v>
      </c>
      <c r="AU141" s="200" t="s">
        <v>76</v>
      </c>
      <c r="AV141" s="12" t="s">
        <v>85</v>
      </c>
      <c r="AW141" s="12" t="s">
        <v>37</v>
      </c>
      <c r="AX141" s="12" t="s">
        <v>83</v>
      </c>
      <c r="AY141" s="200" t="s">
        <v>150</v>
      </c>
    </row>
    <row r="142" spans="1:65" s="2" customFormat="1" ht="24" customHeight="1" x14ac:dyDescent="0.2">
      <c r="A142" s="33"/>
      <c r="B142" s="34"/>
      <c r="C142" s="175" t="s">
        <v>264</v>
      </c>
      <c r="D142" s="175" t="s">
        <v>144</v>
      </c>
      <c r="E142" s="176" t="s">
        <v>265</v>
      </c>
      <c r="F142" s="177" t="s">
        <v>266</v>
      </c>
      <c r="G142" s="178" t="s">
        <v>147</v>
      </c>
      <c r="H142" s="179">
        <v>106</v>
      </c>
      <c r="I142" s="180"/>
      <c r="J142" s="181">
        <f>ROUND(I142*H142,2)</f>
        <v>0</v>
      </c>
      <c r="K142" s="177" t="s">
        <v>148</v>
      </c>
      <c r="L142" s="182"/>
      <c r="M142" s="183" t="s">
        <v>35</v>
      </c>
      <c r="N142" s="184" t="s">
        <v>47</v>
      </c>
      <c r="O142" s="63"/>
      <c r="P142" s="185">
        <f>O142*H142</f>
        <v>0</v>
      </c>
      <c r="Q142" s="185">
        <v>3.2000000000000003E-4</v>
      </c>
      <c r="R142" s="185">
        <f>Q142*H142</f>
        <v>3.3920000000000006E-2</v>
      </c>
      <c r="S142" s="185">
        <v>0</v>
      </c>
      <c r="T142" s="186">
        <f>S142*H142</f>
        <v>0</v>
      </c>
      <c r="U142" s="33"/>
      <c r="V142" s="33"/>
      <c r="W142" s="33"/>
      <c r="X142" s="33"/>
      <c r="Y142" s="33"/>
      <c r="Z142" s="33"/>
      <c r="AA142" s="33"/>
      <c r="AB142" s="33"/>
      <c r="AC142" s="33"/>
      <c r="AD142" s="33"/>
      <c r="AE142" s="33"/>
      <c r="AR142" s="187" t="s">
        <v>149</v>
      </c>
      <c r="AT142" s="187" t="s">
        <v>144</v>
      </c>
      <c r="AU142" s="187" t="s">
        <v>76</v>
      </c>
      <c r="AY142" s="16" t="s">
        <v>150</v>
      </c>
      <c r="BE142" s="188">
        <f>IF(N142="základní",J142,0)</f>
        <v>0</v>
      </c>
      <c r="BF142" s="188">
        <f>IF(N142="snížená",J142,0)</f>
        <v>0</v>
      </c>
      <c r="BG142" s="188">
        <f>IF(N142="zákl. přenesená",J142,0)</f>
        <v>0</v>
      </c>
      <c r="BH142" s="188">
        <f>IF(N142="sníž. přenesená",J142,0)</f>
        <v>0</v>
      </c>
      <c r="BI142" s="188">
        <f>IF(N142="nulová",J142,0)</f>
        <v>0</v>
      </c>
      <c r="BJ142" s="16" t="s">
        <v>83</v>
      </c>
      <c r="BK142" s="188">
        <f>ROUND(I142*H142,2)</f>
        <v>0</v>
      </c>
      <c r="BL142" s="16" t="s">
        <v>151</v>
      </c>
      <c r="BM142" s="187" t="s">
        <v>267</v>
      </c>
    </row>
    <row r="143" spans="1:65" s="12" customFormat="1" ht="11.25" x14ac:dyDescent="0.2">
      <c r="B143" s="189"/>
      <c r="C143" s="190"/>
      <c r="D143" s="191" t="s">
        <v>153</v>
      </c>
      <c r="E143" s="192" t="s">
        <v>35</v>
      </c>
      <c r="F143" s="193" t="s">
        <v>268</v>
      </c>
      <c r="G143" s="190"/>
      <c r="H143" s="194">
        <v>106</v>
      </c>
      <c r="I143" s="195"/>
      <c r="J143" s="190"/>
      <c r="K143" s="190"/>
      <c r="L143" s="196"/>
      <c r="M143" s="197"/>
      <c r="N143" s="198"/>
      <c r="O143" s="198"/>
      <c r="P143" s="198"/>
      <c r="Q143" s="198"/>
      <c r="R143" s="198"/>
      <c r="S143" s="198"/>
      <c r="T143" s="199"/>
      <c r="AT143" s="200" t="s">
        <v>153</v>
      </c>
      <c r="AU143" s="200" t="s">
        <v>76</v>
      </c>
      <c r="AV143" s="12" t="s">
        <v>85</v>
      </c>
      <c r="AW143" s="12" t="s">
        <v>37</v>
      </c>
      <c r="AX143" s="12" t="s">
        <v>83</v>
      </c>
      <c r="AY143" s="200" t="s">
        <v>150</v>
      </c>
    </row>
    <row r="144" spans="1:65" s="2" customFormat="1" ht="24" customHeight="1" x14ac:dyDescent="0.2">
      <c r="A144" s="33"/>
      <c r="B144" s="34"/>
      <c r="C144" s="175" t="s">
        <v>269</v>
      </c>
      <c r="D144" s="175" t="s">
        <v>144</v>
      </c>
      <c r="E144" s="176" t="s">
        <v>270</v>
      </c>
      <c r="F144" s="177" t="s">
        <v>271</v>
      </c>
      <c r="G144" s="178" t="s">
        <v>147</v>
      </c>
      <c r="H144" s="179">
        <v>106</v>
      </c>
      <c r="I144" s="180"/>
      <c r="J144" s="181">
        <f>ROUND(I144*H144,2)</f>
        <v>0</v>
      </c>
      <c r="K144" s="177" t="s">
        <v>148</v>
      </c>
      <c r="L144" s="182"/>
      <c r="M144" s="183" t="s">
        <v>35</v>
      </c>
      <c r="N144" s="184" t="s">
        <v>47</v>
      </c>
      <c r="O144" s="63"/>
      <c r="P144" s="185">
        <f>O144*H144</f>
        <v>0</v>
      </c>
      <c r="Q144" s="185">
        <v>1.2E-4</v>
      </c>
      <c r="R144" s="185">
        <f>Q144*H144</f>
        <v>1.272E-2</v>
      </c>
      <c r="S144" s="185">
        <v>0</v>
      </c>
      <c r="T144" s="186">
        <f>S144*H144</f>
        <v>0</v>
      </c>
      <c r="U144" s="33"/>
      <c r="V144" s="33"/>
      <c r="W144" s="33"/>
      <c r="X144" s="33"/>
      <c r="Y144" s="33"/>
      <c r="Z144" s="33"/>
      <c r="AA144" s="33"/>
      <c r="AB144" s="33"/>
      <c r="AC144" s="33"/>
      <c r="AD144" s="33"/>
      <c r="AE144" s="33"/>
      <c r="AR144" s="187" t="s">
        <v>149</v>
      </c>
      <c r="AT144" s="187" t="s">
        <v>144</v>
      </c>
      <c r="AU144" s="187" t="s">
        <v>76</v>
      </c>
      <c r="AY144" s="16" t="s">
        <v>150</v>
      </c>
      <c r="BE144" s="188">
        <f>IF(N144="základní",J144,0)</f>
        <v>0</v>
      </c>
      <c r="BF144" s="188">
        <f>IF(N144="snížená",J144,0)</f>
        <v>0</v>
      </c>
      <c r="BG144" s="188">
        <f>IF(N144="zákl. přenesená",J144,0)</f>
        <v>0</v>
      </c>
      <c r="BH144" s="188">
        <f>IF(N144="sníž. přenesená",J144,0)</f>
        <v>0</v>
      </c>
      <c r="BI144" s="188">
        <f>IF(N144="nulová",J144,0)</f>
        <v>0</v>
      </c>
      <c r="BJ144" s="16" t="s">
        <v>83</v>
      </c>
      <c r="BK144" s="188">
        <f>ROUND(I144*H144,2)</f>
        <v>0</v>
      </c>
      <c r="BL144" s="16" t="s">
        <v>151</v>
      </c>
      <c r="BM144" s="187" t="s">
        <v>272</v>
      </c>
    </row>
    <row r="145" spans="1:65" s="12" customFormat="1" ht="11.25" x14ac:dyDescent="0.2">
      <c r="B145" s="189"/>
      <c r="C145" s="190"/>
      <c r="D145" s="191" t="s">
        <v>153</v>
      </c>
      <c r="E145" s="192" t="s">
        <v>35</v>
      </c>
      <c r="F145" s="193" t="s">
        <v>268</v>
      </c>
      <c r="G145" s="190"/>
      <c r="H145" s="194">
        <v>106</v>
      </c>
      <c r="I145" s="195"/>
      <c r="J145" s="190"/>
      <c r="K145" s="190"/>
      <c r="L145" s="196"/>
      <c r="M145" s="197"/>
      <c r="N145" s="198"/>
      <c r="O145" s="198"/>
      <c r="P145" s="198"/>
      <c r="Q145" s="198"/>
      <c r="R145" s="198"/>
      <c r="S145" s="198"/>
      <c r="T145" s="199"/>
      <c r="AT145" s="200" t="s">
        <v>153</v>
      </c>
      <c r="AU145" s="200" t="s">
        <v>76</v>
      </c>
      <c r="AV145" s="12" t="s">
        <v>85</v>
      </c>
      <c r="AW145" s="12" t="s">
        <v>37</v>
      </c>
      <c r="AX145" s="12" t="s">
        <v>83</v>
      </c>
      <c r="AY145" s="200" t="s">
        <v>150</v>
      </c>
    </row>
    <row r="146" spans="1:65" s="2" customFormat="1" ht="24" customHeight="1" x14ac:dyDescent="0.2">
      <c r="A146" s="33"/>
      <c r="B146" s="34"/>
      <c r="C146" s="175" t="s">
        <v>273</v>
      </c>
      <c r="D146" s="175" t="s">
        <v>144</v>
      </c>
      <c r="E146" s="176" t="s">
        <v>274</v>
      </c>
      <c r="F146" s="177" t="s">
        <v>275</v>
      </c>
      <c r="G146" s="178" t="s">
        <v>147</v>
      </c>
      <c r="H146" s="179">
        <v>140</v>
      </c>
      <c r="I146" s="180"/>
      <c r="J146" s="181">
        <f>ROUND(I146*H146,2)</f>
        <v>0</v>
      </c>
      <c r="K146" s="177" t="s">
        <v>148</v>
      </c>
      <c r="L146" s="182"/>
      <c r="M146" s="183" t="s">
        <v>35</v>
      </c>
      <c r="N146" s="184" t="s">
        <v>47</v>
      </c>
      <c r="O146" s="63"/>
      <c r="P146" s="185">
        <f>O146*H146</f>
        <v>0</v>
      </c>
      <c r="Q146" s="185">
        <v>1.8000000000000001E-4</v>
      </c>
      <c r="R146" s="185">
        <f>Q146*H146</f>
        <v>2.52E-2</v>
      </c>
      <c r="S146" s="185">
        <v>0</v>
      </c>
      <c r="T146" s="186">
        <f>S146*H146</f>
        <v>0</v>
      </c>
      <c r="U146" s="33"/>
      <c r="V146" s="33"/>
      <c r="W146" s="33"/>
      <c r="X146" s="33"/>
      <c r="Y146" s="33"/>
      <c r="Z146" s="33"/>
      <c r="AA146" s="33"/>
      <c r="AB146" s="33"/>
      <c r="AC146" s="33"/>
      <c r="AD146" s="33"/>
      <c r="AE146" s="33"/>
      <c r="AR146" s="187" t="s">
        <v>149</v>
      </c>
      <c r="AT146" s="187" t="s">
        <v>144</v>
      </c>
      <c r="AU146" s="187" t="s">
        <v>76</v>
      </c>
      <c r="AY146" s="16" t="s">
        <v>150</v>
      </c>
      <c r="BE146" s="188">
        <f>IF(N146="základní",J146,0)</f>
        <v>0</v>
      </c>
      <c r="BF146" s="188">
        <f>IF(N146="snížená",J146,0)</f>
        <v>0</v>
      </c>
      <c r="BG146" s="188">
        <f>IF(N146="zákl. přenesená",J146,0)</f>
        <v>0</v>
      </c>
      <c r="BH146" s="188">
        <f>IF(N146="sníž. přenesená",J146,0)</f>
        <v>0</v>
      </c>
      <c r="BI146" s="188">
        <f>IF(N146="nulová",J146,0)</f>
        <v>0</v>
      </c>
      <c r="BJ146" s="16" t="s">
        <v>83</v>
      </c>
      <c r="BK146" s="188">
        <f>ROUND(I146*H146,2)</f>
        <v>0</v>
      </c>
      <c r="BL146" s="16" t="s">
        <v>151</v>
      </c>
      <c r="BM146" s="187" t="s">
        <v>276</v>
      </c>
    </row>
    <row r="147" spans="1:65" s="12" customFormat="1" ht="11.25" x14ac:dyDescent="0.2">
      <c r="B147" s="189"/>
      <c r="C147" s="190"/>
      <c r="D147" s="191" t="s">
        <v>153</v>
      </c>
      <c r="E147" s="192" t="s">
        <v>35</v>
      </c>
      <c r="F147" s="193" t="s">
        <v>277</v>
      </c>
      <c r="G147" s="190"/>
      <c r="H147" s="194">
        <v>140</v>
      </c>
      <c r="I147" s="195"/>
      <c r="J147" s="190"/>
      <c r="K147" s="190"/>
      <c r="L147" s="196"/>
      <c r="M147" s="197"/>
      <c r="N147" s="198"/>
      <c r="O147" s="198"/>
      <c r="P147" s="198"/>
      <c r="Q147" s="198"/>
      <c r="R147" s="198"/>
      <c r="S147" s="198"/>
      <c r="T147" s="199"/>
      <c r="AT147" s="200" t="s">
        <v>153</v>
      </c>
      <c r="AU147" s="200" t="s">
        <v>76</v>
      </c>
      <c r="AV147" s="12" t="s">
        <v>85</v>
      </c>
      <c r="AW147" s="12" t="s">
        <v>37</v>
      </c>
      <c r="AX147" s="12" t="s">
        <v>83</v>
      </c>
      <c r="AY147" s="200" t="s">
        <v>150</v>
      </c>
    </row>
    <row r="148" spans="1:65" s="2" customFormat="1" ht="24" customHeight="1" x14ac:dyDescent="0.2">
      <c r="A148" s="33"/>
      <c r="B148" s="34"/>
      <c r="C148" s="175" t="s">
        <v>149</v>
      </c>
      <c r="D148" s="175" t="s">
        <v>144</v>
      </c>
      <c r="E148" s="176" t="s">
        <v>278</v>
      </c>
      <c r="F148" s="177" t="s">
        <v>279</v>
      </c>
      <c r="G148" s="178" t="s">
        <v>147</v>
      </c>
      <c r="H148" s="179">
        <v>124</v>
      </c>
      <c r="I148" s="180"/>
      <c r="J148" s="181">
        <f>ROUND(I148*H148,2)</f>
        <v>0</v>
      </c>
      <c r="K148" s="177" t="s">
        <v>148</v>
      </c>
      <c r="L148" s="182"/>
      <c r="M148" s="183" t="s">
        <v>35</v>
      </c>
      <c r="N148" s="184" t="s">
        <v>47</v>
      </c>
      <c r="O148" s="63"/>
      <c r="P148" s="185">
        <f>O148*H148</f>
        <v>0</v>
      </c>
      <c r="Q148" s="185">
        <v>9.0000000000000006E-5</v>
      </c>
      <c r="R148" s="185">
        <f>Q148*H148</f>
        <v>1.1160000000000002E-2</v>
      </c>
      <c r="S148" s="185">
        <v>0</v>
      </c>
      <c r="T148" s="186">
        <f>S148*H148</f>
        <v>0</v>
      </c>
      <c r="U148" s="33"/>
      <c r="V148" s="33"/>
      <c r="W148" s="33"/>
      <c r="X148" s="33"/>
      <c r="Y148" s="33"/>
      <c r="Z148" s="33"/>
      <c r="AA148" s="33"/>
      <c r="AB148" s="33"/>
      <c r="AC148" s="33"/>
      <c r="AD148" s="33"/>
      <c r="AE148" s="33"/>
      <c r="AR148" s="187" t="s">
        <v>149</v>
      </c>
      <c r="AT148" s="187" t="s">
        <v>144</v>
      </c>
      <c r="AU148" s="187" t="s">
        <v>76</v>
      </c>
      <c r="AY148" s="16" t="s">
        <v>150</v>
      </c>
      <c r="BE148" s="188">
        <f>IF(N148="základní",J148,0)</f>
        <v>0</v>
      </c>
      <c r="BF148" s="188">
        <f>IF(N148="snížená",J148,0)</f>
        <v>0</v>
      </c>
      <c r="BG148" s="188">
        <f>IF(N148="zákl. přenesená",J148,0)</f>
        <v>0</v>
      </c>
      <c r="BH148" s="188">
        <f>IF(N148="sníž. přenesená",J148,0)</f>
        <v>0</v>
      </c>
      <c r="BI148" s="188">
        <f>IF(N148="nulová",J148,0)</f>
        <v>0</v>
      </c>
      <c r="BJ148" s="16" t="s">
        <v>83</v>
      </c>
      <c r="BK148" s="188">
        <f>ROUND(I148*H148,2)</f>
        <v>0</v>
      </c>
      <c r="BL148" s="16" t="s">
        <v>151</v>
      </c>
      <c r="BM148" s="187" t="s">
        <v>280</v>
      </c>
    </row>
    <row r="149" spans="1:65" s="12" customFormat="1" ht="11.25" x14ac:dyDescent="0.2">
      <c r="B149" s="189"/>
      <c r="C149" s="190"/>
      <c r="D149" s="191" t="s">
        <v>153</v>
      </c>
      <c r="E149" s="192" t="s">
        <v>35</v>
      </c>
      <c r="F149" s="193" t="s">
        <v>281</v>
      </c>
      <c r="G149" s="190"/>
      <c r="H149" s="194">
        <v>124</v>
      </c>
      <c r="I149" s="195"/>
      <c r="J149" s="190"/>
      <c r="K149" s="190"/>
      <c r="L149" s="196"/>
      <c r="M149" s="197"/>
      <c r="N149" s="198"/>
      <c r="O149" s="198"/>
      <c r="P149" s="198"/>
      <c r="Q149" s="198"/>
      <c r="R149" s="198"/>
      <c r="S149" s="198"/>
      <c r="T149" s="199"/>
      <c r="AT149" s="200" t="s">
        <v>153</v>
      </c>
      <c r="AU149" s="200" t="s">
        <v>76</v>
      </c>
      <c r="AV149" s="12" t="s">
        <v>85</v>
      </c>
      <c r="AW149" s="12" t="s">
        <v>37</v>
      </c>
      <c r="AX149" s="12" t="s">
        <v>83</v>
      </c>
      <c r="AY149" s="200" t="s">
        <v>150</v>
      </c>
    </row>
    <row r="150" spans="1:65" s="2" customFormat="1" ht="24" customHeight="1" x14ac:dyDescent="0.2">
      <c r="A150" s="33"/>
      <c r="B150" s="34"/>
      <c r="C150" s="175" t="s">
        <v>282</v>
      </c>
      <c r="D150" s="175" t="s">
        <v>144</v>
      </c>
      <c r="E150" s="176" t="s">
        <v>283</v>
      </c>
      <c r="F150" s="177" t="s">
        <v>284</v>
      </c>
      <c r="G150" s="178" t="s">
        <v>285</v>
      </c>
      <c r="H150" s="179">
        <v>15</v>
      </c>
      <c r="I150" s="180"/>
      <c r="J150" s="181">
        <f>ROUND(I150*H150,2)</f>
        <v>0</v>
      </c>
      <c r="K150" s="177" t="s">
        <v>148</v>
      </c>
      <c r="L150" s="182"/>
      <c r="M150" s="183" t="s">
        <v>35</v>
      </c>
      <c r="N150" s="184" t="s">
        <v>47</v>
      </c>
      <c r="O150" s="63"/>
      <c r="P150" s="185">
        <f>O150*H150</f>
        <v>0</v>
      </c>
      <c r="Q150" s="185">
        <v>1E-3</v>
      </c>
      <c r="R150" s="185">
        <f>Q150*H150</f>
        <v>1.4999999999999999E-2</v>
      </c>
      <c r="S150" s="185">
        <v>0</v>
      </c>
      <c r="T150" s="186">
        <f>S150*H150</f>
        <v>0</v>
      </c>
      <c r="U150" s="33"/>
      <c r="V150" s="33"/>
      <c r="W150" s="33"/>
      <c r="X150" s="33"/>
      <c r="Y150" s="33"/>
      <c r="Z150" s="33"/>
      <c r="AA150" s="33"/>
      <c r="AB150" s="33"/>
      <c r="AC150" s="33"/>
      <c r="AD150" s="33"/>
      <c r="AE150" s="33"/>
      <c r="AR150" s="187" t="s">
        <v>149</v>
      </c>
      <c r="AT150" s="187" t="s">
        <v>144</v>
      </c>
      <c r="AU150" s="187" t="s">
        <v>76</v>
      </c>
      <c r="AY150" s="16" t="s">
        <v>150</v>
      </c>
      <c r="BE150" s="188">
        <f>IF(N150="základní",J150,0)</f>
        <v>0</v>
      </c>
      <c r="BF150" s="188">
        <f>IF(N150="snížená",J150,0)</f>
        <v>0</v>
      </c>
      <c r="BG150" s="188">
        <f>IF(N150="zákl. přenesená",J150,0)</f>
        <v>0</v>
      </c>
      <c r="BH150" s="188">
        <f>IF(N150="sníž. přenesená",J150,0)</f>
        <v>0</v>
      </c>
      <c r="BI150" s="188">
        <f>IF(N150="nulová",J150,0)</f>
        <v>0</v>
      </c>
      <c r="BJ150" s="16" t="s">
        <v>83</v>
      </c>
      <c r="BK150" s="188">
        <f>ROUND(I150*H150,2)</f>
        <v>0</v>
      </c>
      <c r="BL150" s="16" t="s">
        <v>151</v>
      </c>
      <c r="BM150" s="187" t="s">
        <v>286</v>
      </c>
    </row>
    <row r="151" spans="1:65" s="12" customFormat="1" ht="11.25" x14ac:dyDescent="0.2">
      <c r="B151" s="189"/>
      <c r="C151" s="190"/>
      <c r="D151" s="191" t="s">
        <v>153</v>
      </c>
      <c r="E151" s="192" t="s">
        <v>35</v>
      </c>
      <c r="F151" s="193" t="s">
        <v>287</v>
      </c>
      <c r="G151" s="190"/>
      <c r="H151" s="194">
        <v>15</v>
      </c>
      <c r="I151" s="195"/>
      <c r="J151" s="190"/>
      <c r="K151" s="190"/>
      <c r="L151" s="196"/>
      <c r="M151" s="197"/>
      <c r="N151" s="198"/>
      <c r="O151" s="198"/>
      <c r="P151" s="198"/>
      <c r="Q151" s="198"/>
      <c r="R151" s="198"/>
      <c r="S151" s="198"/>
      <c r="T151" s="199"/>
      <c r="AT151" s="200" t="s">
        <v>153</v>
      </c>
      <c r="AU151" s="200" t="s">
        <v>76</v>
      </c>
      <c r="AV151" s="12" t="s">
        <v>85</v>
      </c>
      <c r="AW151" s="12" t="s">
        <v>37</v>
      </c>
      <c r="AX151" s="12" t="s">
        <v>83</v>
      </c>
      <c r="AY151" s="200" t="s">
        <v>150</v>
      </c>
    </row>
    <row r="152" spans="1:65" s="2" customFormat="1" ht="24" customHeight="1" x14ac:dyDescent="0.2">
      <c r="A152" s="33"/>
      <c r="B152" s="34"/>
      <c r="C152" s="175" t="s">
        <v>288</v>
      </c>
      <c r="D152" s="175" t="s">
        <v>144</v>
      </c>
      <c r="E152" s="176" t="s">
        <v>289</v>
      </c>
      <c r="F152" s="177" t="s">
        <v>290</v>
      </c>
      <c r="G152" s="178" t="s">
        <v>291</v>
      </c>
      <c r="H152" s="179">
        <v>5.6</v>
      </c>
      <c r="I152" s="180"/>
      <c r="J152" s="181">
        <f>ROUND(I152*H152,2)</f>
        <v>0</v>
      </c>
      <c r="K152" s="177" t="s">
        <v>148</v>
      </c>
      <c r="L152" s="182"/>
      <c r="M152" s="183" t="s">
        <v>35</v>
      </c>
      <c r="N152" s="184" t="s">
        <v>47</v>
      </c>
      <c r="O152" s="63"/>
      <c r="P152" s="185">
        <f>O152*H152</f>
        <v>0</v>
      </c>
      <c r="Q152" s="185">
        <v>1</v>
      </c>
      <c r="R152" s="185">
        <f>Q152*H152</f>
        <v>5.6</v>
      </c>
      <c r="S152" s="185">
        <v>0</v>
      </c>
      <c r="T152" s="186">
        <f>S152*H152</f>
        <v>0</v>
      </c>
      <c r="U152" s="33"/>
      <c r="V152" s="33"/>
      <c r="W152" s="33"/>
      <c r="X152" s="33"/>
      <c r="Y152" s="33"/>
      <c r="Z152" s="33"/>
      <c r="AA152" s="33"/>
      <c r="AB152" s="33"/>
      <c r="AC152" s="33"/>
      <c r="AD152" s="33"/>
      <c r="AE152" s="33"/>
      <c r="AR152" s="187" t="s">
        <v>165</v>
      </c>
      <c r="AT152" s="187" t="s">
        <v>144</v>
      </c>
      <c r="AU152" s="187" t="s">
        <v>76</v>
      </c>
      <c r="AY152" s="16" t="s">
        <v>150</v>
      </c>
      <c r="BE152" s="188">
        <f>IF(N152="základní",J152,0)</f>
        <v>0</v>
      </c>
      <c r="BF152" s="188">
        <f>IF(N152="snížená",J152,0)</f>
        <v>0</v>
      </c>
      <c r="BG152" s="188">
        <f>IF(N152="zákl. přenesená",J152,0)</f>
        <v>0</v>
      </c>
      <c r="BH152" s="188">
        <f>IF(N152="sníž. přenesená",J152,0)</f>
        <v>0</v>
      </c>
      <c r="BI152" s="188">
        <f>IF(N152="nulová",J152,0)</f>
        <v>0</v>
      </c>
      <c r="BJ152" s="16" t="s">
        <v>83</v>
      </c>
      <c r="BK152" s="188">
        <f>ROUND(I152*H152,2)</f>
        <v>0</v>
      </c>
      <c r="BL152" s="16" t="s">
        <v>165</v>
      </c>
      <c r="BM152" s="187" t="s">
        <v>292</v>
      </c>
    </row>
    <row r="153" spans="1:65" s="12" customFormat="1" ht="11.25" x14ac:dyDescent="0.2">
      <c r="B153" s="189"/>
      <c r="C153" s="190"/>
      <c r="D153" s="191" t="s">
        <v>153</v>
      </c>
      <c r="E153" s="192" t="s">
        <v>35</v>
      </c>
      <c r="F153" s="193" t="s">
        <v>293</v>
      </c>
      <c r="G153" s="190"/>
      <c r="H153" s="194">
        <v>5.6</v>
      </c>
      <c r="I153" s="195"/>
      <c r="J153" s="190"/>
      <c r="K153" s="190"/>
      <c r="L153" s="196"/>
      <c r="M153" s="197"/>
      <c r="N153" s="198"/>
      <c r="O153" s="198"/>
      <c r="P153" s="198"/>
      <c r="Q153" s="198"/>
      <c r="R153" s="198"/>
      <c r="S153" s="198"/>
      <c r="T153" s="199"/>
      <c r="AT153" s="200" t="s">
        <v>153</v>
      </c>
      <c r="AU153" s="200" t="s">
        <v>76</v>
      </c>
      <c r="AV153" s="12" t="s">
        <v>85</v>
      </c>
      <c r="AW153" s="12" t="s">
        <v>37</v>
      </c>
      <c r="AX153" s="12" t="s">
        <v>83</v>
      </c>
      <c r="AY153" s="200" t="s">
        <v>150</v>
      </c>
    </row>
    <row r="154" spans="1:65" s="2" customFormat="1" ht="24" customHeight="1" x14ac:dyDescent="0.2">
      <c r="A154" s="33"/>
      <c r="B154" s="34"/>
      <c r="C154" s="175" t="s">
        <v>83</v>
      </c>
      <c r="D154" s="175" t="s">
        <v>144</v>
      </c>
      <c r="E154" s="176" t="s">
        <v>294</v>
      </c>
      <c r="F154" s="177" t="s">
        <v>295</v>
      </c>
      <c r="G154" s="178" t="s">
        <v>291</v>
      </c>
      <c r="H154" s="179">
        <v>100.8</v>
      </c>
      <c r="I154" s="180"/>
      <c r="J154" s="181">
        <f>ROUND(I154*H154,2)</f>
        <v>0</v>
      </c>
      <c r="K154" s="177" t="s">
        <v>148</v>
      </c>
      <c r="L154" s="182"/>
      <c r="M154" s="183" t="s">
        <v>35</v>
      </c>
      <c r="N154" s="184" t="s">
        <v>47</v>
      </c>
      <c r="O154" s="63"/>
      <c r="P154" s="185">
        <f>O154*H154</f>
        <v>0</v>
      </c>
      <c r="Q154" s="185">
        <v>1</v>
      </c>
      <c r="R154" s="185">
        <f>Q154*H154</f>
        <v>100.8</v>
      </c>
      <c r="S154" s="185">
        <v>0</v>
      </c>
      <c r="T154" s="186">
        <f>S154*H154</f>
        <v>0</v>
      </c>
      <c r="U154" s="33"/>
      <c r="V154" s="33"/>
      <c r="W154" s="33"/>
      <c r="X154" s="33"/>
      <c r="Y154" s="33"/>
      <c r="Z154" s="33"/>
      <c r="AA154" s="33"/>
      <c r="AB154" s="33"/>
      <c r="AC154" s="33"/>
      <c r="AD154" s="33"/>
      <c r="AE154" s="33"/>
      <c r="AR154" s="187" t="s">
        <v>149</v>
      </c>
      <c r="AT154" s="187" t="s">
        <v>144</v>
      </c>
      <c r="AU154" s="187" t="s">
        <v>76</v>
      </c>
      <c r="AY154" s="16" t="s">
        <v>150</v>
      </c>
      <c r="BE154" s="188">
        <f>IF(N154="základní",J154,0)</f>
        <v>0</v>
      </c>
      <c r="BF154" s="188">
        <f>IF(N154="snížená",J154,0)</f>
        <v>0</v>
      </c>
      <c r="BG154" s="188">
        <f>IF(N154="zákl. přenesená",J154,0)</f>
        <v>0</v>
      </c>
      <c r="BH154" s="188">
        <f>IF(N154="sníž. přenesená",J154,0)</f>
        <v>0</v>
      </c>
      <c r="BI154" s="188">
        <f>IF(N154="nulová",J154,0)</f>
        <v>0</v>
      </c>
      <c r="BJ154" s="16" t="s">
        <v>83</v>
      </c>
      <c r="BK154" s="188">
        <f>ROUND(I154*H154,2)</f>
        <v>0</v>
      </c>
      <c r="BL154" s="16" t="s">
        <v>151</v>
      </c>
      <c r="BM154" s="187" t="s">
        <v>296</v>
      </c>
    </row>
    <row r="155" spans="1:65" s="2" customFormat="1" ht="19.5" x14ac:dyDescent="0.2">
      <c r="A155" s="33"/>
      <c r="B155" s="34"/>
      <c r="C155" s="35"/>
      <c r="D155" s="191" t="s">
        <v>159</v>
      </c>
      <c r="E155" s="35"/>
      <c r="F155" s="201" t="s">
        <v>297</v>
      </c>
      <c r="G155" s="35"/>
      <c r="H155" s="35"/>
      <c r="I155" s="114"/>
      <c r="J155" s="35"/>
      <c r="K155" s="35"/>
      <c r="L155" s="38"/>
      <c r="M155" s="202"/>
      <c r="N155" s="203"/>
      <c r="O155" s="63"/>
      <c r="P155" s="63"/>
      <c r="Q155" s="63"/>
      <c r="R155" s="63"/>
      <c r="S155" s="63"/>
      <c r="T155" s="64"/>
      <c r="U155" s="33"/>
      <c r="V155" s="33"/>
      <c r="W155" s="33"/>
      <c r="X155" s="33"/>
      <c r="Y155" s="33"/>
      <c r="Z155" s="33"/>
      <c r="AA155" s="33"/>
      <c r="AB155" s="33"/>
      <c r="AC155" s="33"/>
      <c r="AD155" s="33"/>
      <c r="AE155" s="33"/>
      <c r="AT155" s="16" t="s">
        <v>159</v>
      </c>
      <c r="AU155" s="16" t="s">
        <v>76</v>
      </c>
    </row>
    <row r="156" spans="1:65" s="12" customFormat="1" ht="11.25" x14ac:dyDescent="0.2">
      <c r="B156" s="189"/>
      <c r="C156" s="190"/>
      <c r="D156" s="191" t="s">
        <v>153</v>
      </c>
      <c r="E156" s="192" t="s">
        <v>35</v>
      </c>
      <c r="F156" s="193" t="s">
        <v>298</v>
      </c>
      <c r="G156" s="190"/>
      <c r="H156" s="194">
        <v>100.8</v>
      </c>
      <c r="I156" s="195"/>
      <c r="J156" s="190"/>
      <c r="K156" s="190"/>
      <c r="L156" s="196"/>
      <c r="M156" s="197"/>
      <c r="N156" s="198"/>
      <c r="O156" s="198"/>
      <c r="P156" s="198"/>
      <c r="Q156" s="198"/>
      <c r="R156" s="198"/>
      <c r="S156" s="198"/>
      <c r="T156" s="199"/>
      <c r="AT156" s="200" t="s">
        <v>153</v>
      </c>
      <c r="AU156" s="200" t="s">
        <v>76</v>
      </c>
      <c r="AV156" s="12" t="s">
        <v>85</v>
      </c>
      <c r="AW156" s="12" t="s">
        <v>37</v>
      </c>
      <c r="AX156" s="12" t="s">
        <v>83</v>
      </c>
      <c r="AY156" s="200" t="s">
        <v>150</v>
      </c>
    </row>
    <row r="157" spans="1:65" s="13" customFormat="1" ht="25.9" customHeight="1" x14ac:dyDescent="0.2">
      <c r="B157" s="204"/>
      <c r="C157" s="205"/>
      <c r="D157" s="206" t="s">
        <v>75</v>
      </c>
      <c r="E157" s="207" t="s">
        <v>299</v>
      </c>
      <c r="F157" s="207" t="s">
        <v>300</v>
      </c>
      <c r="G157" s="205"/>
      <c r="H157" s="205"/>
      <c r="I157" s="208"/>
      <c r="J157" s="209">
        <f>BK157</f>
        <v>0</v>
      </c>
      <c r="K157" s="205"/>
      <c r="L157" s="210"/>
      <c r="M157" s="211"/>
      <c r="N157" s="212"/>
      <c r="O157" s="212"/>
      <c r="P157" s="213">
        <f>P158</f>
        <v>0</v>
      </c>
      <c r="Q157" s="212"/>
      <c r="R157" s="213">
        <f>R158</f>
        <v>0</v>
      </c>
      <c r="S157" s="212"/>
      <c r="T157" s="214">
        <f>T158</f>
        <v>0</v>
      </c>
      <c r="AR157" s="215" t="s">
        <v>83</v>
      </c>
      <c r="AT157" s="216" t="s">
        <v>75</v>
      </c>
      <c r="AU157" s="216" t="s">
        <v>76</v>
      </c>
      <c r="AY157" s="215" t="s">
        <v>150</v>
      </c>
      <c r="BK157" s="217">
        <f>BK158</f>
        <v>0</v>
      </c>
    </row>
    <row r="158" spans="1:65" s="13" customFormat="1" ht="22.9" customHeight="1" x14ac:dyDescent="0.2">
      <c r="B158" s="204"/>
      <c r="C158" s="205"/>
      <c r="D158" s="206" t="s">
        <v>75</v>
      </c>
      <c r="E158" s="218" t="s">
        <v>264</v>
      </c>
      <c r="F158" s="218" t="s">
        <v>301</v>
      </c>
      <c r="G158" s="205"/>
      <c r="H158" s="205"/>
      <c r="I158" s="208"/>
      <c r="J158" s="219">
        <f>BK158</f>
        <v>0</v>
      </c>
      <c r="K158" s="205"/>
      <c r="L158" s="210"/>
      <c r="M158" s="211"/>
      <c r="N158" s="212"/>
      <c r="O158" s="212"/>
      <c r="P158" s="213">
        <f>SUM(P159:P216)</f>
        <v>0</v>
      </c>
      <c r="Q158" s="212"/>
      <c r="R158" s="213">
        <f>SUM(R159:R216)</f>
        <v>0</v>
      </c>
      <c r="S158" s="212"/>
      <c r="T158" s="214">
        <f>SUM(T159:T216)</f>
        <v>0</v>
      </c>
      <c r="AR158" s="215" t="s">
        <v>83</v>
      </c>
      <c r="AT158" s="216" t="s">
        <v>75</v>
      </c>
      <c r="AU158" s="216" t="s">
        <v>83</v>
      </c>
      <c r="AY158" s="215" t="s">
        <v>150</v>
      </c>
      <c r="BK158" s="217">
        <f>SUM(BK159:BK216)</f>
        <v>0</v>
      </c>
    </row>
    <row r="159" spans="1:65" s="2" customFormat="1" ht="60" customHeight="1" x14ac:dyDescent="0.2">
      <c r="A159" s="33"/>
      <c r="B159" s="34"/>
      <c r="C159" s="220" t="s">
        <v>302</v>
      </c>
      <c r="D159" s="220" t="s">
        <v>303</v>
      </c>
      <c r="E159" s="221" t="s">
        <v>304</v>
      </c>
      <c r="F159" s="222" t="s">
        <v>305</v>
      </c>
      <c r="G159" s="223" t="s">
        <v>306</v>
      </c>
      <c r="H159" s="224">
        <v>72</v>
      </c>
      <c r="I159" s="225"/>
      <c r="J159" s="226">
        <f>ROUND(I159*H159,2)</f>
        <v>0</v>
      </c>
      <c r="K159" s="222" t="s">
        <v>148</v>
      </c>
      <c r="L159" s="38"/>
      <c r="M159" s="227" t="s">
        <v>35</v>
      </c>
      <c r="N159" s="228" t="s">
        <v>47</v>
      </c>
      <c r="O159" s="63"/>
      <c r="P159" s="185">
        <f>O159*H159</f>
        <v>0</v>
      </c>
      <c r="Q159" s="185">
        <v>0</v>
      </c>
      <c r="R159" s="185">
        <f>Q159*H159</f>
        <v>0</v>
      </c>
      <c r="S159" s="185">
        <v>0</v>
      </c>
      <c r="T159" s="186">
        <f>S159*H159</f>
        <v>0</v>
      </c>
      <c r="U159" s="33"/>
      <c r="V159" s="33"/>
      <c r="W159" s="33"/>
      <c r="X159" s="33"/>
      <c r="Y159" s="33"/>
      <c r="Z159" s="33"/>
      <c r="AA159" s="33"/>
      <c r="AB159" s="33"/>
      <c r="AC159" s="33"/>
      <c r="AD159" s="33"/>
      <c r="AE159" s="33"/>
      <c r="AR159" s="187" t="s">
        <v>151</v>
      </c>
      <c r="AT159" s="187" t="s">
        <v>303</v>
      </c>
      <c r="AU159" s="187" t="s">
        <v>85</v>
      </c>
      <c r="AY159" s="16" t="s">
        <v>150</v>
      </c>
      <c r="BE159" s="188">
        <f>IF(N159="základní",J159,0)</f>
        <v>0</v>
      </c>
      <c r="BF159" s="188">
        <f>IF(N159="snížená",J159,0)</f>
        <v>0</v>
      </c>
      <c r="BG159" s="188">
        <f>IF(N159="zákl. přenesená",J159,0)</f>
        <v>0</v>
      </c>
      <c r="BH159" s="188">
        <f>IF(N159="sníž. přenesená",J159,0)</f>
        <v>0</v>
      </c>
      <c r="BI159" s="188">
        <f>IF(N159="nulová",J159,0)</f>
        <v>0</v>
      </c>
      <c r="BJ159" s="16" t="s">
        <v>83</v>
      </c>
      <c r="BK159" s="188">
        <f>ROUND(I159*H159,2)</f>
        <v>0</v>
      </c>
      <c r="BL159" s="16" t="s">
        <v>151</v>
      </c>
      <c r="BM159" s="187" t="s">
        <v>307</v>
      </c>
    </row>
    <row r="160" spans="1:65" s="2" customFormat="1" ht="48.75" x14ac:dyDescent="0.2">
      <c r="A160" s="33"/>
      <c r="B160" s="34"/>
      <c r="C160" s="35"/>
      <c r="D160" s="191" t="s">
        <v>308</v>
      </c>
      <c r="E160" s="35"/>
      <c r="F160" s="201" t="s">
        <v>309</v>
      </c>
      <c r="G160" s="35"/>
      <c r="H160" s="35"/>
      <c r="I160" s="114"/>
      <c r="J160" s="35"/>
      <c r="K160" s="35"/>
      <c r="L160" s="38"/>
      <c r="M160" s="202"/>
      <c r="N160" s="203"/>
      <c r="O160" s="63"/>
      <c r="P160" s="63"/>
      <c r="Q160" s="63"/>
      <c r="R160" s="63"/>
      <c r="S160" s="63"/>
      <c r="T160" s="64"/>
      <c r="U160" s="33"/>
      <c r="V160" s="33"/>
      <c r="W160" s="33"/>
      <c r="X160" s="33"/>
      <c r="Y160" s="33"/>
      <c r="Z160" s="33"/>
      <c r="AA160" s="33"/>
      <c r="AB160" s="33"/>
      <c r="AC160" s="33"/>
      <c r="AD160" s="33"/>
      <c r="AE160" s="33"/>
      <c r="AT160" s="16" t="s">
        <v>308</v>
      </c>
      <c r="AU160" s="16" t="s">
        <v>85</v>
      </c>
    </row>
    <row r="161" spans="1:65" s="12" customFormat="1" ht="11.25" x14ac:dyDescent="0.2">
      <c r="B161" s="189"/>
      <c r="C161" s="190"/>
      <c r="D161" s="191" t="s">
        <v>153</v>
      </c>
      <c r="E161" s="192" t="s">
        <v>35</v>
      </c>
      <c r="F161" s="193" t="s">
        <v>310</v>
      </c>
      <c r="G161" s="190"/>
      <c r="H161" s="194">
        <v>72</v>
      </c>
      <c r="I161" s="195"/>
      <c r="J161" s="190"/>
      <c r="K161" s="190"/>
      <c r="L161" s="196"/>
      <c r="M161" s="197"/>
      <c r="N161" s="198"/>
      <c r="O161" s="198"/>
      <c r="P161" s="198"/>
      <c r="Q161" s="198"/>
      <c r="R161" s="198"/>
      <c r="S161" s="198"/>
      <c r="T161" s="199"/>
      <c r="AT161" s="200" t="s">
        <v>153</v>
      </c>
      <c r="AU161" s="200" t="s">
        <v>85</v>
      </c>
      <c r="AV161" s="12" t="s">
        <v>85</v>
      </c>
      <c r="AW161" s="12" t="s">
        <v>37</v>
      </c>
      <c r="AX161" s="12" t="s">
        <v>83</v>
      </c>
      <c r="AY161" s="200" t="s">
        <v>150</v>
      </c>
    </row>
    <row r="162" spans="1:65" s="2" customFormat="1" ht="36" customHeight="1" x14ac:dyDescent="0.2">
      <c r="A162" s="33"/>
      <c r="B162" s="34"/>
      <c r="C162" s="220" t="s">
        <v>311</v>
      </c>
      <c r="D162" s="220" t="s">
        <v>303</v>
      </c>
      <c r="E162" s="221" t="s">
        <v>312</v>
      </c>
      <c r="F162" s="222" t="s">
        <v>313</v>
      </c>
      <c r="G162" s="223" t="s">
        <v>306</v>
      </c>
      <c r="H162" s="224">
        <v>72</v>
      </c>
      <c r="I162" s="225"/>
      <c r="J162" s="226">
        <f>ROUND(I162*H162,2)</f>
        <v>0</v>
      </c>
      <c r="K162" s="222" t="s">
        <v>148</v>
      </c>
      <c r="L162" s="38"/>
      <c r="M162" s="227" t="s">
        <v>35</v>
      </c>
      <c r="N162" s="228" t="s">
        <v>47</v>
      </c>
      <c r="O162" s="63"/>
      <c r="P162" s="185">
        <f>O162*H162</f>
        <v>0</v>
      </c>
      <c r="Q162" s="185">
        <v>0</v>
      </c>
      <c r="R162" s="185">
        <f>Q162*H162</f>
        <v>0</v>
      </c>
      <c r="S162" s="185">
        <v>0</v>
      </c>
      <c r="T162" s="186">
        <f>S162*H162</f>
        <v>0</v>
      </c>
      <c r="U162" s="33"/>
      <c r="V162" s="33"/>
      <c r="W162" s="33"/>
      <c r="X162" s="33"/>
      <c r="Y162" s="33"/>
      <c r="Z162" s="33"/>
      <c r="AA162" s="33"/>
      <c r="AB162" s="33"/>
      <c r="AC162" s="33"/>
      <c r="AD162" s="33"/>
      <c r="AE162" s="33"/>
      <c r="AR162" s="187" t="s">
        <v>151</v>
      </c>
      <c r="AT162" s="187" t="s">
        <v>303</v>
      </c>
      <c r="AU162" s="187" t="s">
        <v>85</v>
      </c>
      <c r="AY162" s="16" t="s">
        <v>150</v>
      </c>
      <c r="BE162" s="188">
        <f>IF(N162="základní",J162,0)</f>
        <v>0</v>
      </c>
      <c r="BF162" s="188">
        <f>IF(N162="snížená",J162,0)</f>
        <v>0</v>
      </c>
      <c r="BG162" s="188">
        <f>IF(N162="zákl. přenesená",J162,0)</f>
        <v>0</v>
      </c>
      <c r="BH162" s="188">
        <f>IF(N162="sníž. přenesená",J162,0)</f>
        <v>0</v>
      </c>
      <c r="BI162" s="188">
        <f>IF(N162="nulová",J162,0)</f>
        <v>0</v>
      </c>
      <c r="BJ162" s="16" t="s">
        <v>83</v>
      </c>
      <c r="BK162" s="188">
        <f>ROUND(I162*H162,2)</f>
        <v>0</v>
      </c>
      <c r="BL162" s="16" t="s">
        <v>151</v>
      </c>
      <c r="BM162" s="187" t="s">
        <v>314</v>
      </c>
    </row>
    <row r="163" spans="1:65" s="2" customFormat="1" ht="39" x14ac:dyDescent="0.2">
      <c r="A163" s="33"/>
      <c r="B163" s="34"/>
      <c r="C163" s="35"/>
      <c r="D163" s="191" t="s">
        <v>308</v>
      </c>
      <c r="E163" s="35"/>
      <c r="F163" s="201" t="s">
        <v>315</v>
      </c>
      <c r="G163" s="35"/>
      <c r="H163" s="35"/>
      <c r="I163" s="114"/>
      <c r="J163" s="35"/>
      <c r="K163" s="35"/>
      <c r="L163" s="38"/>
      <c r="M163" s="202"/>
      <c r="N163" s="203"/>
      <c r="O163" s="63"/>
      <c r="P163" s="63"/>
      <c r="Q163" s="63"/>
      <c r="R163" s="63"/>
      <c r="S163" s="63"/>
      <c r="T163" s="64"/>
      <c r="U163" s="33"/>
      <c r="V163" s="33"/>
      <c r="W163" s="33"/>
      <c r="X163" s="33"/>
      <c r="Y163" s="33"/>
      <c r="Z163" s="33"/>
      <c r="AA163" s="33"/>
      <c r="AB163" s="33"/>
      <c r="AC163" s="33"/>
      <c r="AD163" s="33"/>
      <c r="AE163" s="33"/>
      <c r="AT163" s="16" t="s">
        <v>308</v>
      </c>
      <c r="AU163" s="16" t="s">
        <v>85</v>
      </c>
    </row>
    <row r="164" spans="1:65" s="12" customFormat="1" ht="11.25" x14ac:dyDescent="0.2">
      <c r="B164" s="189"/>
      <c r="C164" s="190"/>
      <c r="D164" s="191" t="s">
        <v>153</v>
      </c>
      <c r="E164" s="192" t="s">
        <v>35</v>
      </c>
      <c r="F164" s="193" t="s">
        <v>310</v>
      </c>
      <c r="G164" s="190"/>
      <c r="H164" s="194">
        <v>72</v>
      </c>
      <c r="I164" s="195"/>
      <c r="J164" s="190"/>
      <c r="K164" s="190"/>
      <c r="L164" s="196"/>
      <c r="M164" s="197"/>
      <c r="N164" s="198"/>
      <c r="O164" s="198"/>
      <c r="P164" s="198"/>
      <c r="Q164" s="198"/>
      <c r="R164" s="198"/>
      <c r="S164" s="198"/>
      <c r="T164" s="199"/>
      <c r="AT164" s="200" t="s">
        <v>153</v>
      </c>
      <c r="AU164" s="200" t="s">
        <v>85</v>
      </c>
      <c r="AV164" s="12" t="s">
        <v>85</v>
      </c>
      <c r="AW164" s="12" t="s">
        <v>37</v>
      </c>
      <c r="AX164" s="12" t="s">
        <v>83</v>
      </c>
      <c r="AY164" s="200" t="s">
        <v>150</v>
      </c>
    </row>
    <row r="165" spans="1:65" s="2" customFormat="1" ht="60" customHeight="1" x14ac:dyDescent="0.2">
      <c r="A165" s="33"/>
      <c r="B165" s="34"/>
      <c r="C165" s="220" t="s">
        <v>316</v>
      </c>
      <c r="D165" s="220" t="s">
        <v>303</v>
      </c>
      <c r="E165" s="221" t="s">
        <v>317</v>
      </c>
      <c r="F165" s="222" t="s">
        <v>318</v>
      </c>
      <c r="G165" s="223" t="s">
        <v>147</v>
      </c>
      <c r="H165" s="224">
        <v>10</v>
      </c>
      <c r="I165" s="225"/>
      <c r="J165" s="226">
        <f>ROUND(I165*H165,2)</f>
        <v>0</v>
      </c>
      <c r="K165" s="222" t="s">
        <v>148</v>
      </c>
      <c r="L165" s="38"/>
      <c r="M165" s="227" t="s">
        <v>35</v>
      </c>
      <c r="N165" s="228" t="s">
        <v>47</v>
      </c>
      <c r="O165" s="63"/>
      <c r="P165" s="185">
        <f>O165*H165</f>
        <v>0</v>
      </c>
      <c r="Q165" s="185">
        <v>0</v>
      </c>
      <c r="R165" s="185">
        <f>Q165*H165</f>
        <v>0</v>
      </c>
      <c r="S165" s="185">
        <v>0</v>
      </c>
      <c r="T165" s="186">
        <f>S165*H165</f>
        <v>0</v>
      </c>
      <c r="U165" s="33"/>
      <c r="V165" s="33"/>
      <c r="W165" s="33"/>
      <c r="X165" s="33"/>
      <c r="Y165" s="33"/>
      <c r="Z165" s="33"/>
      <c r="AA165" s="33"/>
      <c r="AB165" s="33"/>
      <c r="AC165" s="33"/>
      <c r="AD165" s="33"/>
      <c r="AE165" s="33"/>
      <c r="AR165" s="187" t="s">
        <v>151</v>
      </c>
      <c r="AT165" s="187" t="s">
        <v>303</v>
      </c>
      <c r="AU165" s="187" t="s">
        <v>85</v>
      </c>
      <c r="AY165" s="16" t="s">
        <v>150</v>
      </c>
      <c r="BE165" s="188">
        <f>IF(N165="základní",J165,0)</f>
        <v>0</v>
      </c>
      <c r="BF165" s="188">
        <f>IF(N165="snížená",J165,0)</f>
        <v>0</v>
      </c>
      <c r="BG165" s="188">
        <f>IF(N165="zákl. přenesená",J165,0)</f>
        <v>0</v>
      </c>
      <c r="BH165" s="188">
        <f>IF(N165="sníž. přenesená",J165,0)</f>
        <v>0</v>
      </c>
      <c r="BI165" s="188">
        <f>IF(N165="nulová",J165,0)</f>
        <v>0</v>
      </c>
      <c r="BJ165" s="16" t="s">
        <v>83</v>
      </c>
      <c r="BK165" s="188">
        <f>ROUND(I165*H165,2)</f>
        <v>0</v>
      </c>
      <c r="BL165" s="16" t="s">
        <v>151</v>
      </c>
      <c r="BM165" s="187" t="s">
        <v>319</v>
      </c>
    </row>
    <row r="166" spans="1:65" s="2" customFormat="1" ht="48.75" x14ac:dyDescent="0.2">
      <c r="A166" s="33"/>
      <c r="B166" s="34"/>
      <c r="C166" s="35"/>
      <c r="D166" s="191" t="s">
        <v>308</v>
      </c>
      <c r="E166" s="35"/>
      <c r="F166" s="201" t="s">
        <v>320</v>
      </c>
      <c r="G166" s="35"/>
      <c r="H166" s="35"/>
      <c r="I166" s="114"/>
      <c r="J166" s="35"/>
      <c r="K166" s="35"/>
      <c r="L166" s="38"/>
      <c r="M166" s="202"/>
      <c r="N166" s="203"/>
      <c r="O166" s="63"/>
      <c r="P166" s="63"/>
      <c r="Q166" s="63"/>
      <c r="R166" s="63"/>
      <c r="S166" s="63"/>
      <c r="T166" s="64"/>
      <c r="U166" s="33"/>
      <c r="V166" s="33"/>
      <c r="W166" s="33"/>
      <c r="X166" s="33"/>
      <c r="Y166" s="33"/>
      <c r="Z166" s="33"/>
      <c r="AA166" s="33"/>
      <c r="AB166" s="33"/>
      <c r="AC166" s="33"/>
      <c r="AD166" s="33"/>
      <c r="AE166" s="33"/>
      <c r="AT166" s="16" t="s">
        <v>308</v>
      </c>
      <c r="AU166" s="16" t="s">
        <v>85</v>
      </c>
    </row>
    <row r="167" spans="1:65" s="2" customFormat="1" ht="19.5" x14ac:dyDescent="0.2">
      <c r="A167" s="33"/>
      <c r="B167" s="34"/>
      <c r="C167" s="35"/>
      <c r="D167" s="191" t="s">
        <v>159</v>
      </c>
      <c r="E167" s="35"/>
      <c r="F167" s="201" t="s">
        <v>321</v>
      </c>
      <c r="G167" s="35"/>
      <c r="H167" s="35"/>
      <c r="I167" s="114"/>
      <c r="J167" s="35"/>
      <c r="K167" s="35"/>
      <c r="L167" s="38"/>
      <c r="M167" s="202"/>
      <c r="N167" s="203"/>
      <c r="O167" s="63"/>
      <c r="P167" s="63"/>
      <c r="Q167" s="63"/>
      <c r="R167" s="63"/>
      <c r="S167" s="63"/>
      <c r="T167" s="64"/>
      <c r="U167" s="33"/>
      <c r="V167" s="33"/>
      <c r="W167" s="33"/>
      <c r="X167" s="33"/>
      <c r="Y167" s="33"/>
      <c r="Z167" s="33"/>
      <c r="AA167" s="33"/>
      <c r="AB167" s="33"/>
      <c r="AC167" s="33"/>
      <c r="AD167" s="33"/>
      <c r="AE167" s="33"/>
      <c r="AT167" s="16" t="s">
        <v>159</v>
      </c>
      <c r="AU167" s="16" t="s">
        <v>85</v>
      </c>
    </row>
    <row r="168" spans="1:65" s="12" customFormat="1" ht="11.25" x14ac:dyDescent="0.2">
      <c r="B168" s="189"/>
      <c r="C168" s="190"/>
      <c r="D168" s="191" t="s">
        <v>153</v>
      </c>
      <c r="E168" s="192" t="s">
        <v>35</v>
      </c>
      <c r="F168" s="193" t="s">
        <v>161</v>
      </c>
      <c r="G168" s="190"/>
      <c r="H168" s="194">
        <v>10</v>
      </c>
      <c r="I168" s="195"/>
      <c r="J168" s="190"/>
      <c r="K168" s="190"/>
      <c r="L168" s="196"/>
      <c r="M168" s="197"/>
      <c r="N168" s="198"/>
      <c r="O168" s="198"/>
      <c r="P168" s="198"/>
      <c r="Q168" s="198"/>
      <c r="R168" s="198"/>
      <c r="S168" s="198"/>
      <c r="T168" s="199"/>
      <c r="AT168" s="200" t="s">
        <v>153</v>
      </c>
      <c r="AU168" s="200" t="s">
        <v>85</v>
      </c>
      <c r="AV168" s="12" t="s">
        <v>85</v>
      </c>
      <c r="AW168" s="12" t="s">
        <v>37</v>
      </c>
      <c r="AX168" s="12" t="s">
        <v>83</v>
      </c>
      <c r="AY168" s="200" t="s">
        <v>150</v>
      </c>
    </row>
    <row r="169" spans="1:65" s="2" customFormat="1" ht="24" customHeight="1" x14ac:dyDescent="0.2">
      <c r="A169" s="33"/>
      <c r="B169" s="34"/>
      <c r="C169" s="220" t="s">
        <v>322</v>
      </c>
      <c r="D169" s="220" t="s">
        <v>303</v>
      </c>
      <c r="E169" s="221" t="s">
        <v>323</v>
      </c>
      <c r="F169" s="222" t="s">
        <v>324</v>
      </c>
      <c r="G169" s="223" t="s">
        <v>325</v>
      </c>
      <c r="H169" s="224">
        <v>0.01</v>
      </c>
      <c r="I169" s="225"/>
      <c r="J169" s="226">
        <f>ROUND(I169*H169,2)</f>
        <v>0</v>
      </c>
      <c r="K169" s="222" t="s">
        <v>148</v>
      </c>
      <c r="L169" s="38"/>
      <c r="M169" s="227" t="s">
        <v>35</v>
      </c>
      <c r="N169" s="228" t="s">
        <v>47</v>
      </c>
      <c r="O169" s="63"/>
      <c r="P169" s="185">
        <f>O169*H169</f>
        <v>0</v>
      </c>
      <c r="Q169" s="185">
        <v>0</v>
      </c>
      <c r="R169" s="185">
        <f>Q169*H169</f>
        <v>0</v>
      </c>
      <c r="S169" s="185">
        <v>0</v>
      </c>
      <c r="T169" s="186">
        <f>S169*H169</f>
        <v>0</v>
      </c>
      <c r="U169" s="33"/>
      <c r="V169" s="33"/>
      <c r="W169" s="33"/>
      <c r="X169" s="33"/>
      <c r="Y169" s="33"/>
      <c r="Z169" s="33"/>
      <c r="AA169" s="33"/>
      <c r="AB169" s="33"/>
      <c r="AC169" s="33"/>
      <c r="AD169" s="33"/>
      <c r="AE169" s="33"/>
      <c r="AR169" s="187" t="s">
        <v>151</v>
      </c>
      <c r="AT169" s="187" t="s">
        <v>303</v>
      </c>
      <c r="AU169" s="187" t="s">
        <v>85</v>
      </c>
      <c r="AY169" s="16" t="s">
        <v>150</v>
      </c>
      <c r="BE169" s="188">
        <f>IF(N169="základní",J169,0)</f>
        <v>0</v>
      </c>
      <c r="BF169" s="188">
        <f>IF(N169="snížená",J169,0)</f>
        <v>0</v>
      </c>
      <c r="BG169" s="188">
        <f>IF(N169="zákl. přenesená",J169,0)</f>
        <v>0</v>
      </c>
      <c r="BH169" s="188">
        <f>IF(N169="sníž. přenesená",J169,0)</f>
        <v>0</v>
      </c>
      <c r="BI169" s="188">
        <f>IF(N169="nulová",J169,0)</f>
        <v>0</v>
      </c>
      <c r="BJ169" s="16" t="s">
        <v>83</v>
      </c>
      <c r="BK169" s="188">
        <f>ROUND(I169*H169,2)</f>
        <v>0</v>
      </c>
      <c r="BL169" s="16" t="s">
        <v>151</v>
      </c>
      <c r="BM169" s="187" t="s">
        <v>326</v>
      </c>
    </row>
    <row r="170" spans="1:65" s="2" customFormat="1" ht="29.25" x14ac:dyDescent="0.2">
      <c r="A170" s="33"/>
      <c r="B170" s="34"/>
      <c r="C170" s="35"/>
      <c r="D170" s="191" t="s">
        <v>308</v>
      </c>
      <c r="E170" s="35"/>
      <c r="F170" s="201" t="s">
        <v>327</v>
      </c>
      <c r="G170" s="35"/>
      <c r="H170" s="35"/>
      <c r="I170" s="114"/>
      <c r="J170" s="35"/>
      <c r="K170" s="35"/>
      <c r="L170" s="38"/>
      <c r="M170" s="202"/>
      <c r="N170" s="203"/>
      <c r="O170" s="63"/>
      <c r="P170" s="63"/>
      <c r="Q170" s="63"/>
      <c r="R170" s="63"/>
      <c r="S170" s="63"/>
      <c r="T170" s="64"/>
      <c r="U170" s="33"/>
      <c r="V170" s="33"/>
      <c r="W170" s="33"/>
      <c r="X170" s="33"/>
      <c r="Y170" s="33"/>
      <c r="Z170" s="33"/>
      <c r="AA170" s="33"/>
      <c r="AB170" s="33"/>
      <c r="AC170" s="33"/>
      <c r="AD170" s="33"/>
      <c r="AE170" s="33"/>
      <c r="AT170" s="16" t="s">
        <v>308</v>
      </c>
      <c r="AU170" s="16" t="s">
        <v>85</v>
      </c>
    </row>
    <row r="171" spans="1:65" s="12" customFormat="1" ht="11.25" x14ac:dyDescent="0.2">
      <c r="B171" s="189"/>
      <c r="C171" s="190"/>
      <c r="D171" s="191" t="s">
        <v>153</v>
      </c>
      <c r="E171" s="192" t="s">
        <v>35</v>
      </c>
      <c r="F171" s="193" t="s">
        <v>328</v>
      </c>
      <c r="G171" s="190"/>
      <c r="H171" s="194">
        <v>0.01</v>
      </c>
      <c r="I171" s="195"/>
      <c r="J171" s="190"/>
      <c r="K171" s="190"/>
      <c r="L171" s="196"/>
      <c r="M171" s="197"/>
      <c r="N171" s="198"/>
      <c r="O171" s="198"/>
      <c r="P171" s="198"/>
      <c r="Q171" s="198"/>
      <c r="R171" s="198"/>
      <c r="S171" s="198"/>
      <c r="T171" s="199"/>
      <c r="AT171" s="200" t="s">
        <v>153</v>
      </c>
      <c r="AU171" s="200" t="s">
        <v>85</v>
      </c>
      <c r="AV171" s="12" t="s">
        <v>85</v>
      </c>
      <c r="AW171" s="12" t="s">
        <v>37</v>
      </c>
      <c r="AX171" s="12" t="s">
        <v>83</v>
      </c>
      <c r="AY171" s="200" t="s">
        <v>150</v>
      </c>
    </row>
    <row r="172" spans="1:65" s="2" customFormat="1" ht="60" customHeight="1" x14ac:dyDescent="0.2">
      <c r="A172" s="33"/>
      <c r="B172" s="34"/>
      <c r="C172" s="220" t="s">
        <v>329</v>
      </c>
      <c r="D172" s="220" t="s">
        <v>303</v>
      </c>
      <c r="E172" s="221" t="s">
        <v>330</v>
      </c>
      <c r="F172" s="222" t="s">
        <v>331</v>
      </c>
      <c r="G172" s="223" t="s">
        <v>147</v>
      </c>
      <c r="H172" s="224">
        <v>29</v>
      </c>
      <c r="I172" s="225"/>
      <c r="J172" s="226">
        <f>ROUND(I172*H172,2)</f>
        <v>0</v>
      </c>
      <c r="K172" s="222" t="s">
        <v>148</v>
      </c>
      <c r="L172" s="38"/>
      <c r="M172" s="227" t="s">
        <v>35</v>
      </c>
      <c r="N172" s="228" t="s">
        <v>47</v>
      </c>
      <c r="O172" s="63"/>
      <c r="P172" s="185">
        <f>O172*H172</f>
        <v>0</v>
      </c>
      <c r="Q172" s="185">
        <v>0</v>
      </c>
      <c r="R172" s="185">
        <f>Q172*H172</f>
        <v>0</v>
      </c>
      <c r="S172" s="185">
        <v>0</v>
      </c>
      <c r="T172" s="186">
        <f>S172*H172</f>
        <v>0</v>
      </c>
      <c r="U172" s="33"/>
      <c r="V172" s="33"/>
      <c r="W172" s="33"/>
      <c r="X172" s="33"/>
      <c r="Y172" s="33"/>
      <c r="Z172" s="33"/>
      <c r="AA172" s="33"/>
      <c r="AB172" s="33"/>
      <c r="AC172" s="33"/>
      <c r="AD172" s="33"/>
      <c r="AE172" s="33"/>
      <c r="AR172" s="187" t="s">
        <v>151</v>
      </c>
      <c r="AT172" s="187" t="s">
        <v>303</v>
      </c>
      <c r="AU172" s="187" t="s">
        <v>85</v>
      </c>
      <c r="AY172" s="16" t="s">
        <v>150</v>
      </c>
      <c r="BE172" s="188">
        <f>IF(N172="základní",J172,0)</f>
        <v>0</v>
      </c>
      <c r="BF172" s="188">
        <f>IF(N172="snížená",J172,0)</f>
        <v>0</v>
      </c>
      <c r="BG172" s="188">
        <f>IF(N172="zákl. přenesená",J172,0)</f>
        <v>0</v>
      </c>
      <c r="BH172" s="188">
        <f>IF(N172="sníž. přenesená",J172,0)</f>
        <v>0</v>
      </c>
      <c r="BI172" s="188">
        <f>IF(N172="nulová",J172,0)</f>
        <v>0</v>
      </c>
      <c r="BJ172" s="16" t="s">
        <v>83</v>
      </c>
      <c r="BK172" s="188">
        <f>ROUND(I172*H172,2)</f>
        <v>0</v>
      </c>
      <c r="BL172" s="16" t="s">
        <v>151</v>
      </c>
      <c r="BM172" s="187" t="s">
        <v>332</v>
      </c>
    </row>
    <row r="173" spans="1:65" s="2" customFormat="1" ht="48.75" x14ac:dyDescent="0.2">
      <c r="A173" s="33"/>
      <c r="B173" s="34"/>
      <c r="C173" s="35"/>
      <c r="D173" s="191" t="s">
        <v>308</v>
      </c>
      <c r="E173" s="35"/>
      <c r="F173" s="201" t="s">
        <v>333</v>
      </c>
      <c r="G173" s="35"/>
      <c r="H173" s="35"/>
      <c r="I173" s="114"/>
      <c r="J173" s="35"/>
      <c r="K173" s="35"/>
      <c r="L173" s="38"/>
      <c r="M173" s="202"/>
      <c r="N173" s="203"/>
      <c r="O173" s="63"/>
      <c r="P173" s="63"/>
      <c r="Q173" s="63"/>
      <c r="R173" s="63"/>
      <c r="S173" s="63"/>
      <c r="T173" s="64"/>
      <c r="U173" s="33"/>
      <c r="V173" s="33"/>
      <c r="W173" s="33"/>
      <c r="X173" s="33"/>
      <c r="Y173" s="33"/>
      <c r="Z173" s="33"/>
      <c r="AA173" s="33"/>
      <c r="AB173" s="33"/>
      <c r="AC173" s="33"/>
      <c r="AD173" s="33"/>
      <c r="AE173" s="33"/>
      <c r="AT173" s="16" t="s">
        <v>308</v>
      </c>
      <c r="AU173" s="16" t="s">
        <v>85</v>
      </c>
    </row>
    <row r="174" spans="1:65" s="12" customFormat="1" ht="11.25" x14ac:dyDescent="0.2">
      <c r="B174" s="189"/>
      <c r="C174" s="190"/>
      <c r="D174" s="191" t="s">
        <v>153</v>
      </c>
      <c r="E174" s="192" t="s">
        <v>35</v>
      </c>
      <c r="F174" s="193" t="s">
        <v>334</v>
      </c>
      <c r="G174" s="190"/>
      <c r="H174" s="194">
        <v>29</v>
      </c>
      <c r="I174" s="195"/>
      <c r="J174" s="190"/>
      <c r="K174" s="190"/>
      <c r="L174" s="196"/>
      <c r="M174" s="197"/>
      <c r="N174" s="198"/>
      <c r="O174" s="198"/>
      <c r="P174" s="198"/>
      <c r="Q174" s="198"/>
      <c r="R174" s="198"/>
      <c r="S174" s="198"/>
      <c r="T174" s="199"/>
      <c r="AT174" s="200" t="s">
        <v>153</v>
      </c>
      <c r="AU174" s="200" t="s">
        <v>85</v>
      </c>
      <c r="AV174" s="12" t="s">
        <v>85</v>
      </c>
      <c r="AW174" s="12" t="s">
        <v>37</v>
      </c>
      <c r="AX174" s="12" t="s">
        <v>83</v>
      </c>
      <c r="AY174" s="200" t="s">
        <v>150</v>
      </c>
    </row>
    <row r="175" spans="1:65" s="2" customFormat="1" ht="60" customHeight="1" x14ac:dyDescent="0.2">
      <c r="A175" s="33"/>
      <c r="B175" s="34"/>
      <c r="C175" s="220" t="s">
        <v>335</v>
      </c>
      <c r="D175" s="220" t="s">
        <v>303</v>
      </c>
      <c r="E175" s="221" t="s">
        <v>336</v>
      </c>
      <c r="F175" s="222" t="s">
        <v>337</v>
      </c>
      <c r="G175" s="223" t="s">
        <v>147</v>
      </c>
      <c r="H175" s="224">
        <v>23</v>
      </c>
      <c r="I175" s="225"/>
      <c r="J175" s="226">
        <f>ROUND(I175*H175,2)</f>
        <v>0</v>
      </c>
      <c r="K175" s="222" t="s">
        <v>148</v>
      </c>
      <c r="L175" s="38"/>
      <c r="M175" s="227" t="s">
        <v>35</v>
      </c>
      <c r="N175" s="228" t="s">
        <v>47</v>
      </c>
      <c r="O175" s="63"/>
      <c r="P175" s="185">
        <f>O175*H175</f>
        <v>0</v>
      </c>
      <c r="Q175" s="185">
        <v>0</v>
      </c>
      <c r="R175" s="185">
        <f>Q175*H175</f>
        <v>0</v>
      </c>
      <c r="S175" s="185">
        <v>0</v>
      </c>
      <c r="T175" s="186">
        <f>S175*H175</f>
        <v>0</v>
      </c>
      <c r="U175" s="33"/>
      <c r="V175" s="33"/>
      <c r="W175" s="33"/>
      <c r="X175" s="33"/>
      <c r="Y175" s="33"/>
      <c r="Z175" s="33"/>
      <c r="AA175" s="33"/>
      <c r="AB175" s="33"/>
      <c r="AC175" s="33"/>
      <c r="AD175" s="33"/>
      <c r="AE175" s="33"/>
      <c r="AR175" s="187" t="s">
        <v>151</v>
      </c>
      <c r="AT175" s="187" t="s">
        <v>303</v>
      </c>
      <c r="AU175" s="187" t="s">
        <v>85</v>
      </c>
      <c r="AY175" s="16" t="s">
        <v>150</v>
      </c>
      <c r="BE175" s="188">
        <f>IF(N175="základní",J175,0)</f>
        <v>0</v>
      </c>
      <c r="BF175" s="188">
        <f>IF(N175="snížená",J175,0)</f>
        <v>0</v>
      </c>
      <c r="BG175" s="188">
        <f>IF(N175="zákl. přenesená",J175,0)</f>
        <v>0</v>
      </c>
      <c r="BH175" s="188">
        <f>IF(N175="sníž. přenesená",J175,0)</f>
        <v>0</v>
      </c>
      <c r="BI175" s="188">
        <f>IF(N175="nulová",J175,0)</f>
        <v>0</v>
      </c>
      <c r="BJ175" s="16" t="s">
        <v>83</v>
      </c>
      <c r="BK175" s="188">
        <f>ROUND(I175*H175,2)</f>
        <v>0</v>
      </c>
      <c r="BL175" s="16" t="s">
        <v>151</v>
      </c>
      <c r="BM175" s="187" t="s">
        <v>338</v>
      </c>
    </row>
    <row r="176" spans="1:65" s="2" customFormat="1" ht="48.75" x14ac:dyDescent="0.2">
      <c r="A176" s="33"/>
      <c r="B176" s="34"/>
      <c r="C176" s="35"/>
      <c r="D176" s="191" t="s">
        <v>308</v>
      </c>
      <c r="E176" s="35"/>
      <c r="F176" s="201" t="s">
        <v>333</v>
      </c>
      <c r="G176" s="35"/>
      <c r="H176" s="35"/>
      <c r="I176" s="114"/>
      <c r="J176" s="35"/>
      <c r="K176" s="35"/>
      <c r="L176" s="38"/>
      <c r="M176" s="202"/>
      <c r="N176" s="203"/>
      <c r="O176" s="63"/>
      <c r="P176" s="63"/>
      <c r="Q176" s="63"/>
      <c r="R176" s="63"/>
      <c r="S176" s="63"/>
      <c r="T176" s="64"/>
      <c r="U176" s="33"/>
      <c r="V176" s="33"/>
      <c r="W176" s="33"/>
      <c r="X176" s="33"/>
      <c r="Y176" s="33"/>
      <c r="Z176" s="33"/>
      <c r="AA176" s="33"/>
      <c r="AB176" s="33"/>
      <c r="AC176" s="33"/>
      <c r="AD176" s="33"/>
      <c r="AE176" s="33"/>
      <c r="AT176" s="16" t="s">
        <v>308</v>
      </c>
      <c r="AU176" s="16" t="s">
        <v>85</v>
      </c>
    </row>
    <row r="177" spans="1:65" s="12" customFormat="1" ht="11.25" x14ac:dyDescent="0.2">
      <c r="B177" s="189"/>
      <c r="C177" s="190"/>
      <c r="D177" s="191" t="s">
        <v>153</v>
      </c>
      <c r="E177" s="192" t="s">
        <v>35</v>
      </c>
      <c r="F177" s="193" t="s">
        <v>339</v>
      </c>
      <c r="G177" s="190"/>
      <c r="H177" s="194">
        <v>23</v>
      </c>
      <c r="I177" s="195"/>
      <c r="J177" s="190"/>
      <c r="K177" s="190"/>
      <c r="L177" s="196"/>
      <c r="M177" s="197"/>
      <c r="N177" s="198"/>
      <c r="O177" s="198"/>
      <c r="P177" s="198"/>
      <c r="Q177" s="198"/>
      <c r="R177" s="198"/>
      <c r="S177" s="198"/>
      <c r="T177" s="199"/>
      <c r="AT177" s="200" t="s">
        <v>153</v>
      </c>
      <c r="AU177" s="200" t="s">
        <v>85</v>
      </c>
      <c r="AV177" s="12" t="s">
        <v>85</v>
      </c>
      <c r="AW177" s="12" t="s">
        <v>37</v>
      </c>
      <c r="AX177" s="12" t="s">
        <v>83</v>
      </c>
      <c r="AY177" s="200" t="s">
        <v>150</v>
      </c>
    </row>
    <row r="178" spans="1:65" s="2" customFormat="1" ht="60" customHeight="1" x14ac:dyDescent="0.2">
      <c r="A178" s="33"/>
      <c r="B178" s="34"/>
      <c r="C178" s="220" t="s">
        <v>340</v>
      </c>
      <c r="D178" s="220" t="s">
        <v>303</v>
      </c>
      <c r="E178" s="221" t="s">
        <v>341</v>
      </c>
      <c r="F178" s="222" t="s">
        <v>342</v>
      </c>
      <c r="G178" s="223" t="s">
        <v>147</v>
      </c>
      <c r="H178" s="224">
        <v>7</v>
      </c>
      <c r="I178" s="225"/>
      <c r="J178" s="226">
        <f>ROUND(I178*H178,2)</f>
        <v>0</v>
      </c>
      <c r="K178" s="222" t="s">
        <v>148</v>
      </c>
      <c r="L178" s="38"/>
      <c r="M178" s="227" t="s">
        <v>35</v>
      </c>
      <c r="N178" s="228" t="s">
        <v>47</v>
      </c>
      <c r="O178" s="63"/>
      <c r="P178" s="185">
        <f>O178*H178</f>
        <v>0</v>
      </c>
      <c r="Q178" s="185">
        <v>0</v>
      </c>
      <c r="R178" s="185">
        <f>Q178*H178</f>
        <v>0</v>
      </c>
      <c r="S178" s="185">
        <v>0</v>
      </c>
      <c r="T178" s="186">
        <f>S178*H178</f>
        <v>0</v>
      </c>
      <c r="U178" s="33"/>
      <c r="V178" s="33"/>
      <c r="W178" s="33"/>
      <c r="X178" s="33"/>
      <c r="Y178" s="33"/>
      <c r="Z178" s="33"/>
      <c r="AA178" s="33"/>
      <c r="AB178" s="33"/>
      <c r="AC178" s="33"/>
      <c r="AD178" s="33"/>
      <c r="AE178" s="33"/>
      <c r="AR178" s="187" t="s">
        <v>151</v>
      </c>
      <c r="AT178" s="187" t="s">
        <v>303</v>
      </c>
      <c r="AU178" s="187" t="s">
        <v>85</v>
      </c>
      <c r="AY178" s="16" t="s">
        <v>150</v>
      </c>
      <c r="BE178" s="188">
        <f>IF(N178="základní",J178,0)</f>
        <v>0</v>
      </c>
      <c r="BF178" s="188">
        <f>IF(N178="snížená",J178,0)</f>
        <v>0</v>
      </c>
      <c r="BG178" s="188">
        <f>IF(N178="zákl. přenesená",J178,0)</f>
        <v>0</v>
      </c>
      <c r="BH178" s="188">
        <f>IF(N178="sníž. přenesená",J178,0)</f>
        <v>0</v>
      </c>
      <c r="BI178" s="188">
        <f>IF(N178="nulová",J178,0)</f>
        <v>0</v>
      </c>
      <c r="BJ178" s="16" t="s">
        <v>83</v>
      </c>
      <c r="BK178" s="188">
        <f>ROUND(I178*H178,2)</f>
        <v>0</v>
      </c>
      <c r="BL178" s="16" t="s">
        <v>151</v>
      </c>
      <c r="BM178" s="187" t="s">
        <v>343</v>
      </c>
    </row>
    <row r="179" spans="1:65" s="2" customFormat="1" ht="48.75" x14ac:dyDescent="0.2">
      <c r="A179" s="33"/>
      <c r="B179" s="34"/>
      <c r="C179" s="35"/>
      <c r="D179" s="191" t="s">
        <v>308</v>
      </c>
      <c r="E179" s="35"/>
      <c r="F179" s="201" t="s">
        <v>333</v>
      </c>
      <c r="G179" s="35"/>
      <c r="H179" s="35"/>
      <c r="I179" s="114"/>
      <c r="J179" s="35"/>
      <c r="K179" s="35"/>
      <c r="L179" s="38"/>
      <c r="M179" s="202"/>
      <c r="N179" s="203"/>
      <c r="O179" s="63"/>
      <c r="P179" s="63"/>
      <c r="Q179" s="63"/>
      <c r="R179" s="63"/>
      <c r="S179" s="63"/>
      <c r="T179" s="64"/>
      <c r="U179" s="33"/>
      <c r="V179" s="33"/>
      <c r="W179" s="33"/>
      <c r="X179" s="33"/>
      <c r="Y179" s="33"/>
      <c r="Z179" s="33"/>
      <c r="AA179" s="33"/>
      <c r="AB179" s="33"/>
      <c r="AC179" s="33"/>
      <c r="AD179" s="33"/>
      <c r="AE179" s="33"/>
      <c r="AT179" s="16" t="s">
        <v>308</v>
      </c>
      <c r="AU179" s="16" t="s">
        <v>85</v>
      </c>
    </row>
    <row r="180" spans="1:65" s="12" customFormat="1" ht="11.25" x14ac:dyDescent="0.2">
      <c r="B180" s="189"/>
      <c r="C180" s="190"/>
      <c r="D180" s="191" t="s">
        <v>153</v>
      </c>
      <c r="E180" s="192" t="s">
        <v>35</v>
      </c>
      <c r="F180" s="193" t="s">
        <v>344</v>
      </c>
      <c r="G180" s="190"/>
      <c r="H180" s="194">
        <v>7</v>
      </c>
      <c r="I180" s="195"/>
      <c r="J180" s="190"/>
      <c r="K180" s="190"/>
      <c r="L180" s="196"/>
      <c r="M180" s="197"/>
      <c r="N180" s="198"/>
      <c r="O180" s="198"/>
      <c r="P180" s="198"/>
      <c r="Q180" s="198"/>
      <c r="R180" s="198"/>
      <c r="S180" s="198"/>
      <c r="T180" s="199"/>
      <c r="AT180" s="200" t="s">
        <v>153</v>
      </c>
      <c r="AU180" s="200" t="s">
        <v>85</v>
      </c>
      <c r="AV180" s="12" t="s">
        <v>85</v>
      </c>
      <c r="AW180" s="12" t="s">
        <v>37</v>
      </c>
      <c r="AX180" s="12" t="s">
        <v>83</v>
      </c>
      <c r="AY180" s="200" t="s">
        <v>150</v>
      </c>
    </row>
    <row r="181" spans="1:65" s="2" customFormat="1" ht="24" customHeight="1" x14ac:dyDescent="0.2">
      <c r="A181" s="33"/>
      <c r="B181" s="34"/>
      <c r="C181" s="220" t="s">
        <v>345</v>
      </c>
      <c r="D181" s="220" t="s">
        <v>303</v>
      </c>
      <c r="E181" s="221" t="s">
        <v>346</v>
      </c>
      <c r="F181" s="222" t="s">
        <v>347</v>
      </c>
      <c r="G181" s="223" t="s">
        <v>348</v>
      </c>
      <c r="H181" s="224">
        <v>40</v>
      </c>
      <c r="I181" s="225"/>
      <c r="J181" s="226">
        <f>ROUND(I181*H181,2)</f>
        <v>0</v>
      </c>
      <c r="K181" s="222" t="s">
        <v>148</v>
      </c>
      <c r="L181" s="38"/>
      <c r="M181" s="227" t="s">
        <v>35</v>
      </c>
      <c r="N181" s="228" t="s">
        <v>47</v>
      </c>
      <c r="O181" s="63"/>
      <c r="P181" s="185">
        <f>O181*H181</f>
        <v>0</v>
      </c>
      <c r="Q181" s="185">
        <v>0</v>
      </c>
      <c r="R181" s="185">
        <f>Q181*H181</f>
        <v>0</v>
      </c>
      <c r="S181" s="185">
        <v>0</v>
      </c>
      <c r="T181" s="186">
        <f>S181*H181</f>
        <v>0</v>
      </c>
      <c r="U181" s="33"/>
      <c r="V181" s="33"/>
      <c r="W181" s="33"/>
      <c r="X181" s="33"/>
      <c r="Y181" s="33"/>
      <c r="Z181" s="33"/>
      <c r="AA181" s="33"/>
      <c r="AB181" s="33"/>
      <c r="AC181" s="33"/>
      <c r="AD181" s="33"/>
      <c r="AE181" s="33"/>
      <c r="AR181" s="187" t="s">
        <v>151</v>
      </c>
      <c r="AT181" s="187" t="s">
        <v>303</v>
      </c>
      <c r="AU181" s="187" t="s">
        <v>85</v>
      </c>
      <c r="AY181" s="16" t="s">
        <v>150</v>
      </c>
      <c r="BE181" s="188">
        <f>IF(N181="základní",J181,0)</f>
        <v>0</v>
      </c>
      <c r="BF181" s="188">
        <f>IF(N181="snížená",J181,0)</f>
        <v>0</v>
      </c>
      <c r="BG181" s="188">
        <f>IF(N181="zákl. přenesená",J181,0)</f>
        <v>0</v>
      </c>
      <c r="BH181" s="188">
        <f>IF(N181="sníž. přenesená",J181,0)</f>
        <v>0</v>
      </c>
      <c r="BI181" s="188">
        <f>IF(N181="nulová",J181,0)</f>
        <v>0</v>
      </c>
      <c r="BJ181" s="16" t="s">
        <v>83</v>
      </c>
      <c r="BK181" s="188">
        <f>ROUND(I181*H181,2)</f>
        <v>0</v>
      </c>
      <c r="BL181" s="16" t="s">
        <v>151</v>
      </c>
      <c r="BM181" s="187" t="s">
        <v>349</v>
      </c>
    </row>
    <row r="182" spans="1:65" s="2" customFormat="1" ht="29.25" x14ac:dyDescent="0.2">
      <c r="A182" s="33"/>
      <c r="B182" s="34"/>
      <c r="C182" s="35"/>
      <c r="D182" s="191" t="s">
        <v>308</v>
      </c>
      <c r="E182" s="35"/>
      <c r="F182" s="201" t="s">
        <v>327</v>
      </c>
      <c r="G182" s="35"/>
      <c r="H182" s="35"/>
      <c r="I182" s="114"/>
      <c r="J182" s="35"/>
      <c r="K182" s="35"/>
      <c r="L182" s="38"/>
      <c r="M182" s="202"/>
      <c r="N182" s="203"/>
      <c r="O182" s="63"/>
      <c r="P182" s="63"/>
      <c r="Q182" s="63"/>
      <c r="R182" s="63"/>
      <c r="S182" s="63"/>
      <c r="T182" s="64"/>
      <c r="U182" s="33"/>
      <c r="V182" s="33"/>
      <c r="W182" s="33"/>
      <c r="X182" s="33"/>
      <c r="Y182" s="33"/>
      <c r="Z182" s="33"/>
      <c r="AA182" s="33"/>
      <c r="AB182" s="33"/>
      <c r="AC182" s="33"/>
      <c r="AD182" s="33"/>
      <c r="AE182" s="33"/>
      <c r="AT182" s="16" t="s">
        <v>308</v>
      </c>
      <c r="AU182" s="16" t="s">
        <v>85</v>
      </c>
    </row>
    <row r="183" spans="1:65" s="12" customFormat="1" ht="11.25" x14ac:dyDescent="0.2">
      <c r="B183" s="189"/>
      <c r="C183" s="190"/>
      <c r="D183" s="191" t="s">
        <v>153</v>
      </c>
      <c r="E183" s="192" t="s">
        <v>35</v>
      </c>
      <c r="F183" s="193" t="s">
        <v>350</v>
      </c>
      <c r="G183" s="190"/>
      <c r="H183" s="194">
        <v>40</v>
      </c>
      <c r="I183" s="195"/>
      <c r="J183" s="190"/>
      <c r="K183" s="190"/>
      <c r="L183" s="196"/>
      <c r="M183" s="197"/>
      <c r="N183" s="198"/>
      <c r="O183" s="198"/>
      <c r="P183" s="198"/>
      <c r="Q183" s="198"/>
      <c r="R183" s="198"/>
      <c r="S183" s="198"/>
      <c r="T183" s="199"/>
      <c r="AT183" s="200" t="s">
        <v>153</v>
      </c>
      <c r="AU183" s="200" t="s">
        <v>85</v>
      </c>
      <c r="AV183" s="12" t="s">
        <v>85</v>
      </c>
      <c r="AW183" s="12" t="s">
        <v>37</v>
      </c>
      <c r="AX183" s="12" t="s">
        <v>83</v>
      </c>
      <c r="AY183" s="200" t="s">
        <v>150</v>
      </c>
    </row>
    <row r="184" spans="1:65" s="2" customFormat="1" ht="24" customHeight="1" x14ac:dyDescent="0.2">
      <c r="A184" s="33"/>
      <c r="B184" s="34"/>
      <c r="C184" s="220" t="s">
        <v>351</v>
      </c>
      <c r="D184" s="220" t="s">
        <v>303</v>
      </c>
      <c r="E184" s="221" t="s">
        <v>352</v>
      </c>
      <c r="F184" s="222" t="s">
        <v>353</v>
      </c>
      <c r="G184" s="223" t="s">
        <v>147</v>
      </c>
      <c r="H184" s="224">
        <v>18</v>
      </c>
      <c r="I184" s="225"/>
      <c r="J184" s="226">
        <f>ROUND(I184*H184,2)</f>
        <v>0</v>
      </c>
      <c r="K184" s="222" t="s">
        <v>148</v>
      </c>
      <c r="L184" s="38"/>
      <c r="M184" s="227" t="s">
        <v>35</v>
      </c>
      <c r="N184" s="228" t="s">
        <v>47</v>
      </c>
      <c r="O184" s="63"/>
      <c r="P184" s="185">
        <f>O184*H184</f>
        <v>0</v>
      </c>
      <c r="Q184" s="185">
        <v>0</v>
      </c>
      <c r="R184" s="185">
        <f>Q184*H184</f>
        <v>0</v>
      </c>
      <c r="S184" s="185">
        <v>0</v>
      </c>
      <c r="T184" s="186">
        <f>S184*H184</f>
        <v>0</v>
      </c>
      <c r="U184" s="33"/>
      <c r="V184" s="33"/>
      <c r="W184" s="33"/>
      <c r="X184" s="33"/>
      <c r="Y184" s="33"/>
      <c r="Z184" s="33"/>
      <c r="AA184" s="33"/>
      <c r="AB184" s="33"/>
      <c r="AC184" s="33"/>
      <c r="AD184" s="33"/>
      <c r="AE184" s="33"/>
      <c r="AR184" s="187" t="s">
        <v>151</v>
      </c>
      <c r="AT184" s="187" t="s">
        <v>303</v>
      </c>
      <c r="AU184" s="187" t="s">
        <v>85</v>
      </c>
      <c r="AY184" s="16" t="s">
        <v>150</v>
      </c>
      <c r="BE184" s="188">
        <f>IF(N184="základní",J184,0)</f>
        <v>0</v>
      </c>
      <c r="BF184" s="188">
        <f>IF(N184="snížená",J184,0)</f>
        <v>0</v>
      </c>
      <c r="BG184" s="188">
        <f>IF(N184="zákl. přenesená",J184,0)</f>
        <v>0</v>
      </c>
      <c r="BH184" s="188">
        <f>IF(N184="sníž. přenesená",J184,0)</f>
        <v>0</v>
      </c>
      <c r="BI184" s="188">
        <f>IF(N184="nulová",J184,0)</f>
        <v>0</v>
      </c>
      <c r="BJ184" s="16" t="s">
        <v>83</v>
      </c>
      <c r="BK184" s="188">
        <f>ROUND(I184*H184,2)</f>
        <v>0</v>
      </c>
      <c r="BL184" s="16" t="s">
        <v>151</v>
      </c>
      <c r="BM184" s="187" t="s">
        <v>354</v>
      </c>
    </row>
    <row r="185" spans="1:65" s="2" customFormat="1" ht="19.5" x14ac:dyDescent="0.2">
      <c r="A185" s="33"/>
      <c r="B185" s="34"/>
      <c r="C185" s="35"/>
      <c r="D185" s="191" t="s">
        <v>308</v>
      </c>
      <c r="E185" s="35"/>
      <c r="F185" s="201" t="s">
        <v>355</v>
      </c>
      <c r="G185" s="35"/>
      <c r="H185" s="35"/>
      <c r="I185" s="114"/>
      <c r="J185" s="35"/>
      <c r="K185" s="35"/>
      <c r="L185" s="38"/>
      <c r="M185" s="202"/>
      <c r="N185" s="203"/>
      <c r="O185" s="63"/>
      <c r="P185" s="63"/>
      <c r="Q185" s="63"/>
      <c r="R185" s="63"/>
      <c r="S185" s="63"/>
      <c r="T185" s="64"/>
      <c r="U185" s="33"/>
      <c r="V185" s="33"/>
      <c r="W185" s="33"/>
      <c r="X185" s="33"/>
      <c r="Y185" s="33"/>
      <c r="Z185" s="33"/>
      <c r="AA185" s="33"/>
      <c r="AB185" s="33"/>
      <c r="AC185" s="33"/>
      <c r="AD185" s="33"/>
      <c r="AE185" s="33"/>
      <c r="AT185" s="16" t="s">
        <v>308</v>
      </c>
      <c r="AU185" s="16" t="s">
        <v>85</v>
      </c>
    </row>
    <row r="186" spans="1:65" s="12" customFormat="1" ht="11.25" x14ac:dyDescent="0.2">
      <c r="B186" s="189"/>
      <c r="C186" s="190"/>
      <c r="D186" s="191" t="s">
        <v>153</v>
      </c>
      <c r="E186" s="192" t="s">
        <v>35</v>
      </c>
      <c r="F186" s="193" t="s">
        <v>356</v>
      </c>
      <c r="G186" s="190"/>
      <c r="H186" s="194">
        <v>18</v>
      </c>
      <c r="I186" s="195"/>
      <c r="J186" s="190"/>
      <c r="K186" s="190"/>
      <c r="L186" s="196"/>
      <c r="M186" s="197"/>
      <c r="N186" s="198"/>
      <c r="O186" s="198"/>
      <c r="P186" s="198"/>
      <c r="Q186" s="198"/>
      <c r="R186" s="198"/>
      <c r="S186" s="198"/>
      <c r="T186" s="199"/>
      <c r="AT186" s="200" t="s">
        <v>153</v>
      </c>
      <c r="AU186" s="200" t="s">
        <v>85</v>
      </c>
      <c r="AV186" s="12" t="s">
        <v>85</v>
      </c>
      <c r="AW186" s="12" t="s">
        <v>37</v>
      </c>
      <c r="AX186" s="12" t="s">
        <v>83</v>
      </c>
      <c r="AY186" s="200" t="s">
        <v>150</v>
      </c>
    </row>
    <row r="187" spans="1:65" s="2" customFormat="1" ht="60" customHeight="1" x14ac:dyDescent="0.2">
      <c r="A187" s="33"/>
      <c r="B187" s="34"/>
      <c r="C187" s="220" t="s">
        <v>357</v>
      </c>
      <c r="D187" s="220" t="s">
        <v>303</v>
      </c>
      <c r="E187" s="221" t="s">
        <v>358</v>
      </c>
      <c r="F187" s="222" t="s">
        <v>359</v>
      </c>
      <c r="G187" s="223" t="s">
        <v>348</v>
      </c>
      <c r="H187" s="224">
        <v>59.9</v>
      </c>
      <c r="I187" s="225"/>
      <c r="J187" s="226">
        <f>ROUND(I187*H187,2)</f>
        <v>0</v>
      </c>
      <c r="K187" s="222" t="s">
        <v>148</v>
      </c>
      <c r="L187" s="38"/>
      <c r="M187" s="227" t="s">
        <v>35</v>
      </c>
      <c r="N187" s="228" t="s">
        <v>47</v>
      </c>
      <c r="O187" s="63"/>
      <c r="P187" s="185">
        <f>O187*H187</f>
        <v>0</v>
      </c>
      <c r="Q187" s="185">
        <v>0</v>
      </c>
      <c r="R187" s="185">
        <f>Q187*H187</f>
        <v>0</v>
      </c>
      <c r="S187" s="185">
        <v>0</v>
      </c>
      <c r="T187" s="186">
        <f>S187*H187</f>
        <v>0</v>
      </c>
      <c r="U187" s="33"/>
      <c r="V187" s="33"/>
      <c r="W187" s="33"/>
      <c r="X187" s="33"/>
      <c r="Y187" s="33"/>
      <c r="Z187" s="33"/>
      <c r="AA187" s="33"/>
      <c r="AB187" s="33"/>
      <c r="AC187" s="33"/>
      <c r="AD187" s="33"/>
      <c r="AE187" s="33"/>
      <c r="AR187" s="187" t="s">
        <v>151</v>
      </c>
      <c r="AT187" s="187" t="s">
        <v>303</v>
      </c>
      <c r="AU187" s="187" t="s">
        <v>85</v>
      </c>
      <c r="AY187" s="16" t="s">
        <v>150</v>
      </c>
      <c r="BE187" s="188">
        <f>IF(N187="základní",J187,0)</f>
        <v>0</v>
      </c>
      <c r="BF187" s="188">
        <f>IF(N187="snížená",J187,0)</f>
        <v>0</v>
      </c>
      <c r="BG187" s="188">
        <f>IF(N187="zákl. přenesená",J187,0)</f>
        <v>0</v>
      </c>
      <c r="BH187" s="188">
        <f>IF(N187="sníž. přenesená",J187,0)</f>
        <v>0</v>
      </c>
      <c r="BI187" s="188">
        <f>IF(N187="nulová",J187,0)</f>
        <v>0</v>
      </c>
      <c r="BJ187" s="16" t="s">
        <v>83</v>
      </c>
      <c r="BK187" s="188">
        <f>ROUND(I187*H187,2)</f>
        <v>0</v>
      </c>
      <c r="BL187" s="16" t="s">
        <v>151</v>
      </c>
      <c r="BM187" s="187" t="s">
        <v>360</v>
      </c>
    </row>
    <row r="188" spans="1:65" s="2" customFormat="1" ht="39" x14ac:dyDescent="0.2">
      <c r="A188" s="33"/>
      <c r="B188" s="34"/>
      <c r="C188" s="35"/>
      <c r="D188" s="191" t="s">
        <v>308</v>
      </c>
      <c r="E188" s="35"/>
      <c r="F188" s="201" t="s">
        <v>361</v>
      </c>
      <c r="G188" s="35"/>
      <c r="H188" s="35"/>
      <c r="I188" s="114"/>
      <c r="J188" s="35"/>
      <c r="K188" s="35"/>
      <c r="L188" s="38"/>
      <c r="M188" s="202"/>
      <c r="N188" s="203"/>
      <c r="O188" s="63"/>
      <c r="P188" s="63"/>
      <c r="Q188" s="63"/>
      <c r="R188" s="63"/>
      <c r="S188" s="63"/>
      <c r="T188" s="64"/>
      <c r="U188" s="33"/>
      <c r="V188" s="33"/>
      <c r="W188" s="33"/>
      <c r="X188" s="33"/>
      <c r="Y188" s="33"/>
      <c r="Z188" s="33"/>
      <c r="AA188" s="33"/>
      <c r="AB188" s="33"/>
      <c r="AC188" s="33"/>
      <c r="AD188" s="33"/>
      <c r="AE188" s="33"/>
      <c r="AT188" s="16" t="s">
        <v>308</v>
      </c>
      <c r="AU188" s="16" t="s">
        <v>85</v>
      </c>
    </row>
    <row r="189" spans="1:65" s="12" customFormat="1" ht="11.25" x14ac:dyDescent="0.2">
      <c r="B189" s="189"/>
      <c r="C189" s="190"/>
      <c r="D189" s="191" t="s">
        <v>153</v>
      </c>
      <c r="E189" s="192" t="s">
        <v>35</v>
      </c>
      <c r="F189" s="193" t="s">
        <v>362</v>
      </c>
      <c r="G189" s="190"/>
      <c r="H189" s="194">
        <v>59.9</v>
      </c>
      <c r="I189" s="195"/>
      <c r="J189" s="190"/>
      <c r="K189" s="190"/>
      <c r="L189" s="196"/>
      <c r="M189" s="197"/>
      <c r="N189" s="198"/>
      <c r="O189" s="198"/>
      <c r="P189" s="198"/>
      <c r="Q189" s="198"/>
      <c r="R189" s="198"/>
      <c r="S189" s="198"/>
      <c r="T189" s="199"/>
      <c r="AT189" s="200" t="s">
        <v>153</v>
      </c>
      <c r="AU189" s="200" t="s">
        <v>85</v>
      </c>
      <c r="AV189" s="12" t="s">
        <v>85</v>
      </c>
      <c r="AW189" s="12" t="s">
        <v>37</v>
      </c>
      <c r="AX189" s="12" t="s">
        <v>83</v>
      </c>
      <c r="AY189" s="200" t="s">
        <v>150</v>
      </c>
    </row>
    <row r="190" spans="1:65" s="2" customFormat="1" ht="48" customHeight="1" x14ac:dyDescent="0.2">
      <c r="A190" s="33"/>
      <c r="B190" s="34"/>
      <c r="C190" s="220" t="s">
        <v>363</v>
      </c>
      <c r="D190" s="220" t="s">
        <v>303</v>
      </c>
      <c r="E190" s="221" t="s">
        <v>364</v>
      </c>
      <c r="F190" s="222" t="s">
        <v>365</v>
      </c>
      <c r="G190" s="223" t="s">
        <v>366</v>
      </c>
      <c r="H190" s="224">
        <v>8</v>
      </c>
      <c r="I190" s="225"/>
      <c r="J190" s="226">
        <f>ROUND(I190*H190,2)</f>
        <v>0</v>
      </c>
      <c r="K190" s="222" t="s">
        <v>148</v>
      </c>
      <c r="L190" s="38"/>
      <c r="M190" s="227" t="s">
        <v>35</v>
      </c>
      <c r="N190" s="228" t="s">
        <v>47</v>
      </c>
      <c r="O190" s="63"/>
      <c r="P190" s="185">
        <f>O190*H190</f>
        <v>0</v>
      </c>
      <c r="Q190" s="185">
        <v>0</v>
      </c>
      <c r="R190" s="185">
        <f>Q190*H190</f>
        <v>0</v>
      </c>
      <c r="S190" s="185">
        <v>0</v>
      </c>
      <c r="T190" s="186">
        <f>S190*H190</f>
        <v>0</v>
      </c>
      <c r="U190" s="33"/>
      <c r="V190" s="33"/>
      <c r="W190" s="33"/>
      <c r="X190" s="33"/>
      <c r="Y190" s="33"/>
      <c r="Z190" s="33"/>
      <c r="AA190" s="33"/>
      <c r="AB190" s="33"/>
      <c r="AC190" s="33"/>
      <c r="AD190" s="33"/>
      <c r="AE190" s="33"/>
      <c r="AR190" s="187" t="s">
        <v>151</v>
      </c>
      <c r="AT190" s="187" t="s">
        <v>303</v>
      </c>
      <c r="AU190" s="187" t="s">
        <v>85</v>
      </c>
      <c r="AY190" s="16" t="s">
        <v>150</v>
      </c>
      <c r="BE190" s="188">
        <f>IF(N190="základní",J190,0)</f>
        <v>0</v>
      </c>
      <c r="BF190" s="188">
        <f>IF(N190="snížená",J190,0)</f>
        <v>0</v>
      </c>
      <c r="BG190" s="188">
        <f>IF(N190="zákl. přenesená",J190,0)</f>
        <v>0</v>
      </c>
      <c r="BH190" s="188">
        <f>IF(N190="sníž. přenesená",J190,0)</f>
        <v>0</v>
      </c>
      <c r="BI190" s="188">
        <f>IF(N190="nulová",J190,0)</f>
        <v>0</v>
      </c>
      <c r="BJ190" s="16" t="s">
        <v>83</v>
      </c>
      <c r="BK190" s="188">
        <f>ROUND(I190*H190,2)</f>
        <v>0</v>
      </c>
      <c r="BL190" s="16" t="s">
        <v>151</v>
      </c>
      <c r="BM190" s="187" t="s">
        <v>367</v>
      </c>
    </row>
    <row r="191" spans="1:65" s="2" customFormat="1" ht="39" x14ac:dyDescent="0.2">
      <c r="A191" s="33"/>
      <c r="B191" s="34"/>
      <c r="C191" s="35"/>
      <c r="D191" s="191" t="s">
        <v>308</v>
      </c>
      <c r="E191" s="35"/>
      <c r="F191" s="201" t="s">
        <v>368</v>
      </c>
      <c r="G191" s="35"/>
      <c r="H191" s="35"/>
      <c r="I191" s="114"/>
      <c r="J191" s="35"/>
      <c r="K191" s="35"/>
      <c r="L191" s="38"/>
      <c r="M191" s="202"/>
      <c r="N191" s="203"/>
      <c r="O191" s="63"/>
      <c r="P191" s="63"/>
      <c r="Q191" s="63"/>
      <c r="R191" s="63"/>
      <c r="S191" s="63"/>
      <c r="T191" s="64"/>
      <c r="U191" s="33"/>
      <c r="V191" s="33"/>
      <c r="W191" s="33"/>
      <c r="X191" s="33"/>
      <c r="Y191" s="33"/>
      <c r="Z191" s="33"/>
      <c r="AA191" s="33"/>
      <c r="AB191" s="33"/>
      <c r="AC191" s="33"/>
      <c r="AD191" s="33"/>
      <c r="AE191" s="33"/>
      <c r="AT191" s="16" t="s">
        <v>308</v>
      </c>
      <c r="AU191" s="16" t="s">
        <v>85</v>
      </c>
    </row>
    <row r="192" spans="1:65" s="12" customFormat="1" ht="11.25" x14ac:dyDescent="0.2">
      <c r="B192" s="189"/>
      <c r="C192" s="190"/>
      <c r="D192" s="191" t="s">
        <v>153</v>
      </c>
      <c r="E192" s="192" t="s">
        <v>35</v>
      </c>
      <c r="F192" s="193" t="s">
        <v>369</v>
      </c>
      <c r="G192" s="190"/>
      <c r="H192" s="194">
        <v>8</v>
      </c>
      <c r="I192" s="195"/>
      <c r="J192" s="190"/>
      <c r="K192" s="190"/>
      <c r="L192" s="196"/>
      <c r="M192" s="197"/>
      <c r="N192" s="198"/>
      <c r="O192" s="198"/>
      <c r="P192" s="198"/>
      <c r="Q192" s="198"/>
      <c r="R192" s="198"/>
      <c r="S192" s="198"/>
      <c r="T192" s="199"/>
      <c r="AT192" s="200" t="s">
        <v>153</v>
      </c>
      <c r="AU192" s="200" t="s">
        <v>85</v>
      </c>
      <c r="AV192" s="12" t="s">
        <v>85</v>
      </c>
      <c r="AW192" s="12" t="s">
        <v>37</v>
      </c>
      <c r="AX192" s="12" t="s">
        <v>83</v>
      </c>
      <c r="AY192" s="200" t="s">
        <v>150</v>
      </c>
    </row>
    <row r="193" spans="1:65" s="2" customFormat="1" ht="36" customHeight="1" x14ac:dyDescent="0.2">
      <c r="A193" s="33"/>
      <c r="B193" s="34"/>
      <c r="C193" s="220" t="s">
        <v>370</v>
      </c>
      <c r="D193" s="220" t="s">
        <v>303</v>
      </c>
      <c r="E193" s="221" t="s">
        <v>371</v>
      </c>
      <c r="F193" s="222" t="s">
        <v>372</v>
      </c>
      <c r="G193" s="223" t="s">
        <v>348</v>
      </c>
      <c r="H193" s="224">
        <v>90</v>
      </c>
      <c r="I193" s="225"/>
      <c r="J193" s="226">
        <f>ROUND(I193*H193,2)</f>
        <v>0</v>
      </c>
      <c r="K193" s="222" t="s">
        <v>148</v>
      </c>
      <c r="L193" s="38"/>
      <c r="M193" s="227" t="s">
        <v>35</v>
      </c>
      <c r="N193" s="228" t="s">
        <v>47</v>
      </c>
      <c r="O193" s="63"/>
      <c r="P193" s="185">
        <f>O193*H193</f>
        <v>0</v>
      </c>
      <c r="Q193" s="185">
        <v>0</v>
      </c>
      <c r="R193" s="185">
        <f>Q193*H193</f>
        <v>0</v>
      </c>
      <c r="S193" s="185">
        <v>0</v>
      </c>
      <c r="T193" s="186">
        <f>S193*H193</f>
        <v>0</v>
      </c>
      <c r="U193" s="33"/>
      <c r="V193" s="33"/>
      <c r="W193" s="33"/>
      <c r="X193" s="33"/>
      <c r="Y193" s="33"/>
      <c r="Z193" s="33"/>
      <c r="AA193" s="33"/>
      <c r="AB193" s="33"/>
      <c r="AC193" s="33"/>
      <c r="AD193" s="33"/>
      <c r="AE193" s="33"/>
      <c r="AR193" s="187" t="s">
        <v>151</v>
      </c>
      <c r="AT193" s="187" t="s">
        <v>303</v>
      </c>
      <c r="AU193" s="187" t="s">
        <v>85</v>
      </c>
      <c r="AY193" s="16" t="s">
        <v>150</v>
      </c>
      <c r="BE193" s="188">
        <f>IF(N193="základní",J193,0)</f>
        <v>0</v>
      </c>
      <c r="BF193" s="188">
        <f>IF(N193="snížená",J193,0)</f>
        <v>0</v>
      </c>
      <c r="BG193" s="188">
        <f>IF(N193="zákl. přenesená",J193,0)</f>
        <v>0</v>
      </c>
      <c r="BH193" s="188">
        <f>IF(N193="sníž. přenesená",J193,0)</f>
        <v>0</v>
      </c>
      <c r="BI193" s="188">
        <f>IF(N193="nulová",J193,0)</f>
        <v>0</v>
      </c>
      <c r="BJ193" s="16" t="s">
        <v>83</v>
      </c>
      <c r="BK193" s="188">
        <f>ROUND(I193*H193,2)</f>
        <v>0</v>
      </c>
      <c r="BL193" s="16" t="s">
        <v>151</v>
      </c>
      <c r="BM193" s="187" t="s">
        <v>373</v>
      </c>
    </row>
    <row r="194" spans="1:65" s="2" customFormat="1" ht="29.25" x14ac:dyDescent="0.2">
      <c r="A194" s="33"/>
      <c r="B194" s="34"/>
      <c r="C194" s="35"/>
      <c r="D194" s="191" t="s">
        <v>308</v>
      </c>
      <c r="E194" s="35"/>
      <c r="F194" s="201" t="s">
        <v>374</v>
      </c>
      <c r="G194" s="35"/>
      <c r="H194" s="35"/>
      <c r="I194" s="114"/>
      <c r="J194" s="35"/>
      <c r="K194" s="35"/>
      <c r="L194" s="38"/>
      <c r="M194" s="202"/>
      <c r="N194" s="203"/>
      <c r="O194" s="63"/>
      <c r="P194" s="63"/>
      <c r="Q194" s="63"/>
      <c r="R194" s="63"/>
      <c r="S194" s="63"/>
      <c r="T194" s="64"/>
      <c r="U194" s="33"/>
      <c r="V194" s="33"/>
      <c r="W194" s="33"/>
      <c r="X194" s="33"/>
      <c r="Y194" s="33"/>
      <c r="Z194" s="33"/>
      <c r="AA194" s="33"/>
      <c r="AB194" s="33"/>
      <c r="AC194" s="33"/>
      <c r="AD194" s="33"/>
      <c r="AE194" s="33"/>
      <c r="AT194" s="16" t="s">
        <v>308</v>
      </c>
      <c r="AU194" s="16" t="s">
        <v>85</v>
      </c>
    </row>
    <row r="195" spans="1:65" s="12" customFormat="1" ht="11.25" x14ac:dyDescent="0.2">
      <c r="B195" s="189"/>
      <c r="C195" s="190"/>
      <c r="D195" s="191" t="s">
        <v>153</v>
      </c>
      <c r="E195" s="192" t="s">
        <v>35</v>
      </c>
      <c r="F195" s="193" t="s">
        <v>375</v>
      </c>
      <c r="G195" s="190"/>
      <c r="H195" s="194">
        <v>90</v>
      </c>
      <c r="I195" s="195"/>
      <c r="J195" s="190"/>
      <c r="K195" s="190"/>
      <c r="L195" s="196"/>
      <c r="M195" s="197"/>
      <c r="N195" s="198"/>
      <c r="O195" s="198"/>
      <c r="P195" s="198"/>
      <c r="Q195" s="198"/>
      <c r="R195" s="198"/>
      <c r="S195" s="198"/>
      <c r="T195" s="199"/>
      <c r="AT195" s="200" t="s">
        <v>153</v>
      </c>
      <c r="AU195" s="200" t="s">
        <v>85</v>
      </c>
      <c r="AV195" s="12" t="s">
        <v>85</v>
      </c>
      <c r="AW195" s="12" t="s">
        <v>37</v>
      </c>
      <c r="AX195" s="12" t="s">
        <v>83</v>
      </c>
      <c r="AY195" s="200" t="s">
        <v>150</v>
      </c>
    </row>
    <row r="196" spans="1:65" s="2" customFormat="1" ht="36" customHeight="1" x14ac:dyDescent="0.2">
      <c r="A196" s="33"/>
      <c r="B196" s="34"/>
      <c r="C196" s="220" t="s">
        <v>376</v>
      </c>
      <c r="D196" s="220" t="s">
        <v>303</v>
      </c>
      <c r="E196" s="221" t="s">
        <v>377</v>
      </c>
      <c r="F196" s="222" t="s">
        <v>378</v>
      </c>
      <c r="G196" s="223" t="s">
        <v>348</v>
      </c>
      <c r="H196" s="224">
        <v>90</v>
      </c>
      <c r="I196" s="225"/>
      <c r="J196" s="226">
        <f>ROUND(I196*H196,2)</f>
        <v>0</v>
      </c>
      <c r="K196" s="222" t="s">
        <v>148</v>
      </c>
      <c r="L196" s="38"/>
      <c r="M196" s="227" t="s">
        <v>35</v>
      </c>
      <c r="N196" s="228" t="s">
        <v>47</v>
      </c>
      <c r="O196" s="63"/>
      <c r="P196" s="185">
        <f>O196*H196</f>
        <v>0</v>
      </c>
      <c r="Q196" s="185">
        <v>0</v>
      </c>
      <c r="R196" s="185">
        <f>Q196*H196</f>
        <v>0</v>
      </c>
      <c r="S196" s="185">
        <v>0</v>
      </c>
      <c r="T196" s="186">
        <f>S196*H196</f>
        <v>0</v>
      </c>
      <c r="U196" s="33"/>
      <c r="V196" s="33"/>
      <c r="W196" s="33"/>
      <c r="X196" s="33"/>
      <c r="Y196" s="33"/>
      <c r="Z196" s="33"/>
      <c r="AA196" s="33"/>
      <c r="AB196" s="33"/>
      <c r="AC196" s="33"/>
      <c r="AD196" s="33"/>
      <c r="AE196" s="33"/>
      <c r="AR196" s="187" t="s">
        <v>151</v>
      </c>
      <c r="AT196" s="187" t="s">
        <v>303</v>
      </c>
      <c r="AU196" s="187" t="s">
        <v>85</v>
      </c>
      <c r="AY196" s="16" t="s">
        <v>150</v>
      </c>
      <c r="BE196" s="188">
        <f>IF(N196="základní",J196,0)</f>
        <v>0</v>
      </c>
      <c r="BF196" s="188">
        <f>IF(N196="snížená",J196,0)</f>
        <v>0</v>
      </c>
      <c r="BG196" s="188">
        <f>IF(N196="zákl. přenesená",J196,0)</f>
        <v>0</v>
      </c>
      <c r="BH196" s="188">
        <f>IF(N196="sníž. přenesená",J196,0)</f>
        <v>0</v>
      </c>
      <c r="BI196" s="188">
        <f>IF(N196="nulová",J196,0)</f>
        <v>0</v>
      </c>
      <c r="BJ196" s="16" t="s">
        <v>83</v>
      </c>
      <c r="BK196" s="188">
        <f>ROUND(I196*H196,2)</f>
        <v>0</v>
      </c>
      <c r="BL196" s="16" t="s">
        <v>151</v>
      </c>
      <c r="BM196" s="187" t="s">
        <v>379</v>
      </c>
    </row>
    <row r="197" spans="1:65" s="2" customFormat="1" ht="29.25" x14ac:dyDescent="0.2">
      <c r="A197" s="33"/>
      <c r="B197" s="34"/>
      <c r="C197" s="35"/>
      <c r="D197" s="191" t="s">
        <v>308</v>
      </c>
      <c r="E197" s="35"/>
      <c r="F197" s="201" t="s">
        <v>374</v>
      </c>
      <c r="G197" s="35"/>
      <c r="H197" s="35"/>
      <c r="I197" s="114"/>
      <c r="J197" s="35"/>
      <c r="K197" s="35"/>
      <c r="L197" s="38"/>
      <c r="M197" s="202"/>
      <c r="N197" s="203"/>
      <c r="O197" s="63"/>
      <c r="P197" s="63"/>
      <c r="Q197" s="63"/>
      <c r="R197" s="63"/>
      <c r="S197" s="63"/>
      <c r="T197" s="64"/>
      <c r="U197" s="33"/>
      <c r="V197" s="33"/>
      <c r="W197" s="33"/>
      <c r="X197" s="33"/>
      <c r="Y197" s="33"/>
      <c r="Z197" s="33"/>
      <c r="AA197" s="33"/>
      <c r="AB197" s="33"/>
      <c r="AC197" s="33"/>
      <c r="AD197" s="33"/>
      <c r="AE197" s="33"/>
      <c r="AT197" s="16" t="s">
        <v>308</v>
      </c>
      <c r="AU197" s="16" t="s">
        <v>85</v>
      </c>
    </row>
    <row r="198" spans="1:65" s="12" customFormat="1" ht="11.25" x14ac:dyDescent="0.2">
      <c r="B198" s="189"/>
      <c r="C198" s="190"/>
      <c r="D198" s="191" t="s">
        <v>153</v>
      </c>
      <c r="E198" s="192" t="s">
        <v>35</v>
      </c>
      <c r="F198" s="193" t="s">
        <v>375</v>
      </c>
      <c r="G198" s="190"/>
      <c r="H198" s="194">
        <v>90</v>
      </c>
      <c r="I198" s="195"/>
      <c r="J198" s="190"/>
      <c r="K198" s="190"/>
      <c r="L198" s="196"/>
      <c r="M198" s="197"/>
      <c r="N198" s="198"/>
      <c r="O198" s="198"/>
      <c r="P198" s="198"/>
      <c r="Q198" s="198"/>
      <c r="R198" s="198"/>
      <c r="S198" s="198"/>
      <c r="T198" s="199"/>
      <c r="AT198" s="200" t="s">
        <v>153</v>
      </c>
      <c r="AU198" s="200" t="s">
        <v>85</v>
      </c>
      <c r="AV198" s="12" t="s">
        <v>85</v>
      </c>
      <c r="AW198" s="12" t="s">
        <v>37</v>
      </c>
      <c r="AX198" s="12" t="s">
        <v>83</v>
      </c>
      <c r="AY198" s="200" t="s">
        <v>150</v>
      </c>
    </row>
    <row r="199" spans="1:65" s="2" customFormat="1" ht="60" customHeight="1" x14ac:dyDescent="0.2">
      <c r="A199" s="33"/>
      <c r="B199" s="34"/>
      <c r="C199" s="220" t="s">
        <v>380</v>
      </c>
      <c r="D199" s="220" t="s">
        <v>303</v>
      </c>
      <c r="E199" s="221" t="s">
        <v>381</v>
      </c>
      <c r="F199" s="222" t="s">
        <v>382</v>
      </c>
      <c r="G199" s="223" t="s">
        <v>348</v>
      </c>
      <c r="H199" s="224">
        <v>75</v>
      </c>
      <c r="I199" s="225"/>
      <c r="J199" s="226">
        <f>ROUND(I199*H199,2)</f>
        <v>0</v>
      </c>
      <c r="K199" s="222" t="s">
        <v>148</v>
      </c>
      <c r="L199" s="38"/>
      <c r="M199" s="227" t="s">
        <v>35</v>
      </c>
      <c r="N199" s="228" t="s">
        <v>47</v>
      </c>
      <c r="O199" s="63"/>
      <c r="P199" s="185">
        <f>O199*H199</f>
        <v>0</v>
      </c>
      <c r="Q199" s="185">
        <v>0</v>
      </c>
      <c r="R199" s="185">
        <f>Q199*H199</f>
        <v>0</v>
      </c>
      <c r="S199" s="185">
        <v>0</v>
      </c>
      <c r="T199" s="186">
        <f>S199*H199</f>
        <v>0</v>
      </c>
      <c r="U199" s="33"/>
      <c r="V199" s="33"/>
      <c r="W199" s="33"/>
      <c r="X199" s="33"/>
      <c r="Y199" s="33"/>
      <c r="Z199" s="33"/>
      <c r="AA199" s="33"/>
      <c r="AB199" s="33"/>
      <c r="AC199" s="33"/>
      <c r="AD199" s="33"/>
      <c r="AE199" s="33"/>
      <c r="AR199" s="187" t="s">
        <v>151</v>
      </c>
      <c r="AT199" s="187" t="s">
        <v>303</v>
      </c>
      <c r="AU199" s="187" t="s">
        <v>85</v>
      </c>
      <c r="AY199" s="16" t="s">
        <v>150</v>
      </c>
      <c r="BE199" s="188">
        <f>IF(N199="základní",J199,0)</f>
        <v>0</v>
      </c>
      <c r="BF199" s="188">
        <f>IF(N199="snížená",J199,0)</f>
        <v>0</v>
      </c>
      <c r="BG199" s="188">
        <f>IF(N199="zákl. přenesená",J199,0)</f>
        <v>0</v>
      </c>
      <c r="BH199" s="188">
        <f>IF(N199="sníž. přenesená",J199,0)</f>
        <v>0</v>
      </c>
      <c r="BI199" s="188">
        <f>IF(N199="nulová",J199,0)</f>
        <v>0</v>
      </c>
      <c r="BJ199" s="16" t="s">
        <v>83</v>
      </c>
      <c r="BK199" s="188">
        <f>ROUND(I199*H199,2)</f>
        <v>0</v>
      </c>
      <c r="BL199" s="16" t="s">
        <v>151</v>
      </c>
      <c r="BM199" s="187" t="s">
        <v>383</v>
      </c>
    </row>
    <row r="200" spans="1:65" s="2" customFormat="1" ht="48.75" x14ac:dyDescent="0.2">
      <c r="A200" s="33"/>
      <c r="B200" s="34"/>
      <c r="C200" s="35"/>
      <c r="D200" s="191" t="s">
        <v>308</v>
      </c>
      <c r="E200" s="35"/>
      <c r="F200" s="201" t="s">
        <v>384</v>
      </c>
      <c r="G200" s="35"/>
      <c r="H200" s="35"/>
      <c r="I200" s="114"/>
      <c r="J200" s="35"/>
      <c r="K200" s="35"/>
      <c r="L200" s="38"/>
      <c r="M200" s="202"/>
      <c r="N200" s="203"/>
      <c r="O200" s="63"/>
      <c r="P200" s="63"/>
      <c r="Q200" s="63"/>
      <c r="R200" s="63"/>
      <c r="S200" s="63"/>
      <c r="T200" s="64"/>
      <c r="U200" s="33"/>
      <c r="V200" s="33"/>
      <c r="W200" s="33"/>
      <c r="X200" s="33"/>
      <c r="Y200" s="33"/>
      <c r="Z200" s="33"/>
      <c r="AA200" s="33"/>
      <c r="AB200" s="33"/>
      <c r="AC200" s="33"/>
      <c r="AD200" s="33"/>
      <c r="AE200" s="33"/>
      <c r="AT200" s="16" t="s">
        <v>308</v>
      </c>
      <c r="AU200" s="16" t="s">
        <v>85</v>
      </c>
    </row>
    <row r="201" spans="1:65" s="2" customFormat="1" ht="19.5" x14ac:dyDescent="0.2">
      <c r="A201" s="33"/>
      <c r="B201" s="34"/>
      <c r="C201" s="35"/>
      <c r="D201" s="191" t="s">
        <v>159</v>
      </c>
      <c r="E201" s="35"/>
      <c r="F201" s="201" t="s">
        <v>385</v>
      </c>
      <c r="G201" s="35"/>
      <c r="H201" s="35"/>
      <c r="I201" s="114"/>
      <c r="J201" s="35"/>
      <c r="K201" s="35"/>
      <c r="L201" s="38"/>
      <c r="M201" s="202"/>
      <c r="N201" s="203"/>
      <c r="O201" s="63"/>
      <c r="P201" s="63"/>
      <c r="Q201" s="63"/>
      <c r="R201" s="63"/>
      <c r="S201" s="63"/>
      <c r="T201" s="64"/>
      <c r="U201" s="33"/>
      <c r="V201" s="33"/>
      <c r="W201" s="33"/>
      <c r="X201" s="33"/>
      <c r="Y201" s="33"/>
      <c r="Z201" s="33"/>
      <c r="AA201" s="33"/>
      <c r="AB201" s="33"/>
      <c r="AC201" s="33"/>
      <c r="AD201" s="33"/>
      <c r="AE201" s="33"/>
      <c r="AT201" s="16" t="s">
        <v>159</v>
      </c>
      <c r="AU201" s="16" t="s">
        <v>85</v>
      </c>
    </row>
    <row r="202" spans="1:65" s="12" customFormat="1" ht="11.25" x14ac:dyDescent="0.2">
      <c r="B202" s="189"/>
      <c r="C202" s="190"/>
      <c r="D202" s="191" t="s">
        <v>153</v>
      </c>
      <c r="E202" s="192" t="s">
        <v>35</v>
      </c>
      <c r="F202" s="193" t="s">
        <v>386</v>
      </c>
      <c r="G202" s="190"/>
      <c r="H202" s="194">
        <v>75</v>
      </c>
      <c r="I202" s="195"/>
      <c r="J202" s="190"/>
      <c r="K202" s="190"/>
      <c r="L202" s="196"/>
      <c r="M202" s="197"/>
      <c r="N202" s="198"/>
      <c r="O202" s="198"/>
      <c r="P202" s="198"/>
      <c r="Q202" s="198"/>
      <c r="R202" s="198"/>
      <c r="S202" s="198"/>
      <c r="T202" s="199"/>
      <c r="AT202" s="200" t="s">
        <v>153</v>
      </c>
      <c r="AU202" s="200" t="s">
        <v>85</v>
      </c>
      <c r="AV202" s="12" t="s">
        <v>85</v>
      </c>
      <c r="AW202" s="12" t="s">
        <v>37</v>
      </c>
      <c r="AX202" s="12" t="s">
        <v>83</v>
      </c>
      <c r="AY202" s="200" t="s">
        <v>150</v>
      </c>
    </row>
    <row r="203" spans="1:65" s="2" customFormat="1" ht="36" customHeight="1" x14ac:dyDescent="0.2">
      <c r="A203" s="33"/>
      <c r="B203" s="34"/>
      <c r="C203" s="220" t="s">
        <v>387</v>
      </c>
      <c r="D203" s="220" t="s">
        <v>303</v>
      </c>
      <c r="E203" s="221" t="s">
        <v>388</v>
      </c>
      <c r="F203" s="222" t="s">
        <v>389</v>
      </c>
      <c r="G203" s="223" t="s">
        <v>285</v>
      </c>
      <c r="H203" s="224">
        <v>80</v>
      </c>
      <c r="I203" s="225"/>
      <c r="J203" s="226">
        <f>ROUND(I203*H203,2)</f>
        <v>0</v>
      </c>
      <c r="K203" s="222" t="s">
        <v>148</v>
      </c>
      <c r="L203" s="38"/>
      <c r="M203" s="227" t="s">
        <v>35</v>
      </c>
      <c r="N203" s="228" t="s">
        <v>47</v>
      </c>
      <c r="O203" s="63"/>
      <c r="P203" s="185">
        <f>O203*H203</f>
        <v>0</v>
      </c>
      <c r="Q203" s="185">
        <v>0</v>
      </c>
      <c r="R203" s="185">
        <f>Q203*H203</f>
        <v>0</v>
      </c>
      <c r="S203" s="185">
        <v>0</v>
      </c>
      <c r="T203" s="186">
        <f>S203*H203</f>
        <v>0</v>
      </c>
      <c r="U203" s="33"/>
      <c r="V203" s="33"/>
      <c r="W203" s="33"/>
      <c r="X203" s="33"/>
      <c r="Y203" s="33"/>
      <c r="Z203" s="33"/>
      <c r="AA203" s="33"/>
      <c r="AB203" s="33"/>
      <c r="AC203" s="33"/>
      <c r="AD203" s="33"/>
      <c r="AE203" s="33"/>
      <c r="AR203" s="187" t="s">
        <v>151</v>
      </c>
      <c r="AT203" s="187" t="s">
        <v>303</v>
      </c>
      <c r="AU203" s="187" t="s">
        <v>85</v>
      </c>
      <c r="AY203" s="16" t="s">
        <v>150</v>
      </c>
      <c r="BE203" s="188">
        <f>IF(N203="základní",J203,0)</f>
        <v>0</v>
      </c>
      <c r="BF203" s="188">
        <f>IF(N203="snížená",J203,0)</f>
        <v>0</v>
      </c>
      <c r="BG203" s="188">
        <f>IF(N203="zákl. přenesená",J203,0)</f>
        <v>0</v>
      </c>
      <c r="BH203" s="188">
        <f>IF(N203="sníž. přenesená",J203,0)</f>
        <v>0</v>
      </c>
      <c r="BI203" s="188">
        <f>IF(N203="nulová",J203,0)</f>
        <v>0</v>
      </c>
      <c r="BJ203" s="16" t="s">
        <v>83</v>
      </c>
      <c r="BK203" s="188">
        <f>ROUND(I203*H203,2)</f>
        <v>0</v>
      </c>
      <c r="BL203" s="16" t="s">
        <v>151</v>
      </c>
      <c r="BM203" s="187" t="s">
        <v>390</v>
      </c>
    </row>
    <row r="204" spans="1:65" s="2" customFormat="1" ht="29.25" x14ac:dyDescent="0.2">
      <c r="A204" s="33"/>
      <c r="B204" s="34"/>
      <c r="C204" s="35"/>
      <c r="D204" s="191" t="s">
        <v>308</v>
      </c>
      <c r="E204" s="35"/>
      <c r="F204" s="201" t="s">
        <v>391</v>
      </c>
      <c r="G204" s="35"/>
      <c r="H204" s="35"/>
      <c r="I204" s="114"/>
      <c r="J204" s="35"/>
      <c r="K204" s="35"/>
      <c r="L204" s="38"/>
      <c r="M204" s="202"/>
      <c r="N204" s="203"/>
      <c r="O204" s="63"/>
      <c r="P204" s="63"/>
      <c r="Q204" s="63"/>
      <c r="R204" s="63"/>
      <c r="S204" s="63"/>
      <c r="T204" s="64"/>
      <c r="U204" s="33"/>
      <c r="V204" s="33"/>
      <c r="W204" s="33"/>
      <c r="X204" s="33"/>
      <c r="Y204" s="33"/>
      <c r="Z204" s="33"/>
      <c r="AA204" s="33"/>
      <c r="AB204" s="33"/>
      <c r="AC204" s="33"/>
      <c r="AD204" s="33"/>
      <c r="AE204" s="33"/>
      <c r="AT204" s="16" t="s">
        <v>308</v>
      </c>
      <c r="AU204" s="16" t="s">
        <v>85</v>
      </c>
    </row>
    <row r="205" spans="1:65" s="2" customFormat="1" ht="19.5" x14ac:dyDescent="0.2">
      <c r="A205" s="33"/>
      <c r="B205" s="34"/>
      <c r="C205" s="35"/>
      <c r="D205" s="191" t="s">
        <v>159</v>
      </c>
      <c r="E205" s="35"/>
      <c r="F205" s="201" t="s">
        <v>392</v>
      </c>
      <c r="G205" s="35"/>
      <c r="H205" s="35"/>
      <c r="I205" s="114"/>
      <c r="J205" s="35"/>
      <c r="K205" s="35"/>
      <c r="L205" s="38"/>
      <c r="M205" s="202"/>
      <c r="N205" s="203"/>
      <c r="O205" s="63"/>
      <c r="P205" s="63"/>
      <c r="Q205" s="63"/>
      <c r="R205" s="63"/>
      <c r="S205" s="63"/>
      <c r="T205" s="64"/>
      <c r="U205" s="33"/>
      <c r="V205" s="33"/>
      <c r="W205" s="33"/>
      <c r="X205" s="33"/>
      <c r="Y205" s="33"/>
      <c r="Z205" s="33"/>
      <c r="AA205" s="33"/>
      <c r="AB205" s="33"/>
      <c r="AC205" s="33"/>
      <c r="AD205" s="33"/>
      <c r="AE205" s="33"/>
      <c r="AT205" s="16" t="s">
        <v>159</v>
      </c>
      <c r="AU205" s="16" t="s">
        <v>85</v>
      </c>
    </row>
    <row r="206" spans="1:65" s="12" customFormat="1" ht="11.25" x14ac:dyDescent="0.2">
      <c r="B206" s="189"/>
      <c r="C206" s="190"/>
      <c r="D206" s="191" t="s">
        <v>153</v>
      </c>
      <c r="E206" s="192" t="s">
        <v>35</v>
      </c>
      <c r="F206" s="193" t="s">
        <v>393</v>
      </c>
      <c r="G206" s="190"/>
      <c r="H206" s="194">
        <v>80</v>
      </c>
      <c r="I206" s="195"/>
      <c r="J206" s="190"/>
      <c r="K206" s="190"/>
      <c r="L206" s="196"/>
      <c r="M206" s="197"/>
      <c r="N206" s="198"/>
      <c r="O206" s="198"/>
      <c r="P206" s="198"/>
      <c r="Q206" s="198"/>
      <c r="R206" s="198"/>
      <c r="S206" s="198"/>
      <c r="T206" s="199"/>
      <c r="AT206" s="200" t="s">
        <v>153</v>
      </c>
      <c r="AU206" s="200" t="s">
        <v>85</v>
      </c>
      <c r="AV206" s="12" t="s">
        <v>85</v>
      </c>
      <c r="AW206" s="12" t="s">
        <v>37</v>
      </c>
      <c r="AX206" s="12" t="s">
        <v>83</v>
      </c>
      <c r="AY206" s="200" t="s">
        <v>150</v>
      </c>
    </row>
    <row r="207" spans="1:65" s="2" customFormat="1" ht="36" customHeight="1" x14ac:dyDescent="0.2">
      <c r="A207" s="33"/>
      <c r="B207" s="34"/>
      <c r="C207" s="220" t="s">
        <v>394</v>
      </c>
      <c r="D207" s="220" t="s">
        <v>303</v>
      </c>
      <c r="E207" s="221" t="s">
        <v>395</v>
      </c>
      <c r="F207" s="222" t="s">
        <v>396</v>
      </c>
      <c r="G207" s="223" t="s">
        <v>306</v>
      </c>
      <c r="H207" s="224">
        <v>4</v>
      </c>
      <c r="I207" s="225"/>
      <c r="J207" s="226">
        <f>ROUND(I207*H207,2)</f>
        <v>0</v>
      </c>
      <c r="K207" s="222" t="s">
        <v>148</v>
      </c>
      <c r="L207" s="38"/>
      <c r="M207" s="227" t="s">
        <v>35</v>
      </c>
      <c r="N207" s="228" t="s">
        <v>47</v>
      </c>
      <c r="O207" s="63"/>
      <c r="P207" s="185">
        <f>O207*H207</f>
        <v>0</v>
      </c>
      <c r="Q207" s="185">
        <v>0</v>
      </c>
      <c r="R207" s="185">
        <f>Q207*H207</f>
        <v>0</v>
      </c>
      <c r="S207" s="185">
        <v>0</v>
      </c>
      <c r="T207" s="186">
        <f>S207*H207</f>
        <v>0</v>
      </c>
      <c r="U207" s="33"/>
      <c r="V207" s="33"/>
      <c r="W207" s="33"/>
      <c r="X207" s="33"/>
      <c r="Y207" s="33"/>
      <c r="Z207" s="33"/>
      <c r="AA207" s="33"/>
      <c r="AB207" s="33"/>
      <c r="AC207" s="33"/>
      <c r="AD207" s="33"/>
      <c r="AE207" s="33"/>
      <c r="AR207" s="187" t="s">
        <v>151</v>
      </c>
      <c r="AT207" s="187" t="s">
        <v>303</v>
      </c>
      <c r="AU207" s="187" t="s">
        <v>85</v>
      </c>
      <c r="AY207" s="16" t="s">
        <v>150</v>
      </c>
      <c r="BE207" s="188">
        <f>IF(N207="základní",J207,0)</f>
        <v>0</v>
      </c>
      <c r="BF207" s="188">
        <f>IF(N207="snížená",J207,0)</f>
        <v>0</v>
      </c>
      <c r="BG207" s="188">
        <f>IF(N207="zákl. přenesená",J207,0)</f>
        <v>0</v>
      </c>
      <c r="BH207" s="188">
        <f>IF(N207="sníž. přenesená",J207,0)</f>
        <v>0</v>
      </c>
      <c r="BI207" s="188">
        <f>IF(N207="nulová",J207,0)</f>
        <v>0</v>
      </c>
      <c r="BJ207" s="16" t="s">
        <v>83</v>
      </c>
      <c r="BK207" s="188">
        <f>ROUND(I207*H207,2)</f>
        <v>0</v>
      </c>
      <c r="BL207" s="16" t="s">
        <v>151</v>
      </c>
      <c r="BM207" s="187" t="s">
        <v>397</v>
      </c>
    </row>
    <row r="208" spans="1:65" s="2" customFormat="1" ht="39" x14ac:dyDescent="0.2">
      <c r="A208" s="33"/>
      <c r="B208" s="34"/>
      <c r="C208" s="35"/>
      <c r="D208" s="191" t="s">
        <v>308</v>
      </c>
      <c r="E208" s="35"/>
      <c r="F208" s="201" t="s">
        <v>398</v>
      </c>
      <c r="G208" s="35"/>
      <c r="H208" s="35"/>
      <c r="I208" s="114"/>
      <c r="J208" s="35"/>
      <c r="K208" s="35"/>
      <c r="L208" s="38"/>
      <c r="M208" s="202"/>
      <c r="N208" s="203"/>
      <c r="O208" s="63"/>
      <c r="P208" s="63"/>
      <c r="Q208" s="63"/>
      <c r="R208" s="63"/>
      <c r="S208" s="63"/>
      <c r="T208" s="64"/>
      <c r="U208" s="33"/>
      <c r="V208" s="33"/>
      <c r="W208" s="33"/>
      <c r="X208" s="33"/>
      <c r="Y208" s="33"/>
      <c r="Z208" s="33"/>
      <c r="AA208" s="33"/>
      <c r="AB208" s="33"/>
      <c r="AC208" s="33"/>
      <c r="AD208" s="33"/>
      <c r="AE208" s="33"/>
      <c r="AT208" s="16" t="s">
        <v>308</v>
      </c>
      <c r="AU208" s="16" t="s">
        <v>85</v>
      </c>
    </row>
    <row r="209" spans="1:65" s="12" customFormat="1" ht="11.25" x14ac:dyDescent="0.2">
      <c r="B209" s="189"/>
      <c r="C209" s="190"/>
      <c r="D209" s="191" t="s">
        <v>153</v>
      </c>
      <c r="E209" s="192" t="s">
        <v>35</v>
      </c>
      <c r="F209" s="193" t="s">
        <v>399</v>
      </c>
      <c r="G209" s="190"/>
      <c r="H209" s="194">
        <v>4</v>
      </c>
      <c r="I209" s="195"/>
      <c r="J209" s="190"/>
      <c r="K209" s="190"/>
      <c r="L209" s="196"/>
      <c r="M209" s="197"/>
      <c r="N209" s="198"/>
      <c r="O209" s="198"/>
      <c r="P209" s="198"/>
      <c r="Q209" s="198"/>
      <c r="R209" s="198"/>
      <c r="S209" s="198"/>
      <c r="T209" s="199"/>
      <c r="AT209" s="200" t="s">
        <v>153</v>
      </c>
      <c r="AU209" s="200" t="s">
        <v>85</v>
      </c>
      <c r="AV209" s="12" t="s">
        <v>85</v>
      </c>
      <c r="AW209" s="12" t="s">
        <v>37</v>
      </c>
      <c r="AX209" s="12" t="s">
        <v>83</v>
      </c>
      <c r="AY209" s="200" t="s">
        <v>150</v>
      </c>
    </row>
    <row r="210" spans="1:65" s="2" customFormat="1" ht="36" customHeight="1" x14ac:dyDescent="0.2">
      <c r="A210" s="33"/>
      <c r="B210" s="34"/>
      <c r="C210" s="220" t="s">
        <v>400</v>
      </c>
      <c r="D210" s="220" t="s">
        <v>303</v>
      </c>
      <c r="E210" s="221" t="s">
        <v>401</v>
      </c>
      <c r="F210" s="222" t="s">
        <v>402</v>
      </c>
      <c r="G210" s="223" t="s">
        <v>285</v>
      </c>
      <c r="H210" s="224">
        <v>80</v>
      </c>
      <c r="I210" s="225"/>
      <c r="J210" s="226">
        <f>ROUND(I210*H210,2)</f>
        <v>0</v>
      </c>
      <c r="K210" s="222" t="s">
        <v>148</v>
      </c>
      <c r="L210" s="38"/>
      <c r="M210" s="227" t="s">
        <v>35</v>
      </c>
      <c r="N210" s="228" t="s">
        <v>47</v>
      </c>
      <c r="O210" s="63"/>
      <c r="P210" s="185">
        <f>O210*H210</f>
        <v>0</v>
      </c>
      <c r="Q210" s="185">
        <v>0</v>
      </c>
      <c r="R210" s="185">
        <f>Q210*H210</f>
        <v>0</v>
      </c>
      <c r="S210" s="185">
        <v>0</v>
      </c>
      <c r="T210" s="186">
        <f>S210*H210</f>
        <v>0</v>
      </c>
      <c r="U210" s="33"/>
      <c r="V210" s="33"/>
      <c r="W210" s="33"/>
      <c r="X210" s="33"/>
      <c r="Y210" s="33"/>
      <c r="Z210" s="33"/>
      <c r="AA210" s="33"/>
      <c r="AB210" s="33"/>
      <c r="AC210" s="33"/>
      <c r="AD210" s="33"/>
      <c r="AE210" s="33"/>
      <c r="AR210" s="187" t="s">
        <v>151</v>
      </c>
      <c r="AT210" s="187" t="s">
        <v>303</v>
      </c>
      <c r="AU210" s="187" t="s">
        <v>85</v>
      </c>
      <c r="AY210" s="16" t="s">
        <v>150</v>
      </c>
      <c r="BE210" s="188">
        <f>IF(N210="základní",J210,0)</f>
        <v>0</v>
      </c>
      <c r="BF210" s="188">
        <f>IF(N210="snížená",J210,0)</f>
        <v>0</v>
      </c>
      <c r="BG210" s="188">
        <f>IF(N210="zákl. přenesená",J210,0)</f>
        <v>0</v>
      </c>
      <c r="BH210" s="188">
        <f>IF(N210="sníž. přenesená",J210,0)</f>
        <v>0</v>
      </c>
      <c r="BI210" s="188">
        <f>IF(N210="nulová",J210,0)</f>
        <v>0</v>
      </c>
      <c r="BJ210" s="16" t="s">
        <v>83</v>
      </c>
      <c r="BK210" s="188">
        <f>ROUND(I210*H210,2)</f>
        <v>0</v>
      </c>
      <c r="BL210" s="16" t="s">
        <v>151</v>
      </c>
      <c r="BM210" s="187" t="s">
        <v>403</v>
      </c>
    </row>
    <row r="211" spans="1:65" s="2" customFormat="1" ht="29.25" x14ac:dyDescent="0.2">
      <c r="A211" s="33"/>
      <c r="B211" s="34"/>
      <c r="C211" s="35"/>
      <c r="D211" s="191" t="s">
        <v>308</v>
      </c>
      <c r="E211" s="35"/>
      <c r="F211" s="201" t="s">
        <v>404</v>
      </c>
      <c r="G211" s="35"/>
      <c r="H211" s="35"/>
      <c r="I211" s="114"/>
      <c r="J211" s="35"/>
      <c r="K211" s="35"/>
      <c r="L211" s="38"/>
      <c r="M211" s="202"/>
      <c r="N211" s="203"/>
      <c r="O211" s="63"/>
      <c r="P211" s="63"/>
      <c r="Q211" s="63"/>
      <c r="R211" s="63"/>
      <c r="S211" s="63"/>
      <c r="T211" s="64"/>
      <c r="U211" s="33"/>
      <c r="V211" s="33"/>
      <c r="W211" s="33"/>
      <c r="X211" s="33"/>
      <c r="Y211" s="33"/>
      <c r="Z211" s="33"/>
      <c r="AA211" s="33"/>
      <c r="AB211" s="33"/>
      <c r="AC211" s="33"/>
      <c r="AD211" s="33"/>
      <c r="AE211" s="33"/>
      <c r="AT211" s="16" t="s">
        <v>308</v>
      </c>
      <c r="AU211" s="16" t="s">
        <v>85</v>
      </c>
    </row>
    <row r="212" spans="1:65" s="12" customFormat="1" ht="11.25" x14ac:dyDescent="0.2">
      <c r="B212" s="189"/>
      <c r="C212" s="190"/>
      <c r="D212" s="191" t="s">
        <v>153</v>
      </c>
      <c r="E212" s="192" t="s">
        <v>35</v>
      </c>
      <c r="F212" s="193" t="s">
        <v>393</v>
      </c>
      <c r="G212" s="190"/>
      <c r="H212" s="194">
        <v>80</v>
      </c>
      <c r="I212" s="195"/>
      <c r="J212" s="190"/>
      <c r="K212" s="190"/>
      <c r="L212" s="196"/>
      <c r="M212" s="197"/>
      <c r="N212" s="198"/>
      <c r="O212" s="198"/>
      <c r="P212" s="198"/>
      <c r="Q212" s="198"/>
      <c r="R212" s="198"/>
      <c r="S212" s="198"/>
      <c r="T212" s="199"/>
      <c r="AT212" s="200" t="s">
        <v>153</v>
      </c>
      <c r="AU212" s="200" t="s">
        <v>85</v>
      </c>
      <c r="AV212" s="12" t="s">
        <v>85</v>
      </c>
      <c r="AW212" s="12" t="s">
        <v>37</v>
      </c>
      <c r="AX212" s="12" t="s">
        <v>83</v>
      </c>
      <c r="AY212" s="200" t="s">
        <v>150</v>
      </c>
    </row>
    <row r="213" spans="1:65" s="2" customFormat="1" ht="24" customHeight="1" x14ac:dyDescent="0.2">
      <c r="A213" s="33"/>
      <c r="B213" s="34"/>
      <c r="C213" s="220" t="s">
        <v>405</v>
      </c>
      <c r="D213" s="220" t="s">
        <v>303</v>
      </c>
      <c r="E213" s="221" t="s">
        <v>406</v>
      </c>
      <c r="F213" s="222" t="s">
        <v>407</v>
      </c>
      <c r="G213" s="223" t="s">
        <v>291</v>
      </c>
      <c r="H213" s="224">
        <v>6.843</v>
      </c>
      <c r="I213" s="225"/>
      <c r="J213" s="226">
        <f>ROUND(I213*H213,2)</f>
        <v>0</v>
      </c>
      <c r="K213" s="222" t="s">
        <v>148</v>
      </c>
      <c r="L213" s="38"/>
      <c r="M213" s="227" t="s">
        <v>35</v>
      </c>
      <c r="N213" s="228" t="s">
        <v>47</v>
      </c>
      <c r="O213" s="63"/>
      <c r="P213" s="185">
        <f>O213*H213</f>
        <v>0</v>
      </c>
      <c r="Q213" s="185">
        <v>0</v>
      </c>
      <c r="R213" s="185">
        <f>Q213*H213</f>
        <v>0</v>
      </c>
      <c r="S213" s="185">
        <v>0</v>
      </c>
      <c r="T213" s="186">
        <f>S213*H213</f>
        <v>0</v>
      </c>
      <c r="U213" s="33"/>
      <c r="V213" s="33"/>
      <c r="W213" s="33"/>
      <c r="X213" s="33"/>
      <c r="Y213" s="33"/>
      <c r="Z213" s="33"/>
      <c r="AA213" s="33"/>
      <c r="AB213" s="33"/>
      <c r="AC213" s="33"/>
      <c r="AD213" s="33"/>
      <c r="AE213" s="33"/>
      <c r="AR213" s="187" t="s">
        <v>151</v>
      </c>
      <c r="AT213" s="187" t="s">
        <v>303</v>
      </c>
      <c r="AU213" s="187" t="s">
        <v>85</v>
      </c>
      <c r="AY213" s="16" t="s">
        <v>150</v>
      </c>
      <c r="BE213" s="188">
        <f>IF(N213="základní",J213,0)</f>
        <v>0</v>
      </c>
      <c r="BF213" s="188">
        <f>IF(N213="snížená",J213,0)</f>
        <v>0</v>
      </c>
      <c r="BG213" s="188">
        <f>IF(N213="zákl. přenesená",J213,0)</f>
        <v>0</v>
      </c>
      <c r="BH213" s="188">
        <f>IF(N213="sníž. přenesená",J213,0)</f>
        <v>0</v>
      </c>
      <c r="BI213" s="188">
        <f>IF(N213="nulová",J213,0)</f>
        <v>0</v>
      </c>
      <c r="BJ213" s="16" t="s">
        <v>83</v>
      </c>
      <c r="BK213" s="188">
        <f>ROUND(I213*H213,2)</f>
        <v>0</v>
      </c>
      <c r="BL213" s="16" t="s">
        <v>151</v>
      </c>
      <c r="BM213" s="187" t="s">
        <v>408</v>
      </c>
    </row>
    <row r="214" spans="1:65" s="2" customFormat="1" ht="19.5" x14ac:dyDescent="0.2">
      <c r="A214" s="33"/>
      <c r="B214" s="34"/>
      <c r="C214" s="35"/>
      <c r="D214" s="191" t="s">
        <v>308</v>
      </c>
      <c r="E214" s="35"/>
      <c r="F214" s="201" t="s">
        <v>409</v>
      </c>
      <c r="G214" s="35"/>
      <c r="H214" s="35"/>
      <c r="I214" s="114"/>
      <c r="J214" s="35"/>
      <c r="K214" s="35"/>
      <c r="L214" s="38"/>
      <c r="M214" s="202"/>
      <c r="N214" s="203"/>
      <c r="O214" s="63"/>
      <c r="P214" s="63"/>
      <c r="Q214" s="63"/>
      <c r="R214" s="63"/>
      <c r="S214" s="63"/>
      <c r="T214" s="64"/>
      <c r="U214" s="33"/>
      <c r="V214" s="33"/>
      <c r="W214" s="33"/>
      <c r="X214" s="33"/>
      <c r="Y214" s="33"/>
      <c r="Z214" s="33"/>
      <c r="AA214" s="33"/>
      <c r="AB214" s="33"/>
      <c r="AC214" s="33"/>
      <c r="AD214" s="33"/>
      <c r="AE214" s="33"/>
      <c r="AT214" s="16" t="s">
        <v>308</v>
      </c>
      <c r="AU214" s="16" t="s">
        <v>85</v>
      </c>
    </row>
    <row r="215" spans="1:65" s="2" customFormat="1" ht="19.5" x14ac:dyDescent="0.2">
      <c r="A215" s="33"/>
      <c r="B215" s="34"/>
      <c r="C215" s="35"/>
      <c r="D215" s="191" t="s">
        <v>159</v>
      </c>
      <c r="E215" s="35"/>
      <c r="F215" s="201" t="s">
        <v>410</v>
      </c>
      <c r="G215" s="35"/>
      <c r="H215" s="35"/>
      <c r="I215" s="114"/>
      <c r="J215" s="35"/>
      <c r="K215" s="35"/>
      <c r="L215" s="38"/>
      <c r="M215" s="202"/>
      <c r="N215" s="203"/>
      <c r="O215" s="63"/>
      <c r="P215" s="63"/>
      <c r="Q215" s="63"/>
      <c r="R215" s="63"/>
      <c r="S215" s="63"/>
      <c r="T215" s="64"/>
      <c r="U215" s="33"/>
      <c r="V215" s="33"/>
      <c r="W215" s="33"/>
      <c r="X215" s="33"/>
      <c r="Y215" s="33"/>
      <c r="Z215" s="33"/>
      <c r="AA215" s="33"/>
      <c r="AB215" s="33"/>
      <c r="AC215" s="33"/>
      <c r="AD215" s="33"/>
      <c r="AE215" s="33"/>
      <c r="AT215" s="16" t="s">
        <v>159</v>
      </c>
      <c r="AU215" s="16" t="s">
        <v>85</v>
      </c>
    </row>
    <row r="216" spans="1:65" s="12" customFormat="1" ht="11.25" x14ac:dyDescent="0.2">
      <c r="B216" s="189"/>
      <c r="C216" s="190"/>
      <c r="D216" s="191" t="s">
        <v>153</v>
      </c>
      <c r="E216" s="192" t="s">
        <v>35</v>
      </c>
      <c r="F216" s="193" t="s">
        <v>411</v>
      </c>
      <c r="G216" s="190"/>
      <c r="H216" s="194">
        <v>6.843</v>
      </c>
      <c r="I216" s="195"/>
      <c r="J216" s="190"/>
      <c r="K216" s="190"/>
      <c r="L216" s="196"/>
      <c r="M216" s="197"/>
      <c r="N216" s="198"/>
      <c r="O216" s="198"/>
      <c r="P216" s="198"/>
      <c r="Q216" s="198"/>
      <c r="R216" s="198"/>
      <c r="S216" s="198"/>
      <c r="T216" s="199"/>
      <c r="AT216" s="200" t="s">
        <v>153</v>
      </c>
      <c r="AU216" s="200" t="s">
        <v>85</v>
      </c>
      <c r="AV216" s="12" t="s">
        <v>85</v>
      </c>
      <c r="AW216" s="12" t="s">
        <v>37</v>
      </c>
      <c r="AX216" s="12" t="s">
        <v>83</v>
      </c>
      <c r="AY216" s="200" t="s">
        <v>150</v>
      </c>
    </row>
    <row r="217" spans="1:65" s="13" customFormat="1" ht="25.9" customHeight="1" x14ac:dyDescent="0.2">
      <c r="B217" s="204"/>
      <c r="C217" s="205"/>
      <c r="D217" s="206" t="s">
        <v>75</v>
      </c>
      <c r="E217" s="207" t="s">
        <v>412</v>
      </c>
      <c r="F217" s="207" t="s">
        <v>413</v>
      </c>
      <c r="G217" s="205"/>
      <c r="H217" s="205"/>
      <c r="I217" s="208"/>
      <c r="J217" s="209">
        <f>BK217</f>
        <v>0</v>
      </c>
      <c r="K217" s="205"/>
      <c r="L217" s="210"/>
      <c r="M217" s="211"/>
      <c r="N217" s="212"/>
      <c r="O217" s="212"/>
      <c r="P217" s="213">
        <f>SUM(P218:P280)</f>
        <v>0</v>
      </c>
      <c r="Q217" s="212"/>
      <c r="R217" s="213">
        <f>SUM(R218:R280)</f>
        <v>0</v>
      </c>
      <c r="S217" s="212"/>
      <c r="T217" s="214">
        <f>SUM(T218:T280)</f>
        <v>0</v>
      </c>
      <c r="AR217" s="215" t="s">
        <v>151</v>
      </c>
      <c r="AT217" s="216" t="s">
        <v>75</v>
      </c>
      <c r="AU217" s="216" t="s">
        <v>76</v>
      </c>
      <c r="AY217" s="215" t="s">
        <v>150</v>
      </c>
      <c r="BK217" s="217">
        <f>SUM(BK218:BK280)</f>
        <v>0</v>
      </c>
    </row>
    <row r="218" spans="1:65" s="2" customFormat="1" ht="36" customHeight="1" x14ac:dyDescent="0.2">
      <c r="A218" s="33"/>
      <c r="B218" s="34"/>
      <c r="C218" s="220" t="s">
        <v>414</v>
      </c>
      <c r="D218" s="220" t="s">
        <v>303</v>
      </c>
      <c r="E218" s="221" t="s">
        <v>415</v>
      </c>
      <c r="F218" s="222" t="s">
        <v>416</v>
      </c>
      <c r="G218" s="223" t="s">
        <v>147</v>
      </c>
      <c r="H218" s="224">
        <v>1</v>
      </c>
      <c r="I218" s="225"/>
      <c r="J218" s="226">
        <f t="shared" ref="J218:J238" si="0">ROUND(I218*H218,2)</f>
        <v>0</v>
      </c>
      <c r="K218" s="222" t="s">
        <v>148</v>
      </c>
      <c r="L218" s="38"/>
      <c r="M218" s="227" t="s">
        <v>35</v>
      </c>
      <c r="N218" s="228" t="s">
        <v>47</v>
      </c>
      <c r="O218" s="63"/>
      <c r="P218" s="185">
        <f t="shared" ref="P218:P238" si="1">O218*H218</f>
        <v>0</v>
      </c>
      <c r="Q218" s="185">
        <v>0</v>
      </c>
      <c r="R218" s="185">
        <f t="shared" ref="R218:R238" si="2">Q218*H218</f>
        <v>0</v>
      </c>
      <c r="S218" s="185">
        <v>0</v>
      </c>
      <c r="T218" s="186">
        <f t="shared" ref="T218:T238" si="3">S218*H218</f>
        <v>0</v>
      </c>
      <c r="U218" s="33"/>
      <c r="V218" s="33"/>
      <c r="W218" s="33"/>
      <c r="X218" s="33"/>
      <c r="Y218" s="33"/>
      <c r="Z218" s="33"/>
      <c r="AA218" s="33"/>
      <c r="AB218" s="33"/>
      <c r="AC218" s="33"/>
      <c r="AD218" s="33"/>
      <c r="AE218" s="33"/>
      <c r="AR218" s="187" t="s">
        <v>417</v>
      </c>
      <c r="AT218" s="187" t="s">
        <v>303</v>
      </c>
      <c r="AU218" s="187" t="s">
        <v>83</v>
      </c>
      <c r="AY218" s="16" t="s">
        <v>150</v>
      </c>
      <c r="BE218" s="188">
        <f t="shared" ref="BE218:BE238" si="4">IF(N218="základní",J218,0)</f>
        <v>0</v>
      </c>
      <c r="BF218" s="188">
        <f t="shared" ref="BF218:BF238" si="5">IF(N218="snížená",J218,0)</f>
        <v>0</v>
      </c>
      <c r="BG218" s="188">
        <f t="shared" ref="BG218:BG238" si="6">IF(N218="zákl. přenesená",J218,0)</f>
        <v>0</v>
      </c>
      <c r="BH218" s="188">
        <f t="shared" ref="BH218:BH238" si="7">IF(N218="sníž. přenesená",J218,0)</f>
        <v>0</v>
      </c>
      <c r="BI218" s="188">
        <f t="shared" ref="BI218:BI238" si="8">IF(N218="nulová",J218,0)</f>
        <v>0</v>
      </c>
      <c r="BJ218" s="16" t="s">
        <v>83</v>
      </c>
      <c r="BK218" s="188">
        <f t="shared" ref="BK218:BK238" si="9">ROUND(I218*H218,2)</f>
        <v>0</v>
      </c>
      <c r="BL218" s="16" t="s">
        <v>417</v>
      </c>
      <c r="BM218" s="187" t="s">
        <v>418</v>
      </c>
    </row>
    <row r="219" spans="1:65" s="2" customFormat="1" ht="60" customHeight="1" x14ac:dyDescent="0.2">
      <c r="A219" s="33"/>
      <c r="B219" s="34"/>
      <c r="C219" s="220" t="s">
        <v>419</v>
      </c>
      <c r="D219" s="220" t="s">
        <v>303</v>
      </c>
      <c r="E219" s="221" t="s">
        <v>420</v>
      </c>
      <c r="F219" s="222" t="s">
        <v>421</v>
      </c>
      <c r="G219" s="223" t="s">
        <v>147</v>
      </c>
      <c r="H219" s="224">
        <v>1</v>
      </c>
      <c r="I219" s="225"/>
      <c r="J219" s="226">
        <f t="shared" si="0"/>
        <v>0</v>
      </c>
      <c r="K219" s="222" t="s">
        <v>148</v>
      </c>
      <c r="L219" s="38"/>
      <c r="M219" s="227" t="s">
        <v>35</v>
      </c>
      <c r="N219" s="228" t="s">
        <v>47</v>
      </c>
      <c r="O219" s="63"/>
      <c r="P219" s="185">
        <f t="shared" si="1"/>
        <v>0</v>
      </c>
      <c r="Q219" s="185">
        <v>0</v>
      </c>
      <c r="R219" s="185">
        <f t="shared" si="2"/>
        <v>0</v>
      </c>
      <c r="S219" s="185">
        <v>0</v>
      </c>
      <c r="T219" s="186">
        <f t="shared" si="3"/>
        <v>0</v>
      </c>
      <c r="U219" s="33"/>
      <c r="V219" s="33"/>
      <c r="W219" s="33"/>
      <c r="X219" s="33"/>
      <c r="Y219" s="33"/>
      <c r="Z219" s="33"/>
      <c r="AA219" s="33"/>
      <c r="AB219" s="33"/>
      <c r="AC219" s="33"/>
      <c r="AD219" s="33"/>
      <c r="AE219" s="33"/>
      <c r="AR219" s="187" t="s">
        <v>417</v>
      </c>
      <c r="AT219" s="187" t="s">
        <v>303</v>
      </c>
      <c r="AU219" s="187" t="s">
        <v>83</v>
      </c>
      <c r="AY219" s="16" t="s">
        <v>150</v>
      </c>
      <c r="BE219" s="188">
        <f t="shared" si="4"/>
        <v>0</v>
      </c>
      <c r="BF219" s="188">
        <f t="shared" si="5"/>
        <v>0</v>
      </c>
      <c r="BG219" s="188">
        <f t="shared" si="6"/>
        <v>0</v>
      </c>
      <c r="BH219" s="188">
        <f t="shared" si="7"/>
        <v>0</v>
      </c>
      <c r="BI219" s="188">
        <f t="shared" si="8"/>
        <v>0</v>
      </c>
      <c r="BJ219" s="16" t="s">
        <v>83</v>
      </c>
      <c r="BK219" s="188">
        <f t="shared" si="9"/>
        <v>0</v>
      </c>
      <c r="BL219" s="16" t="s">
        <v>417</v>
      </c>
      <c r="BM219" s="187" t="s">
        <v>422</v>
      </c>
    </row>
    <row r="220" spans="1:65" s="2" customFormat="1" ht="24" customHeight="1" x14ac:dyDescent="0.2">
      <c r="A220" s="33"/>
      <c r="B220" s="34"/>
      <c r="C220" s="220" t="s">
        <v>423</v>
      </c>
      <c r="D220" s="220" t="s">
        <v>303</v>
      </c>
      <c r="E220" s="221" t="s">
        <v>424</v>
      </c>
      <c r="F220" s="222" t="s">
        <v>425</v>
      </c>
      <c r="G220" s="223" t="s">
        <v>147</v>
      </c>
      <c r="H220" s="224">
        <v>1</v>
      </c>
      <c r="I220" s="225"/>
      <c r="J220" s="226">
        <f t="shared" si="0"/>
        <v>0</v>
      </c>
      <c r="K220" s="222" t="s">
        <v>148</v>
      </c>
      <c r="L220" s="38"/>
      <c r="M220" s="227" t="s">
        <v>35</v>
      </c>
      <c r="N220" s="228" t="s">
        <v>47</v>
      </c>
      <c r="O220" s="63"/>
      <c r="P220" s="185">
        <f t="shared" si="1"/>
        <v>0</v>
      </c>
      <c r="Q220" s="185">
        <v>0</v>
      </c>
      <c r="R220" s="185">
        <f t="shared" si="2"/>
        <v>0</v>
      </c>
      <c r="S220" s="185">
        <v>0</v>
      </c>
      <c r="T220" s="186">
        <f t="shared" si="3"/>
        <v>0</v>
      </c>
      <c r="U220" s="33"/>
      <c r="V220" s="33"/>
      <c r="W220" s="33"/>
      <c r="X220" s="33"/>
      <c r="Y220" s="33"/>
      <c r="Z220" s="33"/>
      <c r="AA220" s="33"/>
      <c r="AB220" s="33"/>
      <c r="AC220" s="33"/>
      <c r="AD220" s="33"/>
      <c r="AE220" s="33"/>
      <c r="AR220" s="187" t="s">
        <v>417</v>
      </c>
      <c r="AT220" s="187" t="s">
        <v>303</v>
      </c>
      <c r="AU220" s="187" t="s">
        <v>83</v>
      </c>
      <c r="AY220" s="16" t="s">
        <v>150</v>
      </c>
      <c r="BE220" s="188">
        <f t="shared" si="4"/>
        <v>0</v>
      </c>
      <c r="BF220" s="188">
        <f t="shared" si="5"/>
        <v>0</v>
      </c>
      <c r="BG220" s="188">
        <f t="shared" si="6"/>
        <v>0</v>
      </c>
      <c r="BH220" s="188">
        <f t="shared" si="7"/>
        <v>0</v>
      </c>
      <c r="BI220" s="188">
        <f t="shared" si="8"/>
        <v>0</v>
      </c>
      <c r="BJ220" s="16" t="s">
        <v>83</v>
      </c>
      <c r="BK220" s="188">
        <f t="shared" si="9"/>
        <v>0</v>
      </c>
      <c r="BL220" s="16" t="s">
        <v>417</v>
      </c>
      <c r="BM220" s="187" t="s">
        <v>426</v>
      </c>
    </row>
    <row r="221" spans="1:65" s="2" customFormat="1" ht="24" customHeight="1" x14ac:dyDescent="0.2">
      <c r="A221" s="33"/>
      <c r="B221" s="34"/>
      <c r="C221" s="220" t="s">
        <v>427</v>
      </c>
      <c r="D221" s="220" t="s">
        <v>303</v>
      </c>
      <c r="E221" s="221" t="s">
        <v>428</v>
      </c>
      <c r="F221" s="222" t="s">
        <v>429</v>
      </c>
      <c r="G221" s="223" t="s">
        <v>147</v>
      </c>
      <c r="H221" s="224">
        <v>1</v>
      </c>
      <c r="I221" s="225"/>
      <c r="J221" s="226">
        <f t="shared" si="0"/>
        <v>0</v>
      </c>
      <c r="K221" s="222" t="s">
        <v>148</v>
      </c>
      <c r="L221" s="38"/>
      <c r="M221" s="227" t="s">
        <v>35</v>
      </c>
      <c r="N221" s="228" t="s">
        <v>47</v>
      </c>
      <c r="O221" s="63"/>
      <c r="P221" s="185">
        <f t="shared" si="1"/>
        <v>0</v>
      </c>
      <c r="Q221" s="185">
        <v>0</v>
      </c>
      <c r="R221" s="185">
        <f t="shared" si="2"/>
        <v>0</v>
      </c>
      <c r="S221" s="185">
        <v>0</v>
      </c>
      <c r="T221" s="186">
        <f t="shared" si="3"/>
        <v>0</v>
      </c>
      <c r="U221" s="33"/>
      <c r="V221" s="33"/>
      <c r="W221" s="33"/>
      <c r="X221" s="33"/>
      <c r="Y221" s="33"/>
      <c r="Z221" s="33"/>
      <c r="AA221" s="33"/>
      <c r="AB221" s="33"/>
      <c r="AC221" s="33"/>
      <c r="AD221" s="33"/>
      <c r="AE221" s="33"/>
      <c r="AR221" s="187" t="s">
        <v>417</v>
      </c>
      <c r="AT221" s="187" t="s">
        <v>303</v>
      </c>
      <c r="AU221" s="187" t="s">
        <v>83</v>
      </c>
      <c r="AY221" s="16" t="s">
        <v>150</v>
      </c>
      <c r="BE221" s="188">
        <f t="shared" si="4"/>
        <v>0</v>
      </c>
      <c r="BF221" s="188">
        <f t="shared" si="5"/>
        <v>0</v>
      </c>
      <c r="BG221" s="188">
        <f t="shared" si="6"/>
        <v>0</v>
      </c>
      <c r="BH221" s="188">
        <f t="shared" si="7"/>
        <v>0</v>
      </c>
      <c r="BI221" s="188">
        <f t="shared" si="8"/>
        <v>0</v>
      </c>
      <c r="BJ221" s="16" t="s">
        <v>83</v>
      </c>
      <c r="BK221" s="188">
        <f t="shared" si="9"/>
        <v>0</v>
      </c>
      <c r="BL221" s="16" t="s">
        <v>417</v>
      </c>
      <c r="BM221" s="187" t="s">
        <v>430</v>
      </c>
    </row>
    <row r="222" spans="1:65" s="2" customFormat="1" ht="24" customHeight="1" x14ac:dyDescent="0.2">
      <c r="A222" s="33"/>
      <c r="B222" s="34"/>
      <c r="C222" s="220" t="s">
        <v>431</v>
      </c>
      <c r="D222" s="220" t="s">
        <v>303</v>
      </c>
      <c r="E222" s="221" t="s">
        <v>432</v>
      </c>
      <c r="F222" s="222" t="s">
        <v>433</v>
      </c>
      <c r="G222" s="223" t="s">
        <v>147</v>
      </c>
      <c r="H222" s="224">
        <v>1</v>
      </c>
      <c r="I222" s="225"/>
      <c r="J222" s="226">
        <f t="shared" si="0"/>
        <v>0</v>
      </c>
      <c r="K222" s="222" t="s">
        <v>148</v>
      </c>
      <c r="L222" s="38"/>
      <c r="M222" s="227" t="s">
        <v>35</v>
      </c>
      <c r="N222" s="228" t="s">
        <v>47</v>
      </c>
      <c r="O222" s="63"/>
      <c r="P222" s="185">
        <f t="shared" si="1"/>
        <v>0</v>
      </c>
      <c r="Q222" s="185">
        <v>0</v>
      </c>
      <c r="R222" s="185">
        <f t="shared" si="2"/>
        <v>0</v>
      </c>
      <c r="S222" s="185">
        <v>0</v>
      </c>
      <c r="T222" s="186">
        <f t="shared" si="3"/>
        <v>0</v>
      </c>
      <c r="U222" s="33"/>
      <c r="V222" s="33"/>
      <c r="W222" s="33"/>
      <c r="X222" s="33"/>
      <c r="Y222" s="33"/>
      <c r="Z222" s="33"/>
      <c r="AA222" s="33"/>
      <c r="AB222" s="33"/>
      <c r="AC222" s="33"/>
      <c r="AD222" s="33"/>
      <c r="AE222" s="33"/>
      <c r="AR222" s="187" t="s">
        <v>417</v>
      </c>
      <c r="AT222" s="187" t="s">
        <v>303</v>
      </c>
      <c r="AU222" s="187" t="s">
        <v>83</v>
      </c>
      <c r="AY222" s="16" t="s">
        <v>150</v>
      </c>
      <c r="BE222" s="188">
        <f t="shared" si="4"/>
        <v>0</v>
      </c>
      <c r="BF222" s="188">
        <f t="shared" si="5"/>
        <v>0</v>
      </c>
      <c r="BG222" s="188">
        <f t="shared" si="6"/>
        <v>0</v>
      </c>
      <c r="BH222" s="188">
        <f t="shared" si="7"/>
        <v>0</v>
      </c>
      <c r="BI222" s="188">
        <f t="shared" si="8"/>
        <v>0</v>
      </c>
      <c r="BJ222" s="16" t="s">
        <v>83</v>
      </c>
      <c r="BK222" s="188">
        <f t="shared" si="9"/>
        <v>0</v>
      </c>
      <c r="BL222" s="16" t="s">
        <v>417</v>
      </c>
      <c r="BM222" s="187" t="s">
        <v>434</v>
      </c>
    </row>
    <row r="223" spans="1:65" s="2" customFormat="1" ht="24" customHeight="1" x14ac:dyDescent="0.2">
      <c r="A223" s="33"/>
      <c r="B223" s="34"/>
      <c r="C223" s="220" t="s">
        <v>435</v>
      </c>
      <c r="D223" s="220" t="s">
        <v>303</v>
      </c>
      <c r="E223" s="221" t="s">
        <v>436</v>
      </c>
      <c r="F223" s="222" t="s">
        <v>437</v>
      </c>
      <c r="G223" s="223" t="s">
        <v>147</v>
      </c>
      <c r="H223" s="224">
        <v>1</v>
      </c>
      <c r="I223" s="225"/>
      <c r="J223" s="226">
        <f t="shared" si="0"/>
        <v>0</v>
      </c>
      <c r="K223" s="222" t="s">
        <v>148</v>
      </c>
      <c r="L223" s="38"/>
      <c r="M223" s="227" t="s">
        <v>35</v>
      </c>
      <c r="N223" s="228" t="s">
        <v>47</v>
      </c>
      <c r="O223" s="63"/>
      <c r="P223" s="185">
        <f t="shared" si="1"/>
        <v>0</v>
      </c>
      <c r="Q223" s="185">
        <v>0</v>
      </c>
      <c r="R223" s="185">
        <f t="shared" si="2"/>
        <v>0</v>
      </c>
      <c r="S223" s="185">
        <v>0</v>
      </c>
      <c r="T223" s="186">
        <f t="shared" si="3"/>
        <v>0</v>
      </c>
      <c r="U223" s="33"/>
      <c r="V223" s="33"/>
      <c r="W223" s="33"/>
      <c r="X223" s="33"/>
      <c r="Y223" s="33"/>
      <c r="Z223" s="33"/>
      <c r="AA223" s="33"/>
      <c r="AB223" s="33"/>
      <c r="AC223" s="33"/>
      <c r="AD223" s="33"/>
      <c r="AE223" s="33"/>
      <c r="AR223" s="187" t="s">
        <v>417</v>
      </c>
      <c r="AT223" s="187" t="s">
        <v>303</v>
      </c>
      <c r="AU223" s="187" t="s">
        <v>83</v>
      </c>
      <c r="AY223" s="16" t="s">
        <v>150</v>
      </c>
      <c r="BE223" s="188">
        <f t="shared" si="4"/>
        <v>0</v>
      </c>
      <c r="BF223" s="188">
        <f t="shared" si="5"/>
        <v>0</v>
      </c>
      <c r="BG223" s="188">
        <f t="shared" si="6"/>
        <v>0</v>
      </c>
      <c r="BH223" s="188">
        <f t="shared" si="7"/>
        <v>0</v>
      </c>
      <c r="BI223" s="188">
        <f t="shared" si="8"/>
        <v>0</v>
      </c>
      <c r="BJ223" s="16" t="s">
        <v>83</v>
      </c>
      <c r="BK223" s="188">
        <f t="shared" si="9"/>
        <v>0</v>
      </c>
      <c r="BL223" s="16" t="s">
        <v>417</v>
      </c>
      <c r="BM223" s="187" t="s">
        <v>438</v>
      </c>
    </row>
    <row r="224" spans="1:65" s="2" customFormat="1" ht="24" customHeight="1" x14ac:dyDescent="0.2">
      <c r="A224" s="33"/>
      <c r="B224" s="34"/>
      <c r="C224" s="220" t="s">
        <v>439</v>
      </c>
      <c r="D224" s="220" t="s">
        <v>303</v>
      </c>
      <c r="E224" s="221" t="s">
        <v>440</v>
      </c>
      <c r="F224" s="222" t="s">
        <v>441</v>
      </c>
      <c r="G224" s="223" t="s">
        <v>147</v>
      </c>
      <c r="H224" s="224">
        <v>1</v>
      </c>
      <c r="I224" s="225"/>
      <c r="J224" s="226">
        <f t="shared" si="0"/>
        <v>0</v>
      </c>
      <c r="K224" s="222" t="s">
        <v>148</v>
      </c>
      <c r="L224" s="38"/>
      <c r="M224" s="227" t="s">
        <v>35</v>
      </c>
      <c r="N224" s="228" t="s">
        <v>47</v>
      </c>
      <c r="O224" s="63"/>
      <c r="P224" s="185">
        <f t="shared" si="1"/>
        <v>0</v>
      </c>
      <c r="Q224" s="185">
        <v>0</v>
      </c>
      <c r="R224" s="185">
        <f t="shared" si="2"/>
        <v>0</v>
      </c>
      <c r="S224" s="185">
        <v>0</v>
      </c>
      <c r="T224" s="186">
        <f t="shared" si="3"/>
        <v>0</v>
      </c>
      <c r="U224" s="33"/>
      <c r="V224" s="33"/>
      <c r="W224" s="33"/>
      <c r="X224" s="33"/>
      <c r="Y224" s="33"/>
      <c r="Z224" s="33"/>
      <c r="AA224" s="33"/>
      <c r="AB224" s="33"/>
      <c r="AC224" s="33"/>
      <c r="AD224" s="33"/>
      <c r="AE224" s="33"/>
      <c r="AR224" s="187" t="s">
        <v>417</v>
      </c>
      <c r="AT224" s="187" t="s">
        <v>303</v>
      </c>
      <c r="AU224" s="187" t="s">
        <v>83</v>
      </c>
      <c r="AY224" s="16" t="s">
        <v>150</v>
      </c>
      <c r="BE224" s="188">
        <f t="shared" si="4"/>
        <v>0</v>
      </c>
      <c r="BF224" s="188">
        <f t="shared" si="5"/>
        <v>0</v>
      </c>
      <c r="BG224" s="188">
        <f t="shared" si="6"/>
        <v>0</v>
      </c>
      <c r="BH224" s="188">
        <f t="shared" si="7"/>
        <v>0</v>
      </c>
      <c r="BI224" s="188">
        <f t="shared" si="8"/>
        <v>0</v>
      </c>
      <c r="BJ224" s="16" t="s">
        <v>83</v>
      </c>
      <c r="BK224" s="188">
        <f t="shared" si="9"/>
        <v>0</v>
      </c>
      <c r="BL224" s="16" t="s">
        <v>417</v>
      </c>
      <c r="BM224" s="187" t="s">
        <v>442</v>
      </c>
    </row>
    <row r="225" spans="1:65" s="2" customFormat="1" ht="24" customHeight="1" x14ac:dyDescent="0.2">
      <c r="A225" s="33"/>
      <c r="B225" s="34"/>
      <c r="C225" s="220" t="s">
        <v>443</v>
      </c>
      <c r="D225" s="220" t="s">
        <v>303</v>
      </c>
      <c r="E225" s="221" t="s">
        <v>444</v>
      </c>
      <c r="F225" s="222" t="s">
        <v>445</v>
      </c>
      <c r="G225" s="223" t="s">
        <v>147</v>
      </c>
      <c r="H225" s="224">
        <v>1</v>
      </c>
      <c r="I225" s="225"/>
      <c r="J225" s="226">
        <f t="shared" si="0"/>
        <v>0</v>
      </c>
      <c r="K225" s="222" t="s">
        <v>148</v>
      </c>
      <c r="L225" s="38"/>
      <c r="M225" s="227" t="s">
        <v>35</v>
      </c>
      <c r="N225" s="228" t="s">
        <v>47</v>
      </c>
      <c r="O225" s="63"/>
      <c r="P225" s="185">
        <f t="shared" si="1"/>
        <v>0</v>
      </c>
      <c r="Q225" s="185">
        <v>0</v>
      </c>
      <c r="R225" s="185">
        <f t="shared" si="2"/>
        <v>0</v>
      </c>
      <c r="S225" s="185">
        <v>0</v>
      </c>
      <c r="T225" s="186">
        <f t="shared" si="3"/>
        <v>0</v>
      </c>
      <c r="U225" s="33"/>
      <c r="V225" s="33"/>
      <c r="W225" s="33"/>
      <c r="X225" s="33"/>
      <c r="Y225" s="33"/>
      <c r="Z225" s="33"/>
      <c r="AA225" s="33"/>
      <c r="AB225" s="33"/>
      <c r="AC225" s="33"/>
      <c r="AD225" s="33"/>
      <c r="AE225" s="33"/>
      <c r="AR225" s="187" t="s">
        <v>417</v>
      </c>
      <c r="AT225" s="187" t="s">
        <v>303</v>
      </c>
      <c r="AU225" s="187" t="s">
        <v>83</v>
      </c>
      <c r="AY225" s="16" t="s">
        <v>150</v>
      </c>
      <c r="BE225" s="188">
        <f t="shared" si="4"/>
        <v>0</v>
      </c>
      <c r="BF225" s="188">
        <f t="shared" si="5"/>
        <v>0</v>
      </c>
      <c r="BG225" s="188">
        <f t="shared" si="6"/>
        <v>0</v>
      </c>
      <c r="BH225" s="188">
        <f t="shared" si="7"/>
        <v>0</v>
      </c>
      <c r="BI225" s="188">
        <f t="shared" si="8"/>
        <v>0</v>
      </c>
      <c r="BJ225" s="16" t="s">
        <v>83</v>
      </c>
      <c r="BK225" s="188">
        <f t="shared" si="9"/>
        <v>0</v>
      </c>
      <c r="BL225" s="16" t="s">
        <v>417</v>
      </c>
      <c r="BM225" s="187" t="s">
        <v>446</v>
      </c>
    </row>
    <row r="226" spans="1:65" s="2" customFormat="1" ht="24" customHeight="1" x14ac:dyDescent="0.2">
      <c r="A226" s="33"/>
      <c r="B226" s="34"/>
      <c r="C226" s="220" t="s">
        <v>447</v>
      </c>
      <c r="D226" s="220" t="s">
        <v>303</v>
      </c>
      <c r="E226" s="221" t="s">
        <v>448</v>
      </c>
      <c r="F226" s="222" t="s">
        <v>449</v>
      </c>
      <c r="G226" s="223" t="s">
        <v>147</v>
      </c>
      <c r="H226" s="224">
        <v>1</v>
      </c>
      <c r="I226" s="225"/>
      <c r="J226" s="226">
        <f t="shared" si="0"/>
        <v>0</v>
      </c>
      <c r="K226" s="222" t="s">
        <v>148</v>
      </c>
      <c r="L226" s="38"/>
      <c r="M226" s="227" t="s">
        <v>35</v>
      </c>
      <c r="N226" s="228" t="s">
        <v>47</v>
      </c>
      <c r="O226" s="63"/>
      <c r="P226" s="185">
        <f t="shared" si="1"/>
        <v>0</v>
      </c>
      <c r="Q226" s="185">
        <v>0</v>
      </c>
      <c r="R226" s="185">
        <f t="shared" si="2"/>
        <v>0</v>
      </c>
      <c r="S226" s="185">
        <v>0</v>
      </c>
      <c r="T226" s="186">
        <f t="shared" si="3"/>
        <v>0</v>
      </c>
      <c r="U226" s="33"/>
      <c r="V226" s="33"/>
      <c r="W226" s="33"/>
      <c r="X226" s="33"/>
      <c r="Y226" s="33"/>
      <c r="Z226" s="33"/>
      <c r="AA226" s="33"/>
      <c r="AB226" s="33"/>
      <c r="AC226" s="33"/>
      <c r="AD226" s="33"/>
      <c r="AE226" s="33"/>
      <c r="AR226" s="187" t="s">
        <v>417</v>
      </c>
      <c r="AT226" s="187" t="s">
        <v>303</v>
      </c>
      <c r="AU226" s="187" t="s">
        <v>83</v>
      </c>
      <c r="AY226" s="16" t="s">
        <v>150</v>
      </c>
      <c r="BE226" s="188">
        <f t="shared" si="4"/>
        <v>0</v>
      </c>
      <c r="BF226" s="188">
        <f t="shared" si="5"/>
        <v>0</v>
      </c>
      <c r="BG226" s="188">
        <f t="shared" si="6"/>
        <v>0</v>
      </c>
      <c r="BH226" s="188">
        <f t="shared" si="7"/>
        <v>0</v>
      </c>
      <c r="BI226" s="188">
        <f t="shared" si="8"/>
        <v>0</v>
      </c>
      <c r="BJ226" s="16" t="s">
        <v>83</v>
      </c>
      <c r="BK226" s="188">
        <f t="shared" si="9"/>
        <v>0</v>
      </c>
      <c r="BL226" s="16" t="s">
        <v>417</v>
      </c>
      <c r="BM226" s="187" t="s">
        <v>450</v>
      </c>
    </row>
    <row r="227" spans="1:65" s="2" customFormat="1" ht="24" customHeight="1" x14ac:dyDescent="0.2">
      <c r="A227" s="33"/>
      <c r="B227" s="34"/>
      <c r="C227" s="220" t="s">
        <v>451</v>
      </c>
      <c r="D227" s="220" t="s">
        <v>303</v>
      </c>
      <c r="E227" s="221" t="s">
        <v>452</v>
      </c>
      <c r="F227" s="222" t="s">
        <v>453</v>
      </c>
      <c r="G227" s="223" t="s">
        <v>147</v>
      </c>
      <c r="H227" s="224">
        <v>1</v>
      </c>
      <c r="I227" s="225"/>
      <c r="J227" s="226">
        <f t="shared" si="0"/>
        <v>0</v>
      </c>
      <c r="K227" s="222" t="s">
        <v>148</v>
      </c>
      <c r="L227" s="38"/>
      <c r="M227" s="227" t="s">
        <v>35</v>
      </c>
      <c r="N227" s="228" t="s">
        <v>47</v>
      </c>
      <c r="O227" s="63"/>
      <c r="P227" s="185">
        <f t="shared" si="1"/>
        <v>0</v>
      </c>
      <c r="Q227" s="185">
        <v>0</v>
      </c>
      <c r="R227" s="185">
        <f t="shared" si="2"/>
        <v>0</v>
      </c>
      <c r="S227" s="185">
        <v>0</v>
      </c>
      <c r="T227" s="186">
        <f t="shared" si="3"/>
        <v>0</v>
      </c>
      <c r="U227" s="33"/>
      <c r="V227" s="33"/>
      <c r="W227" s="33"/>
      <c r="X227" s="33"/>
      <c r="Y227" s="33"/>
      <c r="Z227" s="33"/>
      <c r="AA227" s="33"/>
      <c r="AB227" s="33"/>
      <c r="AC227" s="33"/>
      <c r="AD227" s="33"/>
      <c r="AE227" s="33"/>
      <c r="AR227" s="187" t="s">
        <v>417</v>
      </c>
      <c r="AT227" s="187" t="s">
        <v>303</v>
      </c>
      <c r="AU227" s="187" t="s">
        <v>83</v>
      </c>
      <c r="AY227" s="16" t="s">
        <v>150</v>
      </c>
      <c r="BE227" s="188">
        <f t="shared" si="4"/>
        <v>0</v>
      </c>
      <c r="BF227" s="188">
        <f t="shared" si="5"/>
        <v>0</v>
      </c>
      <c r="BG227" s="188">
        <f t="shared" si="6"/>
        <v>0</v>
      </c>
      <c r="BH227" s="188">
        <f t="shared" si="7"/>
        <v>0</v>
      </c>
      <c r="BI227" s="188">
        <f t="shared" si="8"/>
        <v>0</v>
      </c>
      <c r="BJ227" s="16" t="s">
        <v>83</v>
      </c>
      <c r="BK227" s="188">
        <f t="shared" si="9"/>
        <v>0</v>
      </c>
      <c r="BL227" s="16" t="s">
        <v>417</v>
      </c>
      <c r="BM227" s="187" t="s">
        <v>454</v>
      </c>
    </row>
    <row r="228" spans="1:65" s="2" customFormat="1" ht="24" customHeight="1" x14ac:dyDescent="0.2">
      <c r="A228" s="33"/>
      <c r="B228" s="34"/>
      <c r="C228" s="220" t="s">
        <v>455</v>
      </c>
      <c r="D228" s="220" t="s">
        <v>303</v>
      </c>
      <c r="E228" s="221" t="s">
        <v>456</v>
      </c>
      <c r="F228" s="222" t="s">
        <v>457</v>
      </c>
      <c r="G228" s="223" t="s">
        <v>147</v>
      </c>
      <c r="H228" s="224">
        <v>1</v>
      </c>
      <c r="I228" s="225"/>
      <c r="J228" s="226">
        <f t="shared" si="0"/>
        <v>0</v>
      </c>
      <c r="K228" s="222" t="s">
        <v>148</v>
      </c>
      <c r="L228" s="38"/>
      <c r="M228" s="227" t="s">
        <v>35</v>
      </c>
      <c r="N228" s="228" t="s">
        <v>47</v>
      </c>
      <c r="O228" s="63"/>
      <c r="P228" s="185">
        <f t="shared" si="1"/>
        <v>0</v>
      </c>
      <c r="Q228" s="185">
        <v>0</v>
      </c>
      <c r="R228" s="185">
        <f t="shared" si="2"/>
        <v>0</v>
      </c>
      <c r="S228" s="185">
        <v>0</v>
      </c>
      <c r="T228" s="186">
        <f t="shared" si="3"/>
        <v>0</v>
      </c>
      <c r="U228" s="33"/>
      <c r="V228" s="33"/>
      <c r="W228" s="33"/>
      <c r="X228" s="33"/>
      <c r="Y228" s="33"/>
      <c r="Z228" s="33"/>
      <c r="AA228" s="33"/>
      <c r="AB228" s="33"/>
      <c r="AC228" s="33"/>
      <c r="AD228" s="33"/>
      <c r="AE228" s="33"/>
      <c r="AR228" s="187" t="s">
        <v>417</v>
      </c>
      <c r="AT228" s="187" t="s">
        <v>303</v>
      </c>
      <c r="AU228" s="187" t="s">
        <v>83</v>
      </c>
      <c r="AY228" s="16" t="s">
        <v>150</v>
      </c>
      <c r="BE228" s="188">
        <f t="shared" si="4"/>
        <v>0</v>
      </c>
      <c r="BF228" s="188">
        <f t="shared" si="5"/>
        <v>0</v>
      </c>
      <c r="BG228" s="188">
        <f t="shared" si="6"/>
        <v>0</v>
      </c>
      <c r="BH228" s="188">
        <f t="shared" si="7"/>
        <v>0</v>
      </c>
      <c r="BI228" s="188">
        <f t="shared" si="8"/>
        <v>0</v>
      </c>
      <c r="BJ228" s="16" t="s">
        <v>83</v>
      </c>
      <c r="BK228" s="188">
        <f t="shared" si="9"/>
        <v>0</v>
      </c>
      <c r="BL228" s="16" t="s">
        <v>417</v>
      </c>
      <c r="BM228" s="187" t="s">
        <v>458</v>
      </c>
    </row>
    <row r="229" spans="1:65" s="2" customFormat="1" ht="24" customHeight="1" x14ac:dyDescent="0.2">
      <c r="A229" s="33"/>
      <c r="B229" s="34"/>
      <c r="C229" s="220" t="s">
        <v>459</v>
      </c>
      <c r="D229" s="220" t="s">
        <v>303</v>
      </c>
      <c r="E229" s="221" t="s">
        <v>460</v>
      </c>
      <c r="F229" s="222" t="s">
        <v>461</v>
      </c>
      <c r="G229" s="223" t="s">
        <v>147</v>
      </c>
      <c r="H229" s="224">
        <v>1</v>
      </c>
      <c r="I229" s="225"/>
      <c r="J229" s="226">
        <f t="shared" si="0"/>
        <v>0</v>
      </c>
      <c r="K229" s="222" t="s">
        <v>148</v>
      </c>
      <c r="L229" s="38"/>
      <c r="M229" s="227" t="s">
        <v>35</v>
      </c>
      <c r="N229" s="228" t="s">
        <v>47</v>
      </c>
      <c r="O229" s="63"/>
      <c r="P229" s="185">
        <f t="shared" si="1"/>
        <v>0</v>
      </c>
      <c r="Q229" s="185">
        <v>0</v>
      </c>
      <c r="R229" s="185">
        <f t="shared" si="2"/>
        <v>0</v>
      </c>
      <c r="S229" s="185">
        <v>0</v>
      </c>
      <c r="T229" s="186">
        <f t="shared" si="3"/>
        <v>0</v>
      </c>
      <c r="U229" s="33"/>
      <c r="V229" s="33"/>
      <c r="W229" s="33"/>
      <c r="X229" s="33"/>
      <c r="Y229" s="33"/>
      <c r="Z229" s="33"/>
      <c r="AA229" s="33"/>
      <c r="AB229" s="33"/>
      <c r="AC229" s="33"/>
      <c r="AD229" s="33"/>
      <c r="AE229" s="33"/>
      <c r="AR229" s="187" t="s">
        <v>417</v>
      </c>
      <c r="AT229" s="187" t="s">
        <v>303</v>
      </c>
      <c r="AU229" s="187" t="s">
        <v>83</v>
      </c>
      <c r="AY229" s="16" t="s">
        <v>150</v>
      </c>
      <c r="BE229" s="188">
        <f t="shared" si="4"/>
        <v>0</v>
      </c>
      <c r="BF229" s="188">
        <f t="shared" si="5"/>
        <v>0</v>
      </c>
      <c r="BG229" s="188">
        <f t="shared" si="6"/>
        <v>0</v>
      </c>
      <c r="BH229" s="188">
        <f t="shared" si="7"/>
        <v>0</v>
      </c>
      <c r="BI229" s="188">
        <f t="shared" si="8"/>
        <v>0</v>
      </c>
      <c r="BJ229" s="16" t="s">
        <v>83</v>
      </c>
      <c r="BK229" s="188">
        <f t="shared" si="9"/>
        <v>0</v>
      </c>
      <c r="BL229" s="16" t="s">
        <v>417</v>
      </c>
      <c r="BM229" s="187" t="s">
        <v>462</v>
      </c>
    </row>
    <row r="230" spans="1:65" s="2" customFormat="1" ht="24" customHeight="1" x14ac:dyDescent="0.2">
      <c r="A230" s="33"/>
      <c r="B230" s="34"/>
      <c r="C230" s="220" t="s">
        <v>463</v>
      </c>
      <c r="D230" s="220" t="s">
        <v>303</v>
      </c>
      <c r="E230" s="221" t="s">
        <v>464</v>
      </c>
      <c r="F230" s="222" t="s">
        <v>465</v>
      </c>
      <c r="G230" s="223" t="s">
        <v>147</v>
      </c>
      <c r="H230" s="224">
        <v>1</v>
      </c>
      <c r="I230" s="225"/>
      <c r="J230" s="226">
        <f t="shared" si="0"/>
        <v>0</v>
      </c>
      <c r="K230" s="222" t="s">
        <v>148</v>
      </c>
      <c r="L230" s="38"/>
      <c r="M230" s="227" t="s">
        <v>35</v>
      </c>
      <c r="N230" s="228" t="s">
        <v>47</v>
      </c>
      <c r="O230" s="63"/>
      <c r="P230" s="185">
        <f t="shared" si="1"/>
        <v>0</v>
      </c>
      <c r="Q230" s="185">
        <v>0</v>
      </c>
      <c r="R230" s="185">
        <f t="shared" si="2"/>
        <v>0</v>
      </c>
      <c r="S230" s="185">
        <v>0</v>
      </c>
      <c r="T230" s="186">
        <f t="shared" si="3"/>
        <v>0</v>
      </c>
      <c r="U230" s="33"/>
      <c r="V230" s="33"/>
      <c r="W230" s="33"/>
      <c r="X230" s="33"/>
      <c r="Y230" s="33"/>
      <c r="Z230" s="33"/>
      <c r="AA230" s="33"/>
      <c r="AB230" s="33"/>
      <c r="AC230" s="33"/>
      <c r="AD230" s="33"/>
      <c r="AE230" s="33"/>
      <c r="AR230" s="187" t="s">
        <v>417</v>
      </c>
      <c r="AT230" s="187" t="s">
        <v>303</v>
      </c>
      <c r="AU230" s="187" t="s">
        <v>83</v>
      </c>
      <c r="AY230" s="16" t="s">
        <v>150</v>
      </c>
      <c r="BE230" s="188">
        <f t="shared" si="4"/>
        <v>0</v>
      </c>
      <c r="BF230" s="188">
        <f t="shared" si="5"/>
        <v>0</v>
      </c>
      <c r="BG230" s="188">
        <f t="shared" si="6"/>
        <v>0</v>
      </c>
      <c r="BH230" s="188">
        <f t="shared" si="7"/>
        <v>0</v>
      </c>
      <c r="BI230" s="188">
        <f t="shared" si="8"/>
        <v>0</v>
      </c>
      <c r="BJ230" s="16" t="s">
        <v>83</v>
      </c>
      <c r="BK230" s="188">
        <f t="shared" si="9"/>
        <v>0</v>
      </c>
      <c r="BL230" s="16" t="s">
        <v>417</v>
      </c>
      <c r="BM230" s="187" t="s">
        <v>466</v>
      </c>
    </row>
    <row r="231" spans="1:65" s="2" customFormat="1" ht="24" customHeight="1" x14ac:dyDescent="0.2">
      <c r="A231" s="33"/>
      <c r="B231" s="34"/>
      <c r="C231" s="220" t="s">
        <v>467</v>
      </c>
      <c r="D231" s="220" t="s">
        <v>303</v>
      </c>
      <c r="E231" s="221" t="s">
        <v>468</v>
      </c>
      <c r="F231" s="222" t="s">
        <v>469</v>
      </c>
      <c r="G231" s="223" t="s">
        <v>147</v>
      </c>
      <c r="H231" s="224">
        <v>1</v>
      </c>
      <c r="I231" s="225"/>
      <c r="J231" s="226">
        <f t="shared" si="0"/>
        <v>0</v>
      </c>
      <c r="K231" s="222" t="s">
        <v>148</v>
      </c>
      <c r="L231" s="38"/>
      <c r="M231" s="227" t="s">
        <v>35</v>
      </c>
      <c r="N231" s="228" t="s">
        <v>47</v>
      </c>
      <c r="O231" s="63"/>
      <c r="P231" s="185">
        <f t="shared" si="1"/>
        <v>0</v>
      </c>
      <c r="Q231" s="185">
        <v>0</v>
      </c>
      <c r="R231" s="185">
        <f t="shared" si="2"/>
        <v>0</v>
      </c>
      <c r="S231" s="185">
        <v>0</v>
      </c>
      <c r="T231" s="186">
        <f t="shared" si="3"/>
        <v>0</v>
      </c>
      <c r="U231" s="33"/>
      <c r="V231" s="33"/>
      <c r="W231" s="33"/>
      <c r="X231" s="33"/>
      <c r="Y231" s="33"/>
      <c r="Z231" s="33"/>
      <c r="AA231" s="33"/>
      <c r="AB231" s="33"/>
      <c r="AC231" s="33"/>
      <c r="AD231" s="33"/>
      <c r="AE231" s="33"/>
      <c r="AR231" s="187" t="s">
        <v>417</v>
      </c>
      <c r="AT231" s="187" t="s">
        <v>303</v>
      </c>
      <c r="AU231" s="187" t="s">
        <v>83</v>
      </c>
      <c r="AY231" s="16" t="s">
        <v>150</v>
      </c>
      <c r="BE231" s="188">
        <f t="shared" si="4"/>
        <v>0</v>
      </c>
      <c r="BF231" s="188">
        <f t="shared" si="5"/>
        <v>0</v>
      </c>
      <c r="BG231" s="188">
        <f t="shared" si="6"/>
        <v>0</v>
      </c>
      <c r="BH231" s="188">
        <f t="shared" si="7"/>
        <v>0</v>
      </c>
      <c r="BI231" s="188">
        <f t="shared" si="8"/>
        <v>0</v>
      </c>
      <c r="BJ231" s="16" t="s">
        <v>83</v>
      </c>
      <c r="BK231" s="188">
        <f t="shared" si="9"/>
        <v>0</v>
      </c>
      <c r="BL231" s="16" t="s">
        <v>417</v>
      </c>
      <c r="BM231" s="187" t="s">
        <v>470</v>
      </c>
    </row>
    <row r="232" spans="1:65" s="2" customFormat="1" ht="24" customHeight="1" x14ac:dyDescent="0.2">
      <c r="A232" s="33"/>
      <c r="B232" s="34"/>
      <c r="C232" s="220" t="s">
        <v>471</v>
      </c>
      <c r="D232" s="220" t="s">
        <v>303</v>
      </c>
      <c r="E232" s="221" t="s">
        <v>472</v>
      </c>
      <c r="F232" s="222" t="s">
        <v>473</v>
      </c>
      <c r="G232" s="223" t="s">
        <v>147</v>
      </c>
      <c r="H232" s="224">
        <v>1</v>
      </c>
      <c r="I232" s="225"/>
      <c r="J232" s="226">
        <f t="shared" si="0"/>
        <v>0</v>
      </c>
      <c r="K232" s="222" t="s">
        <v>148</v>
      </c>
      <c r="L232" s="38"/>
      <c r="M232" s="227" t="s">
        <v>35</v>
      </c>
      <c r="N232" s="228" t="s">
        <v>47</v>
      </c>
      <c r="O232" s="63"/>
      <c r="P232" s="185">
        <f t="shared" si="1"/>
        <v>0</v>
      </c>
      <c r="Q232" s="185">
        <v>0</v>
      </c>
      <c r="R232" s="185">
        <f t="shared" si="2"/>
        <v>0</v>
      </c>
      <c r="S232" s="185">
        <v>0</v>
      </c>
      <c r="T232" s="186">
        <f t="shared" si="3"/>
        <v>0</v>
      </c>
      <c r="U232" s="33"/>
      <c r="V232" s="33"/>
      <c r="W232" s="33"/>
      <c r="X232" s="33"/>
      <c r="Y232" s="33"/>
      <c r="Z232" s="33"/>
      <c r="AA232" s="33"/>
      <c r="AB232" s="33"/>
      <c r="AC232" s="33"/>
      <c r="AD232" s="33"/>
      <c r="AE232" s="33"/>
      <c r="AR232" s="187" t="s">
        <v>417</v>
      </c>
      <c r="AT232" s="187" t="s">
        <v>303</v>
      </c>
      <c r="AU232" s="187" t="s">
        <v>83</v>
      </c>
      <c r="AY232" s="16" t="s">
        <v>150</v>
      </c>
      <c r="BE232" s="188">
        <f t="shared" si="4"/>
        <v>0</v>
      </c>
      <c r="BF232" s="188">
        <f t="shared" si="5"/>
        <v>0</v>
      </c>
      <c r="BG232" s="188">
        <f t="shared" si="6"/>
        <v>0</v>
      </c>
      <c r="BH232" s="188">
        <f t="shared" si="7"/>
        <v>0</v>
      </c>
      <c r="BI232" s="188">
        <f t="shared" si="8"/>
        <v>0</v>
      </c>
      <c r="BJ232" s="16" t="s">
        <v>83</v>
      </c>
      <c r="BK232" s="188">
        <f t="shared" si="9"/>
        <v>0</v>
      </c>
      <c r="BL232" s="16" t="s">
        <v>417</v>
      </c>
      <c r="BM232" s="187" t="s">
        <v>474</v>
      </c>
    </row>
    <row r="233" spans="1:65" s="2" customFormat="1" ht="24" customHeight="1" x14ac:dyDescent="0.2">
      <c r="A233" s="33"/>
      <c r="B233" s="34"/>
      <c r="C233" s="220" t="s">
        <v>475</v>
      </c>
      <c r="D233" s="220" t="s">
        <v>303</v>
      </c>
      <c r="E233" s="221" t="s">
        <v>476</v>
      </c>
      <c r="F233" s="222" t="s">
        <v>477</v>
      </c>
      <c r="G233" s="223" t="s">
        <v>147</v>
      </c>
      <c r="H233" s="224">
        <v>1</v>
      </c>
      <c r="I233" s="225"/>
      <c r="J233" s="226">
        <f t="shared" si="0"/>
        <v>0</v>
      </c>
      <c r="K233" s="222" t="s">
        <v>148</v>
      </c>
      <c r="L233" s="38"/>
      <c r="M233" s="227" t="s">
        <v>35</v>
      </c>
      <c r="N233" s="228" t="s">
        <v>47</v>
      </c>
      <c r="O233" s="63"/>
      <c r="P233" s="185">
        <f t="shared" si="1"/>
        <v>0</v>
      </c>
      <c r="Q233" s="185">
        <v>0</v>
      </c>
      <c r="R233" s="185">
        <f t="shared" si="2"/>
        <v>0</v>
      </c>
      <c r="S233" s="185">
        <v>0</v>
      </c>
      <c r="T233" s="186">
        <f t="shared" si="3"/>
        <v>0</v>
      </c>
      <c r="U233" s="33"/>
      <c r="V233" s="33"/>
      <c r="W233" s="33"/>
      <c r="X233" s="33"/>
      <c r="Y233" s="33"/>
      <c r="Z233" s="33"/>
      <c r="AA233" s="33"/>
      <c r="AB233" s="33"/>
      <c r="AC233" s="33"/>
      <c r="AD233" s="33"/>
      <c r="AE233" s="33"/>
      <c r="AR233" s="187" t="s">
        <v>417</v>
      </c>
      <c r="AT233" s="187" t="s">
        <v>303</v>
      </c>
      <c r="AU233" s="187" t="s">
        <v>83</v>
      </c>
      <c r="AY233" s="16" t="s">
        <v>150</v>
      </c>
      <c r="BE233" s="188">
        <f t="shared" si="4"/>
        <v>0</v>
      </c>
      <c r="BF233" s="188">
        <f t="shared" si="5"/>
        <v>0</v>
      </c>
      <c r="BG233" s="188">
        <f t="shared" si="6"/>
        <v>0</v>
      </c>
      <c r="BH233" s="188">
        <f t="shared" si="7"/>
        <v>0</v>
      </c>
      <c r="BI233" s="188">
        <f t="shared" si="8"/>
        <v>0</v>
      </c>
      <c r="BJ233" s="16" t="s">
        <v>83</v>
      </c>
      <c r="BK233" s="188">
        <f t="shared" si="9"/>
        <v>0</v>
      </c>
      <c r="BL233" s="16" t="s">
        <v>417</v>
      </c>
      <c r="BM233" s="187" t="s">
        <v>478</v>
      </c>
    </row>
    <row r="234" spans="1:65" s="2" customFormat="1" ht="24" customHeight="1" x14ac:dyDescent="0.2">
      <c r="A234" s="33"/>
      <c r="B234" s="34"/>
      <c r="C234" s="220" t="s">
        <v>479</v>
      </c>
      <c r="D234" s="220" t="s">
        <v>303</v>
      </c>
      <c r="E234" s="221" t="s">
        <v>480</v>
      </c>
      <c r="F234" s="222" t="s">
        <v>481</v>
      </c>
      <c r="G234" s="223" t="s">
        <v>147</v>
      </c>
      <c r="H234" s="224">
        <v>1</v>
      </c>
      <c r="I234" s="225"/>
      <c r="J234" s="226">
        <f t="shared" si="0"/>
        <v>0</v>
      </c>
      <c r="K234" s="222" t="s">
        <v>148</v>
      </c>
      <c r="L234" s="38"/>
      <c r="M234" s="227" t="s">
        <v>35</v>
      </c>
      <c r="N234" s="228" t="s">
        <v>47</v>
      </c>
      <c r="O234" s="63"/>
      <c r="P234" s="185">
        <f t="shared" si="1"/>
        <v>0</v>
      </c>
      <c r="Q234" s="185">
        <v>0</v>
      </c>
      <c r="R234" s="185">
        <f t="shared" si="2"/>
        <v>0</v>
      </c>
      <c r="S234" s="185">
        <v>0</v>
      </c>
      <c r="T234" s="186">
        <f t="shared" si="3"/>
        <v>0</v>
      </c>
      <c r="U234" s="33"/>
      <c r="V234" s="33"/>
      <c r="W234" s="33"/>
      <c r="X234" s="33"/>
      <c r="Y234" s="33"/>
      <c r="Z234" s="33"/>
      <c r="AA234" s="33"/>
      <c r="AB234" s="33"/>
      <c r="AC234" s="33"/>
      <c r="AD234" s="33"/>
      <c r="AE234" s="33"/>
      <c r="AR234" s="187" t="s">
        <v>417</v>
      </c>
      <c r="AT234" s="187" t="s">
        <v>303</v>
      </c>
      <c r="AU234" s="187" t="s">
        <v>83</v>
      </c>
      <c r="AY234" s="16" t="s">
        <v>150</v>
      </c>
      <c r="BE234" s="188">
        <f t="shared" si="4"/>
        <v>0</v>
      </c>
      <c r="BF234" s="188">
        <f t="shared" si="5"/>
        <v>0</v>
      </c>
      <c r="BG234" s="188">
        <f t="shared" si="6"/>
        <v>0</v>
      </c>
      <c r="BH234" s="188">
        <f t="shared" si="7"/>
        <v>0</v>
      </c>
      <c r="BI234" s="188">
        <f t="shared" si="8"/>
        <v>0</v>
      </c>
      <c r="BJ234" s="16" t="s">
        <v>83</v>
      </c>
      <c r="BK234" s="188">
        <f t="shared" si="9"/>
        <v>0</v>
      </c>
      <c r="BL234" s="16" t="s">
        <v>417</v>
      </c>
      <c r="BM234" s="187" t="s">
        <v>482</v>
      </c>
    </row>
    <row r="235" spans="1:65" s="2" customFormat="1" ht="24" customHeight="1" x14ac:dyDescent="0.2">
      <c r="A235" s="33"/>
      <c r="B235" s="34"/>
      <c r="C235" s="220" t="s">
        <v>483</v>
      </c>
      <c r="D235" s="220" t="s">
        <v>303</v>
      </c>
      <c r="E235" s="221" t="s">
        <v>484</v>
      </c>
      <c r="F235" s="222" t="s">
        <v>485</v>
      </c>
      <c r="G235" s="223" t="s">
        <v>147</v>
      </c>
      <c r="H235" s="224">
        <v>1</v>
      </c>
      <c r="I235" s="225"/>
      <c r="J235" s="226">
        <f t="shared" si="0"/>
        <v>0</v>
      </c>
      <c r="K235" s="222" t="s">
        <v>148</v>
      </c>
      <c r="L235" s="38"/>
      <c r="M235" s="227" t="s">
        <v>35</v>
      </c>
      <c r="N235" s="228" t="s">
        <v>47</v>
      </c>
      <c r="O235" s="63"/>
      <c r="P235" s="185">
        <f t="shared" si="1"/>
        <v>0</v>
      </c>
      <c r="Q235" s="185">
        <v>0</v>
      </c>
      <c r="R235" s="185">
        <f t="shared" si="2"/>
        <v>0</v>
      </c>
      <c r="S235" s="185">
        <v>0</v>
      </c>
      <c r="T235" s="186">
        <f t="shared" si="3"/>
        <v>0</v>
      </c>
      <c r="U235" s="33"/>
      <c r="V235" s="33"/>
      <c r="W235" s="33"/>
      <c r="X235" s="33"/>
      <c r="Y235" s="33"/>
      <c r="Z235" s="33"/>
      <c r="AA235" s="33"/>
      <c r="AB235" s="33"/>
      <c r="AC235" s="33"/>
      <c r="AD235" s="33"/>
      <c r="AE235" s="33"/>
      <c r="AR235" s="187" t="s">
        <v>417</v>
      </c>
      <c r="AT235" s="187" t="s">
        <v>303</v>
      </c>
      <c r="AU235" s="187" t="s">
        <v>83</v>
      </c>
      <c r="AY235" s="16" t="s">
        <v>150</v>
      </c>
      <c r="BE235" s="188">
        <f t="shared" si="4"/>
        <v>0</v>
      </c>
      <c r="BF235" s="188">
        <f t="shared" si="5"/>
        <v>0</v>
      </c>
      <c r="BG235" s="188">
        <f t="shared" si="6"/>
        <v>0</v>
      </c>
      <c r="BH235" s="188">
        <f t="shared" si="7"/>
        <v>0</v>
      </c>
      <c r="BI235" s="188">
        <f t="shared" si="8"/>
        <v>0</v>
      </c>
      <c r="BJ235" s="16" t="s">
        <v>83</v>
      </c>
      <c r="BK235" s="188">
        <f t="shared" si="9"/>
        <v>0</v>
      </c>
      <c r="BL235" s="16" t="s">
        <v>417</v>
      </c>
      <c r="BM235" s="187" t="s">
        <v>486</v>
      </c>
    </row>
    <row r="236" spans="1:65" s="2" customFormat="1" ht="24" customHeight="1" x14ac:dyDescent="0.2">
      <c r="A236" s="33"/>
      <c r="B236" s="34"/>
      <c r="C236" s="220" t="s">
        <v>487</v>
      </c>
      <c r="D236" s="220" t="s">
        <v>303</v>
      </c>
      <c r="E236" s="221" t="s">
        <v>488</v>
      </c>
      <c r="F236" s="222" t="s">
        <v>489</v>
      </c>
      <c r="G236" s="223" t="s">
        <v>147</v>
      </c>
      <c r="H236" s="224">
        <v>2</v>
      </c>
      <c r="I236" s="225"/>
      <c r="J236" s="226">
        <f t="shared" si="0"/>
        <v>0</v>
      </c>
      <c r="K236" s="222" t="s">
        <v>148</v>
      </c>
      <c r="L236" s="38"/>
      <c r="M236" s="227" t="s">
        <v>35</v>
      </c>
      <c r="N236" s="228" t="s">
        <v>47</v>
      </c>
      <c r="O236" s="63"/>
      <c r="P236" s="185">
        <f t="shared" si="1"/>
        <v>0</v>
      </c>
      <c r="Q236" s="185">
        <v>0</v>
      </c>
      <c r="R236" s="185">
        <f t="shared" si="2"/>
        <v>0</v>
      </c>
      <c r="S236" s="185">
        <v>0</v>
      </c>
      <c r="T236" s="186">
        <f t="shared" si="3"/>
        <v>0</v>
      </c>
      <c r="U236" s="33"/>
      <c r="V236" s="33"/>
      <c r="W236" s="33"/>
      <c r="X236" s="33"/>
      <c r="Y236" s="33"/>
      <c r="Z236" s="33"/>
      <c r="AA236" s="33"/>
      <c r="AB236" s="33"/>
      <c r="AC236" s="33"/>
      <c r="AD236" s="33"/>
      <c r="AE236" s="33"/>
      <c r="AR236" s="187" t="s">
        <v>417</v>
      </c>
      <c r="AT236" s="187" t="s">
        <v>303</v>
      </c>
      <c r="AU236" s="187" t="s">
        <v>83</v>
      </c>
      <c r="AY236" s="16" t="s">
        <v>150</v>
      </c>
      <c r="BE236" s="188">
        <f t="shared" si="4"/>
        <v>0</v>
      </c>
      <c r="BF236" s="188">
        <f t="shared" si="5"/>
        <v>0</v>
      </c>
      <c r="BG236" s="188">
        <f t="shared" si="6"/>
        <v>0</v>
      </c>
      <c r="BH236" s="188">
        <f t="shared" si="7"/>
        <v>0</v>
      </c>
      <c r="BI236" s="188">
        <f t="shared" si="8"/>
        <v>0</v>
      </c>
      <c r="BJ236" s="16" t="s">
        <v>83</v>
      </c>
      <c r="BK236" s="188">
        <f t="shared" si="9"/>
        <v>0</v>
      </c>
      <c r="BL236" s="16" t="s">
        <v>417</v>
      </c>
      <c r="BM236" s="187" t="s">
        <v>490</v>
      </c>
    </row>
    <row r="237" spans="1:65" s="2" customFormat="1" ht="24" customHeight="1" x14ac:dyDescent="0.2">
      <c r="A237" s="33"/>
      <c r="B237" s="34"/>
      <c r="C237" s="220" t="s">
        <v>491</v>
      </c>
      <c r="D237" s="220" t="s">
        <v>303</v>
      </c>
      <c r="E237" s="221" t="s">
        <v>492</v>
      </c>
      <c r="F237" s="222" t="s">
        <v>493</v>
      </c>
      <c r="G237" s="223" t="s">
        <v>147</v>
      </c>
      <c r="H237" s="224">
        <v>2</v>
      </c>
      <c r="I237" s="225"/>
      <c r="J237" s="226">
        <f t="shared" si="0"/>
        <v>0</v>
      </c>
      <c r="K237" s="222" t="s">
        <v>148</v>
      </c>
      <c r="L237" s="38"/>
      <c r="M237" s="227" t="s">
        <v>35</v>
      </c>
      <c r="N237" s="228" t="s">
        <v>47</v>
      </c>
      <c r="O237" s="63"/>
      <c r="P237" s="185">
        <f t="shared" si="1"/>
        <v>0</v>
      </c>
      <c r="Q237" s="185">
        <v>0</v>
      </c>
      <c r="R237" s="185">
        <f t="shared" si="2"/>
        <v>0</v>
      </c>
      <c r="S237" s="185">
        <v>0</v>
      </c>
      <c r="T237" s="186">
        <f t="shared" si="3"/>
        <v>0</v>
      </c>
      <c r="U237" s="33"/>
      <c r="V237" s="33"/>
      <c r="W237" s="33"/>
      <c r="X237" s="33"/>
      <c r="Y237" s="33"/>
      <c r="Z237" s="33"/>
      <c r="AA237" s="33"/>
      <c r="AB237" s="33"/>
      <c r="AC237" s="33"/>
      <c r="AD237" s="33"/>
      <c r="AE237" s="33"/>
      <c r="AR237" s="187" t="s">
        <v>417</v>
      </c>
      <c r="AT237" s="187" t="s">
        <v>303</v>
      </c>
      <c r="AU237" s="187" t="s">
        <v>83</v>
      </c>
      <c r="AY237" s="16" t="s">
        <v>150</v>
      </c>
      <c r="BE237" s="188">
        <f t="shared" si="4"/>
        <v>0</v>
      </c>
      <c r="BF237" s="188">
        <f t="shared" si="5"/>
        <v>0</v>
      </c>
      <c r="BG237" s="188">
        <f t="shared" si="6"/>
        <v>0</v>
      </c>
      <c r="BH237" s="188">
        <f t="shared" si="7"/>
        <v>0</v>
      </c>
      <c r="BI237" s="188">
        <f t="shared" si="8"/>
        <v>0</v>
      </c>
      <c r="BJ237" s="16" t="s">
        <v>83</v>
      </c>
      <c r="BK237" s="188">
        <f t="shared" si="9"/>
        <v>0</v>
      </c>
      <c r="BL237" s="16" t="s">
        <v>417</v>
      </c>
      <c r="BM237" s="187" t="s">
        <v>494</v>
      </c>
    </row>
    <row r="238" spans="1:65" s="2" customFormat="1" ht="36" customHeight="1" x14ac:dyDescent="0.2">
      <c r="A238" s="33"/>
      <c r="B238" s="34"/>
      <c r="C238" s="220" t="s">
        <v>495</v>
      </c>
      <c r="D238" s="220" t="s">
        <v>303</v>
      </c>
      <c r="E238" s="221" t="s">
        <v>496</v>
      </c>
      <c r="F238" s="222" t="s">
        <v>497</v>
      </c>
      <c r="G238" s="223" t="s">
        <v>147</v>
      </c>
      <c r="H238" s="224">
        <v>2</v>
      </c>
      <c r="I238" s="225"/>
      <c r="J238" s="226">
        <f t="shared" si="0"/>
        <v>0</v>
      </c>
      <c r="K238" s="222" t="s">
        <v>148</v>
      </c>
      <c r="L238" s="38"/>
      <c r="M238" s="227" t="s">
        <v>35</v>
      </c>
      <c r="N238" s="228" t="s">
        <v>47</v>
      </c>
      <c r="O238" s="63"/>
      <c r="P238" s="185">
        <f t="shared" si="1"/>
        <v>0</v>
      </c>
      <c r="Q238" s="185">
        <v>0</v>
      </c>
      <c r="R238" s="185">
        <f t="shared" si="2"/>
        <v>0</v>
      </c>
      <c r="S238" s="185">
        <v>0</v>
      </c>
      <c r="T238" s="186">
        <f t="shared" si="3"/>
        <v>0</v>
      </c>
      <c r="U238" s="33"/>
      <c r="V238" s="33"/>
      <c r="W238" s="33"/>
      <c r="X238" s="33"/>
      <c r="Y238" s="33"/>
      <c r="Z238" s="33"/>
      <c r="AA238" s="33"/>
      <c r="AB238" s="33"/>
      <c r="AC238" s="33"/>
      <c r="AD238" s="33"/>
      <c r="AE238" s="33"/>
      <c r="AR238" s="187" t="s">
        <v>417</v>
      </c>
      <c r="AT238" s="187" t="s">
        <v>303</v>
      </c>
      <c r="AU238" s="187" t="s">
        <v>83</v>
      </c>
      <c r="AY238" s="16" t="s">
        <v>150</v>
      </c>
      <c r="BE238" s="188">
        <f t="shared" si="4"/>
        <v>0</v>
      </c>
      <c r="BF238" s="188">
        <f t="shared" si="5"/>
        <v>0</v>
      </c>
      <c r="BG238" s="188">
        <f t="shared" si="6"/>
        <v>0</v>
      </c>
      <c r="BH238" s="188">
        <f t="shared" si="7"/>
        <v>0</v>
      </c>
      <c r="BI238" s="188">
        <f t="shared" si="8"/>
        <v>0</v>
      </c>
      <c r="BJ238" s="16" t="s">
        <v>83</v>
      </c>
      <c r="BK238" s="188">
        <f t="shared" si="9"/>
        <v>0</v>
      </c>
      <c r="BL238" s="16" t="s">
        <v>417</v>
      </c>
      <c r="BM238" s="187" t="s">
        <v>498</v>
      </c>
    </row>
    <row r="239" spans="1:65" s="2" customFormat="1" ht="29.25" x14ac:dyDescent="0.2">
      <c r="A239" s="33"/>
      <c r="B239" s="34"/>
      <c r="C239" s="35"/>
      <c r="D239" s="191" t="s">
        <v>308</v>
      </c>
      <c r="E239" s="35"/>
      <c r="F239" s="201" t="s">
        <v>499</v>
      </c>
      <c r="G239" s="35"/>
      <c r="H239" s="35"/>
      <c r="I239" s="114"/>
      <c r="J239" s="35"/>
      <c r="K239" s="35"/>
      <c r="L239" s="38"/>
      <c r="M239" s="202"/>
      <c r="N239" s="203"/>
      <c r="O239" s="63"/>
      <c r="P239" s="63"/>
      <c r="Q239" s="63"/>
      <c r="R239" s="63"/>
      <c r="S239" s="63"/>
      <c r="T239" s="64"/>
      <c r="U239" s="33"/>
      <c r="V239" s="33"/>
      <c r="W239" s="33"/>
      <c r="X239" s="33"/>
      <c r="Y239" s="33"/>
      <c r="Z239" s="33"/>
      <c r="AA239" s="33"/>
      <c r="AB239" s="33"/>
      <c r="AC239" s="33"/>
      <c r="AD239" s="33"/>
      <c r="AE239" s="33"/>
      <c r="AT239" s="16" t="s">
        <v>308</v>
      </c>
      <c r="AU239" s="16" t="s">
        <v>83</v>
      </c>
    </row>
    <row r="240" spans="1:65" s="12" customFormat="1" ht="11.25" x14ac:dyDescent="0.2">
      <c r="B240" s="189"/>
      <c r="C240" s="190"/>
      <c r="D240" s="191" t="s">
        <v>153</v>
      </c>
      <c r="E240" s="192" t="s">
        <v>35</v>
      </c>
      <c r="F240" s="193" t="s">
        <v>167</v>
      </c>
      <c r="G240" s="190"/>
      <c r="H240" s="194">
        <v>2</v>
      </c>
      <c r="I240" s="195"/>
      <c r="J240" s="190"/>
      <c r="K240" s="190"/>
      <c r="L240" s="196"/>
      <c r="M240" s="197"/>
      <c r="N240" s="198"/>
      <c r="O240" s="198"/>
      <c r="P240" s="198"/>
      <c r="Q240" s="198"/>
      <c r="R240" s="198"/>
      <c r="S240" s="198"/>
      <c r="T240" s="199"/>
      <c r="AT240" s="200" t="s">
        <v>153</v>
      </c>
      <c r="AU240" s="200" t="s">
        <v>83</v>
      </c>
      <c r="AV240" s="12" t="s">
        <v>85</v>
      </c>
      <c r="AW240" s="12" t="s">
        <v>37</v>
      </c>
      <c r="AX240" s="12" t="s">
        <v>83</v>
      </c>
      <c r="AY240" s="200" t="s">
        <v>150</v>
      </c>
    </row>
    <row r="241" spans="1:65" s="2" customFormat="1" ht="36" customHeight="1" x14ac:dyDescent="0.2">
      <c r="A241" s="33"/>
      <c r="B241" s="34"/>
      <c r="C241" s="220" t="s">
        <v>500</v>
      </c>
      <c r="D241" s="220" t="s">
        <v>303</v>
      </c>
      <c r="E241" s="221" t="s">
        <v>501</v>
      </c>
      <c r="F241" s="222" t="s">
        <v>502</v>
      </c>
      <c r="G241" s="223" t="s">
        <v>147</v>
      </c>
      <c r="H241" s="224">
        <v>4</v>
      </c>
      <c r="I241" s="225"/>
      <c r="J241" s="226">
        <f>ROUND(I241*H241,2)</f>
        <v>0</v>
      </c>
      <c r="K241" s="222" t="s">
        <v>148</v>
      </c>
      <c r="L241" s="38"/>
      <c r="M241" s="227" t="s">
        <v>35</v>
      </c>
      <c r="N241" s="228" t="s">
        <v>47</v>
      </c>
      <c r="O241" s="63"/>
      <c r="P241" s="185">
        <f>O241*H241</f>
        <v>0</v>
      </c>
      <c r="Q241" s="185">
        <v>0</v>
      </c>
      <c r="R241" s="185">
        <f>Q241*H241</f>
        <v>0</v>
      </c>
      <c r="S241" s="185">
        <v>0</v>
      </c>
      <c r="T241" s="186">
        <f>S241*H241</f>
        <v>0</v>
      </c>
      <c r="U241" s="33"/>
      <c r="V241" s="33"/>
      <c r="W241" s="33"/>
      <c r="X241" s="33"/>
      <c r="Y241" s="33"/>
      <c r="Z241" s="33"/>
      <c r="AA241" s="33"/>
      <c r="AB241" s="33"/>
      <c r="AC241" s="33"/>
      <c r="AD241" s="33"/>
      <c r="AE241" s="33"/>
      <c r="AR241" s="187" t="s">
        <v>417</v>
      </c>
      <c r="AT241" s="187" t="s">
        <v>303</v>
      </c>
      <c r="AU241" s="187" t="s">
        <v>83</v>
      </c>
      <c r="AY241" s="16" t="s">
        <v>150</v>
      </c>
      <c r="BE241" s="188">
        <f>IF(N241="základní",J241,0)</f>
        <v>0</v>
      </c>
      <c r="BF241" s="188">
        <f>IF(N241="snížená",J241,0)</f>
        <v>0</v>
      </c>
      <c r="BG241" s="188">
        <f>IF(N241="zákl. přenesená",J241,0)</f>
        <v>0</v>
      </c>
      <c r="BH241" s="188">
        <f>IF(N241="sníž. přenesená",J241,0)</f>
        <v>0</v>
      </c>
      <c r="BI241" s="188">
        <f>IF(N241="nulová",J241,0)</f>
        <v>0</v>
      </c>
      <c r="BJ241" s="16" t="s">
        <v>83</v>
      </c>
      <c r="BK241" s="188">
        <f>ROUND(I241*H241,2)</f>
        <v>0</v>
      </c>
      <c r="BL241" s="16" t="s">
        <v>417</v>
      </c>
      <c r="BM241" s="187" t="s">
        <v>503</v>
      </c>
    </row>
    <row r="242" spans="1:65" s="2" customFormat="1" ht="29.25" x14ac:dyDescent="0.2">
      <c r="A242" s="33"/>
      <c r="B242" s="34"/>
      <c r="C242" s="35"/>
      <c r="D242" s="191" t="s">
        <v>308</v>
      </c>
      <c r="E242" s="35"/>
      <c r="F242" s="201" t="s">
        <v>499</v>
      </c>
      <c r="G242" s="35"/>
      <c r="H242" s="35"/>
      <c r="I242" s="114"/>
      <c r="J242" s="35"/>
      <c r="K242" s="35"/>
      <c r="L242" s="38"/>
      <c r="M242" s="202"/>
      <c r="N242" s="203"/>
      <c r="O242" s="63"/>
      <c r="P242" s="63"/>
      <c r="Q242" s="63"/>
      <c r="R242" s="63"/>
      <c r="S242" s="63"/>
      <c r="T242" s="64"/>
      <c r="U242" s="33"/>
      <c r="V242" s="33"/>
      <c r="W242" s="33"/>
      <c r="X242" s="33"/>
      <c r="Y242" s="33"/>
      <c r="Z242" s="33"/>
      <c r="AA242" s="33"/>
      <c r="AB242" s="33"/>
      <c r="AC242" s="33"/>
      <c r="AD242" s="33"/>
      <c r="AE242" s="33"/>
      <c r="AT242" s="16" t="s">
        <v>308</v>
      </c>
      <c r="AU242" s="16" t="s">
        <v>83</v>
      </c>
    </row>
    <row r="243" spans="1:65" s="12" customFormat="1" ht="11.25" x14ac:dyDescent="0.2">
      <c r="B243" s="189"/>
      <c r="C243" s="190"/>
      <c r="D243" s="191" t="s">
        <v>153</v>
      </c>
      <c r="E243" s="192" t="s">
        <v>35</v>
      </c>
      <c r="F243" s="193" t="s">
        <v>186</v>
      </c>
      <c r="G243" s="190"/>
      <c r="H243" s="194">
        <v>4</v>
      </c>
      <c r="I243" s="195"/>
      <c r="J243" s="190"/>
      <c r="K243" s="190"/>
      <c r="L243" s="196"/>
      <c r="M243" s="197"/>
      <c r="N243" s="198"/>
      <c r="O243" s="198"/>
      <c r="P243" s="198"/>
      <c r="Q243" s="198"/>
      <c r="R243" s="198"/>
      <c r="S243" s="198"/>
      <c r="T243" s="199"/>
      <c r="AT243" s="200" t="s">
        <v>153</v>
      </c>
      <c r="AU243" s="200" t="s">
        <v>83</v>
      </c>
      <c r="AV243" s="12" t="s">
        <v>85</v>
      </c>
      <c r="AW243" s="12" t="s">
        <v>37</v>
      </c>
      <c r="AX243" s="12" t="s">
        <v>83</v>
      </c>
      <c r="AY243" s="200" t="s">
        <v>150</v>
      </c>
    </row>
    <row r="244" spans="1:65" s="2" customFormat="1" ht="84" customHeight="1" x14ac:dyDescent="0.2">
      <c r="A244" s="33"/>
      <c r="B244" s="34"/>
      <c r="C244" s="220" t="s">
        <v>504</v>
      </c>
      <c r="D244" s="220" t="s">
        <v>303</v>
      </c>
      <c r="E244" s="221" t="s">
        <v>505</v>
      </c>
      <c r="F244" s="222" t="s">
        <v>506</v>
      </c>
      <c r="G244" s="223" t="s">
        <v>291</v>
      </c>
      <c r="H244" s="224">
        <v>105.6</v>
      </c>
      <c r="I244" s="225"/>
      <c r="J244" s="226">
        <f>ROUND(I244*H244,2)</f>
        <v>0</v>
      </c>
      <c r="K244" s="222" t="s">
        <v>148</v>
      </c>
      <c r="L244" s="38"/>
      <c r="M244" s="227" t="s">
        <v>35</v>
      </c>
      <c r="N244" s="228" t="s">
        <v>47</v>
      </c>
      <c r="O244" s="63"/>
      <c r="P244" s="185">
        <f>O244*H244</f>
        <v>0</v>
      </c>
      <c r="Q244" s="185">
        <v>0</v>
      </c>
      <c r="R244" s="185">
        <f>Q244*H244</f>
        <v>0</v>
      </c>
      <c r="S244" s="185">
        <v>0</v>
      </c>
      <c r="T244" s="186">
        <f>S244*H244</f>
        <v>0</v>
      </c>
      <c r="U244" s="33"/>
      <c r="V244" s="33"/>
      <c r="W244" s="33"/>
      <c r="X244" s="33"/>
      <c r="Y244" s="33"/>
      <c r="Z244" s="33"/>
      <c r="AA244" s="33"/>
      <c r="AB244" s="33"/>
      <c r="AC244" s="33"/>
      <c r="AD244" s="33"/>
      <c r="AE244" s="33"/>
      <c r="AR244" s="187" t="s">
        <v>417</v>
      </c>
      <c r="AT244" s="187" t="s">
        <v>303</v>
      </c>
      <c r="AU244" s="187" t="s">
        <v>83</v>
      </c>
      <c r="AY244" s="16" t="s">
        <v>150</v>
      </c>
      <c r="BE244" s="188">
        <f>IF(N244="základní",J244,0)</f>
        <v>0</v>
      </c>
      <c r="BF244" s="188">
        <f>IF(N244="snížená",J244,0)</f>
        <v>0</v>
      </c>
      <c r="BG244" s="188">
        <f>IF(N244="zákl. přenesená",J244,0)</f>
        <v>0</v>
      </c>
      <c r="BH244" s="188">
        <f>IF(N244="sníž. přenesená",J244,0)</f>
        <v>0</v>
      </c>
      <c r="BI244" s="188">
        <f>IF(N244="nulová",J244,0)</f>
        <v>0</v>
      </c>
      <c r="BJ244" s="16" t="s">
        <v>83</v>
      </c>
      <c r="BK244" s="188">
        <f>ROUND(I244*H244,2)</f>
        <v>0</v>
      </c>
      <c r="BL244" s="16" t="s">
        <v>417</v>
      </c>
      <c r="BM244" s="187" t="s">
        <v>507</v>
      </c>
    </row>
    <row r="245" spans="1:65" s="2" customFormat="1" ht="58.5" x14ac:dyDescent="0.2">
      <c r="A245" s="33"/>
      <c r="B245" s="34"/>
      <c r="C245" s="35"/>
      <c r="D245" s="191" t="s">
        <v>308</v>
      </c>
      <c r="E245" s="35"/>
      <c r="F245" s="201" t="s">
        <v>508</v>
      </c>
      <c r="G245" s="35"/>
      <c r="H245" s="35"/>
      <c r="I245" s="114"/>
      <c r="J245" s="35"/>
      <c r="K245" s="35"/>
      <c r="L245" s="38"/>
      <c r="M245" s="202"/>
      <c r="N245" s="203"/>
      <c r="O245" s="63"/>
      <c r="P245" s="63"/>
      <c r="Q245" s="63"/>
      <c r="R245" s="63"/>
      <c r="S245" s="63"/>
      <c r="T245" s="64"/>
      <c r="U245" s="33"/>
      <c r="V245" s="33"/>
      <c r="W245" s="33"/>
      <c r="X245" s="33"/>
      <c r="Y245" s="33"/>
      <c r="Z245" s="33"/>
      <c r="AA245" s="33"/>
      <c r="AB245" s="33"/>
      <c r="AC245" s="33"/>
      <c r="AD245" s="33"/>
      <c r="AE245" s="33"/>
      <c r="AT245" s="16" t="s">
        <v>308</v>
      </c>
      <c r="AU245" s="16" t="s">
        <v>83</v>
      </c>
    </row>
    <row r="246" spans="1:65" s="2" customFormat="1" ht="19.5" x14ac:dyDescent="0.2">
      <c r="A246" s="33"/>
      <c r="B246" s="34"/>
      <c r="C246" s="35"/>
      <c r="D246" s="191" t="s">
        <v>159</v>
      </c>
      <c r="E246" s="35"/>
      <c r="F246" s="201" t="s">
        <v>509</v>
      </c>
      <c r="G246" s="35"/>
      <c r="H246" s="35"/>
      <c r="I246" s="114"/>
      <c r="J246" s="35"/>
      <c r="K246" s="35"/>
      <c r="L246" s="38"/>
      <c r="M246" s="202"/>
      <c r="N246" s="203"/>
      <c r="O246" s="63"/>
      <c r="P246" s="63"/>
      <c r="Q246" s="63"/>
      <c r="R246" s="63"/>
      <c r="S246" s="63"/>
      <c r="T246" s="64"/>
      <c r="U246" s="33"/>
      <c r="V246" s="33"/>
      <c r="W246" s="33"/>
      <c r="X246" s="33"/>
      <c r="Y246" s="33"/>
      <c r="Z246" s="33"/>
      <c r="AA246" s="33"/>
      <c r="AB246" s="33"/>
      <c r="AC246" s="33"/>
      <c r="AD246" s="33"/>
      <c r="AE246" s="33"/>
      <c r="AT246" s="16" t="s">
        <v>159</v>
      </c>
      <c r="AU246" s="16" t="s">
        <v>83</v>
      </c>
    </row>
    <row r="247" spans="1:65" s="12" customFormat="1" ht="11.25" x14ac:dyDescent="0.2">
      <c r="B247" s="189"/>
      <c r="C247" s="190"/>
      <c r="D247" s="191" t="s">
        <v>153</v>
      </c>
      <c r="E247" s="192" t="s">
        <v>35</v>
      </c>
      <c r="F247" s="193" t="s">
        <v>510</v>
      </c>
      <c r="G247" s="190"/>
      <c r="H247" s="194">
        <v>105.6</v>
      </c>
      <c r="I247" s="195"/>
      <c r="J247" s="190"/>
      <c r="K247" s="190"/>
      <c r="L247" s="196"/>
      <c r="M247" s="197"/>
      <c r="N247" s="198"/>
      <c r="O247" s="198"/>
      <c r="P247" s="198"/>
      <c r="Q247" s="198"/>
      <c r="R247" s="198"/>
      <c r="S247" s="198"/>
      <c r="T247" s="199"/>
      <c r="AT247" s="200" t="s">
        <v>153</v>
      </c>
      <c r="AU247" s="200" t="s">
        <v>83</v>
      </c>
      <c r="AV247" s="12" t="s">
        <v>85</v>
      </c>
      <c r="AW247" s="12" t="s">
        <v>37</v>
      </c>
      <c r="AX247" s="12" t="s">
        <v>83</v>
      </c>
      <c r="AY247" s="200" t="s">
        <v>150</v>
      </c>
    </row>
    <row r="248" spans="1:65" s="2" customFormat="1" ht="96" customHeight="1" x14ac:dyDescent="0.2">
      <c r="A248" s="33"/>
      <c r="B248" s="34"/>
      <c r="C248" s="220" t="s">
        <v>511</v>
      </c>
      <c r="D248" s="220" t="s">
        <v>303</v>
      </c>
      <c r="E248" s="221" t="s">
        <v>512</v>
      </c>
      <c r="F248" s="222" t="s">
        <v>513</v>
      </c>
      <c r="G248" s="223" t="s">
        <v>291</v>
      </c>
      <c r="H248" s="224">
        <v>3.7040000000000002</v>
      </c>
      <c r="I248" s="225"/>
      <c r="J248" s="226">
        <f>ROUND(I248*H248,2)</f>
        <v>0</v>
      </c>
      <c r="K248" s="222" t="s">
        <v>148</v>
      </c>
      <c r="L248" s="38"/>
      <c r="M248" s="227" t="s">
        <v>35</v>
      </c>
      <c r="N248" s="228" t="s">
        <v>47</v>
      </c>
      <c r="O248" s="63"/>
      <c r="P248" s="185">
        <f>O248*H248</f>
        <v>0</v>
      </c>
      <c r="Q248" s="185">
        <v>0</v>
      </c>
      <c r="R248" s="185">
        <f>Q248*H248</f>
        <v>0</v>
      </c>
      <c r="S248" s="185">
        <v>0</v>
      </c>
      <c r="T248" s="186">
        <f>S248*H248</f>
        <v>0</v>
      </c>
      <c r="U248" s="33"/>
      <c r="V248" s="33"/>
      <c r="W248" s="33"/>
      <c r="X248" s="33"/>
      <c r="Y248" s="33"/>
      <c r="Z248" s="33"/>
      <c r="AA248" s="33"/>
      <c r="AB248" s="33"/>
      <c r="AC248" s="33"/>
      <c r="AD248" s="33"/>
      <c r="AE248" s="33"/>
      <c r="AR248" s="187" t="s">
        <v>417</v>
      </c>
      <c r="AT248" s="187" t="s">
        <v>303</v>
      </c>
      <c r="AU248" s="187" t="s">
        <v>83</v>
      </c>
      <c r="AY248" s="16" t="s">
        <v>150</v>
      </c>
      <c r="BE248" s="188">
        <f>IF(N248="základní",J248,0)</f>
        <v>0</v>
      </c>
      <c r="BF248" s="188">
        <f>IF(N248="snížená",J248,0)</f>
        <v>0</v>
      </c>
      <c r="BG248" s="188">
        <f>IF(N248="zákl. přenesená",J248,0)</f>
        <v>0</v>
      </c>
      <c r="BH248" s="188">
        <f>IF(N248="sníž. přenesená",J248,0)</f>
        <v>0</v>
      </c>
      <c r="BI248" s="188">
        <f>IF(N248="nulová",J248,0)</f>
        <v>0</v>
      </c>
      <c r="BJ248" s="16" t="s">
        <v>83</v>
      </c>
      <c r="BK248" s="188">
        <f>ROUND(I248*H248,2)</f>
        <v>0</v>
      </c>
      <c r="BL248" s="16" t="s">
        <v>417</v>
      </c>
      <c r="BM248" s="187" t="s">
        <v>514</v>
      </c>
    </row>
    <row r="249" spans="1:65" s="2" customFormat="1" ht="58.5" x14ac:dyDescent="0.2">
      <c r="A249" s="33"/>
      <c r="B249" s="34"/>
      <c r="C249" s="35"/>
      <c r="D249" s="191" t="s">
        <v>308</v>
      </c>
      <c r="E249" s="35"/>
      <c r="F249" s="201" t="s">
        <v>508</v>
      </c>
      <c r="G249" s="35"/>
      <c r="H249" s="35"/>
      <c r="I249" s="114"/>
      <c r="J249" s="35"/>
      <c r="K249" s="35"/>
      <c r="L249" s="38"/>
      <c r="M249" s="202"/>
      <c r="N249" s="203"/>
      <c r="O249" s="63"/>
      <c r="P249" s="63"/>
      <c r="Q249" s="63"/>
      <c r="R249" s="63"/>
      <c r="S249" s="63"/>
      <c r="T249" s="64"/>
      <c r="U249" s="33"/>
      <c r="V249" s="33"/>
      <c r="W249" s="33"/>
      <c r="X249" s="33"/>
      <c r="Y249" s="33"/>
      <c r="Z249" s="33"/>
      <c r="AA249" s="33"/>
      <c r="AB249" s="33"/>
      <c r="AC249" s="33"/>
      <c r="AD249" s="33"/>
      <c r="AE249" s="33"/>
      <c r="AT249" s="16" t="s">
        <v>308</v>
      </c>
      <c r="AU249" s="16" t="s">
        <v>83</v>
      </c>
    </row>
    <row r="250" spans="1:65" s="2" customFormat="1" ht="19.5" x14ac:dyDescent="0.2">
      <c r="A250" s="33"/>
      <c r="B250" s="34"/>
      <c r="C250" s="35"/>
      <c r="D250" s="191" t="s">
        <v>159</v>
      </c>
      <c r="E250" s="35"/>
      <c r="F250" s="201" t="s">
        <v>515</v>
      </c>
      <c r="G250" s="35"/>
      <c r="H250" s="35"/>
      <c r="I250" s="114"/>
      <c r="J250" s="35"/>
      <c r="K250" s="35"/>
      <c r="L250" s="38"/>
      <c r="M250" s="202"/>
      <c r="N250" s="203"/>
      <c r="O250" s="63"/>
      <c r="P250" s="63"/>
      <c r="Q250" s="63"/>
      <c r="R250" s="63"/>
      <c r="S250" s="63"/>
      <c r="T250" s="64"/>
      <c r="U250" s="33"/>
      <c r="V250" s="33"/>
      <c r="W250" s="33"/>
      <c r="X250" s="33"/>
      <c r="Y250" s="33"/>
      <c r="Z250" s="33"/>
      <c r="AA250" s="33"/>
      <c r="AB250" s="33"/>
      <c r="AC250" s="33"/>
      <c r="AD250" s="33"/>
      <c r="AE250" s="33"/>
      <c r="AT250" s="16" t="s">
        <v>159</v>
      </c>
      <c r="AU250" s="16" t="s">
        <v>83</v>
      </c>
    </row>
    <row r="251" spans="1:65" s="12" customFormat="1" ht="11.25" x14ac:dyDescent="0.2">
      <c r="B251" s="189"/>
      <c r="C251" s="190"/>
      <c r="D251" s="191" t="s">
        <v>153</v>
      </c>
      <c r="E251" s="192" t="s">
        <v>35</v>
      </c>
      <c r="F251" s="193" t="s">
        <v>516</v>
      </c>
      <c r="G251" s="190"/>
      <c r="H251" s="194">
        <v>3.7040000000000002</v>
      </c>
      <c r="I251" s="195"/>
      <c r="J251" s="190"/>
      <c r="K251" s="190"/>
      <c r="L251" s="196"/>
      <c r="M251" s="197"/>
      <c r="N251" s="198"/>
      <c r="O251" s="198"/>
      <c r="P251" s="198"/>
      <c r="Q251" s="198"/>
      <c r="R251" s="198"/>
      <c r="S251" s="198"/>
      <c r="T251" s="199"/>
      <c r="AT251" s="200" t="s">
        <v>153</v>
      </c>
      <c r="AU251" s="200" t="s">
        <v>83</v>
      </c>
      <c r="AV251" s="12" t="s">
        <v>85</v>
      </c>
      <c r="AW251" s="12" t="s">
        <v>37</v>
      </c>
      <c r="AX251" s="12" t="s">
        <v>83</v>
      </c>
      <c r="AY251" s="200" t="s">
        <v>150</v>
      </c>
    </row>
    <row r="252" spans="1:65" s="2" customFormat="1" ht="96" customHeight="1" x14ac:dyDescent="0.2">
      <c r="A252" s="33"/>
      <c r="B252" s="34"/>
      <c r="C252" s="220" t="s">
        <v>517</v>
      </c>
      <c r="D252" s="220" t="s">
        <v>303</v>
      </c>
      <c r="E252" s="221" t="s">
        <v>518</v>
      </c>
      <c r="F252" s="222" t="s">
        <v>519</v>
      </c>
      <c r="G252" s="223" t="s">
        <v>291</v>
      </c>
      <c r="H252" s="224">
        <v>8.0500000000000007</v>
      </c>
      <c r="I252" s="225"/>
      <c r="J252" s="226">
        <f>ROUND(I252*H252,2)</f>
        <v>0</v>
      </c>
      <c r="K252" s="222" t="s">
        <v>148</v>
      </c>
      <c r="L252" s="38"/>
      <c r="M252" s="227" t="s">
        <v>35</v>
      </c>
      <c r="N252" s="228" t="s">
        <v>47</v>
      </c>
      <c r="O252" s="63"/>
      <c r="P252" s="185">
        <f>O252*H252</f>
        <v>0</v>
      </c>
      <c r="Q252" s="185">
        <v>0</v>
      </c>
      <c r="R252" s="185">
        <f>Q252*H252</f>
        <v>0</v>
      </c>
      <c r="S252" s="185">
        <v>0</v>
      </c>
      <c r="T252" s="186">
        <f>S252*H252</f>
        <v>0</v>
      </c>
      <c r="U252" s="33"/>
      <c r="V252" s="33"/>
      <c r="W252" s="33"/>
      <c r="X252" s="33"/>
      <c r="Y252" s="33"/>
      <c r="Z252" s="33"/>
      <c r="AA252" s="33"/>
      <c r="AB252" s="33"/>
      <c r="AC252" s="33"/>
      <c r="AD252" s="33"/>
      <c r="AE252" s="33"/>
      <c r="AR252" s="187" t="s">
        <v>417</v>
      </c>
      <c r="AT252" s="187" t="s">
        <v>303</v>
      </c>
      <c r="AU252" s="187" t="s">
        <v>83</v>
      </c>
      <c r="AY252" s="16" t="s">
        <v>150</v>
      </c>
      <c r="BE252" s="188">
        <f>IF(N252="základní",J252,0)</f>
        <v>0</v>
      </c>
      <c r="BF252" s="188">
        <f>IF(N252="snížená",J252,0)</f>
        <v>0</v>
      </c>
      <c r="BG252" s="188">
        <f>IF(N252="zákl. přenesená",J252,0)</f>
        <v>0</v>
      </c>
      <c r="BH252" s="188">
        <f>IF(N252="sníž. přenesená",J252,0)</f>
        <v>0</v>
      </c>
      <c r="BI252" s="188">
        <f>IF(N252="nulová",J252,0)</f>
        <v>0</v>
      </c>
      <c r="BJ252" s="16" t="s">
        <v>83</v>
      </c>
      <c r="BK252" s="188">
        <f>ROUND(I252*H252,2)</f>
        <v>0</v>
      </c>
      <c r="BL252" s="16" t="s">
        <v>417</v>
      </c>
      <c r="BM252" s="187" t="s">
        <v>520</v>
      </c>
    </row>
    <row r="253" spans="1:65" s="2" customFormat="1" ht="58.5" x14ac:dyDescent="0.2">
      <c r="A253" s="33"/>
      <c r="B253" s="34"/>
      <c r="C253" s="35"/>
      <c r="D253" s="191" t="s">
        <v>308</v>
      </c>
      <c r="E253" s="35"/>
      <c r="F253" s="201" t="s">
        <v>508</v>
      </c>
      <c r="G253" s="35"/>
      <c r="H253" s="35"/>
      <c r="I253" s="114"/>
      <c r="J253" s="35"/>
      <c r="K253" s="35"/>
      <c r="L253" s="38"/>
      <c r="M253" s="202"/>
      <c r="N253" s="203"/>
      <c r="O253" s="63"/>
      <c r="P253" s="63"/>
      <c r="Q253" s="63"/>
      <c r="R253" s="63"/>
      <c r="S253" s="63"/>
      <c r="T253" s="64"/>
      <c r="U253" s="33"/>
      <c r="V253" s="33"/>
      <c r="W253" s="33"/>
      <c r="X253" s="33"/>
      <c r="Y253" s="33"/>
      <c r="Z253" s="33"/>
      <c r="AA253" s="33"/>
      <c r="AB253" s="33"/>
      <c r="AC253" s="33"/>
      <c r="AD253" s="33"/>
      <c r="AE253" s="33"/>
      <c r="AT253" s="16" t="s">
        <v>308</v>
      </c>
      <c r="AU253" s="16" t="s">
        <v>83</v>
      </c>
    </row>
    <row r="254" spans="1:65" s="2" customFormat="1" ht="19.5" x14ac:dyDescent="0.2">
      <c r="A254" s="33"/>
      <c r="B254" s="34"/>
      <c r="C254" s="35"/>
      <c r="D254" s="191" t="s">
        <v>159</v>
      </c>
      <c r="E254" s="35"/>
      <c r="F254" s="201" t="s">
        <v>521</v>
      </c>
      <c r="G254" s="35"/>
      <c r="H254" s="35"/>
      <c r="I254" s="114"/>
      <c r="J254" s="35"/>
      <c r="K254" s="35"/>
      <c r="L254" s="38"/>
      <c r="M254" s="202"/>
      <c r="N254" s="203"/>
      <c r="O254" s="63"/>
      <c r="P254" s="63"/>
      <c r="Q254" s="63"/>
      <c r="R254" s="63"/>
      <c r="S254" s="63"/>
      <c r="T254" s="64"/>
      <c r="U254" s="33"/>
      <c r="V254" s="33"/>
      <c r="W254" s="33"/>
      <c r="X254" s="33"/>
      <c r="Y254" s="33"/>
      <c r="Z254" s="33"/>
      <c r="AA254" s="33"/>
      <c r="AB254" s="33"/>
      <c r="AC254" s="33"/>
      <c r="AD254" s="33"/>
      <c r="AE254" s="33"/>
      <c r="AT254" s="16" t="s">
        <v>159</v>
      </c>
      <c r="AU254" s="16" t="s">
        <v>83</v>
      </c>
    </row>
    <row r="255" spans="1:65" s="12" customFormat="1" ht="11.25" x14ac:dyDescent="0.2">
      <c r="B255" s="189"/>
      <c r="C255" s="190"/>
      <c r="D255" s="191" t="s">
        <v>153</v>
      </c>
      <c r="E255" s="192" t="s">
        <v>35</v>
      </c>
      <c r="F255" s="193" t="s">
        <v>522</v>
      </c>
      <c r="G255" s="190"/>
      <c r="H255" s="194">
        <v>8.0500000000000007</v>
      </c>
      <c r="I255" s="195"/>
      <c r="J255" s="190"/>
      <c r="K255" s="190"/>
      <c r="L255" s="196"/>
      <c r="M255" s="197"/>
      <c r="N255" s="198"/>
      <c r="O255" s="198"/>
      <c r="P255" s="198"/>
      <c r="Q255" s="198"/>
      <c r="R255" s="198"/>
      <c r="S255" s="198"/>
      <c r="T255" s="199"/>
      <c r="AT255" s="200" t="s">
        <v>153</v>
      </c>
      <c r="AU255" s="200" t="s">
        <v>83</v>
      </c>
      <c r="AV255" s="12" t="s">
        <v>85</v>
      </c>
      <c r="AW255" s="12" t="s">
        <v>37</v>
      </c>
      <c r="AX255" s="12" t="s">
        <v>83</v>
      </c>
      <c r="AY255" s="200" t="s">
        <v>150</v>
      </c>
    </row>
    <row r="256" spans="1:65" s="2" customFormat="1" ht="36" customHeight="1" x14ac:dyDescent="0.2">
      <c r="A256" s="33"/>
      <c r="B256" s="34"/>
      <c r="C256" s="220" t="s">
        <v>523</v>
      </c>
      <c r="D256" s="220" t="s">
        <v>303</v>
      </c>
      <c r="E256" s="221" t="s">
        <v>524</v>
      </c>
      <c r="F256" s="222" t="s">
        <v>525</v>
      </c>
      <c r="G256" s="223" t="s">
        <v>291</v>
      </c>
      <c r="H256" s="224">
        <v>8.0500000000000007</v>
      </c>
      <c r="I256" s="225"/>
      <c r="J256" s="226">
        <f>ROUND(I256*H256,2)</f>
        <v>0</v>
      </c>
      <c r="K256" s="222" t="s">
        <v>148</v>
      </c>
      <c r="L256" s="38"/>
      <c r="M256" s="227" t="s">
        <v>35</v>
      </c>
      <c r="N256" s="228" t="s">
        <v>47</v>
      </c>
      <c r="O256" s="63"/>
      <c r="P256" s="185">
        <f>O256*H256</f>
        <v>0</v>
      </c>
      <c r="Q256" s="185">
        <v>0</v>
      </c>
      <c r="R256" s="185">
        <f>Q256*H256</f>
        <v>0</v>
      </c>
      <c r="S256" s="185">
        <v>0</v>
      </c>
      <c r="T256" s="186">
        <f>S256*H256</f>
        <v>0</v>
      </c>
      <c r="U256" s="33"/>
      <c r="V256" s="33"/>
      <c r="W256" s="33"/>
      <c r="X256" s="33"/>
      <c r="Y256" s="33"/>
      <c r="Z256" s="33"/>
      <c r="AA256" s="33"/>
      <c r="AB256" s="33"/>
      <c r="AC256" s="33"/>
      <c r="AD256" s="33"/>
      <c r="AE256" s="33"/>
      <c r="AR256" s="187" t="s">
        <v>417</v>
      </c>
      <c r="AT256" s="187" t="s">
        <v>303</v>
      </c>
      <c r="AU256" s="187" t="s">
        <v>83</v>
      </c>
      <c r="AY256" s="16" t="s">
        <v>150</v>
      </c>
      <c r="BE256" s="188">
        <f>IF(N256="základní",J256,0)</f>
        <v>0</v>
      </c>
      <c r="BF256" s="188">
        <f>IF(N256="snížená",J256,0)</f>
        <v>0</v>
      </c>
      <c r="BG256" s="188">
        <f>IF(N256="zákl. přenesená",J256,0)</f>
        <v>0</v>
      </c>
      <c r="BH256" s="188">
        <f>IF(N256="sníž. přenesená",J256,0)</f>
        <v>0</v>
      </c>
      <c r="BI256" s="188">
        <f>IF(N256="nulová",J256,0)</f>
        <v>0</v>
      </c>
      <c r="BJ256" s="16" t="s">
        <v>83</v>
      </c>
      <c r="BK256" s="188">
        <f>ROUND(I256*H256,2)</f>
        <v>0</v>
      </c>
      <c r="BL256" s="16" t="s">
        <v>417</v>
      </c>
      <c r="BM256" s="187" t="s">
        <v>526</v>
      </c>
    </row>
    <row r="257" spans="1:65" s="2" customFormat="1" ht="29.25" x14ac:dyDescent="0.2">
      <c r="A257" s="33"/>
      <c r="B257" s="34"/>
      <c r="C257" s="35"/>
      <c r="D257" s="191" t="s">
        <v>308</v>
      </c>
      <c r="E257" s="35"/>
      <c r="F257" s="201" t="s">
        <v>527</v>
      </c>
      <c r="G257" s="35"/>
      <c r="H257" s="35"/>
      <c r="I257" s="114"/>
      <c r="J257" s="35"/>
      <c r="K257" s="35"/>
      <c r="L257" s="38"/>
      <c r="M257" s="202"/>
      <c r="N257" s="203"/>
      <c r="O257" s="63"/>
      <c r="P257" s="63"/>
      <c r="Q257" s="63"/>
      <c r="R257" s="63"/>
      <c r="S257" s="63"/>
      <c r="T257" s="64"/>
      <c r="U257" s="33"/>
      <c r="V257" s="33"/>
      <c r="W257" s="33"/>
      <c r="X257" s="33"/>
      <c r="Y257" s="33"/>
      <c r="Z257" s="33"/>
      <c r="AA257" s="33"/>
      <c r="AB257" s="33"/>
      <c r="AC257" s="33"/>
      <c r="AD257" s="33"/>
      <c r="AE257" s="33"/>
      <c r="AT257" s="16" t="s">
        <v>308</v>
      </c>
      <c r="AU257" s="16" t="s">
        <v>83</v>
      </c>
    </row>
    <row r="258" spans="1:65" s="2" customFormat="1" ht="19.5" x14ac:dyDescent="0.2">
      <c r="A258" s="33"/>
      <c r="B258" s="34"/>
      <c r="C258" s="35"/>
      <c r="D258" s="191" t="s">
        <v>159</v>
      </c>
      <c r="E258" s="35"/>
      <c r="F258" s="201" t="s">
        <v>528</v>
      </c>
      <c r="G258" s="35"/>
      <c r="H258" s="35"/>
      <c r="I258" s="114"/>
      <c r="J258" s="35"/>
      <c r="K258" s="35"/>
      <c r="L258" s="38"/>
      <c r="M258" s="202"/>
      <c r="N258" s="203"/>
      <c r="O258" s="63"/>
      <c r="P258" s="63"/>
      <c r="Q258" s="63"/>
      <c r="R258" s="63"/>
      <c r="S258" s="63"/>
      <c r="T258" s="64"/>
      <c r="U258" s="33"/>
      <c r="V258" s="33"/>
      <c r="W258" s="33"/>
      <c r="X258" s="33"/>
      <c r="Y258" s="33"/>
      <c r="Z258" s="33"/>
      <c r="AA258" s="33"/>
      <c r="AB258" s="33"/>
      <c r="AC258" s="33"/>
      <c r="AD258" s="33"/>
      <c r="AE258" s="33"/>
      <c r="AT258" s="16" t="s">
        <v>159</v>
      </c>
      <c r="AU258" s="16" t="s">
        <v>83</v>
      </c>
    </row>
    <row r="259" spans="1:65" s="12" customFormat="1" ht="11.25" x14ac:dyDescent="0.2">
      <c r="B259" s="189"/>
      <c r="C259" s="190"/>
      <c r="D259" s="191" t="s">
        <v>153</v>
      </c>
      <c r="E259" s="192" t="s">
        <v>35</v>
      </c>
      <c r="F259" s="193" t="s">
        <v>522</v>
      </c>
      <c r="G259" s="190"/>
      <c r="H259" s="194">
        <v>8.0500000000000007</v>
      </c>
      <c r="I259" s="195"/>
      <c r="J259" s="190"/>
      <c r="K259" s="190"/>
      <c r="L259" s="196"/>
      <c r="M259" s="197"/>
      <c r="N259" s="198"/>
      <c r="O259" s="198"/>
      <c r="P259" s="198"/>
      <c r="Q259" s="198"/>
      <c r="R259" s="198"/>
      <c r="S259" s="198"/>
      <c r="T259" s="199"/>
      <c r="AT259" s="200" t="s">
        <v>153</v>
      </c>
      <c r="AU259" s="200" t="s">
        <v>83</v>
      </c>
      <c r="AV259" s="12" t="s">
        <v>85</v>
      </c>
      <c r="AW259" s="12" t="s">
        <v>37</v>
      </c>
      <c r="AX259" s="12" t="s">
        <v>83</v>
      </c>
      <c r="AY259" s="200" t="s">
        <v>150</v>
      </c>
    </row>
    <row r="260" spans="1:65" s="2" customFormat="1" ht="84" customHeight="1" x14ac:dyDescent="0.2">
      <c r="A260" s="33"/>
      <c r="B260" s="34"/>
      <c r="C260" s="220" t="s">
        <v>529</v>
      </c>
      <c r="D260" s="220" t="s">
        <v>303</v>
      </c>
      <c r="E260" s="221" t="s">
        <v>530</v>
      </c>
      <c r="F260" s="222" t="s">
        <v>531</v>
      </c>
      <c r="G260" s="223" t="s">
        <v>291</v>
      </c>
      <c r="H260" s="224">
        <v>129.19999999999999</v>
      </c>
      <c r="I260" s="225"/>
      <c r="J260" s="226">
        <f>ROUND(I260*H260,2)</f>
        <v>0</v>
      </c>
      <c r="K260" s="222" t="s">
        <v>148</v>
      </c>
      <c r="L260" s="38"/>
      <c r="M260" s="227" t="s">
        <v>35</v>
      </c>
      <c r="N260" s="228" t="s">
        <v>47</v>
      </c>
      <c r="O260" s="63"/>
      <c r="P260" s="185">
        <f>O260*H260</f>
        <v>0</v>
      </c>
      <c r="Q260" s="185">
        <v>0</v>
      </c>
      <c r="R260" s="185">
        <f>Q260*H260</f>
        <v>0</v>
      </c>
      <c r="S260" s="185">
        <v>0</v>
      </c>
      <c r="T260" s="186">
        <f>S260*H260</f>
        <v>0</v>
      </c>
      <c r="U260" s="33"/>
      <c r="V260" s="33"/>
      <c r="W260" s="33"/>
      <c r="X260" s="33"/>
      <c r="Y260" s="33"/>
      <c r="Z260" s="33"/>
      <c r="AA260" s="33"/>
      <c r="AB260" s="33"/>
      <c r="AC260" s="33"/>
      <c r="AD260" s="33"/>
      <c r="AE260" s="33"/>
      <c r="AR260" s="187" t="s">
        <v>417</v>
      </c>
      <c r="AT260" s="187" t="s">
        <v>303</v>
      </c>
      <c r="AU260" s="187" t="s">
        <v>83</v>
      </c>
      <c r="AY260" s="16" t="s">
        <v>150</v>
      </c>
      <c r="BE260" s="188">
        <f>IF(N260="základní",J260,0)</f>
        <v>0</v>
      </c>
      <c r="BF260" s="188">
        <f>IF(N260="snížená",J260,0)</f>
        <v>0</v>
      </c>
      <c r="BG260" s="188">
        <f>IF(N260="zákl. přenesená",J260,0)</f>
        <v>0</v>
      </c>
      <c r="BH260" s="188">
        <f>IF(N260="sníž. přenesená",J260,0)</f>
        <v>0</v>
      </c>
      <c r="BI260" s="188">
        <f>IF(N260="nulová",J260,0)</f>
        <v>0</v>
      </c>
      <c r="BJ260" s="16" t="s">
        <v>83</v>
      </c>
      <c r="BK260" s="188">
        <f>ROUND(I260*H260,2)</f>
        <v>0</v>
      </c>
      <c r="BL260" s="16" t="s">
        <v>417</v>
      </c>
      <c r="BM260" s="187" t="s">
        <v>532</v>
      </c>
    </row>
    <row r="261" spans="1:65" s="2" customFormat="1" ht="58.5" x14ac:dyDescent="0.2">
      <c r="A261" s="33"/>
      <c r="B261" s="34"/>
      <c r="C261" s="35"/>
      <c r="D261" s="191" t="s">
        <v>308</v>
      </c>
      <c r="E261" s="35"/>
      <c r="F261" s="201" t="s">
        <v>508</v>
      </c>
      <c r="G261" s="35"/>
      <c r="H261" s="35"/>
      <c r="I261" s="114"/>
      <c r="J261" s="35"/>
      <c r="K261" s="35"/>
      <c r="L261" s="38"/>
      <c r="M261" s="202"/>
      <c r="N261" s="203"/>
      <c r="O261" s="63"/>
      <c r="P261" s="63"/>
      <c r="Q261" s="63"/>
      <c r="R261" s="63"/>
      <c r="S261" s="63"/>
      <c r="T261" s="64"/>
      <c r="U261" s="33"/>
      <c r="V261" s="33"/>
      <c r="W261" s="33"/>
      <c r="X261" s="33"/>
      <c r="Y261" s="33"/>
      <c r="Z261" s="33"/>
      <c r="AA261" s="33"/>
      <c r="AB261" s="33"/>
      <c r="AC261" s="33"/>
      <c r="AD261" s="33"/>
      <c r="AE261" s="33"/>
      <c r="AT261" s="16" t="s">
        <v>308</v>
      </c>
      <c r="AU261" s="16" t="s">
        <v>83</v>
      </c>
    </row>
    <row r="262" spans="1:65" s="2" customFormat="1" ht="19.5" x14ac:dyDescent="0.2">
      <c r="A262" s="33"/>
      <c r="B262" s="34"/>
      <c r="C262" s="35"/>
      <c r="D262" s="191" t="s">
        <v>159</v>
      </c>
      <c r="E262" s="35"/>
      <c r="F262" s="201" t="s">
        <v>533</v>
      </c>
      <c r="G262" s="35"/>
      <c r="H262" s="35"/>
      <c r="I262" s="114"/>
      <c r="J262" s="35"/>
      <c r="K262" s="35"/>
      <c r="L262" s="38"/>
      <c r="M262" s="202"/>
      <c r="N262" s="203"/>
      <c r="O262" s="63"/>
      <c r="P262" s="63"/>
      <c r="Q262" s="63"/>
      <c r="R262" s="63"/>
      <c r="S262" s="63"/>
      <c r="T262" s="64"/>
      <c r="U262" s="33"/>
      <c r="V262" s="33"/>
      <c r="W262" s="33"/>
      <c r="X262" s="33"/>
      <c r="Y262" s="33"/>
      <c r="Z262" s="33"/>
      <c r="AA262" s="33"/>
      <c r="AB262" s="33"/>
      <c r="AC262" s="33"/>
      <c r="AD262" s="33"/>
      <c r="AE262" s="33"/>
      <c r="AT262" s="16" t="s">
        <v>159</v>
      </c>
      <c r="AU262" s="16" t="s">
        <v>83</v>
      </c>
    </row>
    <row r="263" spans="1:65" s="12" customFormat="1" ht="11.25" x14ac:dyDescent="0.2">
      <c r="B263" s="189"/>
      <c r="C263" s="190"/>
      <c r="D263" s="191" t="s">
        <v>153</v>
      </c>
      <c r="E263" s="192" t="s">
        <v>35</v>
      </c>
      <c r="F263" s="193" t="s">
        <v>534</v>
      </c>
      <c r="G263" s="190"/>
      <c r="H263" s="194">
        <v>129.19999999999999</v>
      </c>
      <c r="I263" s="195"/>
      <c r="J263" s="190"/>
      <c r="K263" s="190"/>
      <c r="L263" s="196"/>
      <c r="M263" s="197"/>
      <c r="N263" s="198"/>
      <c r="O263" s="198"/>
      <c r="P263" s="198"/>
      <c r="Q263" s="198"/>
      <c r="R263" s="198"/>
      <c r="S263" s="198"/>
      <c r="T263" s="199"/>
      <c r="AT263" s="200" t="s">
        <v>153</v>
      </c>
      <c r="AU263" s="200" t="s">
        <v>83</v>
      </c>
      <c r="AV263" s="12" t="s">
        <v>85</v>
      </c>
      <c r="AW263" s="12" t="s">
        <v>37</v>
      </c>
      <c r="AX263" s="12" t="s">
        <v>83</v>
      </c>
      <c r="AY263" s="200" t="s">
        <v>150</v>
      </c>
    </row>
    <row r="264" spans="1:65" s="2" customFormat="1" ht="96" customHeight="1" x14ac:dyDescent="0.2">
      <c r="A264" s="33"/>
      <c r="B264" s="34"/>
      <c r="C264" s="220" t="s">
        <v>535</v>
      </c>
      <c r="D264" s="220" t="s">
        <v>303</v>
      </c>
      <c r="E264" s="221" t="s">
        <v>536</v>
      </c>
      <c r="F264" s="222" t="s">
        <v>537</v>
      </c>
      <c r="G264" s="223" t="s">
        <v>291</v>
      </c>
      <c r="H264" s="224">
        <v>6.8860000000000001</v>
      </c>
      <c r="I264" s="225"/>
      <c r="J264" s="226">
        <f>ROUND(I264*H264,2)</f>
        <v>0</v>
      </c>
      <c r="K264" s="222" t="s">
        <v>148</v>
      </c>
      <c r="L264" s="38"/>
      <c r="M264" s="227" t="s">
        <v>35</v>
      </c>
      <c r="N264" s="228" t="s">
        <v>47</v>
      </c>
      <c r="O264" s="63"/>
      <c r="P264" s="185">
        <f>O264*H264</f>
        <v>0</v>
      </c>
      <c r="Q264" s="185">
        <v>0</v>
      </c>
      <c r="R264" s="185">
        <f>Q264*H264</f>
        <v>0</v>
      </c>
      <c r="S264" s="185">
        <v>0</v>
      </c>
      <c r="T264" s="186">
        <f>S264*H264</f>
        <v>0</v>
      </c>
      <c r="U264" s="33"/>
      <c r="V264" s="33"/>
      <c r="W264" s="33"/>
      <c r="X264" s="33"/>
      <c r="Y264" s="33"/>
      <c r="Z264" s="33"/>
      <c r="AA264" s="33"/>
      <c r="AB264" s="33"/>
      <c r="AC264" s="33"/>
      <c r="AD264" s="33"/>
      <c r="AE264" s="33"/>
      <c r="AR264" s="187" t="s">
        <v>417</v>
      </c>
      <c r="AT264" s="187" t="s">
        <v>303</v>
      </c>
      <c r="AU264" s="187" t="s">
        <v>83</v>
      </c>
      <c r="AY264" s="16" t="s">
        <v>150</v>
      </c>
      <c r="BE264" s="188">
        <f>IF(N264="základní",J264,0)</f>
        <v>0</v>
      </c>
      <c r="BF264" s="188">
        <f>IF(N264="snížená",J264,0)</f>
        <v>0</v>
      </c>
      <c r="BG264" s="188">
        <f>IF(N264="zákl. přenesená",J264,0)</f>
        <v>0</v>
      </c>
      <c r="BH264" s="188">
        <f>IF(N264="sníž. přenesená",J264,0)</f>
        <v>0</v>
      </c>
      <c r="BI264" s="188">
        <f>IF(N264="nulová",J264,0)</f>
        <v>0</v>
      </c>
      <c r="BJ264" s="16" t="s">
        <v>83</v>
      </c>
      <c r="BK264" s="188">
        <f>ROUND(I264*H264,2)</f>
        <v>0</v>
      </c>
      <c r="BL264" s="16" t="s">
        <v>417</v>
      </c>
      <c r="BM264" s="187" t="s">
        <v>538</v>
      </c>
    </row>
    <row r="265" spans="1:65" s="2" customFormat="1" ht="58.5" x14ac:dyDescent="0.2">
      <c r="A265" s="33"/>
      <c r="B265" s="34"/>
      <c r="C265" s="35"/>
      <c r="D265" s="191" t="s">
        <v>308</v>
      </c>
      <c r="E265" s="35"/>
      <c r="F265" s="201" t="s">
        <v>508</v>
      </c>
      <c r="G265" s="35"/>
      <c r="H265" s="35"/>
      <c r="I265" s="114"/>
      <c r="J265" s="35"/>
      <c r="K265" s="35"/>
      <c r="L265" s="38"/>
      <c r="M265" s="202"/>
      <c r="N265" s="203"/>
      <c r="O265" s="63"/>
      <c r="P265" s="63"/>
      <c r="Q265" s="63"/>
      <c r="R265" s="63"/>
      <c r="S265" s="63"/>
      <c r="T265" s="64"/>
      <c r="U265" s="33"/>
      <c r="V265" s="33"/>
      <c r="W265" s="33"/>
      <c r="X265" s="33"/>
      <c r="Y265" s="33"/>
      <c r="Z265" s="33"/>
      <c r="AA265" s="33"/>
      <c r="AB265" s="33"/>
      <c r="AC265" s="33"/>
      <c r="AD265" s="33"/>
      <c r="AE265" s="33"/>
      <c r="AT265" s="16" t="s">
        <v>308</v>
      </c>
      <c r="AU265" s="16" t="s">
        <v>83</v>
      </c>
    </row>
    <row r="266" spans="1:65" s="2" customFormat="1" ht="19.5" x14ac:dyDescent="0.2">
      <c r="A266" s="33"/>
      <c r="B266" s="34"/>
      <c r="C266" s="35"/>
      <c r="D266" s="191" t="s">
        <v>159</v>
      </c>
      <c r="E266" s="35"/>
      <c r="F266" s="201" t="s">
        <v>539</v>
      </c>
      <c r="G266" s="35"/>
      <c r="H266" s="35"/>
      <c r="I266" s="114"/>
      <c r="J266" s="35"/>
      <c r="K266" s="35"/>
      <c r="L266" s="38"/>
      <c r="M266" s="202"/>
      <c r="N266" s="203"/>
      <c r="O266" s="63"/>
      <c r="P266" s="63"/>
      <c r="Q266" s="63"/>
      <c r="R266" s="63"/>
      <c r="S266" s="63"/>
      <c r="T266" s="64"/>
      <c r="U266" s="33"/>
      <c r="V266" s="33"/>
      <c r="W266" s="33"/>
      <c r="X266" s="33"/>
      <c r="Y266" s="33"/>
      <c r="Z266" s="33"/>
      <c r="AA266" s="33"/>
      <c r="AB266" s="33"/>
      <c r="AC266" s="33"/>
      <c r="AD266" s="33"/>
      <c r="AE266" s="33"/>
      <c r="AT266" s="16" t="s">
        <v>159</v>
      </c>
      <c r="AU266" s="16" t="s">
        <v>83</v>
      </c>
    </row>
    <row r="267" spans="1:65" s="12" customFormat="1" ht="11.25" x14ac:dyDescent="0.2">
      <c r="B267" s="189"/>
      <c r="C267" s="190"/>
      <c r="D267" s="191" t="s">
        <v>153</v>
      </c>
      <c r="E267" s="192" t="s">
        <v>35</v>
      </c>
      <c r="F267" s="193" t="s">
        <v>540</v>
      </c>
      <c r="G267" s="190"/>
      <c r="H267" s="194">
        <v>6.8860000000000001</v>
      </c>
      <c r="I267" s="195"/>
      <c r="J267" s="190"/>
      <c r="K267" s="190"/>
      <c r="L267" s="196"/>
      <c r="M267" s="197"/>
      <c r="N267" s="198"/>
      <c r="O267" s="198"/>
      <c r="P267" s="198"/>
      <c r="Q267" s="198"/>
      <c r="R267" s="198"/>
      <c r="S267" s="198"/>
      <c r="T267" s="199"/>
      <c r="AT267" s="200" t="s">
        <v>153</v>
      </c>
      <c r="AU267" s="200" t="s">
        <v>83</v>
      </c>
      <c r="AV267" s="12" t="s">
        <v>85</v>
      </c>
      <c r="AW267" s="12" t="s">
        <v>37</v>
      </c>
      <c r="AX267" s="12" t="s">
        <v>83</v>
      </c>
      <c r="AY267" s="200" t="s">
        <v>150</v>
      </c>
    </row>
    <row r="268" spans="1:65" s="2" customFormat="1" ht="36" customHeight="1" x14ac:dyDescent="0.2">
      <c r="A268" s="33"/>
      <c r="B268" s="34"/>
      <c r="C268" s="220" t="s">
        <v>541</v>
      </c>
      <c r="D268" s="220" t="s">
        <v>303</v>
      </c>
      <c r="E268" s="221" t="s">
        <v>524</v>
      </c>
      <c r="F268" s="222" t="s">
        <v>525</v>
      </c>
      <c r="G268" s="223" t="s">
        <v>291</v>
      </c>
      <c r="H268" s="224">
        <v>6.843</v>
      </c>
      <c r="I268" s="225"/>
      <c r="J268" s="226">
        <f>ROUND(I268*H268,2)</f>
        <v>0</v>
      </c>
      <c r="K268" s="222" t="s">
        <v>148</v>
      </c>
      <c r="L268" s="38"/>
      <c r="M268" s="227" t="s">
        <v>35</v>
      </c>
      <c r="N268" s="228" t="s">
        <v>47</v>
      </c>
      <c r="O268" s="63"/>
      <c r="P268" s="185">
        <f>O268*H268</f>
        <v>0</v>
      </c>
      <c r="Q268" s="185">
        <v>0</v>
      </c>
      <c r="R268" s="185">
        <f>Q268*H268</f>
        <v>0</v>
      </c>
      <c r="S268" s="185">
        <v>0</v>
      </c>
      <c r="T268" s="186">
        <f>S268*H268</f>
        <v>0</v>
      </c>
      <c r="U268" s="33"/>
      <c r="V268" s="33"/>
      <c r="W268" s="33"/>
      <c r="X268" s="33"/>
      <c r="Y268" s="33"/>
      <c r="Z268" s="33"/>
      <c r="AA268" s="33"/>
      <c r="AB268" s="33"/>
      <c r="AC268" s="33"/>
      <c r="AD268" s="33"/>
      <c r="AE268" s="33"/>
      <c r="AR268" s="187" t="s">
        <v>417</v>
      </c>
      <c r="AT268" s="187" t="s">
        <v>303</v>
      </c>
      <c r="AU268" s="187" t="s">
        <v>83</v>
      </c>
      <c r="AY268" s="16" t="s">
        <v>150</v>
      </c>
      <c r="BE268" s="188">
        <f>IF(N268="základní",J268,0)</f>
        <v>0</v>
      </c>
      <c r="BF268" s="188">
        <f>IF(N268="snížená",J268,0)</f>
        <v>0</v>
      </c>
      <c r="BG268" s="188">
        <f>IF(N268="zákl. přenesená",J268,0)</f>
        <v>0</v>
      </c>
      <c r="BH268" s="188">
        <f>IF(N268="sníž. přenesená",J268,0)</f>
        <v>0</v>
      </c>
      <c r="BI268" s="188">
        <f>IF(N268="nulová",J268,0)</f>
        <v>0</v>
      </c>
      <c r="BJ268" s="16" t="s">
        <v>83</v>
      </c>
      <c r="BK268" s="188">
        <f>ROUND(I268*H268,2)</f>
        <v>0</v>
      </c>
      <c r="BL268" s="16" t="s">
        <v>417</v>
      </c>
      <c r="BM268" s="187" t="s">
        <v>542</v>
      </c>
    </row>
    <row r="269" spans="1:65" s="2" customFormat="1" ht="29.25" x14ac:dyDescent="0.2">
      <c r="A269" s="33"/>
      <c r="B269" s="34"/>
      <c r="C269" s="35"/>
      <c r="D269" s="191" t="s">
        <v>308</v>
      </c>
      <c r="E269" s="35"/>
      <c r="F269" s="201" t="s">
        <v>527</v>
      </c>
      <c r="G269" s="35"/>
      <c r="H269" s="35"/>
      <c r="I269" s="114"/>
      <c r="J269" s="35"/>
      <c r="K269" s="35"/>
      <c r="L269" s="38"/>
      <c r="M269" s="202"/>
      <c r="N269" s="203"/>
      <c r="O269" s="63"/>
      <c r="P269" s="63"/>
      <c r="Q269" s="63"/>
      <c r="R269" s="63"/>
      <c r="S269" s="63"/>
      <c r="T269" s="64"/>
      <c r="U269" s="33"/>
      <c r="V269" s="33"/>
      <c r="W269" s="33"/>
      <c r="X269" s="33"/>
      <c r="Y269" s="33"/>
      <c r="Z269" s="33"/>
      <c r="AA269" s="33"/>
      <c r="AB269" s="33"/>
      <c r="AC269" s="33"/>
      <c r="AD269" s="33"/>
      <c r="AE269" s="33"/>
      <c r="AT269" s="16" t="s">
        <v>308</v>
      </c>
      <c r="AU269" s="16" t="s">
        <v>83</v>
      </c>
    </row>
    <row r="270" spans="1:65" s="2" customFormat="1" ht="19.5" x14ac:dyDescent="0.2">
      <c r="A270" s="33"/>
      <c r="B270" s="34"/>
      <c r="C270" s="35"/>
      <c r="D270" s="191" t="s">
        <v>159</v>
      </c>
      <c r="E270" s="35"/>
      <c r="F270" s="201" t="s">
        <v>543</v>
      </c>
      <c r="G270" s="35"/>
      <c r="H270" s="35"/>
      <c r="I270" s="114"/>
      <c r="J270" s="35"/>
      <c r="K270" s="35"/>
      <c r="L270" s="38"/>
      <c r="M270" s="202"/>
      <c r="N270" s="203"/>
      <c r="O270" s="63"/>
      <c r="P270" s="63"/>
      <c r="Q270" s="63"/>
      <c r="R270" s="63"/>
      <c r="S270" s="63"/>
      <c r="T270" s="64"/>
      <c r="U270" s="33"/>
      <c r="V270" s="33"/>
      <c r="W270" s="33"/>
      <c r="X270" s="33"/>
      <c r="Y270" s="33"/>
      <c r="Z270" s="33"/>
      <c r="AA270" s="33"/>
      <c r="AB270" s="33"/>
      <c r="AC270" s="33"/>
      <c r="AD270" s="33"/>
      <c r="AE270" s="33"/>
      <c r="AT270" s="16" t="s">
        <v>159</v>
      </c>
      <c r="AU270" s="16" t="s">
        <v>83</v>
      </c>
    </row>
    <row r="271" spans="1:65" s="12" customFormat="1" ht="11.25" x14ac:dyDescent="0.2">
      <c r="B271" s="189"/>
      <c r="C271" s="190"/>
      <c r="D271" s="191" t="s">
        <v>153</v>
      </c>
      <c r="E271" s="192" t="s">
        <v>35</v>
      </c>
      <c r="F271" s="193" t="s">
        <v>411</v>
      </c>
      <c r="G271" s="190"/>
      <c r="H271" s="194">
        <v>6.843</v>
      </c>
      <c r="I271" s="195"/>
      <c r="J271" s="190"/>
      <c r="K271" s="190"/>
      <c r="L271" s="196"/>
      <c r="M271" s="197"/>
      <c r="N271" s="198"/>
      <c r="O271" s="198"/>
      <c r="P271" s="198"/>
      <c r="Q271" s="198"/>
      <c r="R271" s="198"/>
      <c r="S271" s="198"/>
      <c r="T271" s="199"/>
      <c r="AT271" s="200" t="s">
        <v>153</v>
      </c>
      <c r="AU271" s="200" t="s">
        <v>83</v>
      </c>
      <c r="AV271" s="12" t="s">
        <v>85</v>
      </c>
      <c r="AW271" s="12" t="s">
        <v>37</v>
      </c>
      <c r="AX271" s="12" t="s">
        <v>83</v>
      </c>
      <c r="AY271" s="200" t="s">
        <v>150</v>
      </c>
    </row>
    <row r="272" spans="1:65" s="2" customFormat="1" ht="48" customHeight="1" x14ac:dyDescent="0.2">
      <c r="A272" s="33"/>
      <c r="B272" s="34"/>
      <c r="C272" s="220" t="s">
        <v>544</v>
      </c>
      <c r="D272" s="220" t="s">
        <v>303</v>
      </c>
      <c r="E272" s="221" t="s">
        <v>545</v>
      </c>
      <c r="F272" s="222" t="s">
        <v>546</v>
      </c>
      <c r="G272" s="223" t="s">
        <v>291</v>
      </c>
      <c r="H272" s="224">
        <v>129.19999999999999</v>
      </c>
      <c r="I272" s="225"/>
      <c r="J272" s="226">
        <f>ROUND(I272*H272,2)</f>
        <v>0</v>
      </c>
      <c r="K272" s="222" t="s">
        <v>148</v>
      </c>
      <c r="L272" s="38"/>
      <c r="M272" s="227" t="s">
        <v>35</v>
      </c>
      <c r="N272" s="228" t="s">
        <v>47</v>
      </c>
      <c r="O272" s="63"/>
      <c r="P272" s="185">
        <f>O272*H272</f>
        <v>0</v>
      </c>
      <c r="Q272" s="185">
        <v>0</v>
      </c>
      <c r="R272" s="185">
        <f>Q272*H272</f>
        <v>0</v>
      </c>
      <c r="S272" s="185">
        <v>0</v>
      </c>
      <c r="T272" s="186">
        <f>S272*H272</f>
        <v>0</v>
      </c>
      <c r="U272" s="33"/>
      <c r="V272" s="33"/>
      <c r="W272" s="33"/>
      <c r="X272" s="33"/>
      <c r="Y272" s="33"/>
      <c r="Z272" s="33"/>
      <c r="AA272" s="33"/>
      <c r="AB272" s="33"/>
      <c r="AC272" s="33"/>
      <c r="AD272" s="33"/>
      <c r="AE272" s="33"/>
      <c r="AR272" s="187" t="s">
        <v>417</v>
      </c>
      <c r="AT272" s="187" t="s">
        <v>303</v>
      </c>
      <c r="AU272" s="187" t="s">
        <v>83</v>
      </c>
      <c r="AY272" s="16" t="s">
        <v>150</v>
      </c>
      <c r="BE272" s="188">
        <f>IF(N272="základní",J272,0)</f>
        <v>0</v>
      </c>
      <c r="BF272" s="188">
        <f>IF(N272="snížená",J272,0)</f>
        <v>0</v>
      </c>
      <c r="BG272" s="188">
        <f>IF(N272="zákl. přenesená",J272,0)</f>
        <v>0</v>
      </c>
      <c r="BH272" s="188">
        <f>IF(N272="sníž. přenesená",J272,0)</f>
        <v>0</v>
      </c>
      <c r="BI272" s="188">
        <f>IF(N272="nulová",J272,0)</f>
        <v>0</v>
      </c>
      <c r="BJ272" s="16" t="s">
        <v>83</v>
      </c>
      <c r="BK272" s="188">
        <f>ROUND(I272*H272,2)</f>
        <v>0</v>
      </c>
      <c r="BL272" s="16" t="s">
        <v>417</v>
      </c>
      <c r="BM272" s="187" t="s">
        <v>547</v>
      </c>
    </row>
    <row r="273" spans="1:65" s="2" customFormat="1" ht="29.25" x14ac:dyDescent="0.2">
      <c r="A273" s="33"/>
      <c r="B273" s="34"/>
      <c r="C273" s="35"/>
      <c r="D273" s="191" t="s">
        <v>308</v>
      </c>
      <c r="E273" s="35"/>
      <c r="F273" s="201" t="s">
        <v>548</v>
      </c>
      <c r="G273" s="35"/>
      <c r="H273" s="35"/>
      <c r="I273" s="114"/>
      <c r="J273" s="35"/>
      <c r="K273" s="35"/>
      <c r="L273" s="38"/>
      <c r="M273" s="202"/>
      <c r="N273" s="203"/>
      <c r="O273" s="63"/>
      <c r="P273" s="63"/>
      <c r="Q273" s="63"/>
      <c r="R273" s="63"/>
      <c r="S273" s="63"/>
      <c r="T273" s="64"/>
      <c r="U273" s="33"/>
      <c r="V273" s="33"/>
      <c r="W273" s="33"/>
      <c r="X273" s="33"/>
      <c r="Y273" s="33"/>
      <c r="Z273" s="33"/>
      <c r="AA273" s="33"/>
      <c r="AB273" s="33"/>
      <c r="AC273" s="33"/>
      <c r="AD273" s="33"/>
      <c r="AE273" s="33"/>
      <c r="AT273" s="16" t="s">
        <v>308</v>
      </c>
      <c r="AU273" s="16" t="s">
        <v>83</v>
      </c>
    </row>
    <row r="274" spans="1:65" s="12" customFormat="1" ht="11.25" x14ac:dyDescent="0.2">
      <c r="B274" s="189"/>
      <c r="C274" s="190"/>
      <c r="D274" s="191" t="s">
        <v>153</v>
      </c>
      <c r="E274" s="192" t="s">
        <v>35</v>
      </c>
      <c r="F274" s="193" t="s">
        <v>534</v>
      </c>
      <c r="G274" s="190"/>
      <c r="H274" s="194">
        <v>129.19999999999999</v>
      </c>
      <c r="I274" s="195"/>
      <c r="J274" s="190"/>
      <c r="K274" s="190"/>
      <c r="L274" s="196"/>
      <c r="M274" s="197"/>
      <c r="N274" s="198"/>
      <c r="O274" s="198"/>
      <c r="P274" s="198"/>
      <c r="Q274" s="198"/>
      <c r="R274" s="198"/>
      <c r="S274" s="198"/>
      <c r="T274" s="199"/>
      <c r="AT274" s="200" t="s">
        <v>153</v>
      </c>
      <c r="AU274" s="200" t="s">
        <v>83</v>
      </c>
      <c r="AV274" s="12" t="s">
        <v>85</v>
      </c>
      <c r="AW274" s="12" t="s">
        <v>37</v>
      </c>
      <c r="AX274" s="12" t="s">
        <v>83</v>
      </c>
      <c r="AY274" s="200" t="s">
        <v>150</v>
      </c>
    </row>
    <row r="275" spans="1:65" s="2" customFormat="1" ht="48" customHeight="1" x14ac:dyDescent="0.2">
      <c r="A275" s="33"/>
      <c r="B275" s="34"/>
      <c r="C275" s="220" t="s">
        <v>549</v>
      </c>
      <c r="D275" s="220" t="s">
        <v>303</v>
      </c>
      <c r="E275" s="221" t="s">
        <v>550</v>
      </c>
      <c r="F275" s="222" t="s">
        <v>551</v>
      </c>
      <c r="G275" s="223" t="s">
        <v>291</v>
      </c>
      <c r="H275" s="224">
        <v>6.843</v>
      </c>
      <c r="I275" s="225"/>
      <c r="J275" s="226">
        <f>ROUND(I275*H275,2)</f>
        <v>0</v>
      </c>
      <c r="K275" s="222" t="s">
        <v>148</v>
      </c>
      <c r="L275" s="38"/>
      <c r="M275" s="227" t="s">
        <v>35</v>
      </c>
      <c r="N275" s="228" t="s">
        <v>47</v>
      </c>
      <c r="O275" s="63"/>
      <c r="P275" s="185">
        <f>O275*H275</f>
        <v>0</v>
      </c>
      <c r="Q275" s="185">
        <v>0</v>
      </c>
      <c r="R275" s="185">
        <f>Q275*H275</f>
        <v>0</v>
      </c>
      <c r="S275" s="185">
        <v>0</v>
      </c>
      <c r="T275" s="186">
        <f>S275*H275</f>
        <v>0</v>
      </c>
      <c r="U275" s="33"/>
      <c r="V275" s="33"/>
      <c r="W275" s="33"/>
      <c r="X275" s="33"/>
      <c r="Y275" s="33"/>
      <c r="Z275" s="33"/>
      <c r="AA275" s="33"/>
      <c r="AB275" s="33"/>
      <c r="AC275" s="33"/>
      <c r="AD275" s="33"/>
      <c r="AE275" s="33"/>
      <c r="AR275" s="187" t="s">
        <v>417</v>
      </c>
      <c r="AT275" s="187" t="s">
        <v>303</v>
      </c>
      <c r="AU275" s="187" t="s">
        <v>83</v>
      </c>
      <c r="AY275" s="16" t="s">
        <v>150</v>
      </c>
      <c r="BE275" s="188">
        <f>IF(N275="základní",J275,0)</f>
        <v>0</v>
      </c>
      <c r="BF275" s="188">
        <f>IF(N275="snížená",J275,0)</f>
        <v>0</v>
      </c>
      <c r="BG275" s="188">
        <f>IF(N275="zákl. přenesená",J275,0)</f>
        <v>0</v>
      </c>
      <c r="BH275" s="188">
        <f>IF(N275="sníž. přenesená",J275,0)</f>
        <v>0</v>
      </c>
      <c r="BI275" s="188">
        <f>IF(N275="nulová",J275,0)</f>
        <v>0</v>
      </c>
      <c r="BJ275" s="16" t="s">
        <v>83</v>
      </c>
      <c r="BK275" s="188">
        <f>ROUND(I275*H275,2)</f>
        <v>0</v>
      </c>
      <c r="BL275" s="16" t="s">
        <v>417</v>
      </c>
      <c r="BM275" s="187" t="s">
        <v>552</v>
      </c>
    </row>
    <row r="276" spans="1:65" s="2" customFormat="1" ht="29.25" x14ac:dyDescent="0.2">
      <c r="A276" s="33"/>
      <c r="B276" s="34"/>
      <c r="C276" s="35"/>
      <c r="D276" s="191" t="s">
        <v>308</v>
      </c>
      <c r="E276" s="35"/>
      <c r="F276" s="201" t="s">
        <v>548</v>
      </c>
      <c r="G276" s="35"/>
      <c r="H276" s="35"/>
      <c r="I276" s="114"/>
      <c r="J276" s="35"/>
      <c r="K276" s="35"/>
      <c r="L276" s="38"/>
      <c r="M276" s="202"/>
      <c r="N276" s="203"/>
      <c r="O276" s="63"/>
      <c r="P276" s="63"/>
      <c r="Q276" s="63"/>
      <c r="R276" s="63"/>
      <c r="S276" s="63"/>
      <c r="T276" s="64"/>
      <c r="U276" s="33"/>
      <c r="V276" s="33"/>
      <c r="W276" s="33"/>
      <c r="X276" s="33"/>
      <c r="Y276" s="33"/>
      <c r="Z276" s="33"/>
      <c r="AA276" s="33"/>
      <c r="AB276" s="33"/>
      <c r="AC276" s="33"/>
      <c r="AD276" s="33"/>
      <c r="AE276" s="33"/>
      <c r="AT276" s="16" t="s">
        <v>308</v>
      </c>
      <c r="AU276" s="16" t="s">
        <v>83</v>
      </c>
    </row>
    <row r="277" spans="1:65" s="12" customFormat="1" ht="11.25" x14ac:dyDescent="0.2">
      <c r="B277" s="189"/>
      <c r="C277" s="190"/>
      <c r="D277" s="191" t="s">
        <v>153</v>
      </c>
      <c r="E277" s="192" t="s">
        <v>35</v>
      </c>
      <c r="F277" s="193" t="s">
        <v>553</v>
      </c>
      <c r="G277" s="190"/>
      <c r="H277" s="194">
        <v>6.843</v>
      </c>
      <c r="I277" s="195"/>
      <c r="J277" s="190"/>
      <c r="K277" s="190"/>
      <c r="L277" s="196"/>
      <c r="M277" s="197"/>
      <c r="N277" s="198"/>
      <c r="O277" s="198"/>
      <c r="P277" s="198"/>
      <c r="Q277" s="198"/>
      <c r="R277" s="198"/>
      <c r="S277" s="198"/>
      <c r="T277" s="199"/>
      <c r="AT277" s="200" t="s">
        <v>153</v>
      </c>
      <c r="AU277" s="200" t="s">
        <v>83</v>
      </c>
      <c r="AV277" s="12" t="s">
        <v>85</v>
      </c>
      <c r="AW277" s="12" t="s">
        <v>37</v>
      </c>
      <c r="AX277" s="12" t="s">
        <v>83</v>
      </c>
      <c r="AY277" s="200" t="s">
        <v>150</v>
      </c>
    </row>
    <row r="278" spans="1:65" s="2" customFormat="1" ht="36" customHeight="1" x14ac:dyDescent="0.2">
      <c r="A278" s="33"/>
      <c r="B278" s="34"/>
      <c r="C278" s="220" t="s">
        <v>554</v>
      </c>
      <c r="D278" s="220" t="s">
        <v>303</v>
      </c>
      <c r="E278" s="221" t="s">
        <v>555</v>
      </c>
      <c r="F278" s="222" t="s">
        <v>556</v>
      </c>
      <c r="G278" s="223" t="s">
        <v>291</v>
      </c>
      <c r="H278" s="224">
        <v>4.2999999999999997E-2</v>
      </c>
      <c r="I278" s="225"/>
      <c r="J278" s="226">
        <f>ROUND(I278*H278,2)</f>
        <v>0</v>
      </c>
      <c r="K278" s="222" t="s">
        <v>148</v>
      </c>
      <c r="L278" s="38"/>
      <c r="M278" s="227" t="s">
        <v>35</v>
      </c>
      <c r="N278" s="228" t="s">
        <v>47</v>
      </c>
      <c r="O278" s="63"/>
      <c r="P278" s="185">
        <f>O278*H278</f>
        <v>0</v>
      </c>
      <c r="Q278" s="185">
        <v>0</v>
      </c>
      <c r="R278" s="185">
        <f>Q278*H278</f>
        <v>0</v>
      </c>
      <c r="S278" s="185">
        <v>0</v>
      </c>
      <c r="T278" s="186">
        <f>S278*H278</f>
        <v>0</v>
      </c>
      <c r="U278" s="33"/>
      <c r="V278" s="33"/>
      <c r="W278" s="33"/>
      <c r="X278" s="33"/>
      <c r="Y278" s="33"/>
      <c r="Z278" s="33"/>
      <c r="AA278" s="33"/>
      <c r="AB278" s="33"/>
      <c r="AC278" s="33"/>
      <c r="AD278" s="33"/>
      <c r="AE278" s="33"/>
      <c r="AR278" s="187" t="s">
        <v>417</v>
      </c>
      <c r="AT278" s="187" t="s">
        <v>303</v>
      </c>
      <c r="AU278" s="187" t="s">
        <v>83</v>
      </c>
      <c r="AY278" s="16" t="s">
        <v>150</v>
      </c>
      <c r="BE278" s="188">
        <f>IF(N278="základní",J278,0)</f>
        <v>0</v>
      </c>
      <c r="BF278" s="188">
        <f>IF(N278="snížená",J278,0)</f>
        <v>0</v>
      </c>
      <c r="BG278" s="188">
        <f>IF(N278="zákl. přenesená",J278,0)</f>
        <v>0</v>
      </c>
      <c r="BH278" s="188">
        <f>IF(N278="sníž. přenesená",J278,0)</f>
        <v>0</v>
      </c>
      <c r="BI278" s="188">
        <f>IF(N278="nulová",J278,0)</f>
        <v>0</v>
      </c>
      <c r="BJ278" s="16" t="s">
        <v>83</v>
      </c>
      <c r="BK278" s="188">
        <f>ROUND(I278*H278,2)</f>
        <v>0</v>
      </c>
      <c r="BL278" s="16" t="s">
        <v>417</v>
      </c>
      <c r="BM278" s="187" t="s">
        <v>557</v>
      </c>
    </row>
    <row r="279" spans="1:65" s="2" customFormat="1" ht="29.25" x14ac:dyDescent="0.2">
      <c r="A279" s="33"/>
      <c r="B279" s="34"/>
      <c r="C279" s="35"/>
      <c r="D279" s="191" t="s">
        <v>308</v>
      </c>
      <c r="E279" s="35"/>
      <c r="F279" s="201" t="s">
        <v>548</v>
      </c>
      <c r="G279" s="35"/>
      <c r="H279" s="35"/>
      <c r="I279" s="114"/>
      <c r="J279" s="35"/>
      <c r="K279" s="35"/>
      <c r="L279" s="38"/>
      <c r="M279" s="202"/>
      <c r="N279" s="203"/>
      <c r="O279" s="63"/>
      <c r="P279" s="63"/>
      <c r="Q279" s="63"/>
      <c r="R279" s="63"/>
      <c r="S279" s="63"/>
      <c r="T279" s="64"/>
      <c r="U279" s="33"/>
      <c r="V279" s="33"/>
      <c r="W279" s="33"/>
      <c r="X279" s="33"/>
      <c r="Y279" s="33"/>
      <c r="Z279" s="33"/>
      <c r="AA279" s="33"/>
      <c r="AB279" s="33"/>
      <c r="AC279" s="33"/>
      <c r="AD279" s="33"/>
      <c r="AE279" s="33"/>
      <c r="AT279" s="16" t="s">
        <v>308</v>
      </c>
      <c r="AU279" s="16" t="s">
        <v>83</v>
      </c>
    </row>
    <row r="280" spans="1:65" s="12" customFormat="1" ht="11.25" x14ac:dyDescent="0.2">
      <c r="B280" s="189"/>
      <c r="C280" s="190"/>
      <c r="D280" s="191" t="s">
        <v>153</v>
      </c>
      <c r="E280" s="192" t="s">
        <v>35</v>
      </c>
      <c r="F280" s="193" t="s">
        <v>558</v>
      </c>
      <c r="G280" s="190"/>
      <c r="H280" s="194">
        <v>4.2999999999999997E-2</v>
      </c>
      <c r="I280" s="195"/>
      <c r="J280" s="190"/>
      <c r="K280" s="190"/>
      <c r="L280" s="196"/>
      <c r="M280" s="229"/>
      <c r="N280" s="230"/>
      <c r="O280" s="230"/>
      <c r="P280" s="230"/>
      <c r="Q280" s="230"/>
      <c r="R280" s="230"/>
      <c r="S280" s="230"/>
      <c r="T280" s="231"/>
      <c r="AT280" s="200" t="s">
        <v>153</v>
      </c>
      <c r="AU280" s="200" t="s">
        <v>83</v>
      </c>
      <c r="AV280" s="12" t="s">
        <v>85</v>
      </c>
      <c r="AW280" s="12" t="s">
        <v>37</v>
      </c>
      <c r="AX280" s="12" t="s">
        <v>83</v>
      </c>
      <c r="AY280" s="200" t="s">
        <v>150</v>
      </c>
    </row>
    <row r="281" spans="1:65" s="2" customFormat="1" ht="6.95" customHeight="1" x14ac:dyDescent="0.2">
      <c r="A281" s="33"/>
      <c r="B281" s="46"/>
      <c r="C281" s="47"/>
      <c r="D281" s="47"/>
      <c r="E281" s="47"/>
      <c r="F281" s="47"/>
      <c r="G281" s="47"/>
      <c r="H281" s="47"/>
      <c r="I281" s="141"/>
      <c r="J281" s="47"/>
      <c r="K281" s="47"/>
      <c r="L281" s="38"/>
      <c r="M281" s="33"/>
      <c r="O281" s="33"/>
      <c r="P281" s="33"/>
      <c r="Q281" s="33"/>
      <c r="R281" s="33"/>
      <c r="S281" s="33"/>
      <c r="T281" s="33"/>
      <c r="U281" s="33"/>
      <c r="V281" s="33"/>
      <c r="W281" s="33"/>
      <c r="X281" s="33"/>
      <c r="Y281" s="33"/>
      <c r="Z281" s="33"/>
      <c r="AA281" s="33"/>
      <c r="AB281" s="33"/>
      <c r="AC281" s="33"/>
      <c r="AD281" s="33"/>
      <c r="AE281" s="33"/>
    </row>
  </sheetData>
  <sheetProtection algorithmName="SHA-512" hashValue="Ihu3kWMZjLse1DtuS7PwnmkBE9gv4ArlhJUzD0eyvofYGBjtQG8zaPJFmSe6PUm10jfGl77z18r6gQBSdlfs9w==" saltValue="WEYZlEyVxZexLXIbMg0D94H45dl3VuJ42po/FDxPxQVfPu7WsdDzuMCwV+hR1OtbOGJYyyDqk6IEi0yEDj1pcg==" spinCount="100000" sheet="1" objects="1" scenarios="1" formatColumns="0" formatRows="0" autoFilter="0"/>
  <autoFilter ref="C87:K280"/>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88"/>
  <sheetViews>
    <sheetView showGridLines="0" topLeftCell="A61" workbookViewId="0">
      <selection activeCell="F93" sqref="F93"/>
    </sheetView>
  </sheetViews>
  <sheetFormatPr defaultRowHeight="15" x14ac:dyDescent="0.2"/>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7"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I2" s="107"/>
      <c r="L2" s="330"/>
      <c r="M2" s="330"/>
      <c r="N2" s="330"/>
      <c r="O2" s="330"/>
      <c r="P2" s="330"/>
      <c r="Q2" s="330"/>
      <c r="R2" s="330"/>
      <c r="S2" s="330"/>
      <c r="T2" s="330"/>
      <c r="U2" s="330"/>
      <c r="V2" s="330"/>
      <c r="AT2" s="16" t="s">
        <v>93</v>
      </c>
    </row>
    <row r="3" spans="1:46" s="1" customFormat="1" ht="6.95" customHeight="1" x14ac:dyDescent="0.2">
      <c r="B3" s="108"/>
      <c r="C3" s="109"/>
      <c r="D3" s="109"/>
      <c r="E3" s="109"/>
      <c r="F3" s="109"/>
      <c r="G3" s="109"/>
      <c r="H3" s="109"/>
      <c r="I3" s="110"/>
      <c r="J3" s="109"/>
      <c r="K3" s="109"/>
      <c r="L3" s="19"/>
      <c r="AT3" s="16" t="s">
        <v>85</v>
      </c>
    </row>
    <row r="4" spans="1:46" s="1" customFormat="1" ht="24.95" customHeight="1" x14ac:dyDescent="0.2">
      <c r="B4" s="19"/>
      <c r="D4" s="111" t="s">
        <v>118</v>
      </c>
      <c r="I4" s="107"/>
      <c r="L4" s="19"/>
      <c r="M4" s="112" t="s">
        <v>10</v>
      </c>
      <c r="AT4" s="16" t="s">
        <v>4</v>
      </c>
    </row>
    <row r="5" spans="1:46" s="1" customFormat="1" ht="6.95" customHeight="1" x14ac:dyDescent="0.2">
      <c r="B5" s="19"/>
      <c r="I5" s="107"/>
      <c r="L5" s="19"/>
    </row>
    <row r="6" spans="1:46" s="1" customFormat="1" ht="12" customHeight="1" x14ac:dyDescent="0.2">
      <c r="B6" s="19"/>
      <c r="D6" s="113" t="s">
        <v>16</v>
      </c>
      <c r="I6" s="107"/>
      <c r="L6" s="19"/>
    </row>
    <row r="7" spans="1:46" s="1" customFormat="1" ht="16.5" customHeight="1" x14ac:dyDescent="0.2">
      <c r="B7" s="19"/>
      <c r="E7" s="363" t="str">
        <f>'Rekapitulace stavby'!K6</f>
        <v>Oprava výhybek v žst. Tábor</v>
      </c>
      <c r="F7" s="364"/>
      <c r="G7" s="364"/>
      <c r="H7" s="364"/>
      <c r="I7" s="107"/>
      <c r="L7" s="19"/>
    </row>
    <row r="8" spans="1:46" s="1" customFormat="1" ht="12" customHeight="1" x14ac:dyDescent="0.2">
      <c r="B8" s="19"/>
      <c r="D8" s="113" t="s">
        <v>119</v>
      </c>
      <c r="I8" s="107"/>
      <c r="L8" s="19"/>
    </row>
    <row r="9" spans="1:46" s="2" customFormat="1" ht="16.5" customHeight="1" x14ac:dyDescent="0.2">
      <c r="A9" s="33"/>
      <c r="B9" s="38"/>
      <c r="C9" s="33"/>
      <c r="D9" s="33"/>
      <c r="E9" s="363" t="s">
        <v>120</v>
      </c>
      <c r="F9" s="365"/>
      <c r="G9" s="365"/>
      <c r="H9" s="365"/>
      <c r="I9" s="114"/>
      <c r="J9" s="33"/>
      <c r="K9" s="33"/>
      <c r="L9" s="115"/>
      <c r="S9" s="33"/>
      <c r="T9" s="33"/>
      <c r="U9" s="33"/>
      <c r="V9" s="33"/>
      <c r="W9" s="33"/>
      <c r="X9" s="33"/>
      <c r="Y9" s="33"/>
      <c r="Z9" s="33"/>
      <c r="AA9" s="33"/>
      <c r="AB9" s="33"/>
      <c r="AC9" s="33"/>
      <c r="AD9" s="33"/>
      <c r="AE9" s="33"/>
    </row>
    <row r="10" spans="1:46" s="2" customFormat="1" ht="12" customHeight="1" x14ac:dyDescent="0.2">
      <c r="A10" s="33"/>
      <c r="B10" s="38"/>
      <c r="C10" s="33"/>
      <c r="D10" s="113" t="s">
        <v>121</v>
      </c>
      <c r="E10" s="33"/>
      <c r="F10" s="33"/>
      <c r="G10" s="33"/>
      <c r="H10" s="33"/>
      <c r="I10" s="114"/>
      <c r="J10" s="33"/>
      <c r="K10" s="33"/>
      <c r="L10" s="115"/>
      <c r="S10" s="33"/>
      <c r="T10" s="33"/>
      <c r="U10" s="33"/>
      <c r="V10" s="33"/>
      <c r="W10" s="33"/>
      <c r="X10" s="33"/>
      <c r="Y10" s="33"/>
      <c r="Z10" s="33"/>
      <c r="AA10" s="33"/>
      <c r="AB10" s="33"/>
      <c r="AC10" s="33"/>
      <c r="AD10" s="33"/>
      <c r="AE10" s="33"/>
    </row>
    <row r="11" spans="1:46" s="2" customFormat="1" ht="16.5" customHeight="1" x14ac:dyDescent="0.2">
      <c r="A11" s="33"/>
      <c r="B11" s="38"/>
      <c r="C11" s="33"/>
      <c r="D11" s="33"/>
      <c r="E11" s="366" t="s">
        <v>559</v>
      </c>
      <c r="F11" s="365"/>
      <c r="G11" s="365"/>
      <c r="H11" s="365"/>
      <c r="I11" s="114"/>
      <c r="J11" s="33"/>
      <c r="K11" s="33"/>
      <c r="L11" s="115"/>
      <c r="S11" s="33"/>
      <c r="T11" s="33"/>
      <c r="U11" s="33"/>
      <c r="V11" s="33"/>
      <c r="W11" s="33"/>
      <c r="X11" s="33"/>
      <c r="Y11" s="33"/>
      <c r="Z11" s="33"/>
      <c r="AA11" s="33"/>
      <c r="AB11" s="33"/>
      <c r="AC11" s="33"/>
      <c r="AD11" s="33"/>
      <c r="AE11" s="33"/>
    </row>
    <row r="12" spans="1:46" s="2" customFormat="1" ht="11.25" x14ac:dyDescent="0.2">
      <c r="A12" s="33"/>
      <c r="B12" s="38"/>
      <c r="C12" s="33"/>
      <c r="D12" s="33"/>
      <c r="E12" s="33"/>
      <c r="F12" s="33"/>
      <c r="G12" s="33"/>
      <c r="H12" s="33"/>
      <c r="I12" s="114"/>
      <c r="J12" s="33"/>
      <c r="K12" s="33"/>
      <c r="L12" s="115"/>
      <c r="S12" s="33"/>
      <c r="T12" s="33"/>
      <c r="U12" s="33"/>
      <c r="V12" s="33"/>
      <c r="W12" s="33"/>
      <c r="X12" s="33"/>
      <c r="Y12" s="33"/>
      <c r="Z12" s="33"/>
      <c r="AA12" s="33"/>
      <c r="AB12" s="33"/>
      <c r="AC12" s="33"/>
      <c r="AD12" s="33"/>
      <c r="AE12" s="33"/>
    </row>
    <row r="13" spans="1:46" s="2" customFormat="1" ht="12" customHeight="1" x14ac:dyDescent="0.2">
      <c r="A13" s="33"/>
      <c r="B13" s="38"/>
      <c r="C13" s="33"/>
      <c r="D13" s="113" t="s">
        <v>18</v>
      </c>
      <c r="E13" s="33"/>
      <c r="F13" s="102" t="s">
        <v>19</v>
      </c>
      <c r="G13" s="33"/>
      <c r="H13" s="33"/>
      <c r="I13" s="116" t="s">
        <v>20</v>
      </c>
      <c r="J13" s="102" t="s">
        <v>21</v>
      </c>
      <c r="K13" s="33"/>
      <c r="L13" s="115"/>
      <c r="S13" s="33"/>
      <c r="T13" s="33"/>
      <c r="U13" s="33"/>
      <c r="V13" s="33"/>
      <c r="W13" s="33"/>
      <c r="X13" s="33"/>
      <c r="Y13" s="33"/>
      <c r="Z13" s="33"/>
      <c r="AA13" s="33"/>
      <c r="AB13" s="33"/>
      <c r="AC13" s="33"/>
      <c r="AD13" s="33"/>
      <c r="AE13" s="33"/>
    </row>
    <row r="14" spans="1:46" s="2" customFormat="1" ht="12" customHeight="1" x14ac:dyDescent="0.2">
      <c r="A14" s="33"/>
      <c r="B14" s="38"/>
      <c r="C14" s="33"/>
      <c r="D14" s="113" t="s">
        <v>22</v>
      </c>
      <c r="E14" s="33"/>
      <c r="F14" s="102" t="s">
        <v>23</v>
      </c>
      <c r="G14" s="33"/>
      <c r="H14" s="33"/>
      <c r="I14" s="116" t="s">
        <v>24</v>
      </c>
      <c r="J14" s="117" t="str">
        <f>'Rekapitulace stavby'!AN8</f>
        <v>25. 11. 2019</v>
      </c>
      <c r="K14" s="33"/>
      <c r="L14" s="115"/>
      <c r="S14" s="33"/>
      <c r="T14" s="33"/>
      <c r="U14" s="33"/>
      <c r="V14" s="33"/>
      <c r="W14" s="33"/>
      <c r="X14" s="33"/>
      <c r="Y14" s="33"/>
      <c r="Z14" s="33"/>
      <c r="AA14" s="33"/>
      <c r="AB14" s="33"/>
      <c r="AC14" s="33"/>
      <c r="AD14" s="33"/>
      <c r="AE14" s="33"/>
    </row>
    <row r="15" spans="1:46" s="2" customFormat="1" ht="10.9" customHeight="1" x14ac:dyDescent="0.2">
      <c r="A15" s="33"/>
      <c r="B15" s="38"/>
      <c r="C15" s="33"/>
      <c r="D15" s="33"/>
      <c r="E15" s="33"/>
      <c r="F15" s="33"/>
      <c r="G15" s="33"/>
      <c r="H15" s="33"/>
      <c r="I15" s="114"/>
      <c r="J15" s="33"/>
      <c r="K15" s="33"/>
      <c r="L15" s="115"/>
      <c r="S15" s="33"/>
      <c r="T15" s="33"/>
      <c r="U15" s="33"/>
      <c r="V15" s="33"/>
      <c r="W15" s="33"/>
      <c r="X15" s="33"/>
      <c r="Y15" s="33"/>
      <c r="Z15" s="33"/>
      <c r="AA15" s="33"/>
      <c r="AB15" s="33"/>
      <c r="AC15" s="33"/>
      <c r="AD15" s="33"/>
      <c r="AE15" s="33"/>
    </row>
    <row r="16" spans="1:46" s="2" customFormat="1" ht="12" customHeight="1" x14ac:dyDescent="0.2">
      <c r="A16" s="33"/>
      <c r="B16" s="38"/>
      <c r="C16" s="33"/>
      <c r="D16" s="113" t="s">
        <v>26</v>
      </c>
      <c r="E16" s="33"/>
      <c r="F16" s="33"/>
      <c r="G16" s="33"/>
      <c r="H16" s="33"/>
      <c r="I16" s="116" t="s">
        <v>27</v>
      </c>
      <c r="J16" s="102" t="s">
        <v>28</v>
      </c>
      <c r="K16" s="33"/>
      <c r="L16" s="115"/>
      <c r="S16" s="33"/>
      <c r="T16" s="33"/>
      <c r="U16" s="33"/>
      <c r="V16" s="33"/>
      <c r="W16" s="33"/>
      <c r="X16" s="33"/>
      <c r="Y16" s="33"/>
      <c r="Z16" s="33"/>
      <c r="AA16" s="33"/>
      <c r="AB16" s="33"/>
      <c r="AC16" s="33"/>
      <c r="AD16" s="33"/>
      <c r="AE16" s="33"/>
    </row>
    <row r="17" spans="1:31" s="2" customFormat="1" ht="18" customHeight="1" x14ac:dyDescent="0.2">
      <c r="A17" s="33"/>
      <c r="B17" s="38"/>
      <c r="C17" s="33"/>
      <c r="D17" s="33"/>
      <c r="E17" s="102" t="s">
        <v>29</v>
      </c>
      <c r="F17" s="33"/>
      <c r="G17" s="33"/>
      <c r="H17" s="33"/>
      <c r="I17" s="116" t="s">
        <v>30</v>
      </c>
      <c r="J17" s="102" t="s">
        <v>31</v>
      </c>
      <c r="K17" s="33"/>
      <c r="L17" s="115"/>
      <c r="S17" s="33"/>
      <c r="T17" s="33"/>
      <c r="U17" s="33"/>
      <c r="V17" s="33"/>
      <c r="W17" s="33"/>
      <c r="X17" s="33"/>
      <c r="Y17" s="33"/>
      <c r="Z17" s="33"/>
      <c r="AA17" s="33"/>
      <c r="AB17" s="33"/>
      <c r="AC17" s="33"/>
      <c r="AD17" s="33"/>
      <c r="AE17" s="33"/>
    </row>
    <row r="18" spans="1:31" s="2" customFormat="1" ht="6.95" customHeight="1" x14ac:dyDescent="0.2">
      <c r="A18" s="33"/>
      <c r="B18" s="38"/>
      <c r="C18" s="33"/>
      <c r="D18" s="33"/>
      <c r="E18" s="33"/>
      <c r="F18" s="33"/>
      <c r="G18" s="33"/>
      <c r="H18" s="33"/>
      <c r="I18" s="114"/>
      <c r="J18" s="33"/>
      <c r="K18" s="33"/>
      <c r="L18" s="115"/>
      <c r="S18" s="33"/>
      <c r="T18" s="33"/>
      <c r="U18" s="33"/>
      <c r="V18" s="33"/>
      <c r="W18" s="33"/>
      <c r="X18" s="33"/>
      <c r="Y18" s="33"/>
      <c r="Z18" s="33"/>
      <c r="AA18" s="33"/>
      <c r="AB18" s="33"/>
      <c r="AC18" s="33"/>
      <c r="AD18" s="33"/>
      <c r="AE18" s="33"/>
    </row>
    <row r="19" spans="1:31" s="2" customFormat="1" ht="12" customHeight="1" x14ac:dyDescent="0.2">
      <c r="A19" s="33"/>
      <c r="B19" s="38"/>
      <c r="C19" s="33"/>
      <c r="D19" s="113" t="s">
        <v>32</v>
      </c>
      <c r="E19" s="33"/>
      <c r="F19" s="33"/>
      <c r="G19" s="33"/>
      <c r="H19" s="33"/>
      <c r="I19" s="116" t="s">
        <v>27</v>
      </c>
      <c r="J19" s="29" t="str">
        <f>'Rekapitulace stavby'!AN13</f>
        <v>Vyplň údaj</v>
      </c>
      <c r="K19" s="33"/>
      <c r="L19" s="115"/>
      <c r="S19" s="33"/>
      <c r="T19" s="33"/>
      <c r="U19" s="33"/>
      <c r="V19" s="33"/>
      <c r="W19" s="33"/>
      <c r="X19" s="33"/>
      <c r="Y19" s="33"/>
      <c r="Z19" s="33"/>
      <c r="AA19" s="33"/>
      <c r="AB19" s="33"/>
      <c r="AC19" s="33"/>
      <c r="AD19" s="33"/>
      <c r="AE19" s="33"/>
    </row>
    <row r="20" spans="1:31" s="2" customFormat="1" ht="18" customHeight="1" x14ac:dyDescent="0.2">
      <c r="A20" s="33"/>
      <c r="B20" s="38"/>
      <c r="C20" s="33"/>
      <c r="D20" s="33"/>
      <c r="E20" s="367" t="str">
        <f>'Rekapitulace stavby'!E14</f>
        <v>Vyplň údaj</v>
      </c>
      <c r="F20" s="368"/>
      <c r="G20" s="368"/>
      <c r="H20" s="368"/>
      <c r="I20" s="116" t="s">
        <v>30</v>
      </c>
      <c r="J20" s="29" t="str">
        <f>'Rekapitulace stavby'!AN14</f>
        <v>Vyplň údaj</v>
      </c>
      <c r="K20" s="33"/>
      <c r="L20" s="115"/>
      <c r="S20" s="33"/>
      <c r="T20" s="33"/>
      <c r="U20" s="33"/>
      <c r="V20" s="33"/>
      <c r="W20" s="33"/>
      <c r="X20" s="33"/>
      <c r="Y20" s="33"/>
      <c r="Z20" s="33"/>
      <c r="AA20" s="33"/>
      <c r="AB20" s="33"/>
      <c r="AC20" s="33"/>
      <c r="AD20" s="33"/>
      <c r="AE20" s="33"/>
    </row>
    <row r="21" spans="1:31" s="2" customFormat="1" ht="6.95" customHeight="1" x14ac:dyDescent="0.2">
      <c r="A21" s="33"/>
      <c r="B21" s="38"/>
      <c r="C21" s="33"/>
      <c r="D21" s="33"/>
      <c r="E21" s="33"/>
      <c r="F21" s="33"/>
      <c r="G21" s="33"/>
      <c r="H21" s="33"/>
      <c r="I21" s="114"/>
      <c r="J21" s="33"/>
      <c r="K21" s="33"/>
      <c r="L21" s="115"/>
      <c r="S21" s="33"/>
      <c r="T21" s="33"/>
      <c r="U21" s="33"/>
      <c r="V21" s="33"/>
      <c r="W21" s="33"/>
      <c r="X21" s="33"/>
      <c r="Y21" s="33"/>
      <c r="Z21" s="33"/>
      <c r="AA21" s="33"/>
      <c r="AB21" s="33"/>
      <c r="AC21" s="33"/>
      <c r="AD21" s="33"/>
      <c r="AE21" s="33"/>
    </row>
    <row r="22" spans="1:31" s="2" customFormat="1" ht="12" customHeight="1" x14ac:dyDescent="0.2">
      <c r="A22" s="33"/>
      <c r="B22" s="38"/>
      <c r="C22" s="33"/>
      <c r="D22" s="113" t="s">
        <v>34</v>
      </c>
      <c r="E22" s="33"/>
      <c r="F22" s="33"/>
      <c r="G22" s="33"/>
      <c r="H22" s="33"/>
      <c r="I22" s="116" t="s">
        <v>27</v>
      </c>
      <c r="J22" s="102" t="str">
        <f>IF('Rekapitulace stavby'!AN16="","",'Rekapitulace stavby'!AN16)</f>
        <v/>
      </c>
      <c r="K22" s="33"/>
      <c r="L22" s="115"/>
      <c r="S22" s="33"/>
      <c r="T22" s="33"/>
      <c r="U22" s="33"/>
      <c r="V22" s="33"/>
      <c r="W22" s="33"/>
      <c r="X22" s="33"/>
      <c r="Y22" s="33"/>
      <c r="Z22" s="33"/>
      <c r="AA22" s="33"/>
      <c r="AB22" s="33"/>
      <c r="AC22" s="33"/>
      <c r="AD22" s="33"/>
      <c r="AE22" s="33"/>
    </row>
    <row r="23" spans="1:31" s="2" customFormat="1" ht="18" customHeight="1" x14ac:dyDescent="0.2">
      <c r="A23" s="33"/>
      <c r="B23" s="38"/>
      <c r="C23" s="33"/>
      <c r="D23" s="33"/>
      <c r="E23" s="102" t="str">
        <f>IF('Rekapitulace stavby'!E17="","",'Rekapitulace stavby'!E17)</f>
        <v xml:space="preserve"> </v>
      </c>
      <c r="F23" s="33"/>
      <c r="G23" s="33"/>
      <c r="H23" s="33"/>
      <c r="I23" s="116" t="s">
        <v>30</v>
      </c>
      <c r="J23" s="102" t="str">
        <f>IF('Rekapitulace stavby'!AN17="","",'Rekapitulace stavby'!AN17)</f>
        <v/>
      </c>
      <c r="K23" s="33"/>
      <c r="L23" s="115"/>
      <c r="S23" s="33"/>
      <c r="T23" s="33"/>
      <c r="U23" s="33"/>
      <c r="V23" s="33"/>
      <c r="W23" s="33"/>
      <c r="X23" s="33"/>
      <c r="Y23" s="33"/>
      <c r="Z23" s="33"/>
      <c r="AA23" s="33"/>
      <c r="AB23" s="33"/>
      <c r="AC23" s="33"/>
      <c r="AD23" s="33"/>
      <c r="AE23" s="33"/>
    </row>
    <row r="24" spans="1:31" s="2" customFormat="1" ht="6.95" customHeight="1" x14ac:dyDescent="0.2">
      <c r="A24" s="33"/>
      <c r="B24" s="38"/>
      <c r="C24" s="33"/>
      <c r="D24" s="33"/>
      <c r="E24" s="33"/>
      <c r="F24" s="33"/>
      <c r="G24" s="33"/>
      <c r="H24" s="33"/>
      <c r="I24" s="114"/>
      <c r="J24" s="33"/>
      <c r="K24" s="33"/>
      <c r="L24" s="115"/>
      <c r="S24" s="33"/>
      <c r="T24" s="33"/>
      <c r="U24" s="33"/>
      <c r="V24" s="33"/>
      <c r="W24" s="33"/>
      <c r="X24" s="33"/>
      <c r="Y24" s="33"/>
      <c r="Z24" s="33"/>
      <c r="AA24" s="33"/>
      <c r="AB24" s="33"/>
      <c r="AC24" s="33"/>
      <c r="AD24" s="33"/>
      <c r="AE24" s="33"/>
    </row>
    <row r="25" spans="1:31" s="2" customFormat="1" ht="12" customHeight="1" x14ac:dyDescent="0.2">
      <c r="A25" s="33"/>
      <c r="B25" s="38"/>
      <c r="C25" s="33"/>
      <c r="D25" s="113" t="s">
        <v>38</v>
      </c>
      <c r="E25" s="33"/>
      <c r="F25" s="33"/>
      <c r="G25" s="33"/>
      <c r="H25" s="33"/>
      <c r="I25" s="116" t="s">
        <v>27</v>
      </c>
      <c r="J25" s="102" t="s">
        <v>35</v>
      </c>
      <c r="K25" s="33"/>
      <c r="L25" s="115"/>
      <c r="S25" s="33"/>
      <c r="T25" s="33"/>
      <c r="U25" s="33"/>
      <c r="V25" s="33"/>
      <c r="W25" s="33"/>
      <c r="X25" s="33"/>
      <c r="Y25" s="33"/>
      <c r="Z25" s="33"/>
      <c r="AA25" s="33"/>
      <c r="AB25" s="33"/>
      <c r="AC25" s="33"/>
      <c r="AD25" s="33"/>
      <c r="AE25" s="33"/>
    </row>
    <row r="26" spans="1:31" s="2" customFormat="1" ht="18" customHeight="1" x14ac:dyDescent="0.2">
      <c r="A26" s="33"/>
      <c r="B26" s="38"/>
      <c r="C26" s="33"/>
      <c r="D26" s="33"/>
      <c r="E26" s="102" t="s">
        <v>39</v>
      </c>
      <c r="F26" s="33"/>
      <c r="G26" s="33"/>
      <c r="H26" s="33"/>
      <c r="I26" s="116" t="s">
        <v>30</v>
      </c>
      <c r="J26" s="102" t="s">
        <v>35</v>
      </c>
      <c r="K26" s="33"/>
      <c r="L26" s="115"/>
      <c r="S26" s="33"/>
      <c r="T26" s="33"/>
      <c r="U26" s="33"/>
      <c r="V26" s="33"/>
      <c r="W26" s="33"/>
      <c r="X26" s="33"/>
      <c r="Y26" s="33"/>
      <c r="Z26" s="33"/>
      <c r="AA26" s="33"/>
      <c r="AB26" s="33"/>
      <c r="AC26" s="33"/>
      <c r="AD26" s="33"/>
      <c r="AE26" s="33"/>
    </row>
    <row r="27" spans="1:31" s="2" customFormat="1" ht="6.95" customHeight="1" x14ac:dyDescent="0.2">
      <c r="A27" s="33"/>
      <c r="B27" s="38"/>
      <c r="C27" s="33"/>
      <c r="D27" s="33"/>
      <c r="E27" s="33"/>
      <c r="F27" s="33"/>
      <c r="G27" s="33"/>
      <c r="H27" s="33"/>
      <c r="I27" s="114"/>
      <c r="J27" s="33"/>
      <c r="K27" s="33"/>
      <c r="L27" s="115"/>
      <c r="S27" s="33"/>
      <c r="T27" s="33"/>
      <c r="U27" s="33"/>
      <c r="V27" s="33"/>
      <c r="W27" s="33"/>
      <c r="X27" s="33"/>
      <c r="Y27" s="33"/>
      <c r="Z27" s="33"/>
      <c r="AA27" s="33"/>
      <c r="AB27" s="33"/>
      <c r="AC27" s="33"/>
      <c r="AD27" s="33"/>
      <c r="AE27" s="33"/>
    </row>
    <row r="28" spans="1:31" s="2" customFormat="1" ht="12" customHeight="1" x14ac:dyDescent="0.2">
      <c r="A28" s="33"/>
      <c r="B28" s="38"/>
      <c r="C28" s="33"/>
      <c r="D28" s="113" t="s">
        <v>40</v>
      </c>
      <c r="E28" s="33"/>
      <c r="F28" s="33"/>
      <c r="G28" s="33"/>
      <c r="H28" s="33"/>
      <c r="I28" s="114"/>
      <c r="J28" s="33"/>
      <c r="K28" s="33"/>
      <c r="L28" s="115"/>
      <c r="S28" s="33"/>
      <c r="T28" s="33"/>
      <c r="U28" s="33"/>
      <c r="V28" s="33"/>
      <c r="W28" s="33"/>
      <c r="X28" s="33"/>
      <c r="Y28" s="33"/>
      <c r="Z28" s="33"/>
      <c r="AA28" s="33"/>
      <c r="AB28" s="33"/>
      <c r="AC28" s="33"/>
      <c r="AD28" s="33"/>
      <c r="AE28" s="33"/>
    </row>
    <row r="29" spans="1:31" s="8" customFormat="1" ht="16.5" customHeight="1" x14ac:dyDescent="0.2">
      <c r="A29" s="118"/>
      <c r="B29" s="119"/>
      <c r="C29" s="118"/>
      <c r="D29" s="118"/>
      <c r="E29" s="369" t="s">
        <v>35</v>
      </c>
      <c r="F29" s="369"/>
      <c r="G29" s="369"/>
      <c r="H29" s="369"/>
      <c r="I29" s="120"/>
      <c r="J29" s="118"/>
      <c r="K29" s="118"/>
      <c r="L29" s="121"/>
      <c r="S29" s="118"/>
      <c r="T29" s="118"/>
      <c r="U29" s="118"/>
      <c r="V29" s="118"/>
      <c r="W29" s="118"/>
      <c r="X29" s="118"/>
      <c r="Y29" s="118"/>
      <c r="Z29" s="118"/>
      <c r="AA29" s="118"/>
      <c r="AB29" s="118"/>
      <c r="AC29" s="118"/>
      <c r="AD29" s="118"/>
      <c r="AE29" s="118"/>
    </row>
    <row r="30" spans="1:31" s="2" customFormat="1" ht="6.95" customHeight="1" x14ac:dyDescent="0.2">
      <c r="A30" s="33"/>
      <c r="B30" s="38"/>
      <c r="C30" s="33"/>
      <c r="D30" s="33"/>
      <c r="E30" s="33"/>
      <c r="F30" s="33"/>
      <c r="G30" s="33"/>
      <c r="H30" s="33"/>
      <c r="I30" s="114"/>
      <c r="J30" s="33"/>
      <c r="K30" s="33"/>
      <c r="L30" s="115"/>
      <c r="S30" s="33"/>
      <c r="T30" s="33"/>
      <c r="U30" s="33"/>
      <c r="V30" s="33"/>
      <c r="W30" s="33"/>
      <c r="X30" s="33"/>
      <c r="Y30" s="33"/>
      <c r="Z30" s="33"/>
      <c r="AA30" s="33"/>
      <c r="AB30" s="33"/>
      <c r="AC30" s="33"/>
      <c r="AD30" s="33"/>
      <c r="AE30" s="33"/>
    </row>
    <row r="31" spans="1:31" s="2" customFormat="1" ht="6.95" customHeight="1" x14ac:dyDescent="0.2">
      <c r="A31" s="33"/>
      <c r="B31" s="38"/>
      <c r="C31" s="33"/>
      <c r="D31" s="122"/>
      <c r="E31" s="122"/>
      <c r="F31" s="122"/>
      <c r="G31" s="122"/>
      <c r="H31" s="122"/>
      <c r="I31" s="123"/>
      <c r="J31" s="122"/>
      <c r="K31" s="122"/>
      <c r="L31" s="115"/>
      <c r="S31" s="33"/>
      <c r="T31" s="33"/>
      <c r="U31" s="33"/>
      <c r="V31" s="33"/>
      <c r="W31" s="33"/>
      <c r="X31" s="33"/>
      <c r="Y31" s="33"/>
      <c r="Z31" s="33"/>
      <c r="AA31" s="33"/>
      <c r="AB31" s="33"/>
      <c r="AC31" s="33"/>
      <c r="AD31" s="33"/>
      <c r="AE31" s="33"/>
    </row>
    <row r="32" spans="1:31" s="2" customFormat="1" ht="25.35" customHeight="1" x14ac:dyDescent="0.2">
      <c r="A32" s="33"/>
      <c r="B32" s="38"/>
      <c r="C32" s="33"/>
      <c r="D32" s="124" t="s">
        <v>42</v>
      </c>
      <c r="E32" s="33"/>
      <c r="F32" s="33"/>
      <c r="G32" s="33"/>
      <c r="H32" s="33"/>
      <c r="I32" s="114"/>
      <c r="J32" s="125">
        <f>ROUND(J85, 2)</f>
        <v>0</v>
      </c>
      <c r="K32" s="33"/>
      <c r="L32" s="115"/>
      <c r="S32" s="33"/>
      <c r="T32" s="33"/>
      <c r="U32" s="33"/>
      <c r="V32" s="33"/>
      <c r="W32" s="33"/>
      <c r="X32" s="33"/>
      <c r="Y32" s="33"/>
      <c r="Z32" s="33"/>
      <c r="AA32" s="33"/>
      <c r="AB32" s="33"/>
      <c r="AC32" s="33"/>
      <c r="AD32" s="33"/>
      <c r="AE32" s="33"/>
    </row>
    <row r="33" spans="1:31" s="2" customFormat="1" ht="6.95" customHeight="1" x14ac:dyDescent="0.2">
      <c r="A33" s="33"/>
      <c r="B33" s="38"/>
      <c r="C33" s="33"/>
      <c r="D33" s="122"/>
      <c r="E33" s="122"/>
      <c r="F33" s="122"/>
      <c r="G33" s="122"/>
      <c r="H33" s="122"/>
      <c r="I33" s="123"/>
      <c r="J33" s="122"/>
      <c r="K33" s="122"/>
      <c r="L33" s="115"/>
      <c r="S33" s="33"/>
      <c r="T33" s="33"/>
      <c r="U33" s="33"/>
      <c r="V33" s="33"/>
      <c r="W33" s="33"/>
      <c r="X33" s="33"/>
      <c r="Y33" s="33"/>
      <c r="Z33" s="33"/>
      <c r="AA33" s="33"/>
      <c r="AB33" s="33"/>
      <c r="AC33" s="33"/>
      <c r="AD33" s="33"/>
      <c r="AE33" s="33"/>
    </row>
    <row r="34" spans="1:31" s="2" customFormat="1" ht="14.45" customHeight="1" x14ac:dyDescent="0.2">
      <c r="A34" s="33"/>
      <c r="B34" s="38"/>
      <c r="C34" s="33"/>
      <c r="D34" s="33"/>
      <c r="E34" s="33"/>
      <c r="F34" s="126" t="s">
        <v>44</v>
      </c>
      <c r="G34" s="33"/>
      <c r="H34" s="33"/>
      <c r="I34" s="127" t="s">
        <v>43</v>
      </c>
      <c r="J34" s="126" t="s">
        <v>45</v>
      </c>
      <c r="K34" s="33"/>
      <c r="L34" s="115"/>
      <c r="S34" s="33"/>
      <c r="T34" s="33"/>
      <c r="U34" s="33"/>
      <c r="V34" s="33"/>
      <c r="W34" s="33"/>
      <c r="X34" s="33"/>
      <c r="Y34" s="33"/>
      <c r="Z34" s="33"/>
      <c r="AA34" s="33"/>
      <c r="AB34" s="33"/>
      <c r="AC34" s="33"/>
      <c r="AD34" s="33"/>
      <c r="AE34" s="33"/>
    </row>
    <row r="35" spans="1:31" s="2" customFormat="1" ht="14.45" customHeight="1" x14ac:dyDescent="0.2">
      <c r="A35" s="33"/>
      <c r="B35" s="38"/>
      <c r="C35" s="33"/>
      <c r="D35" s="128" t="s">
        <v>46</v>
      </c>
      <c r="E35" s="113" t="s">
        <v>47</v>
      </c>
      <c r="F35" s="129">
        <f>ROUND((SUM(BE85:BE87)),  2)</f>
        <v>0</v>
      </c>
      <c r="G35" s="33"/>
      <c r="H35" s="33"/>
      <c r="I35" s="130">
        <v>0.21</v>
      </c>
      <c r="J35" s="129">
        <f>ROUND(((SUM(BE85:BE87))*I35),  2)</f>
        <v>0</v>
      </c>
      <c r="K35" s="33"/>
      <c r="L35" s="115"/>
      <c r="S35" s="33"/>
      <c r="T35" s="33"/>
      <c r="U35" s="33"/>
      <c r="V35" s="33"/>
      <c r="W35" s="33"/>
      <c r="X35" s="33"/>
      <c r="Y35" s="33"/>
      <c r="Z35" s="33"/>
      <c r="AA35" s="33"/>
      <c r="AB35" s="33"/>
      <c r="AC35" s="33"/>
      <c r="AD35" s="33"/>
      <c r="AE35" s="33"/>
    </row>
    <row r="36" spans="1:31" s="2" customFormat="1" ht="14.45" customHeight="1" x14ac:dyDescent="0.2">
      <c r="A36" s="33"/>
      <c r="B36" s="38"/>
      <c r="C36" s="33"/>
      <c r="D36" s="33"/>
      <c r="E36" s="113" t="s">
        <v>48</v>
      </c>
      <c r="F36" s="129">
        <f>ROUND((SUM(BF85:BF87)),  2)</f>
        <v>0</v>
      </c>
      <c r="G36" s="33"/>
      <c r="H36" s="33"/>
      <c r="I36" s="130">
        <v>0.15</v>
      </c>
      <c r="J36" s="129">
        <f>ROUND(((SUM(BF85:BF87))*I36),  2)</f>
        <v>0</v>
      </c>
      <c r="K36" s="33"/>
      <c r="L36" s="115"/>
      <c r="S36" s="33"/>
      <c r="T36" s="33"/>
      <c r="U36" s="33"/>
      <c r="V36" s="33"/>
      <c r="W36" s="33"/>
      <c r="X36" s="33"/>
      <c r="Y36" s="33"/>
      <c r="Z36" s="33"/>
      <c r="AA36" s="33"/>
      <c r="AB36" s="33"/>
      <c r="AC36" s="33"/>
      <c r="AD36" s="33"/>
      <c r="AE36" s="33"/>
    </row>
    <row r="37" spans="1:31" s="2" customFormat="1" ht="14.45" hidden="1" customHeight="1" x14ac:dyDescent="0.2">
      <c r="A37" s="33"/>
      <c r="B37" s="38"/>
      <c r="C37" s="33"/>
      <c r="D37" s="33"/>
      <c r="E37" s="113" t="s">
        <v>49</v>
      </c>
      <c r="F37" s="129">
        <f>ROUND((SUM(BG85:BG87)),  2)</f>
        <v>0</v>
      </c>
      <c r="G37" s="33"/>
      <c r="H37" s="33"/>
      <c r="I37" s="130">
        <v>0.21</v>
      </c>
      <c r="J37" s="129">
        <f>0</f>
        <v>0</v>
      </c>
      <c r="K37" s="33"/>
      <c r="L37" s="115"/>
      <c r="S37" s="33"/>
      <c r="T37" s="33"/>
      <c r="U37" s="33"/>
      <c r="V37" s="33"/>
      <c r="W37" s="33"/>
      <c r="X37" s="33"/>
      <c r="Y37" s="33"/>
      <c r="Z37" s="33"/>
      <c r="AA37" s="33"/>
      <c r="AB37" s="33"/>
      <c r="AC37" s="33"/>
      <c r="AD37" s="33"/>
      <c r="AE37" s="33"/>
    </row>
    <row r="38" spans="1:31" s="2" customFormat="1" ht="14.45" hidden="1" customHeight="1" x14ac:dyDescent="0.2">
      <c r="A38" s="33"/>
      <c r="B38" s="38"/>
      <c r="C38" s="33"/>
      <c r="D38" s="33"/>
      <c r="E38" s="113" t="s">
        <v>50</v>
      </c>
      <c r="F38" s="129">
        <f>ROUND((SUM(BH85:BH87)),  2)</f>
        <v>0</v>
      </c>
      <c r="G38" s="33"/>
      <c r="H38" s="33"/>
      <c r="I38" s="130">
        <v>0.15</v>
      </c>
      <c r="J38" s="129">
        <f>0</f>
        <v>0</v>
      </c>
      <c r="K38" s="33"/>
      <c r="L38" s="115"/>
      <c r="S38" s="33"/>
      <c r="T38" s="33"/>
      <c r="U38" s="33"/>
      <c r="V38" s="33"/>
      <c r="W38" s="33"/>
      <c r="X38" s="33"/>
      <c r="Y38" s="33"/>
      <c r="Z38" s="33"/>
      <c r="AA38" s="33"/>
      <c r="AB38" s="33"/>
      <c r="AC38" s="33"/>
      <c r="AD38" s="33"/>
      <c r="AE38" s="33"/>
    </row>
    <row r="39" spans="1:31" s="2" customFormat="1" ht="14.45" hidden="1" customHeight="1" x14ac:dyDescent="0.2">
      <c r="A39" s="33"/>
      <c r="B39" s="38"/>
      <c r="C39" s="33"/>
      <c r="D39" s="33"/>
      <c r="E39" s="113" t="s">
        <v>51</v>
      </c>
      <c r="F39" s="129">
        <f>ROUND((SUM(BI85:BI87)),  2)</f>
        <v>0</v>
      </c>
      <c r="G39" s="33"/>
      <c r="H39" s="33"/>
      <c r="I39" s="130">
        <v>0</v>
      </c>
      <c r="J39" s="129">
        <f>0</f>
        <v>0</v>
      </c>
      <c r="K39" s="33"/>
      <c r="L39" s="115"/>
      <c r="S39" s="33"/>
      <c r="T39" s="33"/>
      <c r="U39" s="33"/>
      <c r="V39" s="33"/>
      <c r="W39" s="33"/>
      <c r="X39" s="33"/>
      <c r="Y39" s="33"/>
      <c r="Z39" s="33"/>
      <c r="AA39" s="33"/>
      <c r="AB39" s="33"/>
      <c r="AC39" s="33"/>
      <c r="AD39" s="33"/>
      <c r="AE39" s="33"/>
    </row>
    <row r="40" spans="1:31" s="2" customFormat="1" ht="6.95" customHeight="1" x14ac:dyDescent="0.2">
      <c r="A40" s="33"/>
      <c r="B40" s="38"/>
      <c r="C40" s="33"/>
      <c r="D40" s="33"/>
      <c r="E40" s="33"/>
      <c r="F40" s="33"/>
      <c r="G40" s="33"/>
      <c r="H40" s="33"/>
      <c r="I40" s="114"/>
      <c r="J40" s="33"/>
      <c r="K40" s="33"/>
      <c r="L40" s="115"/>
      <c r="S40" s="33"/>
      <c r="T40" s="33"/>
      <c r="U40" s="33"/>
      <c r="V40" s="33"/>
      <c r="W40" s="33"/>
      <c r="X40" s="33"/>
      <c r="Y40" s="33"/>
      <c r="Z40" s="33"/>
      <c r="AA40" s="33"/>
      <c r="AB40" s="33"/>
      <c r="AC40" s="33"/>
      <c r="AD40" s="33"/>
      <c r="AE40" s="33"/>
    </row>
    <row r="41" spans="1:31" s="2" customFormat="1" ht="25.35" customHeight="1" x14ac:dyDescent="0.2">
      <c r="A41" s="33"/>
      <c r="B41" s="38"/>
      <c r="C41" s="131"/>
      <c r="D41" s="132" t="s">
        <v>52</v>
      </c>
      <c r="E41" s="133"/>
      <c r="F41" s="133"/>
      <c r="G41" s="134" t="s">
        <v>53</v>
      </c>
      <c r="H41" s="135" t="s">
        <v>54</v>
      </c>
      <c r="I41" s="136"/>
      <c r="J41" s="137">
        <f>SUM(J32:J39)</f>
        <v>0</v>
      </c>
      <c r="K41" s="138"/>
      <c r="L41" s="115"/>
      <c r="S41" s="33"/>
      <c r="T41" s="33"/>
      <c r="U41" s="33"/>
      <c r="V41" s="33"/>
      <c r="W41" s="33"/>
      <c r="X41" s="33"/>
      <c r="Y41" s="33"/>
      <c r="Z41" s="33"/>
      <c r="AA41" s="33"/>
      <c r="AB41" s="33"/>
      <c r="AC41" s="33"/>
      <c r="AD41" s="33"/>
      <c r="AE41" s="33"/>
    </row>
    <row r="42" spans="1:31" s="2" customFormat="1" ht="14.45" customHeight="1" x14ac:dyDescent="0.2">
      <c r="A42" s="33"/>
      <c r="B42" s="139"/>
      <c r="C42" s="140"/>
      <c r="D42" s="140"/>
      <c r="E42" s="140"/>
      <c r="F42" s="140"/>
      <c r="G42" s="140"/>
      <c r="H42" s="140"/>
      <c r="I42" s="141"/>
      <c r="J42" s="140"/>
      <c r="K42" s="140"/>
      <c r="L42" s="115"/>
      <c r="S42" s="33"/>
      <c r="T42" s="33"/>
      <c r="U42" s="33"/>
      <c r="V42" s="33"/>
      <c r="W42" s="33"/>
      <c r="X42" s="33"/>
      <c r="Y42" s="33"/>
      <c r="Z42" s="33"/>
      <c r="AA42" s="33"/>
      <c r="AB42" s="33"/>
      <c r="AC42" s="33"/>
      <c r="AD42" s="33"/>
      <c r="AE42" s="33"/>
    </row>
    <row r="46" spans="1:31" s="2" customFormat="1" ht="6.95" customHeight="1" x14ac:dyDescent="0.2">
      <c r="A46" s="33"/>
      <c r="B46" s="142"/>
      <c r="C46" s="143"/>
      <c r="D46" s="143"/>
      <c r="E46" s="143"/>
      <c r="F46" s="143"/>
      <c r="G46" s="143"/>
      <c r="H46" s="143"/>
      <c r="I46" s="144"/>
      <c r="J46" s="143"/>
      <c r="K46" s="143"/>
      <c r="L46" s="115"/>
      <c r="S46" s="33"/>
      <c r="T46" s="33"/>
      <c r="U46" s="33"/>
      <c r="V46" s="33"/>
      <c r="W46" s="33"/>
      <c r="X46" s="33"/>
      <c r="Y46" s="33"/>
      <c r="Z46" s="33"/>
      <c r="AA46" s="33"/>
      <c r="AB46" s="33"/>
      <c r="AC46" s="33"/>
      <c r="AD46" s="33"/>
      <c r="AE46" s="33"/>
    </row>
    <row r="47" spans="1:31" s="2" customFormat="1" ht="24.95" customHeight="1" x14ac:dyDescent="0.2">
      <c r="A47" s="33"/>
      <c r="B47" s="34"/>
      <c r="C47" s="22" t="s">
        <v>123</v>
      </c>
      <c r="D47" s="35"/>
      <c r="E47" s="35"/>
      <c r="F47" s="35"/>
      <c r="G47" s="35"/>
      <c r="H47" s="35"/>
      <c r="I47" s="114"/>
      <c r="J47" s="35"/>
      <c r="K47" s="35"/>
      <c r="L47" s="115"/>
      <c r="S47" s="33"/>
      <c r="T47" s="33"/>
      <c r="U47" s="33"/>
      <c r="V47" s="33"/>
      <c r="W47" s="33"/>
      <c r="X47" s="33"/>
      <c r="Y47" s="33"/>
      <c r="Z47" s="33"/>
      <c r="AA47" s="33"/>
      <c r="AB47" s="33"/>
      <c r="AC47" s="33"/>
      <c r="AD47" s="33"/>
      <c r="AE47" s="33"/>
    </row>
    <row r="48" spans="1:31" s="2" customFormat="1" ht="6.95" customHeight="1" x14ac:dyDescent="0.2">
      <c r="A48" s="33"/>
      <c r="B48" s="34"/>
      <c r="C48" s="35"/>
      <c r="D48" s="35"/>
      <c r="E48" s="35"/>
      <c r="F48" s="35"/>
      <c r="G48" s="35"/>
      <c r="H48" s="35"/>
      <c r="I48" s="114"/>
      <c r="J48" s="35"/>
      <c r="K48" s="35"/>
      <c r="L48" s="115"/>
      <c r="S48" s="33"/>
      <c r="T48" s="33"/>
      <c r="U48" s="33"/>
      <c r="V48" s="33"/>
      <c r="W48" s="33"/>
      <c r="X48" s="33"/>
      <c r="Y48" s="33"/>
      <c r="Z48" s="33"/>
      <c r="AA48" s="33"/>
      <c r="AB48" s="33"/>
      <c r="AC48" s="33"/>
      <c r="AD48" s="33"/>
      <c r="AE48" s="33"/>
    </row>
    <row r="49" spans="1:47" s="2" customFormat="1" ht="12" customHeight="1" x14ac:dyDescent="0.2">
      <c r="A49" s="33"/>
      <c r="B49" s="34"/>
      <c r="C49" s="28" t="s">
        <v>16</v>
      </c>
      <c r="D49" s="35"/>
      <c r="E49" s="35"/>
      <c r="F49" s="35"/>
      <c r="G49" s="35"/>
      <c r="H49" s="35"/>
      <c r="I49" s="114"/>
      <c r="J49" s="35"/>
      <c r="K49" s="35"/>
      <c r="L49" s="115"/>
      <c r="S49" s="33"/>
      <c r="T49" s="33"/>
      <c r="U49" s="33"/>
      <c r="V49" s="33"/>
      <c r="W49" s="33"/>
      <c r="X49" s="33"/>
      <c r="Y49" s="33"/>
      <c r="Z49" s="33"/>
      <c r="AA49" s="33"/>
      <c r="AB49" s="33"/>
      <c r="AC49" s="33"/>
      <c r="AD49" s="33"/>
      <c r="AE49" s="33"/>
    </row>
    <row r="50" spans="1:47" s="2" customFormat="1" ht="16.5" customHeight="1" x14ac:dyDescent="0.2">
      <c r="A50" s="33"/>
      <c r="B50" s="34"/>
      <c r="C50" s="35"/>
      <c r="D50" s="35"/>
      <c r="E50" s="370" t="str">
        <f>E7</f>
        <v>Oprava výhybek v žst. Tábor</v>
      </c>
      <c r="F50" s="371"/>
      <c r="G50" s="371"/>
      <c r="H50" s="371"/>
      <c r="I50" s="114"/>
      <c r="J50" s="35"/>
      <c r="K50" s="35"/>
      <c r="L50" s="115"/>
      <c r="S50" s="33"/>
      <c r="T50" s="33"/>
      <c r="U50" s="33"/>
      <c r="V50" s="33"/>
      <c r="W50" s="33"/>
      <c r="X50" s="33"/>
      <c r="Y50" s="33"/>
      <c r="Z50" s="33"/>
      <c r="AA50" s="33"/>
      <c r="AB50" s="33"/>
      <c r="AC50" s="33"/>
      <c r="AD50" s="33"/>
      <c r="AE50" s="33"/>
    </row>
    <row r="51" spans="1:47" s="1" customFormat="1" ht="12" customHeight="1" x14ac:dyDescent="0.2">
      <c r="B51" s="20"/>
      <c r="C51" s="28" t="s">
        <v>119</v>
      </c>
      <c r="D51" s="21"/>
      <c r="E51" s="21"/>
      <c r="F51" s="21"/>
      <c r="G51" s="21"/>
      <c r="H51" s="21"/>
      <c r="I51" s="107"/>
      <c r="J51" s="21"/>
      <c r="K51" s="21"/>
      <c r="L51" s="19"/>
    </row>
    <row r="52" spans="1:47" s="2" customFormat="1" ht="16.5" customHeight="1" x14ac:dyDescent="0.2">
      <c r="A52" s="33"/>
      <c r="B52" s="34"/>
      <c r="C52" s="35"/>
      <c r="D52" s="35"/>
      <c r="E52" s="370" t="s">
        <v>120</v>
      </c>
      <c r="F52" s="372"/>
      <c r="G52" s="372"/>
      <c r="H52" s="372"/>
      <c r="I52" s="114"/>
      <c r="J52" s="35"/>
      <c r="K52" s="35"/>
      <c r="L52" s="115"/>
      <c r="S52" s="33"/>
      <c r="T52" s="33"/>
      <c r="U52" s="33"/>
      <c r="V52" s="33"/>
      <c r="W52" s="33"/>
      <c r="X52" s="33"/>
      <c r="Y52" s="33"/>
      <c r="Z52" s="33"/>
      <c r="AA52" s="33"/>
      <c r="AB52" s="33"/>
      <c r="AC52" s="33"/>
      <c r="AD52" s="33"/>
      <c r="AE52" s="33"/>
    </row>
    <row r="53" spans="1:47" s="2" customFormat="1" ht="12" customHeight="1" x14ac:dyDescent="0.2">
      <c r="A53" s="33"/>
      <c r="B53" s="34"/>
      <c r="C53" s="28" t="s">
        <v>121</v>
      </c>
      <c r="D53" s="35"/>
      <c r="E53" s="35"/>
      <c r="F53" s="35"/>
      <c r="G53" s="35"/>
      <c r="H53" s="35"/>
      <c r="I53" s="114"/>
      <c r="J53" s="35"/>
      <c r="K53" s="35"/>
      <c r="L53" s="115"/>
      <c r="S53" s="33"/>
      <c r="T53" s="33"/>
      <c r="U53" s="33"/>
      <c r="V53" s="33"/>
      <c r="W53" s="33"/>
      <c r="X53" s="33"/>
      <c r="Y53" s="33"/>
      <c r="Z53" s="33"/>
      <c r="AA53" s="33"/>
      <c r="AB53" s="33"/>
      <c r="AC53" s="33"/>
      <c r="AD53" s="33"/>
      <c r="AE53" s="33"/>
    </row>
    <row r="54" spans="1:47" s="2" customFormat="1" ht="16.5" customHeight="1" x14ac:dyDescent="0.2">
      <c r="A54" s="33"/>
      <c r="B54" s="34"/>
      <c r="C54" s="35"/>
      <c r="D54" s="35"/>
      <c r="E54" s="339" t="str">
        <f>E11</f>
        <v>SO 01.2 - Materíál dodávaný zadavatelem - NEOCEŇOVAT!</v>
      </c>
      <c r="F54" s="372"/>
      <c r="G54" s="372"/>
      <c r="H54" s="372"/>
      <c r="I54" s="114"/>
      <c r="J54" s="35"/>
      <c r="K54" s="35"/>
      <c r="L54" s="115"/>
      <c r="S54" s="33"/>
      <c r="T54" s="33"/>
      <c r="U54" s="33"/>
      <c r="V54" s="33"/>
      <c r="W54" s="33"/>
      <c r="X54" s="33"/>
      <c r="Y54" s="33"/>
      <c r="Z54" s="33"/>
      <c r="AA54" s="33"/>
      <c r="AB54" s="33"/>
      <c r="AC54" s="33"/>
      <c r="AD54" s="33"/>
      <c r="AE54" s="33"/>
    </row>
    <row r="55" spans="1:47" s="2" customFormat="1" ht="6.95" customHeight="1" x14ac:dyDescent="0.2">
      <c r="A55" s="33"/>
      <c r="B55" s="34"/>
      <c r="C55" s="35"/>
      <c r="D55" s="35"/>
      <c r="E55" s="35"/>
      <c r="F55" s="35"/>
      <c r="G55" s="35"/>
      <c r="H55" s="35"/>
      <c r="I55" s="114"/>
      <c r="J55" s="35"/>
      <c r="K55" s="35"/>
      <c r="L55" s="115"/>
      <c r="S55" s="33"/>
      <c r="T55" s="33"/>
      <c r="U55" s="33"/>
      <c r="V55" s="33"/>
      <c r="W55" s="33"/>
      <c r="X55" s="33"/>
      <c r="Y55" s="33"/>
      <c r="Z55" s="33"/>
      <c r="AA55" s="33"/>
      <c r="AB55" s="33"/>
      <c r="AC55" s="33"/>
      <c r="AD55" s="33"/>
      <c r="AE55" s="33"/>
    </row>
    <row r="56" spans="1:47" s="2" customFormat="1" ht="12" customHeight="1" x14ac:dyDescent="0.2">
      <c r="A56" s="33"/>
      <c r="B56" s="34"/>
      <c r="C56" s="28" t="s">
        <v>22</v>
      </c>
      <c r="D56" s="35"/>
      <c r="E56" s="35"/>
      <c r="F56" s="26" t="str">
        <f>F14</f>
        <v>žst. Tábor</v>
      </c>
      <c r="G56" s="35"/>
      <c r="H56" s="35"/>
      <c r="I56" s="116" t="s">
        <v>24</v>
      </c>
      <c r="J56" s="58" t="str">
        <f>IF(J14="","",J14)</f>
        <v>25. 11. 2019</v>
      </c>
      <c r="K56" s="35"/>
      <c r="L56" s="115"/>
      <c r="S56" s="33"/>
      <c r="T56" s="33"/>
      <c r="U56" s="33"/>
      <c r="V56" s="33"/>
      <c r="W56" s="33"/>
      <c r="X56" s="33"/>
      <c r="Y56" s="33"/>
      <c r="Z56" s="33"/>
      <c r="AA56" s="33"/>
      <c r="AB56" s="33"/>
      <c r="AC56" s="33"/>
      <c r="AD56" s="33"/>
      <c r="AE56" s="33"/>
    </row>
    <row r="57" spans="1:47" s="2" customFormat="1" ht="6.95" customHeight="1" x14ac:dyDescent="0.2">
      <c r="A57" s="33"/>
      <c r="B57" s="34"/>
      <c r="C57" s="35"/>
      <c r="D57" s="35"/>
      <c r="E57" s="35"/>
      <c r="F57" s="35"/>
      <c r="G57" s="35"/>
      <c r="H57" s="35"/>
      <c r="I57" s="114"/>
      <c r="J57" s="35"/>
      <c r="K57" s="35"/>
      <c r="L57" s="115"/>
      <c r="S57" s="33"/>
      <c r="T57" s="33"/>
      <c r="U57" s="33"/>
      <c r="V57" s="33"/>
      <c r="W57" s="33"/>
      <c r="X57" s="33"/>
      <c r="Y57" s="33"/>
      <c r="Z57" s="33"/>
      <c r="AA57" s="33"/>
      <c r="AB57" s="33"/>
      <c r="AC57" s="33"/>
      <c r="AD57" s="33"/>
      <c r="AE57" s="33"/>
    </row>
    <row r="58" spans="1:47" s="2" customFormat="1" ht="15.2" customHeight="1" x14ac:dyDescent="0.2">
      <c r="A58" s="33"/>
      <c r="B58" s="34"/>
      <c r="C58" s="28" t="s">
        <v>26</v>
      </c>
      <c r="D58" s="35"/>
      <c r="E58" s="35"/>
      <c r="F58" s="26" t="str">
        <f>E17</f>
        <v xml:space="preserve">Správa železniční dopravní cesty, s. o., OŘ Plzeň </v>
      </c>
      <c r="G58" s="35"/>
      <c r="H58" s="35"/>
      <c r="I58" s="116" t="s">
        <v>34</v>
      </c>
      <c r="J58" s="31" t="str">
        <f>E23</f>
        <v xml:space="preserve"> </v>
      </c>
      <c r="K58" s="35"/>
      <c r="L58" s="115"/>
      <c r="S58" s="33"/>
      <c r="T58" s="33"/>
      <c r="U58" s="33"/>
      <c r="V58" s="33"/>
      <c r="W58" s="33"/>
      <c r="X58" s="33"/>
      <c r="Y58" s="33"/>
      <c r="Z58" s="33"/>
      <c r="AA58" s="33"/>
      <c r="AB58" s="33"/>
      <c r="AC58" s="33"/>
      <c r="AD58" s="33"/>
      <c r="AE58" s="33"/>
    </row>
    <row r="59" spans="1:47" s="2" customFormat="1" ht="15.2" customHeight="1" x14ac:dyDescent="0.2">
      <c r="A59" s="33"/>
      <c r="B59" s="34"/>
      <c r="C59" s="28" t="s">
        <v>32</v>
      </c>
      <c r="D59" s="35"/>
      <c r="E59" s="35"/>
      <c r="F59" s="26" t="str">
        <f>IF(E20="","",E20)</f>
        <v>Vyplň údaj</v>
      </c>
      <c r="G59" s="35"/>
      <c r="H59" s="35"/>
      <c r="I59" s="116" t="s">
        <v>38</v>
      </c>
      <c r="J59" s="31" t="str">
        <f>E26</f>
        <v>Libor Brabenec</v>
      </c>
      <c r="K59" s="35"/>
      <c r="L59" s="115"/>
      <c r="S59" s="33"/>
      <c r="T59" s="33"/>
      <c r="U59" s="33"/>
      <c r="V59" s="33"/>
      <c r="W59" s="33"/>
      <c r="X59" s="33"/>
      <c r="Y59" s="33"/>
      <c r="Z59" s="33"/>
      <c r="AA59" s="33"/>
      <c r="AB59" s="33"/>
      <c r="AC59" s="33"/>
      <c r="AD59" s="33"/>
      <c r="AE59" s="33"/>
    </row>
    <row r="60" spans="1:47" s="2" customFormat="1" ht="10.35" customHeight="1" x14ac:dyDescent="0.2">
      <c r="A60" s="33"/>
      <c r="B60" s="34"/>
      <c r="C60" s="35"/>
      <c r="D60" s="35"/>
      <c r="E60" s="35"/>
      <c r="F60" s="35"/>
      <c r="G60" s="35"/>
      <c r="H60" s="35"/>
      <c r="I60" s="114"/>
      <c r="J60" s="35"/>
      <c r="K60" s="35"/>
      <c r="L60" s="115"/>
      <c r="S60" s="33"/>
      <c r="T60" s="33"/>
      <c r="U60" s="33"/>
      <c r="V60" s="33"/>
      <c r="W60" s="33"/>
      <c r="X60" s="33"/>
      <c r="Y60" s="33"/>
      <c r="Z60" s="33"/>
      <c r="AA60" s="33"/>
      <c r="AB60" s="33"/>
      <c r="AC60" s="33"/>
      <c r="AD60" s="33"/>
      <c r="AE60" s="33"/>
    </row>
    <row r="61" spans="1:47" s="2" customFormat="1" ht="29.25" customHeight="1" x14ac:dyDescent="0.2">
      <c r="A61" s="33"/>
      <c r="B61" s="34"/>
      <c r="C61" s="145" t="s">
        <v>124</v>
      </c>
      <c r="D61" s="146"/>
      <c r="E61" s="146"/>
      <c r="F61" s="146"/>
      <c r="G61" s="146"/>
      <c r="H61" s="146"/>
      <c r="I61" s="147"/>
      <c r="J61" s="148" t="s">
        <v>125</v>
      </c>
      <c r="K61" s="146"/>
      <c r="L61" s="115"/>
      <c r="S61" s="33"/>
      <c r="T61" s="33"/>
      <c r="U61" s="33"/>
      <c r="V61" s="33"/>
      <c r="W61" s="33"/>
      <c r="X61" s="33"/>
      <c r="Y61" s="33"/>
      <c r="Z61" s="33"/>
      <c r="AA61" s="33"/>
      <c r="AB61" s="33"/>
      <c r="AC61" s="33"/>
      <c r="AD61" s="33"/>
      <c r="AE61" s="33"/>
    </row>
    <row r="62" spans="1:47" s="2" customFormat="1" ht="10.35" customHeight="1" x14ac:dyDescent="0.2">
      <c r="A62" s="33"/>
      <c r="B62" s="34"/>
      <c r="C62" s="35"/>
      <c r="D62" s="35"/>
      <c r="E62" s="35"/>
      <c r="F62" s="35"/>
      <c r="G62" s="35"/>
      <c r="H62" s="35"/>
      <c r="I62" s="114"/>
      <c r="J62" s="35"/>
      <c r="K62" s="35"/>
      <c r="L62" s="115"/>
      <c r="S62" s="33"/>
      <c r="T62" s="33"/>
      <c r="U62" s="33"/>
      <c r="V62" s="33"/>
      <c r="W62" s="33"/>
      <c r="X62" s="33"/>
      <c r="Y62" s="33"/>
      <c r="Z62" s="33"/>
      <c r="AA62" s="33"/>
      <c r="AB62" s="33"/>
      <c r="AC62" s="33"/>
      <c r="AD62" s="33"/>
      <c r="AE62" s="33"/>
    </row>
    <row r="63" spans="1:47" s="2" customFormat="1" ht="22.9" customHeight="1" x14ac:dyDescent="0.2">
      <c r="A63" s="33"/>
      <c r="B63" s="34"/>
      <c r="C63" s="149" t="s">
        <v>74</v>
      </c>
      <c r="D63" s="35"/>
      <c r="E63" s="35"/>
      <c r="F63" s="35"/>
      <c r="G63" s="35"/>
      <c r="H63" s="35"/>
      <c r="I63" s="114"/>
      <c r="J63" s="76">
        <f>J85</f>
        <v>0</v>
      </c>
      <c r="K63" s="35"/>
      <c r="L63" s="115"/>
      <c r="S63" s="33"/>
      <c r="T63" s="33"/>
      <c r="U63" s="33"/>
      <c r="V63" s="33"/>
      <c r="W63" s="33"/>
      <c r="X63" s="33"/>
      <c r="Y63" s="33"/>
      <c r="Z63" s="33"/>
      <c r="AA63" s="33"/>
      <c r="AB63" s="33"/>
      <c r="AC63" s="33"/>
      <c r="AD63" s="33"/>
      <c r="AE63" s="33"/>
      <c r="AU63" s="16" t="s">
        <v>126</v>
      </c>
    </row>
    <row r="64" spans="1:47" s="2" customFormat="1" ht="21.75" customHeight="1" x14ac:dyDescent="0.2">
      <c r="A64" s="33"/>
      <c r="B64" s="34"/>
      <c r="C64" s="35"/>
      <c r="D64" s="35"/>
      <c r="E64" s="35"/>
      <c r="F64" s="35"/>
      <c r="G64" s="35"/>
      <c r="H64" s="35"/>
      <c r="I64" s="114"/>
      <c r="J64" s="35"/>
      <c r="K64" s="35"/>
      <c r="L64" s="115"/>
      <c r="S64" s="33"/>
      <c r="T64" s="33"/>
      <c r="U64" s="33"/>
      <c r="V64" s="33"/>
      <c r="W64" s="33"/>
      <c r="X64" s="33"/>
      <c r="Y64" s="33"/>
      <c r="Z64" s="33"/>
      <c r="AA64" s="33"/>
      <c r="AB64" s="33"/>
      <c r="AC64" s="33"/>
      <c r="AD64" s="33"/>
      <c r="AE64" s="33"/>
    </row>
    <row r="65" spans="1:31" s="2" customFormat="1" ht="6.95" customHeight="1" x14ac:dyDescent="0.2">
      <c r="A65" s="33"/>
      <c r="B65" s="46"/>
      <c r="C65" s="47"/>
      <c r="D65" s="47"/>
      <c r="E65" s="47"/>
      <c r="F65" s="47"/>
      <c r="G65" s="47"/>
      <c r="H65" s="47"/>
      <c r="I65" s="141"/>
      <c r="J65" s="47"/>
      <c r="K65" s="47"/>
      <c r="L65" s="115"/>
      <c r="S65" s="33"/>
      <c r="T65" s="33"/>
      <c r="U65" s="33"/>
      <c r="V65" s="33"/>
      <c r="W65" s="33"/>
      <c r="X65" s="33"/>
      <c r="Y65" s="33"/>
      <c r="Z65" s="33"/>
      <c r="AA65" s="33"/>
      <c r="AB65" s="33"/>
      <c r="AC65" s="33"/>
      <c r="AD65" s="33"/>
      <c r="AE65" s="33"/>
    </row>
    <row r="69" spans="1:31" s="2" customFormat="1" ht="6.95" customHeight="1" x14ac:dyDescent="0.2">
      <c r="A69" s="33"/>
      <c r="B69" s="48"/>
      <c r="C69" s="49"/>
      <c r="D69" s="49"/>
      <c r="E69" s="49"/>
      <c r="F69" s="49"/>
      <c r="G69" s="49"/>
      <c r="H69" s="49"/>
      <c r="I69" s="144"/>
      <c r="J69" s="49"/>
      <c r="K69" s="49"/>
      <c r="L69" s="115"/>
      <c r="S69" s="33"/>
      <c r="T69" s="33"/>
      <c r="U69" s="33"/>
      <c r="V69" s="33"/>
      <c r="W69" s="33"/>
      <c r="X69" s="33"/>
      <c r="Y69" s="33"/>
      <c r="Z69" s="33"/>
      <c r="AA69" s="33"/>
      <c r="AB69" s="33"/>
      <c r="AC69" s="33"/>
      <c r="AD69" s="33"/>
      <c r="AE69" s="33"/>
    </row>
    <row r="70" spans="1:31" s="2" customFormat="1" ht="24.95" customHeight="1" x14ac:dyDescent="0.2">
      <c r="A70" s="33"/>
      <c r="B70" s="34"/>
      <c r="C70" s="22" t="s">
        <v>130</v>
      </c>
      <c r="D70" s="35"/>
      <c r="E70" s="35"/>
      <c r="F70" s="35"/>
      <c r="G70" s="35"/>
      <c r="H70" s="35"/>
      <c r="I70" s="114"/>
      <c r="J70" s="35"/>
      <c r="K70" s="35"/>
      <c r="L70" s="115"/>
      <c r="S70" s="33"/>
      <c r="T70" s="33"/>
      <c r="U70" s="33"/>
      <c r="V70" s="33"/>
      <c r="W70" s="33"/>
      <c r="X70" s="33"/>
      <c r="Y70" s="33"/>
      <c r="Z70" s="33"/>
      <c r="AA70" s="33"/>
      <c r="AB70" s="33"/>
      <c r="AC70" s="33"/>
      <c r="AD70" s="33"/>
      <c r="AE70" s="33"/>
    </row>
    <row r="71" spans="1:31" s="2" customFormat="1" ht="6.95" customHeight="1" x14ac:dyDescent="0.2">
      <c r="A71" s="33"/>
      <c r="B71" s="34"/>
      <c r="C71" s="35"/>
      <c r="D71" s="35"/>
      <c r="E71" s="35"/>
      <c r="F71" s="35"/>
      <c r="G71" s="35"/>
      <c r="H71" s="35"/>
      <c r="I71" s="114"/>
      <c r="J71" s="35"/>
      <c r="K71" s="35"/>
      <c r="L71" s="115"/>
      <c r="S71" s="33"/>
      <c r="T71" s="33"/>
      <c r="U71" s="33"/>
      <c r="V71" s="33"/>
      <c r="W71" s="33"/>
      <c r="X71" s="33"/>
      <c r="Y71" s="33"/>
      <c r="Z71" s="33"/>
      <c r="AA71" s="33"/>
      <c r="AB71" s="33"/>
      <c r="AC71" s="33"/>
      <c r="AD71" s="33"/>
      <c r="AE71" s="33"/>
    </row>
    <row r="72" spans="1:31" s="2" customFormat="1" ht="12" customHeight="1" x14ac:dyDescent="0.2">
      <c r="A72" s="33"/>
      <c r="B72" s="34"/>
      <c r="C72" s="28" t="s">
        <v>16</v>
      </c>
      <c r="D72" s="35"/>
      <c r="E72" s="35"/>
      <c r="F72" s="35"/>
      <c r="G72" s="35"/>
      <c r="H72" s="35"/>
      <c r="I72" s="114"/>
      <c r="J72" s="35"/>
      <c r="K72" s="35"/>
      <c r="L72" s="115"/>
      <c r="S72" s="33"/>
      <c r="T72" s="33"/>
      <c r="U72" s="33"/>
      <c r="V72" s="33"/>
      <c r="W72" s="33"/>
      <c r="X72" s="33"/>
      <c r="Y72" s="33"/>
      <c r="Z72" s="33"/>
      <c r="AA72" s="33"/>
      <c r="AB72" s="33"/>
      <c r="AC72" s="33"/>
      <c r="AD72" s="33"/>
      <c r="AE72" s="33"/>
    </row>
    <row r="73" spans="1:31" s="2" customFormat="1" ht="16.5" customHeight="1" x14ac:dyDescent="0.2">
      <c r="A73" s="33"/>
      <c r="B73" s="34"/>
      <c r="C73" s="35"/>
      <c r="D73" s="35"/>
      <c r="E73" s="370" t="str">
        <f>E7</f>
        <v>Oprava výhybek v žst. Tábor</v>
      </c>
      <c r="F73" s="371"/>
      <c r="G73" s="371"/>
      <c r="H73" s="371"/>
      <c r="I73" s="114"/>
      <c r="J73" s="35"/>
      <c r="K73" s="35"/>
      <c r="L73" s="115"/>
      <c r="S73" s="33"/>
      <c r="T73" s="33"/>
      <c r="U73" s="33"/>
      <c r="V73" s="33"/>
      <c r="W73" s="33"/>
      <c r="X73" s="33"/>
      <c r="Y73" s="33"/>
      <c r="Z73" s="33"/>
      <c r="AA73" s="33"/>
      <c r="AB73" s="33"/>
      <c r="AC73" s="33"/>
      <c r="AD73" s="33"/>
      <c r="AE73" s="33"/>
    </row>
    <row r="74" spans="1:31" s="1" customFormat="1" ht="12" customHeight="1" x14ac:dyDescent="0.2">
      <c r="B74" s="20"/>
      <c r="C74" s="28" t="s">
        <v>119</v>
      </c>
      <c r="D74" s="21"/>
      <c r="E74" s="21"/>
      <c r="F74" s="21"/>
      <c r="G74" s="21"/>
      <c r="H74" s="21"/>
      <c r="I74" s="107"/>
      <c r="J74" s="21"/>
      <c r="K74" s="21"/>
      <c r="L74" s="19"/>
    </row>
    <row r="75" spans="1:31" s="2" customFormat="1" ht="16.5" customHeight="1" x14ac:dyDescent="0.2">
      <c r="A75" s="33"/>
      <c r="B75" s="34"/>
      <c r="C75" s="35"/>
      <c r="D75" s="35"/>
      <c r="E75" s="370" t="s">
        <v>120</v>
      </c>
      <c r="F75" s="372"/>
      <c r="G75" s="372"/>
      <c r="H75" s="372"/>
      <c r="I75" s="114"/>
      <c r="J75" s="35"/>
      <c r="K75" s="35"/>
      <c r="L75" s="115"/>
      <c r="S75" s="33"/>
      <c r="T75" s="33"/>
      <c r="U75" s="33"/>
      <c r="V75" s="33"/>
      <c r="W75" s="33"/>
      <c r="X75" s="33"/>
      <c r="Y75" s="33"/>
      <c r="Z75" s="33"/>
      <c r="AA75" s="33"/>
      <c r="AB75" s="33"/>
      <c r="AC75" s="33"/>
      <c r="AD75" s="33"/>
      <c r="AE75" s="33"/>
    </row>
    <row r="76" spans="1:31" s="2" customFormat="1" ht="12" customHeight="1" x14ac:dyDescent="0.2">
      <c r="A76" s="33"/>
      <c r="B76" s="34"/>
      <c r="C76" s="28" t="s">
        <v>121</v>
      </c>
      <c r="D76" s="35"/>
      <c r="E76" s="35"/>
      <c r="F76" s="35"/>
      <c r="G76" s="35"/>
      <c r="H76" s="35"/>
      <c r="I76" s="114"/>
      <c r="J76" s="35"/>
      <c r="K76" s="35"/>
      <c r="L76" s="115"/>
      <c r="S76" s="33"/>
      <c r="T76" s="33"/>
      <c r="U76" s="33"/>
      <c r="V76" s="33"/>
      <c r="W76" s="33"/>
      <c r="X76" s="33"/>
      <c r="Y76" s="33"/>
      <c r="Z76" s="33"/>
      <c r="AA76" s="33"/>
      <c r="AB76" s="33"/>
      <c r="AC76" s="33"/>
      <c r="AD76" s="33"/>
      <c r="AE76" s="33"/>
    </row>
    <row r="77" spans="1:31" s="2" customFormat="1" ht="16.5" customHeight="1" x14ac:dyDescent="0.2">
      <c r="A77" s="33"/>
      <c r="B77" s="34"/>
      <c r="C77" s="35"/>
      <c r="D77" s="35"/>
      <c r="E77" s="339" t="str">
        <f>E11</f>
        <v>SO 01.2 - Materíál dodávaný zadavatelem - NEOCEŇOVAT!</v>
      </c>
      <c r="F77" s="372"/>
      <c r="G77" s="372"/>
      <c r="H77" s="372"/>
      <c r="I77" s="114"/>
      <c r="J77" s="35"/>
      <c r="K77" s="35"/>
      <c r="L77" s="115"/>
      <c r="S77" s="33"/>
      <c r="T77" s="33"/>
      <c r="U77" s="33"/>
      <c r="V77" s="33"/>
      <c r="W77" s="33"/>
      <c r="X77" s="33"/>
      <c r="Y77" s="33"/>
      <c r="Z77" s="33"/>
      <c r="AA77" s="33"/>
      <c r="AB77" s="33"/>
      <c r="AC77" s="33"/>
      <c r="AD77" s="33"/>
      <c r="AE77" s="33"/>
    </row>
    <row r="78" spans="1:31" s="2" customFormat="1" ht="6.95" customHeight="1" x14ac:dyDescent="0.2">
      <c r="A78" s="33"/>
      <c r="B78" s="34"/>
      <c r="C78" s="35"/>
      <c r="D78" s="35"/>
      <c r="E78" s="35"/>
      <c r="F78" s="35"/>
      <c r="G78" s="35"/>
      <c r="H78" s="35"/>
      <c r="I78" s="114"/>
      <c r="J78" s="35"/>
      <c r="K78" s="35"/>
      <c r="L78" s="115"/>
      <c r="S78" s="33"/>
      <c r="T78" s="33"/>
      <c r="U78" s="33"/>
      <c r="V78" s="33"/>
      <c r="W78" s="33"/>
      <c r="X78" s="33"/>
      <c r="Y78" s="33"/>
      <c r="Z78" s="33"/>
      <c r="AA78" s="33"/>
      <c r="AB78" s="33"/>
      <c r="AC78" s="33"/>
      <c r="AD78" s="33"/>
      <c r="AE78" s="33"/>
    </row>
    <row r="79" spans="1:31" s="2" customFormat="1" ht="12" customHeight="1" x14ac:dyDescent="0.2">
      <c r="A79" s="33"/>
      <c r="B79" s="34"/>
      <c r="C79" s="28" t="s">
        <v>22</v>
      </c>
      <c r="D79" s="35"/>
      <c r="E79" s="35"/>
      <c r="F79" s="26" t="str">
        <f>F14</f>
        <v>žst. Tábor</v>
      </c>
      <c r="G79" s="35"/>
      <c r="H79" s="35"/>
      <c r="I79" s="116" t="s">
        <v>24</v>
      </c>
      <c r="J79" s="58" t="str">
        <f>IF(J14="","",J14)</f>
        <v>25. 11. 2019</v>
      </c>
      <c r="K79" s="35"/>
      <c r="L79" s="115"/>
      <c r="S79" s="33"/>
      <c r="T79" s="33"/>
      <c r="U79" s="33"/>
      <c r="V79" s="33"/>
      <c r="W79" s="33"/>
      <c r="X79" s="33"/>
      <c r="Y79" s="33"/>
      <c r="Z79" s="33"/>
      <c r="AA79" s="33"/>
      <c r="AB79" s="33"/>
      <c r="AC79" s="33"/>
      <c r="AD79" s="33"/>
      <c r="AE79" s="33"/>
    </row>
    <row r="80" spans="1:31" s="2" customFormat="1" ht="6.95" customHeight="1" x14ac:dyDescent="0.2">
      <c r="A80" s="33"/>
      <c r="B80" s="34"/>
      <c r="C80" s="35"/>
      <c r="D80" s="35"/>
      <c r="E80" s="35"/>
      <c r="F80" s="35"/>
      <c r="G80" s="35"/>
      <c r="H80" s="35"/>
      <c r="I80" s="114"/>
      <c r="J80" s="35"/>
      <c r="K80" s="35"/>
      <c r="L80" s="115"/>
      <c r="S80" s="33"/>
      <c r="T80" s="33"/>
      <c r="U80" s="33"/>
      <c r="V80" s="33"/>
      <c r="W80" s="33"/>
      <c r="X80" s="33"/>
      <c r="Y80" s="33"/>
      <c r="Z80" s="33"/>
      <c r="AA80" s="33"/>
      <c r="AB80" s="33"/>
      <c r="AC80" s="33"/>
      <c r="AD80" s="33"/>
      <c r="AE80" s="33"/>
    </row>
    <row r="81" spans="1:65" s="2" customFormat="1" ht="15.2" customHeight="1" x14ac:dyDescent="0.2">
      <c r="A81" s="33"/>
      <c r="B81" s="34"/>
      <c r="C81" s="28" t="s">
        <v>26</v>
      </c>
      <c r="D81" s="35"/>
      <c r="E81" s="35"/>
      <c r="F81" s="26" t="str">
        <f>E17</f>
        <v xml:space="preserve">Správa železniční dopravní cesty, s. o., OŘ Plzeň </v>
      </c>
      <c r="G81" s="35"/>
      <c r="H81" s="35"/>
      <c r="I81" s="116" t="s">
        <v>34</v>
      </c>
      <c r="J81" s="31" t="str">
        <f>E23</f>
        <v xml:space="preserve"> </v>
      </c>
      <c r="K81" s="35"/>
      <c r="L81" s="115"/>
      <c r="S81" s="33"/>
      <c r="T81" s="33"/>
      <c r="U81" s="33"/>
      <c r="V81" s="33"/>
      <c r="W81" s="33"/>
      <c r="X81" s="33"/>
      <c r="Y81" s="33"/>
      <c r="Z81" s="33"/>
      <c r="AA81" s="33"/>
      <c r="AB81" s="33"/>
      <c r="AC81" s="33"/>
      <c r="AD81" s="33"/>
      <c r="AE81" s="33"/>
    </row>
    <row r="82" spans="1:65" s="2" customFormat="1" ht="15.2" customHeight="1" x14ac:dyDescent="0.2">
      <c r="A82" s="33"/>
      <c r="B82" s="34"/>
      <c r="C82" s="28" t="s">
        <v>32</v>
      </c>
      <c r="D82" s="35"/>
      <c r="E82" s="35"/>
      <c r="F82" s="26" t="str">
        <f>IF(E20="","",E20)</f>
        <v>Vyplň údaj</v>
      </c>
      <c r="G82" s="35"/>
      <c r="H82" s="35"/>
      <c r="I82" s="116" t="s">
        <v>38</v>
      </c>
      <c r="J82" s="31" t="str">
        <f>E26</f>
        <v>Libor Brabenec</v>
      </c>
      <c r="K82" s="35"/>
      <c r="L82" s="115"/>
      <c r="S82" s="33"/>
      <c r="T82" s="33"/>
      <c r="U82" s="33"/>
      <c r="V82" s="33"/>
      <c r="W82" s="33"/>
      <c r="X82" s="33"/>
      <c r="Y82" s="33"/>
      <c r="Z82" s="33"/>
      <c r="AA82" s="33"/>
      <c r="AB82" s="33"/>
      <c r="AC82" s="33"/>
      <c r="AD82" s="33"/>
      <c r="AE82" s="33"/>
    </row>
    <row r="83" spans="1:65" s="2" customFormat="1" ht="10.35" customHeight="1" x14ac:dyDescent="0.2">
      <c r="A83" s="33"/>
      <c r="B83" s="34"/>
      <c r="C83" s="35"/>
      <c r="D83" s="35"/>
      <c r="E83" s="35"/>
      <c r="F83" s="35"/>
      <c r="G83" s="35"/>
      <c r="H83" s="35"/>
      <c r="I83" s="114"/>
      <c r="J83" s="35"/>
      <c r="K83" s="35"/>
      <c r="L83" s="115"/>
      <c r="S83" s="33"/>
      <c r="T83" s="33"/>
      <c r="U83" s="33"/>
      <c r="V83" s="33"/>
      <c r="W83" s="33"/>
      <c r="X83" s="33"/>
      <c r="Y83" s="33"/>
      <c r="Z83" s="33"/>
      <c r="AA83" s="33"/>
      <c r="AB83" s="33"/>
      <c r="AC83" s="33"/>
      <c r="AD83" s="33"/>
      <c r="AE83" s="33"/>
    </row>
    <row r="84" spans="1:65" s="11" customFormat="1" ht="29.25" customHeight="1" x14ac:dyDescent="0.2">
      <c r="A84" s="163"/>
      <c r="B84" s="164"/>
      <c r="C84" s="165" t="s">
        <v>131</v>
      </c>
      <c r="D84" s="166" t="s">
        <v>61</v>
      </c>
      <c r="E84" s="166" t="s">
        <v>57</v>
      </c>
      <c r="F84" s="166" t="s">
        <v>58</v>
      </c>
      <c r="G84" s="166" t="s">
        <v>132</v>
      </c>
      <c r="H84" s="166" t="s">
        <v>133</v>
      </c>
      <c r="I84" s="167" t="s">
        <v>134</v>
      </c>
      <c r="J84" s="166" t="s">
        <v>125</v>
      </c>
      <c r="K84" s="168" t="s">
        <v>135</v>
      </c>
      <c r="L84" s="169"/>
      <c r="M84" s="67" t="s">
        <v>35</v>
      </c>
      <c r="N84" s="68" t="s">
        <v>46</v>
      </c>
      <c r="O84" s="68" t="s">
        <v>136</v>
      </c>
      <c r="P84" s="68" t="s">
        <v>137</v>
      </c>
      <c r="Q84" s="68" t="s">
        <v>138</v>
      </c>
      <c r="R84" s="68" t="s">
        <v>139</v>
      </c>
      <c r="S84" s="68" t="s">
        <v>140</v>
      </c>
      <c r="T84" s="69" t="s">
        <v>141</v>
      </c>
      <c r="U84" s="163"/>
      <c r="V84" s="163"/>
      <c r="W84" s="163"/>
      <c r="X84" s="163"/>
      <c r="Y84" s="163"/>
      <c r="Z84" s="163"/>
      <c r="AA84" s="163"/>
      <c r="AB84" s="163"/>
      <c r="AC84" s="163"/>
      <c r="AD84" s="163"/>
      <c r="AE84" s="163"/>
    </row>
    <row r="85" spans="1:65" s="2" customFormat="1" ht="22.9" customHeight="1" x14ac:dyDescent="0.25">
      <c r="A85" s="33"/>
      <c r="B85" s="34"/>
      <c r="C85" s="74" t="s">
        <v>142</v>
      </c>
      <c r="D85" s="35"/>
      <c r="E85" s="35"/>
      <c r="F85" s="35"/>
      <c r="G85" s="35"/>
      <c r="H85" s="35"/>
      <c r="I85" s="114"/>
      <c r="J85" s="170">
        <f>BK85</f>
        <v>0</v>
      </c>
      <c r="K85" s="35"/>
      <c r="L85" s="38"/>
      <c r="M85" s="70"/>
      <c r="N85" s="171"/>
      <c r="O85" s="71"/>
      <c r="P85" s="172">
        <f>SUM(P86:P87)</f>
        <v>0</v>
      </c>
      <c r="Q85" s="71"/>
      <c r="R85" s="172">
        <f>SUM(R86:R87)</f>
        <v>0</v>
      </c>
      <c r="S85" s="71"/>
      <c r="T85" s="173">
        <f>SUM(T86:T87)</f>
        <v>0</v>
      </c>
      <c r="U85" s="33"/>
      <c r="V85" s="33"/>
      <c r="W85" s="33"/>
      <c r="X85" s="33"/>
      <c r="Y85" s="33"/>
      <c r="Z85" s="33"/>
      <c r="AA85" s="33"/>
      <c r="AB85" s="33"/>
      <c r="AC85" s="33"/>
      <c r="AD85" s="33"/>
      <c r="AE85" s="33"/>
      <c r="AT85" s="16" t="s">
        <v>75</v>
      </c>
      <c r="AU85" s="16" t="s">
        <v>126</v>
      </c>
      <c r="BK85" s="174">
        <f>SUM(BK86:BK87)</f>
        <v>0</v>
      </c>
    </row>
    <row r="86" spans="1:65" s="2" customFormat="1" ht="24" customHeight="1" x14ac:dyDescent="0.2">
      <c r="A86" s="33"/>
      <c r="B86" s="34"/>
      <c r="C86" s="175" t="s">
        <v>83</v>
      </c>
      <c r="D86" s="175" t="s">
        <v>144</v>
      </c>
      <c r="E86" s="176" t="s">
        <v>560</v>
      </c>
      <c r="F86" s="177" t="s">
        <v>561</v>
      </c>
      <c r="G86" s="178" t="s">
        <v>147</v>
      </c>
      <c r="H86" s="179">
        <v>774</v>
      </c>
      <c r="I86" s="381">
        <v>0</v>
      </c>
      <c r="J86" s="181">
        <f>ROUND(I86*H86,2)</f>
        <v>0</v>
      </c>
      <c r="K86" s="177" t="s">
        <v>148</v>
      </c>
      <c r="L86" s="182"/>
      <c r="M86" s="183" t="s">
        <v>35</v>
      </c>
      <c r="N86" s="184" t="s">
        <v>47</v>
      </c>
      <c r="O86" s="63"/>
      <c r="P86" s="185">
        <f>O86*H86</f>
        <v>0</v>
      </c>
      <c r="Q86" s="185">
        <v>0</v>
      </c>
      <c r="R86" s="185">
        <f>Q86*H86</f>
        <v>0</v>
      </c>
      <c r="S86" s="185">
        <v>0</v>
      </c>
      <c r="T86" s="186">
        <f>S86*H86</f>
        <v>0</v>
      </c>
      <c r="U86" s="33"/>
      <c r="V86" s="33"/>
      <c r="W86" s="33"/>
      <c r="X86" s="33"/>
      <c r="Y86" s="33"/>
      <c r="Z86" s="33"/>
      <c r="AA86" s="33"/>
      <c r="AB86" s="33"/>
      <c r="AC86" s="33"/>
      <c r="AD86" s="33"/>
      <c r="AE86" s="33"/>
      <c r="AR86" s="187" t="s">
        <v>149</v>
      </c>
      <c r="AT86" s="187" t="s">
        <v>144</v>
      </c>
      <c r="AU86" s="187" t="s">
        <v>76</v>
      </c>
      <c r="AY86" s="16" t="s">
        <v>150</v>
      </c>
      <c r="BE86" s="188">
        <f>IF(N86="základní",J86,0)</f>
        <v>0</v>
      </c>
      <c r="BF86" s="188">
        <f>IF(N86="snížená",J86,0)</f>
        <v>0</v>
      </c>
      <c r="BG86" s="188">
        <f>IF(N86="zákl. přenesená",J86,0)</f>
        <v>0</v>
      </c>
      <c r="BH86" s="188">
        <f>IF(N86="sníž. přenesená",J86,0)</f>
        <v>0</v>
      </c>
      <c r="BI86" s="188">
        <f>IF(N86="nulová",J86,0)</f>
        <v>0</v>
      </c>
      <c r="BJ86" s="16" t="s">
        <v>83</v>
      </c>
      <c r="BK86" s="188">
        <f>ROUND(I86*H86,2)</f>
        <v>0</v>
      </c>
      <c r="BL86" s="16" t="s">
        <v>151</v>
      </c>
      <c r="BM86" s="187" t="s">
        <v>562</v>
      </c>
    </row>
    <row r="87" spans="1:65" s="2" customFormat="1" ht="18" x14ac:dyDescent="0.2">
      <c r="A87" s="33"/>
      <c r="B87" s="34"/>
      <c r="C87" s="35"/>
      <c r="D87" s="191" t="s">
        <v>159</v>
      </c>
      <c r="E87" s="35"/>
      <c r="F87" s="382" t="s">
        <v>563</v>
      </c>
      <c r="G87" s="35"/>
      <c r="H87" s="35"/>
      <c r="I87" s="114"/>
      <c r="J87" s="35"/>
      <c r="K87" s="35"/>
      <c r="L87" s="38"/>
      <c r="M87" s="232"/>
      <c r="N87" s="233"/>
      <c r="O87" s="234"/>
      <c r="P87" s="234"/>
      <c r="Q87" s="234"/>
      <c r="R87" s="234"/>
      <c r="S87" s="234"/>
      <c r="T87" s="235"/>
      <c r="U87" s="33"/>
      <c r="V87" s="33"/>
      <c r="W87" s="33"/>
      <c r="X87" s="33"/>
      <c r="Y87" s="33"/>
      <c r="Z87" s="33"/>
      <c r="AA87" s="33"/>
      <c r="AB87" s="33"/>
      <c r="AC87" s="33"/>
      <c r="AD87" s="33"/>
      <c r="AE87" s="33"/>
      <c r="AT87" s="16" t="s">
        <v>159</v>
      </c>
      <c r="AU87" s="16" t="s">
        <v>76</v>
      </c>
    </row>
    <row r="88" spans="1:65" s="2" customFormat="1" ht="6.95" customHeight="1" x14ac:dyDescent="0.2">
      <c r="A88" s="33"/>
      <c r="B88" s="46"/>
      <c r="C88" s="47"/>
      <c r="D88" s="47"/>
      <c r="E88" s="47"/>
      <c r="F88" s="47"/>
      <c r="G88" s="47"/>
      <c r="H88" s="47"/>
      <c r="I88" s="141"/>
      <c r="J88" s="47"/>
      <c r="K88" s="47"/>
      <c r="L88" s="38"/>
      <c r="M88" s="33"/>
      <c r="O88" s="33"/>
      <c r="P88" s="33"/>
      <c r="Q88" s="33"/>
      <c r="R88" s="33"/>
      <c r="S88" s="33"/>
      <c r="T88" s="33"/>
      <c r="U88" s="33"/>
      <c r="V88" s="33"/>
      <c r="W88" s="33"/>
      <c r="X88" s="33"/>
      <c r="Y88" s="33"/>
      <c r="Z88" s="33"/>
      <c r="AA88" s="33"/>
      <c r="AB88" s="33"/>
      <c r="AC88" s="33"/>
      <c r="AD88" s="33"/>
      <c r="AE88" s="33"/>
    </row>
  </sheetData>
  <sheetProtection algorithmName="SHA-512" hashValue="N+XQTJtysnf9enmRhBA9xqxBy5J4eDMTmi2gSWZomXL8nh+pbeSseN09EvDds0Bx9XNSP9cX7fjBPXSDv9uknA==" saltValue="I1mEF5t7Yk2VcHG0HYsigw==" spinCount="100000" sheet="1" objects="1" scenarios="1" formatColumns="0" formatRows="0" autoFilter="0"/>
  <autoFilter ref="C84:K87"/>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60"/>
  <sheetViews>
    <sheetView showGridLines="0" workbookViewId="0"/>
  </sheetViews>
  <sheetFormatPr defaultRowHeight="15" x14ac:dyDescent="0.2"/>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7"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I2" s="107"/>
      <c r="L2" s="330"/>
      <c r="M2" s="330"/>
      <c r="N2" s="330"/>
      <c r="O2" s="330"/>
      <c r="P2" s="330"/>
      <c r="Q2" s="330"/>
      <c r="R2" s="330"/>
      <c r="S2" s="330"/>
      <c r="T2" s="330"/>
      <c r="U2" s="330"/>
      <c r="V2" s="330"/>
      <c r="AT2" s="16" t="s">
        <v>98</v>
      </c>
    </row>
    <row r="3" spans="1:46" s="1" customFormat="1" ht="6.95" customHeight="1" x14ac:dyDescent="0.2">
      <c r="B3" s="108"/>
      <c r="C3" s="109"/>
      <c r="D3" s="109"/>
      <c r="E3" s="109"/>
      <c r="F3" s="109"/>
      <c r="G3" s="109"/>
      <c r="H3" s="109"/>
      <c r="I3" s="110"/>
      <c r="J3" s="109"/>
      <c r="K3" s="109"/>
      <c r="L3" s="19"/>
      <c r="AT3" s="16" t="s">
        <v>85</v>
      </c>
    </row>
    <row r="4" spans="1:46" s="1" customFormat="1" ht="24.95" customHeight="1" x14ac:dyDescent="0.2">
      <c r="B4" s="19"/>
      <c r="D4" s="111" t="s">
        <v>118</v>
      </c>
      <c r="I4" s="107"/>
      <c r="L4" s="19"/>
      <c r="M4" s="112" t="s">
        <v>10</v>
      </c>
      <c r="AT4" s="16" t="s">
        <v>4</v>
      </c>
    </row>
    <row r="5" spans="1:46" s="1" customFormat="1" ht="6.95" customHeight="1" x14ac:dyDescent="0.2">
      <c r="B5" s="19"/>
      <c r="I5" s="107"/>
      <c r="L5" s="19"/>
    </row>
    <row r="6" spans="1:46" s="1" customFormat="1" ht="12" customHeight="1" x14ac:dyDescent="0.2">
      <c r="B6" s="19"/>
      <c r="D6" s="113" t="s">
        <v>16</v>
      </c>
      <c r="I6" s="107"/>
      <c r="L6" s="19"/>
    </row>
    <row r="7" spans="1:46" s="1" customFormat="1" ht="16.5" customHeight="1" x14ac:dyDescent="0.2">
      <c r="B7" s="19"/>
      <c r="E7" s="363" t="str">
        <f>'Rekapitulace stavby'!K6</f>
        <v>Oprava výhybek v žst. Tábor</v>
      </c>
      <c r="F7" s="364"/>
      <c r="G7" s="364"/>
      <c r="H7" s="364"/>
      <c r="I7" s="107"/>
      <c r="L7" s="19"/>
    </row>
    <row r="8" spans="1:46" s="1" customFormat="1" ht="12" customHeight="1" x14ac:dyDescent="0.2">
      <c r="B8" s="19"/>
      <c r="D8" s="113" t="s">
        <v>119</v>
      </c>
      <c r="I8" s="107"/>
      <c r="L8" s="19"/>
    </row>
    <row r="9" spans="1:46" s="2" customFormat="1" ht="16.5" customHeight="1" x14ac:dyDescent="0.2">
      <c r="A9" s="33"/>
      <c r="B9" s="38"/>
      <c r="C9" s="33"/>
      <c r="D9" s="33"/>
      <c r="E9" s="363" t="s">
        <v>564</v>
      </c>
      <c r="F9" s="365"/>
      <c r="G9" s="365"/>
      <c r="H9" s="365"/>
      <c r="I9" s="114"/>
      <c r="J9" s="33"/>
      <c r="K9" s="33"/>
      <c r="L9" s="115"/>
      <c r="S9" s="33"/>
      <c r="T9" s="33"/>
      <c r="U9" s="33"/>
      <c r="V9" s="33"/>
      <c r="W9" s="33"/>
      <c r="X9" s="33"/>
      <c r="Y9" s="33"/>
      <c r="Z9" s="33"/>
      <c r="AA9" s="33"/>
      <c r="AB9" s="33"/>
      <c r="AC9" s="33"/>
      <c r="AD9" s="33"/>
      <c r="AE9" s="33"/>
    </row>
    <row r="10" spans="1:46" s="2" customFormat="1" ht="12" customHeight="1" x14ac:dyDescent="0.2">
      <c r="A10" s="33"/>
      <c r="B10" s="38"/>
      <c r="C10" s="33"/>
      <c r="D10" s="113" t="s">
        <v>121</v>
      </c>
      <c r="E10" s="33"/>
      <c r="F10" s="33"/>
      <c r="G10" s="33"/>
      <c r="H10" s="33"/>
      <c r="I10" s="114"/>
      <c r="J10" s="33"/>
      <c r="K10" s="33"/>
      <c r="L10" s="115"/>
      <c r="S10" s="33"/>
      <c r="T10" s="33"/>
      <c r="U10" s="33"/>
      <c r="V10" s="33"/>
      <c r="W10" s="33"/>
      <c r="X10" s="33"/>
      <c r="Y10" s="33"/>
      <c r="Z10" s="33"/>
      <c r="AA10" s="33"/>
      <c r="AB10" s="33"/>
      <c r="AC10" s="33"/>
      <c r="AD10" s="33"/>
      <c r="AE10" s="33"/>
    </row>
    <row r="11" spans="1:46" s="2" customFormat="1" ht="16.5" customHeight="1" x14ac:dyDescent="0.2">
      <c r="A11" s="33"/>
      <c r="B11" s="38"/>
      <c r="C11" s="33"/>
      <c r="D11" s="33"/>
      <c r="E11" s="366" t="s">
        <v>565</v>
      </c>
      <c r="F11" s="365"/>
      <c r="G11" s="365"/>
      <c r="H11" s="365"/>
      <c r="I11" s="114"/>
      <c r="J11" s="33"/>
      <c r="K11" s="33"/>
      <c r="L11" s="115"/>
      <c r="S11" s="33"/>
      <c r="T11" s="33"/>
      <c r="U11" s="33"/>
      <c r="V11" s="33"/>
      <c r="W11" s="33"/>
      <c r="X11" s="33"/>
      <c r="Y11" s="33"/>
      <c r="Z11" s="33"/>
      <c r="AA11" s="33"/>
      <c r="AB11" s="33"/>
      <c r="AC11" s="33"/>
      <c r="AD11" s="33"/>
      <c r="AE11" s="33"/>
    </row>
    <row r="12" spans="1:46" s="2" customFormat="1" ht="11.25" x14ac:dyDescent="0.2">
      <c r="A12" s="33"/>
      <c r="B12" s="38"/>
      <c r="C12" s="33"/>
      <c r="D12" s="33"/>
      <c r="E12" s="33"/>
      <c r="F12" s="33"/>
      <c r="G12" s="33"/>
      <c r="H12" s="33"/>
      <c r="I12" s="114"/>
      <c r="J12" s="33"/>
      <c r="K12" s="33"/>
      <c r="L12" s="115"/>
      <c r="S12" s="33"/>
      <c r="T12" s="33"/>
      <c r="U12" s="33"/>
      <c r="V12" s="33"/>
      <c r="W12" s="33"/>
      <c r="X12" s="33"/>
      <c r="Y12" s="33"/>
      <c r="Z12" s="33"/>
      <c r="AA12" s="33"/>
      <c r="AB12" s="33"/>
      <c r="AC12" s="33"/>
      <c r="AD12" s="33"/>
      <c r="AE12" s="33"/>
    </row>
    <row r="13" spans="1:46" s="2" customFormat="1" ht="12" customHeight="1" x14ac:dyDescent="0.2">
      <c r="A13" s="33"/>
      <c r="B13" s="38"/>
      <c r="C13" s="33"/>
      <c r="D13" s="113" t="s">
        <v>18</v>
      </c>
      <c r="E13" s="33"/>
      <c r="F13" s="102" t="s">
        <v>19</v>
      </c>
      <c r="G13" s="33"/>
      <c r="H13" s="33"/>
      <c r="I13" s="116" t="s">
        <v>20</v>
      </c>
      <c r="J13" s="102" t="s">
        <v>21</v>
      </c>
      <c r="K13" s="33"/>
      <c r="L13" s="115"/>
      <c r="S13" s="33"/>
      <c r="T13" s="33"/>
      <c r="U13" s="33"/>
      <c r="V13" s="33"/>
      <c r="W13" s="33"/>
      <c r="X13" s="33"/>
      <c r="Y13" s="33"/>
      <c r="Z13" s="33"/>
      <c r="AA13" s="33"/>
      <c r="AB13" s="33"/>
      <c r="AC13" s="33"/>
      <c r="AD13" s="33"/>
      <c r="AE13" s="33"/>
    </row>
    <row r="14" spans="1:46" s="2" customFormat="1" ht="12" customHeight="1" x14ac:dyDescent="0.2">
      <c r="A14" s="33"/>
      <c r="B14" s="38"/>
      <c r="C14" s="33"/>
      <c r="D14" s="113" t="s">
        <v>22</v>
      </c>
      <c r="E14" s="33"/>
      <c r="F14" s="102" t="s">
        <v>23</v>
      </c>
      <c r="G14" s="33"/>
      <c r="H14" s="33"/>
      <c r="I14" s="116" t="s">
        <v>24</v>
      </c>
      <c r="J14" s="117" t="str">
        <f>'Rekapitulace stavby'!AN8</f>
        <v>25. 11. 2019</v>
      </c>
      <c r="K14" s="33"/>
      <c r="L14" s="115"/>
      <c r="S14" s="33"/>
      <c r="T14" s="33"/>
      <c r="U14" s="33"/>
      <c r="V14" s="33"/>
      <c r="W14" s="33"/>
      <c r="X14" s="33"/>
      <c r="Y14" s="33"/>
      <c r="Z14" s="33"/>
      <c r="AA14" s="33"/>
      <c r="AB14" s="33"/>
      <c r="AC14" s="33"/>
      <c r="AD14" s="33"/>
      <c r="AE14" s="33"/>
    </row>
    <row r="15" spans="1:46" s="2" customFormat="1" ht="10.9" customHeight="1" x14ac:dyDescent="0.2">
      <c r="A15" s="33"/>
      <c r="B15" s="38"/>
      <c r="C15" s="33"/>
      <c r="D15" s="33"/>
      <c r="E15" s="33"/>
      <c r="F15" s="33"/>
      <c r="G15" s="33"/>
      <c r="H15" s="33"/>
      <c r="I15" s="114"/>
      <c r="J15" s="33"/>
      <c r="K15" s="33"/>
      <c r="L15" s="115"/>
      <c r="S15" s="33"/>
      <c r="T15" s="33"/>
      <c r="U15" s="33"/>
      <c r="V15" s="33"/>
      <c r="W15" s="33"/>
      <c r="X15" s="33"/>
      <c r="Y15" s="33"/>
      <c r="Z15" s="33"/>
      <c r="AA15" s="33"/>
      <c r="AB15" s="33"/>
      <c r="AC15" s="33"/>
      <c r="AD15" s="33"/>
      <c r="AE15" s="33"/>
    </row>
    <row r="16" spans="1:46" s="2" customFormat="1" ht="12" customHeight="1" x14ac:dyDescent="0.2">
      <c r="A16" s="33"/>
      <c r="B16" s="38"/>
      <c r="C16" s="33"/>
      <c r="D16" s="113" t="s">
        <v>26</v>
      </c>
      <c r="E16" s="33"/>
      <c r="F16" s="33"/>
      <c r="G16" s="33"/>
      <c r="H16" s="33"/>
      <c r="I16" s="116" t="s">
        <v>27</v>
      </c>
      <c r="J16" s="102" t="s">
        <v>28</v>
      </c>
      <c r="K16" s="33"/>
      <c r="L16" s="115"/>
      <c r="S16" s="33"/>
      <c r="T16" s="33"/>
      <c r="U16" s="33"/>
      <c r="V16" s="33"/>
      <c r="W16" s="33"/>
      <c r="X16" s="33"/>
      <c r="Y16" s="33"/>
      <c r="Z16" s="33"/>
      <c r="AA16" s="33"/>
      <c r="AB16" s="33"/>
      <c r="AC16" s="33"/>
      <c r="AD16" s="33"/>
      <c r="AE16" s="33"/>
    </row>
    <row r="17" spans="1:31" s="2" customFormat="1" ht="18" customHeight="1" x14ac:dyDescent="0.2">
      <c r="A17" s="33"/>
      <c r="B17" s="38"/>
      <c r="C17" s="33"/>
      <c r="D17" s="33"/>
      <c r="E17" s="102" t="s">
        <v>29</v>
      </c>
      <c r="F17" s="33"/>
      <c r="G17" s="33"/>
      <c r="H17" s="33"/>
      <c r="I17" s="116" t="s">
        <v>30</v>
      </c>
      <c r="J17" s="102" t="s">
        <v>31</v>
      </c>
      <c r="K17" s="33"/>
      <c r="L17" s="115"/>
      <c r="S17" s="33"/>
      <c r="T17" s="33"/>
      <c r="U17" s="33"/>
      <c r="V17" s="33"/>
      <c r="W17" s="33"/>
      <c r="X17" s="33"/>
      <c r="Y17" s="33"/>
      <c r="Z17" s="33"/>
      <c r="AA17" s="33"/>
      <c r="AB17" s="33"/>
      <c r="AC17" s="33"/>
      <c r="AD17" s="33"/>
      <c r="AE17" s="33"/>
    </row>
    <row r="18" spans="1:31" s="2" customFormat="1" ht="6.95" customHeight="1" x14ac:dyDescent="0.2">
      <c r="A18" s="33"/>
      <c r="B18" s="38"/>
      <c r="C18" s="33"/>
      <c r="D18" s="33"/>
      <c r="E18" s="33"/>
      <c r="F18" s="33"/>
      <c r="G18" s="33"/>
      <c r="H18" s="33"/>
      <c r="I18" s="114"/>
      <c r="J18" s="33"/>
      <c r="K18" s="33"/>
      <c r="L18" s="115"/>
      <c r="S18" s="33"/>
      <c r="T18" s="33"/>
      <c r="U18" s="33"/>
      <c r="V18" s="33"/>
      <c r="W18" s="33"/>
      <c r="X18" s="33"/>
      <c r="Y18" s="33"/>
      <c r="Z18" s="33"/>
      <c r="AA18" s="33"/>
      <c r="AB18" s="33"/>
      <c r="AC18" s="33"/>
      <c r="AD18" s="33"/>
      <c r="AE18" s="33"/>
    </row>
    <row r="19" spans="1:31" s="2" customFormat="1" ht="12" customHeight="1" x14ac:dyDescent="0.2">
      <c r="A19" s="33"/>
      <c r="B19" s="38"/>
      <c r="C19" s="33"/>
      <c r="D19" s="113" t="s">
        <v>32</v>
      </c>
      <c r="E19" s="33"/>
      <c r="F19" s="33"/>
      <c r="G19" s="33"/>
      <c r="H19" s="33"/>
      <c r="I19" s="116" t="s">
        <v>27</v>
      </c>
      <c r="J19" s="29" t="str">
        <f>'Rekapitulace stavby'!AN13</f>
        <v>Vyplň údaj</v>
      </c>
      <c r="K19" s="33"/>
      <c r="L19" s="115"/>
      <c r="S19" s="33"/>
      <c r="T19" s="33"/>
      <c r="U19" s="33"/>
      <c r="V19" s="33"/>
      <c r="W19" s="33"/>
      <c r="X19" s="33"/>
      <c r="Y19" s="33"/>
      <c r="Z19" s="33"/>
      <c r="AA19" s="33"/>
      <c r="AB19" s="33"/>
      <c r="AC19" s="33"/>
      <c r="AD19" s="33"/>
      <c r="AE19" s="33"/>
    </row>
    <row r="20" spans="1:31" s="2" customFormat="1" ht="18" customHeight="1" x14ac:dyDescent="0.2">
      <c r="A20" s="33"/>
      <c r="B20" s="38"/>
      <c r="C20" s="33"/>
      <c r="D20" s="33"/>
      <c r="E20" s="367" t="str">
        <f>'Rekapitulace stavby'!E14</f>
        <v>Vyplň údaj</v>
      </c>
      <c r="F20" s="368"/>
      <c r="G20" s="368"/>
      <c r="H20" s="368"/>
      <c r="I20" s="116" t="s">
        <v>30</v>
      </c>
      <c r="J20" s="29" t="str">
        <f>'Rekapitulace stavby'!AN14</f>
        <v>Vyplň údaj</v>
      </c>
      <c r="K20" s="33"/>
      <c r="L20" s="115"/>
      <c r="S20" s="33"/>
      <c r="T20" s="33"/>
      <c r="U20" s="33"/>
      <c r="V20" s="33"/>
      <c r="W20" s="33"/>
      <c r="X20" s="33"/>
      <c r="Y20" s="33"/>
      <c r="Z20" s="33"/>
      <c r="AA20" s="33"/>
      <c r="AB20" s="33"/>
      <c r="AC20" s="33"/>
      <c r="AD20" s="33"/>
      <c r="AE20" s="33"/>
    </row>
    <row r="21" spans="1:31" s="2" customFormat="1" ht="6.95" customHeight="1" x14ac:dyDescent="0.2">
      <c r="A21" s="33"/>
      <c r="B21" s="38"/>
      <c r="C21" s="33"/>
      <c r="D21" s="33"/>
      <c r="E21" s="33"/>
      <c r="F21" s="33"/>
      <c r="G21" s="33"/>
      <c r="H21" s="33"/>
      <c r="I21" s="114"/>
      <c r="J21" s="33"/>
      <c r="K21" s="33"/>
      <c r="L21" s="115"/>
      <c r="S21" s="33"/>
      <c r="T21" s="33"/>
      <c r="U21" s="33"/>
      <c r="V21" s="33"/>
      <c r="W21" s="33"/>
      <c r="X21" s="33"/>
      <c r="Y21" s="33"/>
      <c r="Z21" s="33"/>
      <c r="AA21" s="33"/>
      <c r="AB21" s="33"/>
      <c r="AC21" s="33"/>
      <c r="AD21" s="33"/>
      <c r="AE21" s="33"/>
    </row>
    <row r="22" spans="1:31" s="2" customFormat="1" ht="12" customHeight="1" x14ac:dyDescent="0.2">
      <c r="A22" s="33"/>
      <c r="B22" s="38"/>
      <c r="C22" s="33"/>
      <c r="D22" s="113" t="s">
        <v>34</v>
      </c>
      <c r="E22" s="33"/>
      <c r="F22" s="33"/>
      <c r="G22" s="33"/>
      <c r="H22" s="33"/>
      <c r="I22" s="116" t="s">
        <v>27</v>
      </c>
      <c r="J22" s="102" t="str">
        <f>IF('Rekapitulace stavby'!AN16="","",'Rekapitulace stavby'!AN16)</f>
        <v/>
      </c>
      <c r="K22" s="33"/>
      <c r="L22" s="115"/>
      <c r="S22" s="33"/>
      <c r="T22" s="33"/>
      <c r="U22" s="33"/>
      <c r="V22" s="33"/>
      <c r="W22" s="33"/>
      <c r="X22" s="33"/>
      <c r="Y22" s="33"/>
      <c r="Z22" s="33"/>
      <c r="AA22" s="33"/>
      <c r="AB22" s="33"/>
      <c r="AC22" s="33"/>
      <c r="AD22" s="33"/>
      <c r="AE22" s="33"/>
    </row>
    <row r="23" spans="1:31" s="2" customFormat="1" ht="18" customHeight="1" x14ac:dyDescent="0.2">
      <c r="A23" s="33"/>
      <c r="B23" s="38"/>
      <c r="C23" s="33"/>
      <c r="D23" s="33"/>
      <c r="E23" s="102" t="str">
        <f>IF('Rekapitulace stavby'!E17="","",'Rekapitulace stavby'!E17)</f>
        <v xml:space="preserve"> </v>
      </c>
      <c r="F23" s="33"/>
      <c r="G23" s="33"/>
      <c r="H23" s="33"/>
      <c r="I23" s="116" t="s">
        <v>30</v>
      </c>
      <c r="J23" s="102" t="str">
        <f>IF('Rekapitulace stavby'!AN17="","",'Rekapitulace stavby'!AN17)</f>
        <v/>
      </c>
      <c r="K23" s="33"/>
      <c r="L23" s="115"/>
      <c r="S23" s="33"/>
      <c r="T23" s="33"/>
      <c r="U23" s="33"/>
      <c r="V23" s="33"/>
      <c r="W23" s="33"/>
      <c r="X23" s="33"/>
      <c r="Y23" s="33"/>
      <c r="Z23" s="33"/>
      <c r="AA23" s="33"/>
      <c r="AB23" s="33"/>
      <c r="AC23" s="33"/>
      <c r="AD23" s="33"/>
      <c r="AE23" s="33"/>
    </row>
    <row r="24" spans="1:31" s="2" customFormat="1" ht="6.95" customHeight="1" x14ac:dyDescent="0.2">
      <c r="A24" s="33"/>
      <c r="B24" s="38"/>
      <c r="C24" s="33"/>
      <c r="D24" s="33"/>
      <c r="E24" s="33"/>
      <c r="F24" s="33"/>
      <c r="G24" s="33"/>
      <c r="H24" s="33"/>
      <c r="I24" s="114"/>
      <c r="J24" s="33"/>
      <c r="K24" s="33"/>
      <c r="L24" s="115"/>
      <c r="S24" s="33"/>
      <c r="T24" s="33"/>
      <c r="U24" s="33"/>
      <c r="V24" s="33"/>
      <c r="W24" s="33"/>
      <c r="X24" s="33"/>
      <c r="Y24" s="33"/>
      <c r="Z24" s="33"/>
      <c r="AA24" s="33"/>
      <c r="AB24" s="33"/>
      <c r="AC24" s="33"/>
      <c r="AD24" s="33"/>
      <c r="AE24" s="33"/>
    </row>
    <row r="25" spans="1:31" s="2" customFormat="1" ht="12" customHeight="1" x14ac:dyDescent="0.2">
      <c r="A25" s="33"/>
      <c r="B25" s="38"/>
      <c r="C25" s="33"/>
      <c r="D25" s="113" t="s">
        <v>38</v>
      </c>
      <c r="E25" s="33"/>
      <c r="F25" s="33"/>
      <c r="G25" s="33"/>
      <c r="H25" s="33"/>
      <c r="I25" s="116" t="s">
        <v>27</v>
      </c>
      <c r="J25" s="102" t="s">
        <v>35</v>
      </c>
      <c r="K25" s="33"/>
      <c r="L25" s="115"/>
      <c r="S25" s="33"/>
      <c r="T25" s="33"/>
      <c r="U25" s="33"/>
      <c r="V25" s="33"/>
      <c r="W25" s="33"/>
      <c r="X25" s="33"/>
      <c r="Y25" s="33"/>
      <c r="Z25" s="33"/>
      <c r="AA25" s="33"/>
      <c r="AB25" s="33"/>
      <c r="AC25" s="33"/>
      <c r="AD25" s="33"/>
      <c r="AE25" s="33"/>
    </row>
    <row r="26" spans="1:31" s="2" customFormat="1" ht="18" customHeight="1" x14ac:dyDescent="0.2">
      <c r="A26" s="33"/>
      <c r="B26" s="38"/>
      <c r="C26" s="33"/>
      <c r="D26" s="33"/>
      <c r="E26" s="102" t="s">
        <v>39</v>
      </c>
      <c r="F26" s="33"/>
      <c r="G26" s="33"/>
      <c r="H26" s="33"/>
      <c r="I26" s="116" t="s">
        <v>30</v>
      </c>
      <c r="J26" s="102" t="s">
        <v>35</v>
      </c>
      <c r="K26" s="33"/>
      <c r="L26" s="115"/>
      <c r="S26" s="33"/>
      <c r="T26" s="33"/>
      <c r="U26" s="33"/>
      <c r="V26" s="33"/>
      <c r="W26" s="33"/>
      <c r="X26" s="33"/>
      <c r="Y26" s="33"/>
      <c r="Z26" s="33"/>
      <c r="AA26" s="33"/>
      <c r="AB26" s="33"/>
      <c r="AC26" s="33"/>
      <c r="AD26" s="33"/>
      <c r="AE26" s="33"/>
    </row>
    <row r="27" spans="1:31" s="2" customFormat="1" ht="6.95" customHeight="1" x14ac:dyDescent="0.2">
      <c r="A27" s="33"/>
      <c r="B27" s="38"/>
      <c r="C27" s="33"/>
      <c r="D27" s="33"/>
      <c r="E27" s="33"/>
      <c r="F27" s="33"/>
      <c r="G27" s="33"/>
      <c r="H27" s="33"/>
      <c r="I27" s="114"/>
      <c r="J27" s="33"/>
      <c r="K27" s="33"/>
      <c r="L27" s="115"/>
      <c r="S27" s="33"/>
      <c r="T27" s="33"/>
      <c r="U27" s="33"/>
      <c r="V27" s="33"/>
      <c r="W27" s="33"/>
      <c r="X27" s="33"/>
      <c r="Y27" s="33"/>
      <c r="Z27" s="33"/>
      <c r="AA27" s="33"/>
      <c r="AB27" s="33"/>
      <c r="AC27" s="33"/>
      <c r="AD27" s="33"/>
      <c r="AE27" s="33"/>
    </row>
    <row r="28" spans="1:31" s="2" customFormat="1" ht="12" customHeight="1" x14ac:dyDescent="0.2">
      <c r="A28" s="33"/>
      <c r="B28" s="38"/>
      <c r="C28" s="33"/>
      <c r="D28" s="113" t="s">
        <v>40</v>
      </c>
      <c r="E28" s="33"/>
      <c r="F28" s="33"/>
      <c r="G28" s="33"/>
      <c r="H28" s="33"/>
      <c r="I28" s="114"/>
      <c r="J28" s="33"/>
      <c r="K28" s="33"/>
      <c r="L28" s="115"/>
      <c r="S28" s="33"/>
      <c r="T28" s="33"/>
      <c r="U28" s="33"/>
      <c r="V28" s="33"/>
      <c r="W28" s="33"/>
      <c r="X28" s="33"/>
      <c r="Y28" s="33"/>
      <c r="Z28" s="33"/>
      <c r="AA28" s="33"/>
      <c r="AB28" s="33"/>
      <c r="AC28" s="33"/>
      <c r="AD28" s="33"/>
      <c r="AE28" s="33"/>
    </row>
    <row r="29" spans="1:31" s="8" customFormat="1" ht="16.5" customHeight="1" x14ac:dyDescent="0.2">
      <c r="A29" s="118"/>
      <c r="B29" s="119"/>
      <c r="C29" s="118"/>
      <c r="D29" s="118"/>
      <c r="E29" s="369" t="s">
        <v>35</v>
      </c>
      <c r="F29" s="369"/>
      <c r="G29" s="369"/>
      <c r="H29" s="369"/>
      <c r="I29" s="120"/>
      <c r="J29" s="118"/>
      <c r="K29" s="118"/>
      <c r="L29" s="121"/>
      <c r="S29" s="118"/>
      <c r="T29" s="118"/>
      <c r="U29" s="118"/>
      <c r="V29" s="118"/>
      <c r="W29" s="118"/>
      <c r="X29" s="118"/>
      <c r="Y29" s="118"/>
      <c r="Z29" s="118"/>
      <c r="AA29" s="118"/>
      <c r="AB29" s="118"/>
      <c r="AC29" s="118"/>
      <c r="AD29" s="118"/>
      <c r="AE29" s="118"/>
    </row>
    <row r="30" spans="1:31" s="2" customFormat="1" ht="6.95" customHeight="1" x14ac:dyDescent="0.2">
      <c r="A30" s="33"/>
      <c r="B30" s="38"/>
      <c r="C30" s="33"/>
      <c r="D30" s="33"/>
      <c r="E30" s="33"/>
      <c r="F30" s="33"/>
      <c r="G30" s="33"/>
      <c r="H30" s="33"/>
      <c r="I30" s="114"/>
      <c r="J30" s="33"/>
      <c r="K30" s="33"/>
      <c r="L30" s="115"/>
      <c r="S30" s="33"/>
      <c r="T30" s="33"/>
      <c r="U30" s="33"/>
      <c r="V30" s="33"/>
      <c r="W30" s="33"/>
      <c r="X30" s="33"/>
      <c r="Y30" s="33"/>
      <c r="Z30" s="33"/>
      <c r="AA30" s="33"/>
      <c r="AB30" s="33"/>
      <c r="AC30" s="33"/>
      <c r="AD30" s="33"/>
      <c r="AE30" s="33"/>
    </row>
    <row r="31" spans="1:31" s="2" customFormat="1" ht="6.95" customHeight="1" x14ac:dyDescent="0.2">
      <c r="A31" s="33"/>
      <c r="B31" s="38"/>
      <c r="C31" s="33"/>
      <c r="D31" s="122"/>
      <c r="E31" s="122"/>
      <c r="F31" s="122"/>
      <c r="G31" s="122"/>
      <c r="H31" s="122"/>
      <c r="I31" s="123"/>
      <c r="J31" s="122"/>
      <c r="K31" s="122"/>
      <c r="L31" s="115"/>
      <c r="S31" s="33"/>
      <c r="T31" s="33"/>
      <c r="U31" s="33"/>
      <c r="V31" s="33"/>
      <c r="W31" s="33"/>
      <c r="X31" s="33"/>
      <c r="Y31" s="33"/>
      <c r="Z31" s="33"/>
      <c r="AA31" s="33"/>
      <c r="AB31" s="33"/>
      <c r="AC31" s="33"/>
      <c r="AD31" s="33"/>
      <c r="AE31" s="33"/>
    </row>
    <row r="32" spans="1:31" s="2" customFormat="1" ht="25.35" customHeight="1" x14ac:dyDescent="0.2">
      <c r="A32" s="33"/>
      <c r="B32" s="38"/>
      <c r="C32" s="33"/>
      <c r="D32" s="124" t="s">
        <v>42</v>
      </c>
      <c r="E32" s="33"/>
      <c r="F32" s="33"/>
      <c r="G32" s="33"/>
      <c r="H32" s="33"/>
      <c r="I32" s="114"/>
      <c r="J32" s="125">
        <f>ROUND(J88, 2)</f>
        <v>0</v>
      </c>
      <c r="K32" s="33"/>
      <c r="L32" s="115"/>
      <c r="S32" s="33"/>
      <c r="T32" s="33"/>
      <c r="U32" s="33"/>
      <c r="V32" s="33"/>
      <c r="W32" s="33"/>
      <c r="X32" s="33"/>
      <c r="Y32" s="33"/>
      <c r="Z32" s="33"/>
      <c r="AA32" s="33"/>
      <c r="AB32" s="33"/>
      <c r="AC32" s="33"/>
      <c r="AD32" s="33"/>
      <c r="AE32" s="33"/>
    </row>
    <row r="33" spans="1:31" s="2" customFormat="1" ht="6.95" customHeight="1" x14ac:dyDescent="0.2">
      <c r="A33" s="33"/>
      <c r="B33" s="38"/>
      <c r="C33" s="33"/>
      <c r="D33" s="122"/>
      <c r="E33" s="122"/>
      <c r="F33" s="122"/>
      <c r="G33" s="122"/>
      <c r="H33" s="122"/>
      <c r="I33" s="123"/>
      <c r="J33" s="122"/>
      <c r="K33" s="122"/>
      <c r="L33" s="115"/>
      <c r="S33" s="33"/>
      <c r="T33" s="33"/>
      <c r="U33" s="33"/>
      <c r="V33" s="33"/>
      <c r="W33" s="33"/>
      <c r="X33" s="33"/>
      <c r="Y33" s="33"/>
      <c r="Z33" s="33"/>
      <c r="AA33" s="33"/>
      <c r="AB33" s="33"/>
      <c r="AC33" s="33"/>
      <c r="AD33" s="33"/>
      <c r="AE33" s="33"/>
    </row>
    <row r="34" spans="1:31" s="2" customFormat="1" ht="14.45" customHeight="1" x14ac:dyDescent="0.2">
      <c r="A34" s="33"/>
      <c r="B34" s="38"/>
      <c r="C34" s="33"/>
      <c r="D34" s="33"/>
      <c r="E34" s="33"/>
      <c r="F34" s="126" t="s">
        <v>44</v>
      </c>
      <c r="G34" s="33"/>
      <c r="H34" s="33"/>
      <c r="I34" s="127" t="s">
        <v>43</v>
      </c>
      <c r="J34" s="126" t="s">
        <v>45</v>
      </c>
      <c r="K34" s="33"/>
      <c r="L34" s="115"/>
      <c r="S34" s="33"/>
      <c r="T34" s="33"/>
      <c r="U34" s="33"/>
      <c r="V34" s="33"/>
      <c r="W34" s="33"/>
      <c r="X34" s="33"/>
      <c r="Y34" s="33"/>
      <c r="Z34" s="33"/>
      <c r="AA34" s="33"/>
      <c r="AB34" s="33"/>
      <c r="AC34" s="33"/>
      <c r="AD34" s="33"/>
      <c r="AE34" s="33"/>
    </row>
    <row r="35" spans="1:31" s="2" customFormat="1" ht="14.45" customHeight="1" x14ac:dyDescent="0.2">
      <c r="A35" s="33"/>
      <c r="B35" s="38"/>
      <c r="C35" s="33"/>
      <c r="D35" s="128" t="s">
        <v>46</v>
      </c>
      <c r="E35" s="113" t="s">
        <v>47</v>
      </c>
      <c r="F35" s="129">
        <f>ROUND((SUM(BE88:BE259)),  2)</f>
        <v>0</v>
      </c>
      <c r="G35" s="33"/>
      <c r="H35" s="33"/>
      <c r="I35" s="130">
        <v>0.21</v>
      </c>
      <c r="J35" s="129">
        <f>ROUND(((SUM(BE88:BE259))*I35),  2)</f>
        <v>0</v>
      </c>
      <c r="K35" s="33"/>
      <c r="L35" s="115"/>
      <c r="S35" s="33"/>
      <c r="T35" s="33"/>
      <c r="U35" s="33"/>
      <c r="V35" s="33"/>
      <c r="W35" s="33"/>
      <c r="X35" s="33"/>
      <c r="Y35" s="33"/>
      <c r="Z35" s="33"/>
      <c r="AA35" s="33"/>
      <c r="AB35" s="33"/>
      <c r="AC35" s="33"/>
      <c r="AD35" s="33"/>
      <c r="AE35" s="33"/>
    </row>
    <row r="36" spans="1:31" s="2" customFormat="1" ht="14.45" customHeight="1" x14ac:dyDescent="0.2">
      <c r="A36" s="33"/>
      <c r="B36" s="38"/>
      <c r="C36" s="33"/>
      <c r="D36" s="33"/>
      <c r="E36" s="113" t="s">
        <v>48</v>
      </c>
      <c r="F36" s="129">
        <f>ROUND((SUM(BF88:BF259)),  2)</f>
        <v>0</v>
      </c>
      <c r="G36" s="33"/>
      <c r="H36" s="33"/>
      <c r="I36" s="130">
        <v>0.15</v>
      </c>
      <c r="J36" s="129">
        <f>ROUND(((SUM(BF88:BF259))*I36),  2)</f>
        <v>0</v>
      </c>
      <c r="K36" s="33"/>
      <c r="L36" s="115"/>
      <c r="S36" s="33"/>
      <c r="T36" s="33"/>
      <c r="U36" s="33"/>
      <c r="V36" s="33"/>
      <c r="W36" s="33"/>
      <c r="X36" s="33"/>
      <c r="Y36" s="33"/>
      <c r="Z36" s="33"/>
      <c r="AA36" s="33"/>
      <c r="AB36" s="33"/>
      <c r="AC36" s="33"/>
      <c r="AD36" s="33"/>
      <c r="AE36" s="33"/>
    </row>
    <row r="37" spans="1:31" s="2" customFormat="1" ht="14.45" hidden="1" customHeight="1" x14ac:dyDescent="0.2">
      <c r="A37" s="33"/>
      <c r="B37" s="38"/>
      <c r="C37" s="33"/>
      <c r="D37" s="33"/>
      <c r="E37" s="113" t="s">
        <v>49</v>
      </c>
      <c r="F37" s="129">
        <f>ROUND((SUM(BG88:BG259)),  2)</f>
        <v>0</v>
      </c>
      <c r="G37" s="33"/>
      <c r="H37" s="33"/>
      <c r="I37" s="130">
        <v>0.21</v>
      </c>
      <c r="J37" s="129">
        <f>0</f>
        <v>0</v>
      </c>
      <c r="K37" s="33"/>
      <c r="L37" s="115"/>
      <c r="S37" s="33"/>
      <c r="T37" s="33"/>
      <c r="U37" s="33"/>
      <c r="V37" s="33"/>
      <c r="W37" s="33"/>
      <c r="X37" s="33"/>
      <c r="Y37" s="33"/>
      <c r="Z37" s="33"/>
      <c r="AA37" s="33"/>
      <c r="AB37" s="33"/>
      <c r="AC37" s="33"/>
      <c r="AD37" s="33"/>
      <c r="AE37" s="33"/>
    </row>
    <row r="38" spans="1:31" s="2" customFormat="1" ht="14.45" hidden="1" customHeight="1" x14ac:dyDescent="0.2">
      <c r="A38" s="33"/>
      <c r="B38" s="38"/>
      <c r="C38" s="33"/>
      <c r="D38" s="33"/>
      <c r="E38" s="113" t="s">
        <v>50</v>
      </c>
      <c r="F38" s="129">
        <f>ROUND((SUM(BH88:BH259)),  2)</f>
        <v>0</v>
      </c>
      <c r="G38" s="33"/>
      <c r="H38" s="33"/>
      <c r="I38" s="130">
        <v>0.15</v>
      </c>
      <c r="J38" s="129">
        <f>0</f>
        <v>0</v>
      </c>
      <c r="K38" s="33"/>
      <c r="L38" s="115"/>
      <c r="S38" s="33"/>
      <c r="T38" s="33"/>
      <c r="U38" s="33"/>
      <c r="V38" s="33"/>
      <c r="W38" s="33"/>
      <c r="X38" s="33"/>
      <c r="Y38" s="33"/>
      <c r="Z38" s="33"/>
      <c r="AA38" s="33"/>
      <c r="AB38" s="33"/>
      <c r="AC38" s="33"/>
      <c r="AD38" s="33"/>
      <c r="AE38" s="33"/>
    </row>
    <row r="39" spans="1:31" s="2" customFormat="1" ht="14.45" hidden="1" customHeight="1" x14ac:dyDescent="0.2">
      <c r="A39" s="33"/>
      <c r="B39" s="38"/>
      <c r="C39" s="33"/>
      <c r="D39" s="33"/>
      <c r="E39" s="113" t="s">
        <v>51</v>
      </c>
      <c r="F39" s="129">
        <f>ROUND((SUM(BI88:BI259)),  2)</f>
        <v>0</v>
      </c>
      <c r="G39" s="33"/>
      <c r="H39" s="33"/>
      <c r="I39" s="130">
        <v>0</v>
      </c>
      <c r="J39" s="129">
        <f>0</f>
        <v>0</v>
      </c>
      <c r="K39" s="33"/>
      <c r="L39" s="115"/>
      <c r="S39" s="33"/>
      <c r="T39" s="33"/>
      <c r="U39" s="33"/>
      <c r="V39" s="33"/>
      <c r="W39" s="33"/>
      <c r="X39" s="33"/>
      <c r="Y39" s="33"/>
      <c r="Z39" s="33"/>
      <c r="AA39" s="33"/>
      <c r="AB39" s="33"/>
      <c r="AC39" s="33"/>
      <c r="AD39" s="33"/>
      <c r="AE39" s="33"/>
    </row>
    <row r="40" spans="1:31" s="2" customFormat="1" ht="6.95" customHeight="1" x14ac:dyDescent="0.2">
      <c r="A40" s="33"/>
      <c r="B40" s="38"/>
      <c r="C40" s="33"/>
      <c r="D40" s="33"/>
      <c r="E40" s="33"/>
      <c r="F40" s="33"/>
      <c r="G40" s="33"/>
      <c r="H40" s="33"/>
      <c r="I40" s="114"/>
      <c r="J40" s="33"/>
      <c r="K40" s="33"/>
      <c r="L40" s="115"/>
      <c r="S40" s="33"/>
      <c r="T40" s="33"/>
      <c r="U40" s="33"/>
      <c r="V40" s="33"/>
      <c r="W40" s="33"/>
      <c r="X40" s="33"/>
      <c r="Y40" s="33"/>
      <c r="Z40" s="33"/>
      <c r="AA40" s="33"/>
      <c r="AB40" s="33"/>
      <c r="AC40" s="33"/>
      <c r="AD40" s="33"/>
      <c r="AE40" s="33"/>
    </row>
    <row r="41" spans="1:31" s="2" customFormat="1" ht="25.35" customHeight="1" x14ac:dyDescent="0.2">
      <c r="A41" s="33"/>
      <c r="B41" s="38"/>
      <c r="C41" s="131"/>
      <c r="D41" s="132" t="s">
        <v>52</v>
      </c>
      <c r="E41" s="133"/>
      <c r="F41" s="133"/>
      <c r="G41" s="134" t="s">
        <v>53</v>
      </c>
      <c r="H41" s="135" t="s">
        <v>54</v>
      </c>
      <c r="I41" s="136"/>
      <c r="J41" s="137">
        <f>SUM(J32:J39)</f>
        <v>0</v>
      </c>
      <c r="K41" s="138"/>
      <c r="L41" s="115"/>
      <c r="S41" s="33"/>
      <c r="T41" s="33"/>
      <c r="U41" s="33"/>
      <c r="V41" s="33"/>
      <c r="W41" s="33"/>
      <c r="X41" s="33"/>
      <c r="Y41" s="33"/>
      <c r="Z41" s="33"/>
      <c r="AA41" s="33"/>
      <c r="AB41" s="33"/>
      <c r="AC41" s="33"/>
      <c r="AD41" s="33"/>
      <c r="AE41" s="33"/>
    </row>
    <row r="42" spans="1:31" s="2" customFormat="1" ht="14.45" customHeight="1" x14ac:dyDescent="0.2">
      <c r="A42" s="33"/>
      <c r="B42" s="139"/>
      <c r="C42" s="140"/>
      <c r="D42" s="140"/>
      <c r="E42" s="140"/>
      <c r="F42" s="140"/>
      <c r="G42" s="140"/>
      <c r="H42" s="140"/>
      <c r="I42" s="141"/>
      <c r="J42" s="140"/>
      <c r="K42" s="140"/>
      <c r="L42" s="115"/>
      <c r="S42" s="33"/>
      <c r="T42" s="33"/>
      <c r="U42" s="33"/>
      <c r="V42" s="33"/>
      <c r="W42" s="33"/>
      <c r="X42" s="33"/>
      <c r="Y42" s="33"/>
      <c r="Z42" s="33"/>
      <c r="AA42" s="33"/>
      <c r="AB42" s="33"/>
      <c r="AC42" s="33"/>
      <c r="AD42" s="33"/>
      <c r="AE42" s="33"/>
    </row>
    <row r="46" spans="1:31" s="2" customFormat="1" ht="6.95" customHeight="1" x14ac:dyDescent="0.2">
      <c r="A46" s="33"/>
      <c r="B46" s="142"/>
      <c r="C46" s="143"/>
      <c r="D46" s="143"/>
      <c r="E46" s="143"/>
      <c r="F46" s="143"/>
      <c r="G46" s="143"/>
      <c r="H46" s="143"/>
      <c r="I46" s="144"/>
      <c r="J46" s="143"/>
      <c r="K46" s="143"/>
      <c r="L46" s="115"/>
      <c r="S46" s="33"/>
      <c r="T46" s="33"/>
      <c r="U46" s="33"/>
      <c r="V46" s="33"/>
      <c r="W46" s="33"/>
      <c r="X46" s="33"/>
      <c r="Y46" s="33"/>
      <c r="Z46" s="33"/>
      <c r="AA46" s="33"/>
      <c r="AB46" s="33"/>
      <c r="AC46" s="33"/>
      <c r="AD46" s="33"/>
      <c r="AE46" s="33"/>
    </row>
    <row r="47" spans="1:31" s="2" customFormat="1" ht="24.95" customHeight="1" x14ac:dyDescent="0.2">
      <c r="A47" s="33"/>
      <c r="B47" s="34"/>
      <c r="C47" s="22" t="s">
        <v>123</v>
      </c>
      <c r="D47" s="35"/>
      <c r="E47" s="35"/>
      <c r="F47" s="35"/>
      <c r="G47" s="35"/>
      <c r="H47" s="35"/>
      <c r="I47" s="114"/>
      <c r="J47" s="35"/>
      <c r="K47" s="35"/>
      <c r="L47" s="115"/>
      <c r="S47" s="33"/>
      <c r="T47" s="33"/>
      <c r="U47" s="33"/>
      <c r="V47" s="33"/>
      <c r="W47" s="33"/>
      <c r="X47" s="33"/>
      <c r="Y47" s="33"/>
      <c r="Z47" s="33"/>
      <c r="AA47" s="33"/>
      <c r="AB47" s="33"/>
      <c r="AC47" s="33"/>
      <c r="AD47" s="33"/>
      <c r="AE47" s="33"/>
    </row>
    <row r="48" spans="1:31" s="2" customFormat="1" ht="6.95" customHeight="1" x14ac:dyDescent="0.2">
      <c r="A48" s="33"/>
      <c r="B48" s="34"/>
      <c r="C48" s="35"/>
      <c r="D48" s="35"/>
      <c r="E48" s="35"/>
      <c r="F48" s="35"/>
      <c r="G48" s="35"/>
      <c r="H48" s="35"/>
      <c r="I48" s="114"/>
      <c r="J48" s="35"/>
      <c r="K48" s="35"/>
      <c r="L48" s="115"/>
      <c r="S48" s="33"/>
      <c r="T48" s="33"/>
      <c r="U48" s="33"/>
      <c r="V48" s="33"/>
      <c r="W48" s="33"/>
      <c r="X48" s="33"/>
      <c r="Y48" s="33"/>
      <c r="Z48" s="33"/>
      <c r="AA48" s="33"/>
      <c r="AB48" s="33"/>
      <c r="AC48" s="33"/>
      <c r="AD48" s="33"/>
      <c r="AE48" s="33"/>
    </row>
    <row r="49" spans="1:47" s="2" customFormat="1" ht="12" customHeight="1" x14ac:dyDescent="0.2">
      <c r="A49" s="33"/>
      <c r="B49" s="34"/>
      <c r="C49" s="28" t="s">
        <v>16</v>
      </c>
      <c r="D49" s="35"/>
      <c r="E49" s="35"/>
      <c r="F49" s="35"/>
      <c r="G49" s="35"/>
      <c r="H49" s="35"/>
      <c r="I49" s="114"/>
      <c r="J49" s="35"/>
      <c r="K49" s="35"/>
      <c r="L49" s="115"/>
      <c r="S49" s="33"/>
      <c r="T49" s="33"/>
      <c r="U49" s="33"/>
      <c r="V49" s="33"/>
      <c r="W49" s="33"/>
      <c r="X49" s="33"/>
      <c r="Y49" s="33"/>
      <c r="Z49" s="33"/>
      <c r="AA49" s="33"/>
      <c r="AB49" s="33"/>
      <c r="AC49" s="33"/>
      <c r="AD49" s="33"/>
      <c r="AE49" s="33"/>
    </row>
    <row r="50" spans="1:47" s="2" customFormat="1" ht="16.5" customHeight="1" x14ac:dyDescent="0.2">
      <c r="A50" s="33"/>
      <c r="B50" s="34"/>
      <c r="C50" s="35"/>
      <c r="D50" s="35"/>
      <c r="E50" s="370" t="str">
        <f>E7</f>
        <v>Oprava výhybek v žst. Tábor</v>
      </c>
      <c r="F50" s="371"/>
      <c r="G50" s="371"/>
      <c r="H50" s="371"/>
      <c r="I50" s="114"/>
      <c r="J50" s="35"/>
      <c r="K50" s="35"/>
      <c r="L50" s="115"/>
      <c r="S50" s="33"/>
      <c r="T50" s="33"/>
      <c r="U50" s="33"/>
      <c r="V50" s="33"/>
      <c r="W50" s="33"/>
      <c r="X50" s="33"/>
      <c r="Y50" s="33"/>
      <c r="Z50" s="33"/>
      <c r="AA50" s="33"/>
      <c r="AB50" s="33"/>
      <c r="AC50" s="33"/>
      <c r="AD50" s="33"/>
      <c r="AE50" s="33"/>
    </row>
    <row r="51" spans="1:47" s="1" customFormat="1" ht="12" customHeight="1" x14ac:dyDescent="0.2">
      <c r="B51" s="20"/>
      <c r="C51" s="28" t="s">
        <v>119</v>
      </c>
      <c r="D51" s="21"/>
      <c r="E51" s="21"/>
      <c r="F51" s="21"/>
      <c r="G51" s="21"/>
      <c r="H51" s="21"/>
      <c r="I51" s="107"/>
      <c r="J51" s="21"/>
      <c r="K51" s="21"/>
      <c r="L51" s="19"/>
    </row>
    <row r="52" spans="1:47" s="2" customFormat="1" ht="16.5" customHeight="1" x14ac:dyDescent="0.2">
      <c r="A52" s="33"/>
      <c r="B52" s="34"/>
      <c r="C52" s="35"/>
      <c r="D52" s="35"/>
      <c r="E52" s="370" t="s">
        <v>564</v>
      </c>
      <c r="F52" s="372"/>
      <c r="G52" s="372"/>
      <c r="H52" s="372"/>
      <c r="I52" s="114"/>
      <c r="J52" s="35"/>
      <c r="K52" s="35"/>
      <c r="L52" s="115"/>
      <c r="S52" s="33"/>
      <c r="T52" s="33"/>
      <c r="U52" s="33"/>
      <c r="V52" s="33"/>
      <c r="W52" s="33"/>
      <c r="X52" s="33"/>
      <c r="Y52" s="33"/>
      <c r="Z52" s="33"/>
      <c r="AA52" s="33"/>
      <c r="AB52" s="33"/>
      <c r="AC52" s="33"/>
      <c r="AD52" s="33"/>
      <c r="AE52" s="33"/>
    </row>
    <row r="53" spans="1:47" s="2" customFormat="1" ht="12" customHeight="1" x14ac:dyDescent="0.2">
      <c r="A53" s="33"/>
      <c r="B53" s="34"/>
      <c r="C53" s="28" t="s">
        <v>121</v>
      </c>
      <c r="D53" s="35"/>
      <c r="E53" s="35"/>
      <c r="F53" s="35"/>
      <c r="G53" s="35"/>
      <c r="H53" s="35"/>
      <c r="I53" s="114"/>
      <c r="J53" s="35"/>
      <c r="K53" s="35"/>
      <c r="L53" s="115"/>
      <c r="S53" s="33"/>
      <c r="T53" s="33"/>
      <c r="U53" s="33"/>
      <c r="V53" s="33"/>
      <c r="W53" s="33"/>
      <c r="X53" s="33"/>
      <c r="Y53" s="33"/>
      <c r="Z53" s="33"/>
      <c r="AA53" s="33"/>
      <c r="AB53" s="33"/>
      <c r="AC53" s="33"/>
      <c r="AD53" s="33"/>
      <c r="AE53" s="33"/>
    </row>
    <row r="54" spans="1:47" s="2" customFormat="1" ht="16.5" customHeight="1" x14ac:dyDescent="0.2">
      <c r="A54" s="33"/>
      <c r="B54" s="34"/>
      <c r="C54" s="35"/>
      <c r="D54" s="35"/>
      <c r="E54" s="339" t="str">
        <f>E11</f>
        <v>SO 02.1 - Železniční svršek</v>
      </c>
      <c r="F54" s="372"/>
      <c r="G54" s="372"/>
      <c r="H54" s="372"/>
      <c r="I54" s="114"/>
      <c r="J54" s="35"/>
      <c r="K54" s="35"/>
      <c r="L54" s="115"/>
      <c r="S54" s="33"/>
      <c r="T54" s="33"/>
      <c r="U54" s="33"/>
      <c r="V54" s="33"/>
      <c r="W54" s="33"/>
      <c r="X54" s="33"/>
      <c r="Y54" s="33"/>
      <c r="Z54" s="33"/>
      <c r="AA54" s="33"/>
      <c r="AB54" s="33"/>
      <c r="AC54" s="33"/>
      <c r="AD54" s="33"/>
      <c r="AE54" s="33"/>
    </row>
    <row r="55" spans="1:47" s="2" customFormat="1" ht="6.95" customHeight="1" x14ac:dyDescent="0.2">
      <c r="A55" s="33"/>
      <c r="B55" s="34"/>
      <c r="C55" s="35"/>
      <c r="D55" s="35"/>
      <c r="E55" s="35"/>
      <c r="F55" s="35"/>
      <c r="G55" s="35"/>
      <c r="H55" s="35"/>
      <c r="I55" s="114"/>
      <c r="J55" s="35"/>
      <c r="K55" s="35"/>
      <c r="L55" s="115"/>
      <c r="S55" s="33"/>
      <c r="T55" s="33"/>
      <c r="U55" s="33"/>
      <c r="V55" s="33"/>
      <c r="W55" s="33"/>
      <c r="X55" s="33"/>
      <c r="Y55" s="33"/>
      <c r="Z55" s="33"/>
      <c r="AA55" s="33"/>
      <c r="AB55" s="33"/>
      <c r="AC55" s="33"/>
      <c r="AD55" s="33"/>
      <c r="AE55" s="33"/>
    </row>
    <row r="56" spans="1:47" s="2" customFormat="1" ht="12" customHeight="1" x14ac:dyDescent="0.2">
      <c r="A56" s="33"/>
      <c r="B56" s="34"/>
      <c r="C56" s="28" t="s">
        <v>22</v>
      </c>
      <c r="D56" s="35"/>
      <c r="E56" s="35"/>
      <c r="F56" s="26" t="str">
        <f>F14</f>
        <v>žst. Tábor</v>
      </c>
      <c r="G56" s="35"/>
      <c r="H56" s="35"/>
      <c r="I56" s="116" t="s">
        <v>24</v>
      </c>
      <c r="J56" s="58" t="str">
        <f>IF(J14="","",J14)</f>
        <v>25. 11. 2019</v>
      </c>
      <c r="K56" s="35"/>
      <c r="L56" s="115"/>
      <c r="S56" s="33"/>
      <c r="T56" s="33"/>
      <c r="U56" s="33"/>
      <c r="V56" s="33"/>
      <c r="W56" s="33"/>
      <c r="X56" s="33"/>
      <c r="Y56" s="33"/>
      <c r="Z56" s="33"/>
      <c r="AA56" s="33"/>
      <c r="AB56" s="33"/>
      <c r="AC56" s="33"/>
      <c r="AD56" s="33"/>
      <c r="AE56" s="33"/>
    </row>
    <row r="57" spans="1:47" s="2" customFormat="1" ht="6.95" customHeight="1" x14ac:dyDescent="0.2">
      <c r="A57" s="33"/>
      <c r="B57" s="34"/>
      <c r="C57" s="35"/>
      <c r="D57" s="35"/>
      <c r="E57" s="35"/>
      <c r="F57" s="35"/>
      <c r="G57" s="35"/>
      <c r="H57" s="35"/>
      <c r="I57" s="114"/>
      <c r="J57" s="35"/>
      <c r="K57" s="35"/>
      <c r="L57" s="115"/>
      <c r="S57" s="33"/>
      <c r="T57" s="33"/>
      <c r="U57" s="33"/>
      <c r="V57" s="33"/>
      <c r="W57" s="33"/>
      <c r="X57" s="33"/>
      <c r="Y57" s="33"/>
      <c r="Z57" s="33"/>
      <c r="AA57" s="33"/>
      <c r="AB57" s="33"/>
      <c r="AC57" s="33"/>
      <c r="AD57" s="33"/>
      <c r="AE57" s="33"/>
    </row>
    <row r="58" spans="1:47" s="2" customFormat="1" ht="15.2" customHeight="1" x14ac:dyDescent="0.2">
      <c r="A58" s="33"/>
      <c r="B58" s="34"/>
      <c r="C58" s="28" t="s">
        <v>26</v>
      </c>
      <c r="D58" s="35"/>
      <c r="E58" s="35"/>
      <c r="F58" s="26" t="str">
        <f>E17</f>
        <v xml:space="preserve">Správa železniční dopravní cesty, s. o., OŘ Plzeň </v>
      </c>
      <c r="G58" s="35"/>
      <c r="H58" s="35"/>
      <c r="I58" s="116" t="s">
        <v>34</v>
      </c>
      <c r="J58" s="31" t="str">
        <f>E23</f>
        <v xml:space="preserve"> </v>
      </c>
      <c r="K58" s="35"/>
      <c r="L58" s="115"/>
      <c r="S58" s="33"/>
      <c r="T58" s="33"/>
      <c r="U58" s="33"/>
      <c r="V58" s="33"/>
      <c r="W58" s="33"/>
      <c r="X58" s="33"/>
      <c r="Y58" s="33"/>
      <c r="Z58" s="33"/>
      <c r="AA58" s="33"/>
      <c r="AB58" s="33"/>
      <c r="AC58" s="33"/>
      <c r="AD58" s="33"/>
      <c r="AE58" s="33"/>
    </row>
    <row r="59" spans="1:47" s="2" customFormat="1" ht="15.2" customHeight="1" x14ac:dyDescent="0.2">
      <c r="A59" s="33"/>
      <c r="B59" s="34"/>
      <c r="C59" s="28" t="s">
        <v>32</v>
      </c>
      <c r="D59" s="35"/>
      <c r="E59" s="35"/>
      <c r="F59" s="26" t="str">
        <f>IF(E20="","",E20)</f>
        <v>Vyplň údaj</v>
      </c>
      <c r="G59" s="35"/>
      <c r="H59" s="35"/>
      <c r="I59" s="116" t="s">
        <v>38</v>
      </c>
      <c r="J59" s="31" t="str">
        <f>E26</f>
        <v>Libor Brabenec</v>
      </c>
      <c r="K59" s="35"/>
      <c r="L59" s="115"/>
      <c r="S59" s="33"/>
      <c r="T59" s="33"/>
      <c r="U59" s="33"/>
      <c r="V59" s="33"/>
      <c r="W59" s="33"/>
      <c r="X59" s="33"/>
      <c r="Y59" s="33"/>
      <c r="Z59" s="33"/>
      <c r="AA59" s="33"/>
      <c r="AB59" s="33"/>
      <c r="AC59" s="33"/>
      <c r="AD59" s="33"/>
      <c r="AE59" s="33"/>
    </row>
    <row r="60" spans="1:47" s="2" customFormat="1" ht="10.35" customHeight="1" x14ac:dyDescent="0.2">
      <c r="A60" s="33"/>
      <c r="B60" s="34"/>
      <c r="C60" s="35"/>
      <c r="D60" s="35"/>
      <c r="E60" s="35"/>
      <c r="F60" s="35"/>
      <c r="G60" s="35"/>
      <c r="H60" s="35"/>
      <c r="I60" s="114"/>
      <c r="J60" s="35"/>
      <c r="K60" s="35"/>
      <c r="L60" s="115"/>
      <c r="S60" s="33"/>
      <c r="T60" s="33"/>
      <c r="U60" s="33"/>
      <c r="V60" s="33"/>
      <c r="W60" s="33"/>
      <c r="X60" s="33"/>
      <c r="Y60" s="33"/>
      <c r="Z60" s="33"/>
      <c r="AA60" s="33"/>
      <c r="AB60" s="33"/>
      <c r="AC60" s="33"/>
      <c r="AD60" s="33"/>
      <c r="AE60" s="33"/>
    </row>
    <row r="61" spans="1:47" s="2" customFormat="1" ht="29.25" customHeight="1" x14ac:dyDescent="0.2">
      <c r="A61" s="33"/>
      <c r="B61" s="34"/>
      <c r="C61" s="145" t="s">
        <v>124</v>
      </c>
      <c r="D61" s="146"/>
      <c r="E61" s="146"/>
      <c r="F61" s="146"/>
      <c r="G61" s="146"/>
      <c r="H61" s="146"/>
      <c r="I61" s="147"/>
      <c r="J61" s="148" t="s">
        <v>125</v>
      </c>
      <c r="K61" s="146"/>
      <c r="L61" s="115"/>
      <c r="S61" s="33"/>
      <c r="T61" s="33"/>
      <c r="U61" s="33"/>
      <c r="V61" s="33"/>
      <c r="W61" s="33"/>
      <c r="X61" s="33"/>
      <c r="Y61" s="33"/>
      <c r="Z61" s="33"/>
      <c r="AA61" s="33"/>
      <c r="AB61" s="33"/>
      <c r="AC61" s="33"/>
      <c r="AD61" s="33"/>
      <c r="AE61" s="33"/>
    </row>
    <row r="62" spans="1:47" s="2" customFormat="1" ht="10.35" customHeight="1" x14ac:dyDescent="0.2">
      <c r="A62" s="33"/>
      <c r="B62" s="34"/>
      <c r="C62" s="35"/>
      <c r="D62" s="35"/>
      <c r="E62" s="35"/>
      <c r="F62" s="35"/>
      <c r="G62" s="35"/>
      <c r="H62" s="35"/>
      <c r="I62" s="114"/>
      <c r="J62" s="35"/>
      <c r="K62" s="35"/>
      <c r="L62" s="115"/>
      <c r="S62" s="33"/>
      <c r="T62" s="33"/>
      <c r="U62" s="33"/>
      <c r="V62" s="33"/>
      <c r="W62" s="33"/>
      <c r="X62" s="33"/>
      <c r="Y62" s="33"/>
      <c r="Z62" s="33"/>
      <c r="AA62" s="33"/>
      <c r="AB62" s="33"/>
      <c r="AC62" s="33"/>
      <c r="AD62" s="33"/>
      <c r="AE62" s="33"/>
    </row>
    <row r="63" spans="1:47" s="2" customFormat="1" ht="22.9" customHeight="1" x14ac:dyDescent="0.2">
      <c r="A63" s="33"/>
      <c r="B63" s="34"/>
      <c r="C63" s="149" t="s">
        <v>74</v>
      </c>
      <c r="D63" s="35"/>
      <c r="E63" s="35"/>
      <c r="F63" s="35"/>
      <c r="G63" s="35"/>
      <c r="H63" s="35"/>
      <c r="I63" s="114"/>
      <c r="J63" s="76">
        <f>J88</f>
        <v>0</v>
      </c>
      <c r="K63" s="35"/>
      <c r="L63" s="115"/>
      <c r="S63" s="33"/>
      <c r="T63" s="33"/>
      <c r="U63" s="33"/>
      <c r="V63" s="33"/>
      <c r="W63" s="33"/>
      <c r="X63" s="33"/>
      <c r="Y63" s="33"/>
      <c r="Z63" s="33"/>
      <c r="AA63" s="33"/>
      <c r="AB63" s="33"/>
      <c r="AC63" s="33"/>
      <c r="AD63" s="33"/>
      <c r="AE63" s="33"/>
      <c r="AU63" s="16" t="s">
        <v>126</v>
      </c>
    </row>
    <row r="64" spans="1:47" s="9" customFormat="1" ht="24.95" customHeight="1" x14ac:dyDescent="0.2">
      <c r="B64" s="150"/>
      <c r="C64" s="151"/>
      <c r="D64" s="152" t="s">
        <v>127</v>
      </c>
      <c r="E64" s="153"/>
      <c r="F64" s="153"/>
      <c r="G64" s="153"/>
      <c r="H64" s="153"/>
      <c r="I64" s="154"/>
      <c r="J64" s="155">
        <f>J153</f>
        <v>0</v>
      </c>
      <c r="K64" s="151"/>
      <c r="L64" s="156"/>
    </row>
    <row r="65" spans="1:31" s="10" customFormat="1" ht="19.899999999999999" customHeight="1" x14ac:dyDescent="0.2">
      <c r="B65" s="157"/>
      <c r="C65" s="96"/>
      <c r="D65" s="158" t="s">
        <v>128</v>
      </c>
      <c r="E65" s="159"/>
      <c r="F65" s="159"/>
      <c r="G65" s="159"/>
      <c r="H65" s="159"/>
      <c r="I65" s="160"/>
      <c r="J65" s="161">
        <f>J154</f>
        <v>0</v>
      </c>
      <c r="K65" s="96"/>
      <c r="L65" s="162"/>
    </row>
    <row r="66" spans="1:31" s="9" customFormat="1" ht="24.95" customHeight="1" x14ac:dyDescent="0.2">
      <c r="B66" s="150"/>
      <c r="C66" s="151"/>
      <c r="D66" s="152" t="s">
        <v>129</v>
      </c>
      <c r="E66" s="153"/>
      <c r="F66" s="153"/>
      <c r="G66" s="153"/>
      <c r="H66" s="153"/>
      <c r="I66" s="154"/>
      <c r="J66" s="155">
        <f>J206</f>
        <v>0</v>
      </c>
      <c r="K66" s="151"/>
      <c r="L66" s="156"/>
    </row>
    <row r="67" spans="1:31" s="2" customFormat="1" ht="21.75" customHeight="1" x14ac:dyDescent="0.2">
      <c r="A67" s="33"/>
      <c r="B67" s="34"/>
      <c r="C67" s="35"/>
      <c r="D67" s="35"/>
      <c r="E67" s="35"/>
      <c r="F67" s="35"/>
      <c r="G67" s="35"/>
      <c r="H67" s="35"/>
      <c r="I67" s="114"/>
      <c r="J67" s="35"/>
      <c r="K67" s="35"/>
      <c r="L67" s="115"/>
      <c r="S67" s="33"/>
      <c r="T67" s="33"/>
      <c r="U67" s="33"/>
      <c r="V67" s="33"/>
      <c r="W67" s="33"/>
      <c r="X67" s="33"/>
      <c r="Y67" s="33"/>
      <c r="Z67" s="33"/>
      <c r="AA67" s="33"/>
      <c r="AB67" s="33"/>
      <c r="AC67" s="33"/>
      <c r="AD67" s="33"/>
      <c r="AE67" s="33"/>
    </row>
    <row r="68" spans="1:31" s="2" customFormat="1" ht="6.95" customHeight="1" x14ac:dyDescent="0.2">
      <c r="A68" s="33"/>
      <c r="B68" s="46"/>
      <c r="C68" s="47"/>
      <c r="D68" s="47"/>
      <c r="E68" s="47"/>
      <c r="F68" s="47"/>
      <c r="G68" s="47"/>
      <c r="H68" s="47"/>
      <c r="I68" s="141"/>
      <c r="J68" s="47"/>
      <c r="K68" s="47"/>
      <c r="L68" s="115"/>
      <c r="S68" s="33"/>
      <c r="T68" s="33"/>
      <c r="U68" s="33"/>
      <c r="V68" s="33"/>
      <c r="W68" s="33"/>
      <c r="X68" s="33"/>
      <c r="Y68" s="33"/>
      <c r="Z68" s="33"/>
      <c r="AA68" s="33"/>
      <c r="AB68" s="33"/>
      <c r="AC68" s="33"/>
      <c r="AD68" s="33"/>
      <c r="AE68" s="33"/>
    </row>
    <row r="72" spans="1:31" s="2" customFormat="1" ht="6.95" customHeight="1" x14ac:dyDescent="0.2">
      <c r="A72" s="33"/>
      <c r="B72" s="48"/>
      <c r="C72" s="49"/>
      <c r="D72" s="49"/>
      <c r="E72" s="49"/>
      <c r="F72" s="49"/>
      <c r="G72" s="49"/>
      <c r="H72" s="49"/>
      <c r="I72" s="144"/>
      <c r="J72" s="49"/>
      <c r="K72" s="49"/>
      <c r="L72" s="115"/>
      <c r="S72" s="33"/>
      <c r="T72" s="33"/>
      <c r="U72" s="33"/>
      <c r="V72" s="33"/>
      <c r="W72" s="33"/>
      <c r="X72" s="33"/>
      <c r="Y72" s="33"/>
      <c r="Z72" s="33"/>
      <c r="AA72" s="33"/>
      <c r="AB72" s="33"/>
      <c r="AC72" s="33"/>
      <c r="AD72" s="33"/>
      <c r="AE72" s="33"/>
    </row>
    <row r="73" spans="1:31" s="2" customFormat="1" ht="24.95" customHeight="1" x14ac:dyDescent="0.2">
      <c r="A73" s="33"/>
      <c r="B73" s="34"/>
      <c r="C73" s="22" t="s">
        <v>130</v>
      </c>
      <c r="D73" s="35"/>
      <c r="E73" s="35"/>
      <c r="F73" s="35"/>
      <c r="G73" s="35"/>
      <c r="H73" s="35"/>
      <c r="I73" s="114"/>
      <c r="J73" s="35"/>
      <c r="K73" s="35"/>
      <c r="L73" s="115"/>
      <c r="S73" s="33"/>
      <c r="T73" s="33"/>
      <c r="U73" s="33"/>
      <c r="V73" s="33"/>
      <c r="W73" s="33"/>
      <c r="X73" s="33"/>
      <c r="Y73" s="33"/>
      <c r="Z73" s="33"/>
      <c r="AA73" s="33"/>
      <c r="AB73" s="33"/>
      <c r="AC73" s="33"/>
      <c r="AD73" s="33"/>
      <c r="AE73" s="33"/>
    </row>
    <row r="74" spans="1:31" s="2" customFormat="1" ht="6.95" customHeight="1" x14ac:dyDescent="0.2">
      <c r="A74" s="33"/>
      <c r="B74" s="34"/>
      <c r="C74" s="35"/>
      <c r="D74" s="35"/>
      <c r="E74" s="35"/>
      <c r="F74" s="35"/>
      <c r="G74" s="35"/>
      <c r="H74" s="35"/>
      <c r="I74" s="114"/>
      <c r="J74" s="35"/>
      <c r="K74" s="35"/>
      <c r="L74" s="115"/>
      <c r="S74" s="33"/>
      <c r="T74" s="33"/>
      <c r="U74" s="33"/>
      <c r="V74" s="33"/>
      <c r="W74" s="33"/>
      <c r="X74" s="33"/>
      <c r="Y74" s="33"/>
      <c r="Z74" s="33"/>
      <c r="AA74" s="33"/>
      <c r="AB74" s="33"/>
      <c r="AC74" s="33"/>
      <c r="AD74" s="33"/>
      <c r="AE74" s="33"/>
    </row>
    <row r="75" spans="1:31" s="2" customFormat="1" ht="12" customHeight="1" x14ac:dyDescent="0.2">
      <c r="A75" s="33"/>
      <c r="B75" s="34"/>
      <c r="C75" s="28" t="s">
        <v>16</v>
      </c>
      <c r="D75" s="35"/>
      <c r="E75" s="35"/>
      <c r="F75" s="35"/>
      <c r="G75" s="35"/>
      <c r="H75" s="35"/>
      <c r="I75" s="114"/>
      <c r="J75" s="35"/>
      <c r="K75" s="35"/>
      <c r="L75" s="115"/>
      <c r="S75" s="33"/>
      <c r="T75" s="33"/>
      <c r="U75" s="33"/>
      <c r="V75" s="33"/>
      <c r="W75" s="33"/>
      <c r="X75" s="33"/>
      <c r="Y75" s="33"/>
      <c r="Z75" s="33"/>
      <c r="AA75" s="33"/>
      <c r="AB75" s="33"/>
      <c r="AC75" s="33"/>
      <c r="AD75" s="33"/>
      <c r="AE75" s="33"/>
    </row>
    <row r="76" spans="1:31" s="2" customFormat="1" ht="16.5" customHeight="1" x14ac:dyDescent="0.2">
      <c r="A76" s="33"/>
      <c r="B76" s="34"/>
      <c r="C76" s="35"/>
      <c r="D76" s="35"/>
      <c r="E76" s="370" t="str">
        <f>E7</f>
        <v>Oprava výhybek v žst. Tábor</v>
      </c>
      <c r="F76" s="371"/>
      <c r="G76" s="371"/>
      <c r="H76" s="371"/>
      <c r="I76" s="114"/>
      <c r="J76" s="35"/>
      <c r="K76" s="35"/>
      <c r="L76" s="115"/>
      <c r="S76" s="33"/>
      <c r="T76" s="33"/>
      <c r="U76" s="33"/>
      <c r="V76" s="33"/>
      <c r="W76" s="33"/>
      <c r="X76" s="33"/>
      <c r="Y76" s="33"/>
      <c r="Z76" s="33"/>
      <c r="AA76" s="33"/>
      <c r="AB76" s="33"/>
      <c r="AC76" s="33"/>
      <c r="AD76" s="33"/>
      <c r="AE76" s="33"/>
    </row>
    <row r="77" spans="1:31" s="1" customFormat="1" ht="12" customHeight="1" x14ac:dyDescent="0.2">
      <c r="B77" s="20"/>
      <c r="C77" s="28" t="s">
        <v>119</v>
      </c>
      <c r="D77" s="21"/>
      <c r="E77" s="21"/>
      <c r="F77" s="21"/>
      <c r="G77" s="21"/>
      <c r="H77" s="21"/>
      <c r="I77" s="107"/>
      <c r="J77" s="21"/>
      <c r="K77" s="21"/>
      <c r="L77" s="19"/>
    </row>
    <row r="78" spans="1:31" s="2" customFormat="1" ht="16.5" customHeight="1" x14ac:dyDescent="0.2">
      <c r="A78" s="33"/>
      <c r="B78" s="34"/>
      <c r="C78" s="35"/>
      <c r="D78" s="35"/>
      <c r="E78" s="370" t="s">
        <v>564</v>
      </c>
      <c r="F78" s="372"/>
      <c r="G78" s="372"/>
      <c r="H78" s="372"/>
      <c r="I78" s="114"/>
      <c r="J78" s="35"/>
      <c r="K78" s="35"/>
      <c r="L78" s="115"/>
      <c r="S78" s="33"/>
      <c r="T78" s="33"/>
      <c r="U78" s="33"/>
      <c r="V78" s="33"/>
      <c r="W78" s="33"/>
      <c r="X78" s="33"/>
      <c r="Y78" s="33"/>
      <c r="Z78" s="33"/>
      <c r="AA78" s="33"/>
      <c r="AB78" s="33"/>
      <c r="AC78" s="33"/>
      <c r="AD78" s="33"/>
      <c r="AE78" s="33"/>
    </row>
    <row r="79" spans="1:31" s="2" customFormat="1" ht="12" customHeight="1" x14ac:dyDescent="0.2">
      <c r="A79" s="33"/>
      <c r="B79" s="34"/>
      <c r="C79" s="28" t="s">
        <v>121</v>
      </c>
      <c r="D79" s="35"/>
      <c r="E79" s="35"/>
      <c r="F79" s="35"/>
      <c r="G79" s="35"/>
      <c r="H79" s="35"/>
      <c r="I79" s="114"/>
      <c r="J79" s="35"/>
      <c r="K79" s="35"/>
      <c r="L79" s="115"/>
      <c r="S79" s="33"/>
      <c r="T79" s="33"/>
      <c r="U79" s="33"/>
      <c r="V79" s="33"/>
      <c r="W79" s="33"/>
      <c r="X79" s="33"/>
      <c r="Y79" s="33"/>
      <c r="Z79" s="33"/>
      <c r="AA79" s="33"/>
      <c r="AB79" s="33"/>
      <c r="AC79" s="33"/>
      <c r="AD79" s="33"/>
      <c r="AE79" s="33"/>
    </row>
    <row r="80" spans="1:31" s="2" customFormat="1" ht="16.5" customHeight="1" x14ac:dyDescent="0.2">
      <c r="A80" s="33"/>
      <c r="B80" s="34"/>
      <c r="C80" s="35"/>
      <c r="D80" s="35"/>
      <c r="E80" s="339" t="str">
        <f>E11</f>
        <v>SO 02.1 - Železniční svršek</v>
      </c>
      <c r="F80" s="372"/>
      <c r="G80" s="372"/>
      <c r="H80" s="372"/>
      <c r="I80" s="114"/>
      <c r="J80" s="35"/>
      <c r="K80" s="35"/>
      <c r="L80" s="115"/>
      <c r="S80" s="33"/>
      <c r="T80" s="33"/>
      <c r="U80" s="33"/>
      <c r="V80" s="33"/>
      <c r="W80" s="33"/>
      <c r="X80" s="33"/>
      <c r="Y80" s="33"/>
      <c r="Z80" s="33"/>
      <c r="AA80" s="33"/>
      <c r="AB80" s="33"/>
      <c r="AC80" s="33"/>
      <c r="AD80" s="33"/>
      <c r="AE80" s="33"/>
    </row>
    <row r="81" spans="1:65" s="2" customFormat="1" ht="6.95" customHeight="1" x14ac:dyDescent="0.2">
      <c r="A81" s="33"/>
      <c r="B81" s="34"/>
      <c r="C81" s="35"/>
      <c r="D81" s="35"/>
      <c r="E81" s="35"/>
      <c r="F81" s="35"/>
      <c r="G81" s="35"/>
      <c r="H81" s="35"/>
      <c r="I81" s="114"/>
      <c r="J81" s="35"/>
      <c r="K81" s="35"/>
      <c r="L81" s="115"/>
      <c r="S81" s="33"/>
      <c r="T81" s="33"/>
      <c r="U81" s="33"/>
      <c r="V81" s="33"/>
      <c r="W81" s="33"/>
      <c r="X81" s="33"/>
      <c r="Y81" s="33"/>
      <c r="Z81" s="33"/>
      <c r="AA81" s="33"/>
      <c r="AB81" s="33"/>
      <c r="AC81" s="33"/>
      <c r="AD81" s="33"/>
      <c r="AE81" s="33"/>
    </row>
    <row r="82" spans="1:65" s="2" customFormat="1" ht="12" customHeight="1" x14ac:dyDescent="0.2">
      <c r="A82" s="33"/>
      <c r="B82" s="34"/>
      <c r="C82" s="28" t="s">
        <v>22</v>
      </c>
      <c r="D82" s="35"/>
      <c r="E82" s="35"/>
      <c r="F82" s="26" t="str">
        <f>F14</f>
        <v>žst. Tábor</v>
      </c>
      <c r="G82" s="35"/>
      <c r="H82" s="35"/>
      <c r="I82" s="116" t="s">
        <v>24</v>
      </c>
      <c r="J82" s="58" t="str">
        <f>IF(J14="","",J14)</f>
        <v>25. 11. 2019</v>
      </c>
      <c r="K82" s="35"/>
      <c r="L82" s="115"/>
      <c r="S82" s="33"/>
      <c r="T82" s="33"/>
      <c r="U82" s="33"/>
      <c r="V82" s="33"/>
      <c r="W82" s="33"/>
      <c r="X82" s="33"/>
      <c r="Y82" s="33"/>
      <c r="Z82" s="33"/>
      <c r="AA82" s="33"/>
      <c r="AB82" s="33"/>
      <c r="AC82" s="33"/>
      <c r="AD82" s="33"/>
      <c r="AE82" s="33"/>
    </row>
    <row r="83" spans="1:65" s="2" customFormat="1" ht="6.95" customHeight="1" x14ac:dyDescent="0.2">
      <c r="A83" s="33"/>
      <c r="B83" s="34"/>
      <c r="C83" s="35"/>
      <c r="D83" s="35"/>
      <c r="E83" s="35"/>
      <c r="F83" s="35"/>
      <c r="G83" s="35"/>
      <c r="H83" s="35"/>
      <c r="I83" s="114"/>
      <c r="J83" s="35"/>
      <c r="K83" s="35"/>
      <c r="L83" s="115"/>
      <c r="S83" s="33"/>
      <c r="T83" s="33"/>
      <c r="U83" s="33"/>
      <c r="V83" s="33"/>
      <c r="W83" s="33"/>
      <c r="X83" s="33"/>
      <c r="Y83" s="33"/>
      <c r="Z83" s="33"/>
      <c r="AA83" s="33"/>
      <c r="AB83" s="33"/>
      <c r="AC83" s="33"/>
      <c r="AD83" s="33"/>
      <c r="AE83" s="33"/>
    </row>
    <row r="84" spans="1:65" s="2" customFormat="1" ht="15.2" customHeight="1" x14ac:dyDescent="0.2">
      <c r="A84" s="33"/>
      <c r="B84" s="34"/>
      <c r="C84" s="28" t="s">
        <v>26</v>
      </c>
      <c r="D84" s="35"/>
      <c r="E84" s="35"/>
      <c r="F84" s="26" t="str">
        <f>E17</f>
        <v xml:space="preserve">Správa železniční dopravní cesty, s. o., OŘ Plzeň </v>
      </c>
      <c r="G84" s="35"/>
      <c r="H84" s="35"/>
      <c r="I84" s="116" t="s">
        <v>34</v>
      </c>
      <c r="J84" s="31" t="str">
        <f>E23</f>
        <v xml:space="preserve"> </v>
      </c>
      <c r="K84" s="35"/>
      <c r="L84" s="115"/>
      <c r="S84" s="33"/>
      <c r="T84" s="33"/>
      <c r="U84" s="33"/>
      <c r="V84" s="33"/>
      <c r="W84" s="33"/>
      <c r="X84" s="33"/>
      <c r="Y84" s="33"/>
      <c r="Z84" s="33"/>
      <c r="AA84" s="33"/>
      <c r="AB84" s="33"/>
      <c r="AC84" s="33"/>
      <c r="AD84" s="33"/>
      <c r="AE84" s="33"/>
    </row>
    <row r="85" spans="1:65" s="2" customFormat="1" ht="15.2" customHeight="1" x14ac:dyDescent="0.2">
      <c r="A85" s="33"/>
      <c r="B85" s="34"/>
      <c r="C85" s="28" t="s">
        <v>32</v>
      </c>
      <c r="D85" s="35"/>
      <c r="E85" s="35"/>
      <c r="F85" s="26" t="str">
        <f>IF(E20="","",E20)</f>
        <v>Vyplň údaj</v>
      </c>
      <c r="G85" s="35"/>
      <c r="H85" s="35"/>
      <c r="I85" s="116" t="s">
        <v>38</v>
      </c>
      <c r="J85" s="31" t="str">
        <f>E26</f>
        <v>Libor Brabenec</v>
      </c>
      <c r="K85" s="35"/>
      <c r="L85" s="115"/>
      <c r="S85" s="33"/>
      <c r="T85" s="33"/>
      <c r="U85" s="33"/>
      <c r="V85" s="33"/>
      <c r="W85" s="33"/>
      <c r="X85" s="33"/>
      <c r="Y85" s="33"/>
      <c r="Z85" s="33"/>
      <c r="AA85" s="33"/>
      <c r="AB85" s="33"/>
      <c r="AC85" s="33"/>
      <c r="AD85" s="33"/>
      <c r="AE85" s="33"/>
    </row>
    <row r="86" spans="1:65" s="2" customFormat="1" ht="10.35" customHeight="1" x14ac:dyDescent="0.2">
      <c r="A86" s="33"/>
      <c r="B86" s="34"/>
      <c r="C86" s="35"/>
      <c r="D86" s="35"/>
      <c r="E86" s="35"/>
      <c r="F86" s="35"/>
      <c r="G86" s="35"/>
      <c r="H86" s="35"/>
      <c r="I86" s="114"/>
      <c r="J86" s="35"/>
      <c r="K86" s="35"/>
      <c r="L86" s="115"/>
      <c r="S86" s="33"/>
      <c r="T86" s="33"/>
      <c r="U86" s="33"/>
      <c r="V86" s="33"/>
      <c r="W86" s="33"/>
      <c r="X86" s="33"/>
      <c r="Y86" s="33"/>
      <c r="Z86" s="33"/>
      <c r="AA86" s="33"/>
      <c r="AB86" s="33"/>
      <c r="AC86" s="33"/>
      <c r="AD86" s="33"/>
      <c r="AE86" s="33"/>
    </row>
    <row r="87" spans="1:65" s="11" customFormat="1" ht="29.25" customHeight="1" x14ac:dyDescent="0.2">
      <c r="A87" s="163"/>
      <c r="B87" s="164"/>
      <c r="C87" s="165" t="s">
        <v>131</v>
      </c>
      <c r="D87" s="166" t="s">
        <v>61</v>
      </c>
      <c r="E87" s="166" t="s">
        <v>57</v>
      </c>
      <c r="F87" s="166" t="s">
        <v>58</v>
      </c>
      <c r="G87" s="166" t="s">
        <v>132</v>
      </c>
      <c r="H87" s="166" t="s">
        <v>133</v>
      </c>
      <c r="I87" s="167" t="s">
        <v>134</v>
      </c>
      <c r="J87" s="166" t="s">
        <v>125</v>
      </c>
      <c r="K87" s="168" t="s">
        <v>135</v>
      </c>
      <c r="L87" s="169"/>
      <c r="M87" s="67" t="s">
        <v>35</v>
      </c>
      <c r="N87" s="68" t="s">
        <v>46</v>
      </c>
      <c r="O87" s="68" t="s">
        <v>136</v>
      </c>
      <c r="P87" s="68" t="s">
        <v>137</v>
      </c>
      <c r="Q87" s="68" t="s">
        <v>138</v>
      </c>
      <c r="R87" s="68" t="s">
        <v>139</v>
      </c>
      <c r="S87" s="68" t="s">
        <v>140</v>
      </c>
      <c r="T87" s="69" t="s">
        <v>141</v>
      </c>
      <c r="U87" s="163"/>
      <c r="V87" s="163"/>
      <c r="W87" s="163"/>
      <c r="X87" s="163"/>
      <c r="Y87" s="163"/>
      <c r="Z87" s="163"/>
      <c r="AA87" s="163"/>
      <c r="AB87" s="163"/>
      <c r="AC87" s="163"/>
      <c r="AD87" s="163"/>
      <c r="AE87" s="163"/>
    </row>
    <row r="88" spans="1:65" s="2" customFormat="1" ht="22.9" customHeight="1" x14ac:dyDescent="0.25">
      <c r="A88" s="33"/>
      <c r="B88" s="34"/>
      <c r="C88" s="74" t="s">
        <v>142</v>
      </c>
      <c r="D88" s="35"/>
      <c r="E88" s="35"/>
      <c r="F88" s="35"/>
      <c r="G88" s="35"/>
      <c r="H88" s="35"/>
      <c r="I88" s="114"/>
      <c r="J88" s="170">
        <f>BK88</f>
        <v>0</v>
      </c>
      <c r="K88" s="35"/>
      <c r="L88" s="38"/>
      <c r="M88" s="70"/>
      <c r="N88" s="171"/>
      <c r="O88" s="71"/>
      <c r="P88" s="172">
        <f>P89+SUM(P90:P153)+P206</f>
        <v>0</v>
      </c>
      <c r="Q88" s="71"/>
      <c r="R88" s="172">
        <f>R89+SUM(R90:R153)+R206</f>
        <v>87.874889999999994</v>
      </c>
      <c r="S88" s="71"/>
      <c r="T88" s="173">
        <f>T89+SUM(T90:T153)+T206</f>
        <v>0</v>
      </c>
      <c r="U88" s="33"/>
      <c r="V88" s="33"/>
      <c r="W88" s="33"/>
      <c r="X88" s="33"/>
      <c r="Y88" s="33"/>
      <c r="Z88" s="33"/>
      <c r="AA88" s="33"/>
      <c r="AB88" s="33"/>
      <c r="AC88" s="33"/>
      <c r="AD88" s="33"/>
      <c r="AE88" s="33"/>
      <c r="AT88" s="16" t="s">
        <v>75</v>
      </c>
      <c r="AU88" s="16" t="s">
        <v>126</v>
      </c>
      <c r="BK88" s="174">
        <f>BK89+SUM(BK90:BK153)+BK206</f>
        <v>0</v>
      </c>
    </row>
    <row r="89" spans="1:65" s="2" customFormat="1" ht="24" customHeight="1" x14ac:dyDescent="0.2">
      <c r="A89" s="33"/>
      <c r="B89" s="34"/>
      <c r="C89" s="175" t="s">
        <v>566</v>
      </c>
      <c r="D89" s="175" t="s">
        <v>144</v>
      </c>
      <c r="E89" s="176" t="s">
        <v>145</v>
      </c>
      <c r="F89" s="177" t="s">
        <v>146</v>
      </c>
      <c r="G89" s="178" t="s">
        <v>147</v>
      </c>
      <c r="H89" s="179">
        <v>3</v>
      </c>
      <c r="I89" s="180"/>
      <c r="J89" s="181">
        <f>ROUND(I89*H89,2)</f>
        <v>0</v>
      </c>
      <c r="K89" s="177" t="s">
        <v>148</v>
      </c>
      <c r="L89" s="182"/>
      <c r="M89" s="183" t="s">
        <v>35</v>
      </c>
      <c r="N89" s="184" t="s">
        <v>47</v>
      </c>
      <c r="O89" s="63"/>
      <c r="P89" s="185">
        <f>O89*H89</f>
        <v>0</v>
      </c>
      <c r="Q89" s="185">
        <v>1.23475</v>
      </c>
      <c r="R89" s="185">
        <f>Q89*H89</f>
        <v>3.70425</v>
      </c>
      <c r="S89" s="185">
        <v>0</v>
      </c>
      <c r="T89" s="186">
        <f>S89*H89</f>
        <v>0</v>
      </c>
      <c r="U89" s="33"/>
      <c r="V89" s="33"/>
      <c r="W89" s="33"/>
      <c r="X89" s="33"/>
      <c r="Y89" s="33"/>
      <c r="Z89" s="33"/>
      <c r="AA89" s="33"/>
      <c r="AB89" s="33"/>
      <c r="AC89" s="33"/>
      <c r="AD89" s="33"/>
      <c r="AE89" s="33"/>
      <c r="AR89" s="187" t="s">
        <v>149</v>
      </c>
      <c r="AT89" s="187" t="s">
        <v>144</v>
      </c>
      <c r="AU89" s="187" t="s">
        <v>76</v>
      </c>
      <c r="AY89" s="16" t="s">
        <v>150</v>
      </c>
      <c r="BE89" s="188">
        <f>IF(N89="základní",J89,0)</f>
        <v>0</v>
      </c>
      <c r="BF89" s="188">
        <f>IF(N89="snížená",J89,0)</f>
        <v>0</v>
      </c>
      <c r="BG89" s="188">
        <f>IF(N89="zákl. přenesená",J89,0)</f>
        <v>0</v>
      </c>
      <c r="BH89" s="188">
        <f>IF(N89="sníž. přenesená",J89,0)</f>
        <v>0</v>
      </c>
      <c r="BI89" s="188">
        <f>IF(N89="nulová",J89,0)</f>
        <v>0</v>
      </c>
      <c r="BJ89" s="16" t="s">
        <v>83</v>
      </c>
      <c r="BK89" s="188">
        <f>ROUND(I89*H89,2)</f>
        <v>0</v>
      </c>
      <c r="BL89" s="16" t="s">
        <v>151</v>
      </c>
      <c r="BM89" s="187" t="s">
        <v>567</v>
      </c>
    </row>
    <row r="90" spans="1:65" s="12" customFormat="1" ht="11.25" x14ac:dyDescent="0.2">
      <c r="B90" s="189"/>
      <c r="C90" s="190"/>
      <c r="D90" s="191" t="s">
        <v>153</v>
      </c>
      <c r="E90" s="192" t="s">
        <v>35</v>
      </c>
      <c r="F90" s="193" t="s">
        <v>154</v>
      </c>
      <c r="G90" s="190"/>
      <c r="H90" s="194">
        <v>3</v>
      </c>
      <c r="I90" s="195"/>
      <c r="J90" s="190"/>
      <c r="K90" s="190"/>
      <c r="L90" s="196"/>
      <c r="M90" s="197"/>
      <c r="N90" s="198"/>
      <c r="O90" s="198"/>
      <c r="P90" s="198"/>
      <c r="Q90" s="198"/>
      <c r="R90" s="198"/>
      <c r="S90" s="198"/>
      <c r="T90" s="199"/>
      <c r="AT90" s="200" t="s">
        <v>153</v>
      </c>
      <c r="AU90" s="200" t="s">
        <v>76</v>
      </c>
      <c r="AV90" s="12" t="s">
        <v>85</v>
      </c>
      <c r="AW90" s="12" t="s">
        <v>37</v>
      </c>
      <c r="AX90" s="12" t="s">
        <v>83</v>
      </c>
      <c r="AY90" s="200" t="s">
        <v>150</v>
      </c>
    </row>
    <row r="91" spans="1:65" s="2" customFormat="1" ht="24" customHeight="1" x14ac:dyDescent="0.2">
      <c r="A91" s="33"/>
      <c r="B91" s="34"/>
      <c r="C91" s="175" t="s">
        <v>162</v>
      </c>
      <c r="D91" s="175" t="s">
        <v>144</v>
      </c>
      <c r="E91" s="176" t="s">
        <v>163</v>
      </c>
      <c r="F91" s="177" t="s">
        <v>164</v>
      </c>
      <c r="G91" s="178" t="s">
        <v>147</v>
      </c>
      <c r="H91" s="179">
        <v>4</v>
      </c>
      <c r="I91" s="180"/>
      <c r="J91" s="181">
        <f>ROUND(I91*H91,2)</f>
        <v>0</v>
      </c>
      <c r="K91" s="177" t="s">
        <v>148</v>
      </c>
      <c r="L91" s="182"/>
      <c r="M91" s="183" t="s">
        <v>35</v>
      </c>
      <c r="N91" s="184" t="s">
        <v>47</v>
      </c>
      <c r="O91" s="63"/>
      <c r="P91" s="185">
        <f>O91*H91</f>
        <v>0</v>
      </c>
      <c r="Q91" s="185">
        <v>8.9539999999999995E-2</v>
      </c>
      <c r="R91" s="185">
        <f>Q91*H91</f>
        <v>0.35815999999999998</v>
      </c>
      <c r="S91" s="185">
        <v>0</v>
      </c>
      <c r="T91" s="186">
        <f>S91*H91</f>
        <v>0</v>
      </c>
      <c r="U91" s="33"/>
      <c r="V91" s="33"/>
      <c r="W91" s="33"/>
      <c r="X91" s="33"/>
      <c r="Y91" s="33"/>
      <c r="Z91" s="33"/>
      <c r="AA91" s="33"/>
      <c r="AB91" s="33"/>
      <c r="AC91" s="33"/>
      <c r="AD91" s="33"/>
      <c r="AE91" s="33"/>
      <c r="AR91" s="187" t="s">
        <v>165</v>
      </c>
      <c r="AT91" s="187" t="s">
        <v>144</v>
      </c>
      <c r="AU91" s="187" t="s">
        <v>76</v>
      </c>
      <c r="AY91" s="16" t="s">
        <v>150</v>
      </c>
      <c r="BE91" s="188">
        <f>IF(N91="základní",J91,0)</f>
        <v>0</v>
      </c>
      <c r="BF91" s="188">
        <f>IF(N91="snížená",J91,0)</f>
        <v>0</v>
      </c>
      <c r="BG91" s="188">
        <f>IF(N91="zákl. přenesená",J91,0)</f>
        <v>0</v>
      </c>
      <c r="BH91" s="188">
        <f>IF(N91="sníž. přenesená",J91,0)</f>
        <v>0</v>
      </c>
      <c r="BI91" s="188">
        <f>IF(N91="nulová",J91,0)</f>
        <v>0</v>
      </c>
      <c r="BJ91" s="16" t="s">
        <v>83</v>
      </c>
      <c r="BK91" s="188">
        <f>ROUND(I91*H91,2)</f>
        <v>0</v>
      </c>
      <c r="BL91" s="16" t="s">
        <v>165</v>
      </c>
      <c r="BM91" s="187" t="s">
        <v>166</v>
      </c>
    </row>
    <row r="92" spans="1:65" s="12" customFormat="1" ht="11.25" x14ac:dyDescent="0.2">
      <c r="B92" s="189"/>
      <c r="C92" s="190"/>
      <c r="D92" s="191" t="s">
        <v>153</v>
      </c>
      <c r="E92" s="192" t="s">
        <v>35</v>
      </c>
      <c r="F92" s="193" t="s">
        <v>186</v>
      </c>
      <c r="G92" s="190"/>
      <c r="H92" s="194">
        <v>4</v>
      </c>
      <c r="I92" s="195"/>
      <c r="J92" s="190"/>
      <c r="K92" s="190"/>
      <c r="L92" s="196"/>
      <c r="M92" s="197"/>
      <c r="N92" s="198"/>
      <c r="O92" s="198"/>
      <c r="P92" s="198"/>
      <c r="Q92" s="198"/>
      <c r="R92" s="198"/>
      <c r="S92" s="198"/>
      <c r="T92" s="199"/>
      <c r="AT92" s="200" t="s">
        <v>153</v>
      </c>
      <c r="AU92" s="200" t="s">
        <v>76</v>
      </c>
      <c r="AV92" s="12" t="s">
        <v>85</v>
      </c>
      <c r="AW92" s="12" t="s">
        <v>37</v>
      </c>
      <c r="AX92" s="12" t="s">
        <v>83</v>
      </c>
      <c r="AY92" s="200" t="s">
        <v>150</v>
      </c>
    </row>
    <row r="93" spans="1:65" s="2" customFormat="1" ht="24" customHeight="1" x14ac:dyDescent="0.2">
      <c r="A93" s="33"/>
      <c r="B93" s="34"/>
      <c r="C93" s="175" t="s">
        <v>168</v>
      </c>
      <c r="D93" s="175" t="s">
        <v>144</v>
      </c>
      <c r="E93" s="176" t="s">
        <v>169</v>
      </c>
      <c r="F93" s="177" t="s">
        <v>170</v>
      </c>
      <c r="G93" s="178" t="s">
        <v>147</v>
      </c>
      <c r="H93" s="179">
        <v>8</v>
      </c>
      <c r="I93" s="180"/>
      <c r="J93" s="181">
        <f>ROUND(I93*H93,2)</f>
        <v>0</v>
      </c>
      <c r="K93" s="177" t="s">
        <v>148</v>
      </c>
      <c r="L93" s="182"/>
      <c r="M93" s="183" t="s">
        <v>35</v>
      </c>
      <c r="N93" s="184" t="s">
        <v>47</v>
      </c>
      <c r="O93" s="63"/>
      <c r="P93" s="185">
        <f>O93*H93</f>
        <v>0</v>
      </c>
      <c r="Q93" s="185">
        <v>9.7000000000000003E-2</v>
      </c>
      <c r="R93" s="185">
        <f>Q93*H93</f>
        <v>0.77600000000000002</v>
      </c>
      <c r="S93" s="185">
        <v>0</v>
      </c>
      <c r="T93" s="186">
        <f>S93*H93</f>
        <v>0</v>
      </c>
      <c r="U93" s="33"/>
      <c r="V93" s="33"/>
      <c r="W93" s="33"/>
      <c r="X93" s="33"/>
      <c r="Y93" s="33"/>
      <c r="Z93" s="33"/>
      <c r="AA93" s="33"/>
      <c r="AB93" s="33"/>
      <c r="AC93" s="33"/>
      <c r="AD93" s="33"/>
      <c r="AE93" s="33"/>
      <c r="AR93" s="187" t="s">
        <v>165</v>
      </c>
      <c r="AT93" s="187" t="s">
        <v>144</v>
      </c>
      <c r="AU93" s="187" t="s">
        <v>76</v>
      </c>
      <c r="AY93" s="16" t="s">
        <v>150</v>
      </c>
      <c r="BE93" s="188">
        <f>IF(N93="základní",J93,0)</f>
        <v>0</v>
      </c>
      <c r="BF93" s="188">
        <f>IF(N93="snížená",J93,0)</f>
        <v>0</v>
      </c>
      <c r="BG93" s="188">
        <f>IF(N93="zákl. přenesená",J93,0)</f>
        <v>0</v>
      </c>
      <c r="BH93" s="188">
        <f>IF(N93="sníž. přenesená",J93,0)</f>
        <v>0</v>
      </c>
      <c r="BI93" s="188">
        <f>IF(N93="nulová",J93,0)</f>
        <v>0</v>
      </c>
      <c r="BJ93" s="16" t="s">
        <v>83</v>
      </c>
      <c r="BK93" s="188">
        <f>ROUND(I93*H93,2)</f>
        <v>0</v>
      </c>
      <c r="BL93" s="16" t="s">
        <v>165</v>
      </c>
      <c r="BM93" s="187" t="s">
        <v>171</v>
      </c>
    </row>
    <row r="94" spans="1:65" s="12" customFormat="1" ht="11.25" x14ac:dyDescent="0.2">
      <c r="B94" s="189"/>
      <c r="C94" s="190"/>
      <c r="D94" s="191" t="s">
        <v>153</v>
      </c>
      <c r="E94" s="192" t="s">
        <v>35</v>
      </c>
      <c r="F94" s="193" t="s">
        <v>369</v>
      </c>
      <c r="G94" s="190"/>
      <c r="H94" s="194">
        <v>8</v>
      </c>
      <c r="I94" s="195"/>
      <c r="J94" s="190"/>
      <c r="K94" s="190"/>
      <c r="L94" s="196"/>
      <c r="M94" s="197"/>
      <c r="N94" s="198"/>
      <c r="O94" s="198"/>
      <c r="P94" s="198"/>
      <c r="Q94" s="198"/>
      <c r="R94" s="198"/>
      <c r="S94" s="198"/>
      <c r="T94" s="199"/>
      <c r="AT94" s="200" t="s">
        <v>153</v>
      </c>
      <c r="AU94" s="200" t="s">
        <v>76</v>
      </c>
      <c r="AV94" s="12" t="s">
        <v>85</v>
      </c>
      <c r="AW94" s="12" t="s">
        <v>37</v>
      </c>
      <c r="AX94" s="12" t="s">
        <v>83</v>
      </c>
      <c r="AY94" s="200" t="s">
        <v>150</v>
      </c>
    </row>
    <row r="95" spans="1:65" s="2" customFormat="1" ht="24" customHeight="1" x14ac:dyDescent="0.2">
      <c r="A95" s="33"/>
      <c r="B95" s="34"/>
      <c r="C95" s="175" t="s">
        <v>173</v>
      </c>
      <c r="D95" s="175" t="s">
        <v>144</v>
      </c>
      <c r="E95" s="176" t="s">
        <v>174</v>
      </c>
      <c r="F95" s="177" t="s">
        <v>175</v>
      </c>
      <c r="G95" s="178" t="s">
        <v>147</v>
      </c>
      <c r="H95" s="179">
        <v>5</v>
      </c>
      <c r="I95" s="180"/>
      <c r="J95" s="181">
        <f>ROUND(I95*H95,2)</f>
        <v>0</v>
      </c>
      <c r="K95" s="177" t="s">
        <v>148</v>
      </c>
      <c r="L95" s="182"/>
      <c r="M95" s="183" t="s">
        <v>35</v>
      </c>
      <c r="N95" s="184" t="s">
        <v>47</v>
      </c>
      <c r="O95" s="63"/>
      <c r="P95" s="185">
        <f>O95*H95</f>
        <v>0</v>
      </c>
      <c r="Q95" s="185">
        <v>0.10073</v>
      </c>
      <c r="R95" s="185">
        <f>Q95*H95</f>
        <v>0.50365000000000004</v>
      </c>
      <c r="S95" s="185">
        <v>0</v>
      </c>
      <c r="T95" s="186">
        <f>S95*H95</f>
        <v>0</v>
      </c>
      <c r="U95" s="33"/>
      <c r="V95" s="33"/>
      <c r="W95" s="33"/>
      <c r="X95" s="33"/>
      <c r="Y95" s="33"/>
      <c r="Z95" s="33"/>
      <c r="AA95" s="33"/>
      <c r="AB95" s="33"/>
      <c r="AC95" s="33"/>
      <c r="AD95" s="33"/>
      <c r="AE95" s="33"/>
      <c r="AR95" s="187" t="s">
        <v>165</v>
      </c>
      <c r="AT95" s="187" t="s">
        <v>144</v>
      </c>
      <c r="AU95" s="187" t="s">
        <v>76</v>
      </c>
      <c r="AY95" s="16" t="s">
        <v>150</v>
      </c>
      <c r="BE95" s="188">
        <f>IF(N95="základní",J95,0)</f>
        <v>0</v>
      </c>
      <c r="BF95" s="188">
        <f>IF(N95="snížená",J95,0)</f>
        <v>0</v>
      </c>
      <c r="BG95" s="188">
        <f>IF(N95="zákl. přenesená",J95,0)</f>
        <v>0</v>
      </c>
      <c r="BH95" s="188">
        <f>IF(N95="sníž. přenesená",J95,0)</f>
        <v>0</v>
      </c>
      <c r="BI95" s="188">
        <f>IF(N95="nulová",J95,0)</f>
        <v>0</v>
      </c>
      <c r="BJ95" s="16" t="s">
        <v>83</v>
      </c>
      <c r="BK95" s="188">
        <f>ROUND(I95*H95,2)</f>
        <v>0</v>
      </c>
      <c r="BL95" s="16" t="s">
        <v>165</v>
      </c>
      <c r="BM95" s="187" t="s">
        <v>176</v>
      </c>
    </row>
    <row r="96" spans="1:65" s="12" customFormat="1" ht="11.25" x14ac:dyDescent="0.2">
      <c r="B96" s="189"/>
      <c r="C96" s="190"/>
      <c r="D96" s="191" t="s">
        <v>153</v>
      </c>
      <c r="E96" s="192" t="s">
        <v>35</v>
      </c>
      <c r="F96" s="193" t="s">
        <v>181</v>
      </c>
      <c r="G96" s="190"/>
      <c r="H96" s="194">
        <v>5</v>
      </c>
      <c r="I96" s="195"/>
      <c r="J96" s="190"/>
      <c r="K96" s="190"/>
      <c r="L96" s="196"/>
      <c r="M96" s="197"/>
      <c r="N96" s="198"/>
      <c r="O96" s="198"/>
      <c r="P96" s="198"/>
      <c r="Q96" s="198"/>
      <c r="R96" s="198"/>
      <c r="S96" s="198"/>
      <c r="T96" s="199"/>
      <c r="AT96" s="200" t="s">
        <v>153</v>
      </c>
      <c r="AU96" s="200" t="s">
        <v>76</v>
      </c>
      <c r="AV96" s="12" t="s">
        <v>85</v>
      </c>
      <c r="AW96" s="12" t="s">
        <v>37</v>
      </c>
      <c r="AX96" s="12" t="s">
        <v>83</v>
      </c>
      <c r="AY96" s="200" t="s">
        <v>150</v>
      </c>
    </row>
    <row r="97" spans="1:65" s="2" customFormat="1" ht="24" customHeight="1" x14ac:dyDescent="0.2">
      <c r="A97" s="33"/>
      <c r="B97" s="34"/>
      <c r="C97" s="175" t="s">
        <v>8</v>
      </c>
      <c r="D97" s="175" t="s">
        <v>144</v>
      </c>
      <c r="E97" s="176" t="s">
        <v>178</v>
      </c>
      <c r="F97" s="177" t="s">
        <v>179</v>
      </c>
      <c r="G97" s="178" t="s">
        <v>147</v>
      </c>
      <c r="H97" s="179">
        <v>3</v>
      </c>
      <c r="I97" s="180"/>
      <c r="J97" s="181">
        <f>ROUND(I97*H97,2)</f>
        <v>0</v>
      </c>
      <c r="K97" s="177" t="s">
        <v>148</v>
      </c>
      <c r="L97" s="182"/>
      <c r="M97" s="183" t="s">
        <v>35</v>
      </c>
      <c r="N97" s="184" t="s">
        <v>47</v>
      </c>
      <c r="O97" s="63"/>
      <c r="P97" s="185">
        <f>O97*H97</f>
        <v>0</v>
      </c>
      <c r="Q97" s="185">
        <v>0.10446</v>
      </c>
      <c r="R97" s="185">
        <f>Q97*H97</f>
        <v>0.31337999999999999</v>
      </c>
      <c r="S97" s="185">
        <v>0</v>
      </c>
      <c r="T97" s="186">
        <f>S97*H97</f>
        <v>0</v>
      </c>
      <c r="U97" s="33"/>
      <c r="V97" s="33"/>
      <c r="W97" s="33"/>
      <c r="X97" s="33"/>
      <c r="Y97" s="33"/>
      <c r="Z97" s="33"/>
      <c r="AA97" s="33"/>
      <c r="AB97" s="33"/>
      <c r="AC97" s="33"/>
      <c r="AD97" s="33"/>
      <c r="AE97" s="33"/>
      <c r="AR97" s="187" t="s">
        <v>165</v>
      </c>
      <c r="AT97" s="187" t="s">
        <v>144</v>
      </c>
      <c r="AU97" s="187" t="s">
        <v>76</v>
      </c>
      <c r="AY97" s="16" t="s">
        <v>150</v>
      </c>
      <c r="BE97" s="188">
        <f>IF(N97="základní",J97,0)</f>
        <v>0</v>
      </c>
      <c r="BF97" s="188">
        <f>IF(N97="snížená",J97,0)</f>
        <v>0</v>
      </c>
      <c r="BG97" s="188">
        <f>IF(N97="zákl. přenesená",J97,0)</f>
        <v>0</v>
      </c>
      <c r="BH97" s="188">
        <f>IF(N97="sníž. přenesená",J97,0)</f>
        <v>0</v>
      </c>
      <c r="BI97" s="188">
        <f>IF(N97="nulová",J97,0)</f>
        <v>0</v>
      </c>
      <c r="BJ97" s="16" t="s">
        <v>83</v>
      </c>
      <c r="BK97" s="188">
        <f>ROUND(I97*H97,2)</f>
        <v>0</v>
      </c>
      <c r="BL97" s="16" t="s">
        <v>165</v>
      </c>
      <c r="BM97" s="187" t="s">
        <v>180</v>
      </c>
    </row>
    <row r="98" spans="1:65" s="12" customFormat="1" ht="11.25" x14ac:dyDescent="0.2">
      <c r="B98" s="189"/>
      <c r="C98" s="190"/>
      <c r="D98" s="191" t="s">
        <v>153</v>
      </c>
      <c r="E98" s="192" t="s">
        <v>35</v>
      </c>
      <c r="F98" s="193" t="s">
        <v>154</v>
      </c>
      <c r="G98" s="190"/>
      <c r="H98" s="194">
        <v>3</v>
      </c>
      <c r="I98" s="195"/>
      <c r="J98" s="190"/>
      <c r="K98" s="190"/>
      <c r="L98" s="196"/>
      <c r="M98" s="197"/>
      <c r="N98" s="198"/>
      <c r="O98" s="198"/>
      <c r="P98" s="198"/>
      <c r="Q98" s="198"/>
      <c r="R98" s="198"/>
      <c r="S98" s="198"/>
      <c r="T98" s="199"/>
      <c r="AT98" s="200" t="s">
        <v>153</v>
      </c>
      <c r="AU98" s="200" t="s">
        <v>76</v>
      </c>
      <c r="AV98" s="12" t="s">
        <v>85</v>
      </c>
      <c r="AW98" s="12" t="s">
        <v>37</v>
      </c>
      <c r="AX98" s="12" t="s">
        <v>83</v>
      </c>
      <c r="AY98" s="200" t="s">
        <v>150</v>
      </c>
    </row>
    <row r="99" spans="1:65" s="2" customFormat="1" ht="24" customHeight="1" x14ac:dyDescent="0.2">
      <c r="A99" s="33"/>
      <c r="B99" s="34"/>
      <c r="C99" s="175" t="s">
        <v>182</v>
      </c>
      <c r="D99" s="175" t="s">
        <v>144</v>
      </c>
      <c r="E99" s="176" t="s">
        <v>183</v>
      </c>
      <c r="F99" s="177" t="s">
        <v>184</v>
      </c>
      <c r="G99" s="178" t="s">
        <v>147</v>
      </c>
      <c r="H99" s="179">
        <v>3</v>
      </c>
      <c r="I99" s="180"/>
      <c r="J99" s="181">
        <f>ROUND(I99*H99,2)</f>
        <v>0</v>
      </c>
      <c r="K99" s="177" t="s">
        <v>148</v>
      </c>
      <c r="L99" s="182"/>
      <c r="M99" s="183" t="s">
        <v>35</v>
      </c>
      <c r="N99" s="184" t="s">
        <v>47</v>
      </c>
      <c r="O99" s="63"/>
      <c r="P99" s="185">
        <f>O99*H99</f>
        <v>0</v>
      </c>
      <c r="Q99" s="185">
        <v>0.10818999999999999</v>
      </c>
      <c r="R99" s="185">
        <f>Q99*H99</f>
        <v>0.32456999999999997</v>
      </c>
      <c r="S99" s="185">
        <v>0</v>
      </c>
      <c r="T99" s="186">
        <f>S99*H99</f>
        <v>0</v>
      </c>
      <c r="U99" s="33"/>
      <c r="V99" s="33"/>
      <c r="W99" s="33"/>
      <c r="X99" s="33"/>
      <c r="Y99" s="33"/>
      <c r="Z99" s="33"/>
      <c r="AA99" s="33"/>
      <c r="AB99" s="33"/>
      <c r="AC99" s="33"/>
      <c r="AD99" s="33"/>
      <c r="AE99" s="33"/>
      <c r="AR99" s="187" t="s">
        <v>165</v>
      </c>
      <c r="AT99" s="187" t="s">
        <v>144</v>
      </c>
      <c r="AU99" s="187" t="s">
        <v>76</v>
      </c>
      <c r="AY99" s="16" t="s">
        <v>150</v>
      </c>
      <c r="BE99" s="188">
        <f>IF(N99="základní",J99,0)</f>
        <v>0</v>
      </c>
      <c r="BF99" s="188">
        <f>IF(N99="snížená",J99,0)</f>
        <v>0</v>
      </c>
      <c r="BG99" s="188">
        <f>IF(N99="zákl. přenesená",J99,0)</f>
        <v>0</v>
      </c>
      <c r="BH99" s="188">
        <f>IF(N99="sníž. přenesená",J99,0)</f>
        <v>0</v>
      </c>
      <c r="BI99" s="188">
        <f>IF(N99="nulová",J99,0)</f>
        <v>0</v>
      </c>
      <c r="BJ99" s="16" t="s">
        <v>83</v>
      </c>
      <c r="BK99" s="188">
        <f>ROUND(I99*H99,2)</f>
        <v>0</v>
      </c>
      <c r="BL99" s="16" t="s">
        <v>165</v>
      </c>
      <c r="BM99" s="187" t="s">
        <v>185</v>
      </c>
    </row>
    <row r="100" spans="1:65" s="12" customFormat="1" ht="11.25" x14ac:dyDescent="0.2">
      <c r="B100" s="189"/>
      <c r="C100" s="190"/>
      <c r="D100" s="191" t="s">
        <v>153</v>
      </c>
      <c r="E100" s="192" t="s">
        <v>35</v>
      </c>
      <c r="F100" s="193" t="s">
        <v>154</v>
      </c>
      <c r="G100" s="190"/>
      <c r="H100" s="194">
        <v>3</v>
      </c>
      <c r="I100" s="195"/>
      <c r="J100" s="190"/>
      <c r="K100" s="190"/>
      <c r="L100" s="196"/>
      <c r="M100" s="197"/>
      <c r="N100" s="198"/>
      <c r="O100" s="198"/>
      <c r="P100" s="198"/>
      <c r="Q100" s="198"/>
      <c r="R100" s="198"/>
      <c r="S100" s="198"/>
      <c r="T100" s="199"/>
      <c r="AT100" s="200" t="s">
        <v>153</v>
      </c>
      <c r="AU100" s="200" t="s">
        <v>76</v>
      </c>
      <c r="AV100" s="12" t="s">
        <v>85</v>
      </c>
      <c r="AW100" s="12" t="s">
        <v>37</v>
      </c>
      <c r="AX100" s="12" t="s">
        <v>83</v>
      </c>
      <c r="AY100" s="200" t="s">
        <v>150</v>
      </c>
    </row>
    <row r="101" spans="1:65" s="2" customFormat="1" ht="24" customHeight="1" x14ac:dyDescent="0.2">
      <c r="A101" s="33"/>
      <c r="B101" s="34"/>
      <c r="C101" s="175" t="s">
        <v>187</v>
      </c>
      <c r="D101" s="175" t="s">
        <v>144</v>
      </c>
      <c r="E101" s="176" t="s">
        <v>188</v>
      </c>
      <c r="F101" s="177" t="s">
        <v>189</v>
      </c>
      <c r="G101" s="178" t="s">
        <v>147</v>
      </c>
      <c r="H101" s="179">
        <v>3</v>
      </c>
      <c r="I101" s="180"/>
      <c r="J101" s="181">
        <f>ROUND(I101*H101,2)</f>
        <v>0</v>
      </c>
      <c r="K101" s="177" t="s">
        <v>148</v>
      </c>
      <c r="L101" s="182"/>
      <c r="M101" s="183" t="s">
        <v>35</v>
      </c>
      <c r="N101" s="184" t="s">
        <v>47</v>
      </c>
      <c r="O101" s="63"/>
      <c r="P101" s="185">
        <f>O101*H101</f>
        <v>0</v>
      </c>
      <c r="Q101" s="185">
        <v>0.11192000000000001</v>
      </c>
      <c r="R101" s="185">
        <f>Q101*H101</f>
        <v>0.33576</v>
      </c>
      <c r="S101" s="185">
        <v>0</v>
      </c>
      <c r="T101" s="186">
        <f>S101*H101</f>
        <v>0</v>
      </c>
      <c r="U101" s="33"/>
      <c r="V101" s="33"/>
      <c r="W101" s="33"/>
      <c r="X101" s="33"/>
      <c r="Y101" s="33"/>
      <c r="Z101" s="33"/>
      <c r="AA101" s="33"/>
      <c r="AB101" s="33"/>
      <c r="AC101" s="33"/>
      <c r="AD101" s="33"/>
      <c r="AE101" s="33"/>
      <c r="AR101" s="187" t="s">
        <v>165</v>
      </c>
      <c r="AT101" s="187" t="s">
        <v>144</v>
      </c>
      <c r="AU101" s="187" t="s">
        <v>76</v>
      </c>
      <c r="AY101" s="16" t="s">
        <v>150</v>
      </c>
      <c r="BE101" s="188">
        <f>IF(N101="základní",J101,0)</f>
        <v>0</v>
      </c>
      <c r="BF101" s="188">
        <f>IF(N101="snížená",J101,0)</f>
        <v>0</v>
      </c>
      <c r="BG101" s="188">
        <f>IF(N101="zákl. přenesená",J101,0)</f>
        <v>0</v>
      </c>
      <c r="BH101" s="188">
        <f>IF(N101="sníž. přenesená",J101,0)</f>
        <v>0</v>
      </c>
      <c r="BI101" s="188">
        <f>IF(N101="nulová",J101,0)</f>
        <v>0</v>
      </c>
      <c r="BJ101" s="16" t="s">
        <v>83</v>
      </c>
      <c r="BK101" s="188">
        <f>ROUND(I101*H101,2)</f>
        <v>0</v>
      </c>
      <c r="BL101" s="16" t="s">
        <v>165</v>
      </c>
      <c r="BM101" s="187" t="s">
        <v>190</v>
      </c>
    </row>
    <row r="102" spans="1:65" s="12" customFormat="1" ht="11.25" x14ac:dyDescent="0.2">
      <c r="B102" s="189"/>
      <c r="C102" s="190"/>
      <c r="D102" s="191" t="s">
        <v>153</v>
      </c>
      <c r="E102" s="192" t="s">
        <v>35</v>
      </c>
      <c r="F102" s="193" t="s">
        <v>154</v>
      </c>
      <c r="G102" s="190"/>
      <c r="H102" s="194">
        <v>3</v>
      </c>
      <c r="I102" s="195"/>
      <c r="J102" s="190"/>
      <c r="K102" s="190"/>
      <c r="L102" s="196"/>
      <c r="M102" s="197"/>
      <c r="N102" s="198"/>
      <c r="O102" s="198"/>
      <c r="P102" s="198"/>
      <c r="Q102" s="198"/>
      <c r="R102" s="198"/>
      <c r="S102" s="198"/>
      <c r="T102" s="199"/>
      <c r="AT102" s="200" t="s">
        <v>153</v>
      </c>
      <c r="AU102" s="200" t="s">
        <v>76</v>
      </c>
      <c r="AV102" s="12" t="s">
        <v>85</v>
      </c>
      <c r="AW102" s="12" t="s">
        <v>37</v>
      </c>
      <c r="AX102" s="12" t="s">
        <v>83</v>
      </c>
      <c r="AY102" s="200" t="s">
        <v>150</v>
      </c>
    </row>
    <row r="103" spans="1:65" s="2" customFormat="1" ht="24" customHeight="1" x14ac:dyDescent="0.2">
      <c r="A103" s="33"/>
      <c r="B103" s="34"/>
      <c r="C103" s="175" t="s">
        <v>191</v>
      </c>
      <c r="D103" s="175" t="s">
        <v>144</v>
      </c>
      <c r="E103" s="176" t="s">
        <v>192</v>
      </c>
      <c r="F103" s="177" t="s">
        <v>193</v>
      </c>
      <c r="G103" s="178" t="s">
        <v>147</v>
      </c>
      <c r="H103" s="179">
        <v>2</v>
      </c>
      <c r="I103" s="180"/>
      <c r="J103" s="181">
        <f>ROUND(I103*H103,2)</f>
        <v>0</v>
      </c>
      <c r="K103" s="177" t="s">
        <v>148</v>
      </c>
      <c r="L103" s="182"/>
      <c r="M103" s="183" t="s">
        <v>35</v>
      </c>
      <c r="N103" s="184" t="s">
        <v>47</v>
      </c>
      <c r="O103" s="63"/>
      <c r="P103" s="185">
        <f>O103*H103</f>
        <v>0</v>
      </c>
      <c r="Q103" s="185">
        <v>0.11565</v>
      </c>
      <c r="R103" s="185">
        <f>Q103*H103</f>
        <v>0.23130000000000001</v>
      </c>
      <c r="S103" s="185">
        <v>0</v>
      </c>
      <c r="T103" s="186">
        <f>S103*H103</f>
        <v>0</v>
      </c>
      <c r="U103" s="33"/>
      <c r="V103" s="33"/>
      <c r="W103" s="33"/>
      <c r="X103" s="33"/>
      <c r="Y103" s="33"/>
      <c r="Z103" s="33"/>
      <c r="AA103" s="33"/>
      <c r="AB103" s="33"/>
      <c r="AC103" s="33"/>
      <c r="AD103" s="33"/>
      <c r="AE103" s="33"/>
      <c r="AR103" s="187" t="s">
        <v>165</v>
      </c>
      <c r="AT103" s="187" t="s">
        <v>144</v>
      </c>
      <c r="AU103" s="187" t="s">
        <v>76</v>
      </c>
      <c r="AY103" s="16" t="s">
        <v>150</v>
      </c>
      <c r="BE103" s="188">
        <f>IF(N103="základní",J103,0)</f>
        <v>0</v>
      </c>
      <c r="BF103" s="188">
        <f>IF(N103="snížená",J103,0)</f>
        <v>0</v>
      </c>
      <c r="BG103" s="188">
        <f>IF(N103="zákl. přenesená",J103,0)</f>
        <v>0</v>
      </c>
      <c r="BH103" s="188">
        <f>IF(N103="sníž. přenesená",J103,0)</f>
        <v>0</v>
      </c>
      <c r="BI103" s="188">
        <f>IF(N103="nulová",J103,0)</f>
        <v>0</v>
      </c>
      <c r="BJ103" s="16" t="s">
        <v>83</v>
      </c>
      <c r="BK103" s="188">
        <f>ROUND(I103*H103,2)</f>
        <v>0</v>
      </c>
      <c r="BL103" s="16" t="s">
        <v>165</v>
      </c>
      <c r="BM103" s="187" t="s">
        <v>194</v>
      </c>
    </row>
    <row r="104" spans="1:65" s="12" customFormat="1" ht="11.25" x14ac:dyDescent="0.2">
      <c r="B104" s="189"/>
      <c r="C104" s="190"/>
      <c r="D104" s="191" t="s">
        <v>153</v>
      </c>
      <c r="E104" s="192" t="s">
        <v>35</v>
      </c>
      <c r="F104" s="193" t="s">
        <v>167</v>
      </c>
      <c r="G104" s="190"/>
      <c r="H104" s="194">
        <v>2</v>
      </c>
      <c r="I104" s="195"/>
      <c r="J104" s="190"/>
      <c r="K104" s="190"/>
      <c r="L104" s="196"/>
      <c r="M104" s="197"/>
      <c r="N104" s="198"/>
      <c r="O104" s="198"/>
      <c r="P104" s="198"/>
      <c r="Q104" s="198"/>
      <c r="R104" s="198"/>
      <c r="S104" s="198"/>
      <c r="T104" s="199"/>
      <c r="AT104" s="200" t="s">
        <v>153</v>
      </c>
      <c r="AU104" s="200" t="s">
        <v>76</v>
      </c>
      <c r="AV104" s="12" t="s">
        <v>85</v>
      </c>
      <c r="AW104" s="12" t="s">
        <v>37</v>
      </c>
      <c r="AX104" s="12" t="s">
        <v>83</v>
      </c>
      <c r="AY104" s="200" t="s">
        <v>150</v>
      </c>
    </row>
    <row r="105" spans="1:65" s="2" customFormat="1" ht="24" customHeight="1" x14ac:dyDescent="0.2">
      <c r="A105" s="33"/>
      <c r="B105" s="34"/>
      <c r="C105" s="175" t="s">
        <v>195</v>
      </c>
      <c r="D105" s="175" t="s">
        <v>144</v>
      </c>
      <c r="E105" s="176" t="s">
        <v>196</v>
      </c>
      <c r="F105" s="177" t="s">
        <v>197</v>
      </c>
      <c r="G105" s="178" t="s">
        <v>147</v>
      </c>
      <c r="H105" s="179">
        <v>2</v>
      </c>
      <c r="I105" s="180"/>
      <c r="J105" s="181">
        <f>ROUND(I105*H105,2)</f>
        <v>0</v>
      </c>
      <c r="K105" s="177" t="s">
        <v>148</v>
      </c>
      <c r="L105" s="182"/>
      <c r="M105" s="183" t="s">
        <v>35</v>
      </c>
      <c r="N105" s="184" t="s">
        <v>47</v>
      </c>
      <c r="O105" s="63"/>
      <c r="P105" s="185">
        <f>O105*H105</f>
        <v>0</v>
      </c>
      <c r="Q105" s="185">
        <v>0.11938</v>
      </c>
      <c r="R105" s="185">
        <f>Q105*H105</f>
        <v>0.23876</v>
      </c>
      <c r="S105" s="185">
        <v>0</v>
      </c>
      <c r="T105" s="186">
        <f>S105*H105</f>
        <v>0</v>
      </c>
      <c r="U105" s="33"/>
      <c r="V105" s="33"/>
      <c r="W105" s="33"/>
      <c r="X105" s="33"/>
      <c r="Y105" s="33"/>
      <c r="Z105" s="33"/>
      <c r="AA105" s="33"/>
      <c r="AB105" s="33"/>
      <c r="AC105" s="33"/>
      <c r="AD105" s="33"/>
      <c r="AE105" s="33"/>
      <c r="AR105" s="187" t="s">
        <v>165</v>
      </c>
      <c r="AT105" s="187" t="s">
        <v>144</v>
      </c>
      <c r="AU105" s="187" t="s">
        <v>76</v>
      </c>
      <c r="AY105" s="16" t="s">
        <v>150</v>
      </c>
      <c r="BE105" s="188">
        <f>IF(N105="základní",J105,0)</f>
        <v>0</v>
      </c>
      <c r="BF105" s="188">
        <f>IF(N105="snížená",J105,0)</f>
        <v>0</v>
      </c>
      <c r="BG105" s="188">
        <f>IF(N105="zákl. přenesená",J105,0)</f>
        <v>0</v>
      </c>
      <c r="BH105" s="188">
        <f>IF(N105="sníž. přenesená",J105,0)</f>
        <v>0</v>
      </c>
      <c r="BI105" s="188">
        <f>IF(N105="nulová",J105,0)</f>
        <v>0</v>
      </c>
      <c r="BJ105" s="16" t="s">
        <v>83</v>
      </c>
      <c r="BK105" s="188">
        <f>ROUND(I105*H105,2)</f>
        <v>0</v>
      </c>
      <c r="BL105" s="16" t="s">
        <v>165</v>
      </c>
      <c r="BM105" s="187" t="s">
        <v>198</v>
      </c>
    </row>
    <row r="106" spans="1:65" s="12" customFormat="1" ht="11.25" x14ac:dyDescent="0.2">
      <c r="B106" s="189"/>
      <c r="C106" s="190"/>
      <c r="D106" s="191" t="s">
        <v>153</v>
      </c>
      <c r="E106" s="192" t="s">
        <v>35</v>
      </c>
      <c r="F106" s="193" t="s">
        <v>167</v>
      </c>
      <c r="G106" s="190"/>
      <c r="H106" s="194">
        <v>2</v>
      </c>
      <c r="I106" s="195"/>
      <c r="J106" s="190"/>
      <c r="K106" s="190"/>
      <c r="L106" s="196"/>
      <c r="M106" s="197"/>
      <c r="N106" s="198"/>
      <c r="O106" s="198"/>
      <c r="P106" s="198"/>
      <c r="Q106" s="198"/>
      <c r="R106" s="198"/>
      <c r="S106" s="198"/>
      <c r="T106" s="199"/>
      <c r="AT106" s="200" t="s">
        <v>153</v>
      </c>
      <c r="AU106" s="200" t="s">
        <v>76</v>
      </c>
      <c r="AV106" s="12" t="s">
        <v>85</v>
      </c>
      <c r="AW106" s="12" t="s">
        <v>37</v>
      </c>
      <c r="AX106" s="12" t="s">
        <v>83</v>
      </c>
      <c r="AY106" s="200" t="s">
        <v>150</v>
      </c>
    </row>
    <row r="107" spans="1:65" s="2" customFormat="1" ht="24" customHeight="1" x14ac:dyDescent="0.2">
      <c r="A107" s="33"/>
      <c r="B107" s="34"/>
      <c r="C107" s="175" t="s">
        <v>199</v>
      </c>
      <c r="D107" s="175" t="s">
        <v>144</v>
      </c>
      <c r="E107" s="176" t="s">
        <v>200</v>
      </c>
      <c r="F107" s="177" t="s">
        <v>201</v>
      </c>
      <c r="G107" s="178" t="s">
        <v>147</v>
      </c>
      <c r="H107" s="179">
        <v>1</v>
      </c>
      <c r="I107" s="180"/>
      <c r="J107" s="181">
        <f>ROUND(I107*H107,2)</f>
        <v>0</v>
      </c>
      <c r="K107" s="177" t="s">
        <v>148</v>
      </c>
      <c r="L107" s="182"/>
      <c r="M107" s="183" t="s">
        <v>35</v>
      </c>
      <c r="N107" s="184" t="s">
        <v>47</v>
      </c>
      <c r="O107" s="63"/>
      <c r="P107" s="185">
        <f>O107*H107</f>
        <v>0</v>
      </c>
      <c r="Q107" s="185">
        <v>0.12311999999999999</v>
      </c>
      <c r="R107" s="185">
        <f>Q107*H107</f>
        <v>0.12311999999999999</v>
      </c>
      <c r="S107" s="185">
        <v>0</v>
      </c>
      <c r="T107" s="186">
        <f>S107*H107</f>
        <v>0</v>
      </c>
      <c r="U107" s="33"/>
      <c r="V107" s="33"/>
      <c r="W107" s="33"/>
      <c r="X107" s="33"/>
      <c r="Y107" s="33"/>
      <c r="Z107" s="33"/>
      <c r="AA107" s="33"/>
      <c r="AB107" s="33"/>
      <c r="AC107" s="33"/>
      <c r="AD107" s="33"/>
      <c r="AE107" s="33"/>
      <c r="AR107" s="187" t="s">
        <v>165</v>
      </c>
      <c r="AT107" s="187" t="s">
        <v>144</v>
      </c>
      <c r="AU107" s="187" t="s">
        <v>76</v>
      </c>
      <c r="AY107" s="16" t="s">
        <v>150</v>
      </c>
      <c r="BE107" s="188">
        <f>IF(N107="základní",J107,0)</f>
        <v>0</v>
      </c>
      <c r="BF107" s="188">
        <f>IF(N107="snížená",J107,0)</f>
        <v>0</v>
      </c>
      <c r="BG107" s="188">
        <f>IF(N107="zákl. přenesená",J107,0)</f>
        <v>0</v>
      </c>
      <c r="BH107" s="188">
        <f>IF(N107="sníž. přenesená",J107,0)</f>
        <v>0</v>
      </c>
      <c r="BI107" s="188">
        <f>IF(N107="nulová",J107,0)</f>
        <v>0</v>
      </c>
      <c r="BJ107" s="16" t="s">
        <v>83</v>
      </c>
      <c r="BK107" s="188">
        <f>ROUND(I107*H107,2)</f>
        <v>0</v>
      </c>
      <c r="BL107" s="16" t="s">
        <v>165</v>
      </c>
      <c r="BM107" s="187" t="s">
        <v>202</v>
      </c>
    </row>
    <row r="108" spans="1:65" s="12" customFormat="1" ht="11.25" x14ac:dyDescent="0.2">
      <c r="B108" s="189"/>
      <c r="C108" s="190"/>
      <c r="D108" s="191" t="s">
        <v>153</v>
      </c>
      <c r="E108" s="192" t="s">
        <v>35</v>
      </c>
      <c r="F108" s="193" t="s">
        <v>214</v>
      </c>
      <c r="G108" s="190"/>
      <c r="H108" s="194">
        <v>1</v>
      </c>
      <c r="I108" s="195"/>
      <c r="J108" s="190"/>
      <c r="K108" s="190"/>
      <c r="L108" s="196"/>
      <c r="M108" s="197"/>
      <c r="N108" s="198"/>
      <c r="O108" s="198"/>
      <c r="P108" s="198"/>
      <c r="Q108" s="198"/>
      <c r="R108" s="198"/>
      <c r="S108" s="198"/>
      <c r="T108" s="199"/>
      <c r="AT108" s="200" t="s">
        <v>153</v>
      </c>
      <c r="AU108" s="200" t="s">
        <v>76</v>
      </c>
      <c r="AV108" s="12" t="s">
        <v>85</v>
      </c>
      <c r="AW108" s="12" t="s">
        <v>37</v>
      </c>
      <c r="AX108" s="12" t="s">
        <v>83</v>
      </c>
      <c r="AY108" s="200" t="s">
        <v>150</v>
      </c>
    </row>
    <row r="109" spans="1:65" s="2" customFormat="1" ht="24" customHeight="1" x14ac:dyDescent="0.2">
      <c r="A109" s="33"/>
      <c r="B109" s="34"/>
      <c r="C109" s="175" t="s">
        <v>7</v>
      </c>
      <c r="D109" s="175" t="s">
        <v>144</v>
      </c>
      <c r="E109" s="176" t="s">
        <v>203</v>
      </c>
      <c r="F109" s="177" t="s">
        <v>204</v>
      </c>
      <c r="G109" s="178" t="s">
        <v>147</v>
      </c>
      <c r="H109" s="179">
        <v>2</v>
      </c>
      <c r="I109" s="180"/>
      <c r="J109" s="181">
        <f>ROUND(I109*H109,2)</f>
        <v>0</v>
      </c>
      <c r="K109" s="177" t="s">
        <v>148</v>
      </c>
      <c r="L109" s="182"/>
      <c r="M109" s="183" t="s">
        <v>35</v>
      </c>
      <c r="N109" s="184" t="s">
        <v>47</v>
      </c>
      <c r="O109" s="63"/>
      <c r="P109" s="185">
        <f>O109*H109</f>
        <v>0</v>
      </c>
      <c r="Q109" s="185">
        <v>0.12684999999999999</v>
      </c>
      <c r="R109" s="185">
        <f>Q109*H109</f>
        <v>0.25369999999999998</v>
      </c>
      <c r="S109" s="185">
        <v>0</v>
      </c>
      <c r="T109" s="186">
        <f>S109*H109</f>
        <v>0</v>
      </c>
      <c r="U109" s="33"/>
      <c r="V109" s="33"/>
      <c r="W109" s="33"/>
      <c r="X109" s="33"/>
      <c r="Y109" s="33"/>
      <c r="Z109" s="33"/>
      <c r="AA109" s="33"/>
      <c r="AB109" s="33"/>
      <c r="AC109" s="33"/>
      <c r="AD109" s="33"/>
      <c r="AE109" s="33"/>
      <c r="AR109" s="187" t="s">
        <v>165</v>
      </c>
      <c r="AT109" s="187" t="s">
        <v>144</v>
      </c>
      <c r="AU109" s="187" t="s">
        <v>76</v>
      </c>
      <c r="AY109" s="16" t="s">
        <v>150</v>
      </c>
      <c r="BE109" s="188">
        <f>IF(N109="základní",J109,0)</f>
        <v>0</v>
      </c>
      <c r="BF109" s="188">
        <f>IF(N109="snížená",J109,0)</f>
        <v>0</v>
      </c>
      <c r="BG109" s="188">
        <f>IF(N109="zákl. přenesená",J109,0)</f>
        <v>0</v>
      </c>
      <c r="BH109" s="188">
        <f>IF(N109="sníž. přenesená",J109,0)</f>
        <v>0</v>
      </c>
      <c r="BI109" s="188">
        <f>IF(N109="nulová",J109,0)</f>
        <v>0</v>
      </c>
      <c r="BJ109" s="16" t="s">
        <v>83</v>
      </c>
      <c r="BK109" s="188">
        <f>ROUND(I109*H109,2)</f>
        <v>0</v>
      </c>
      <c r="BL109" s="16" t="s">
        <v>165</v>
      </c>
      <c r="BM109" s="187" t="s">
        <v>205</v>
      </c>
    </row>
    <row r="110" spans="1:65" s="12" customFormat="1" ht="11.25" x14ac:dyDescent="0.2">
      <c r="B110" s="189"/>
      <c r="C110" s="190"/>
      <c r="D110" s="191" t="s">
        <v>153</v>
      </c>
      <c r="E110" s="192" t="s">
        <v>35</v>
      </c>
      <c r="F110" s="193" t="s">
        <v>167</v>
      </c>
      <c r="G110" s="190"/>
      <c r="H110" s="194">
        <v>2</v>
      </c>
      <c r="I110" s="195"/>
      <c r="J110" s="190"/>
      <c r="K110" s="190"/>
      <c r="L110" s="196"/>
      <c r="M110" s="197"/>
      <c r="N110" s="198"/>
      <c r="O110" s="198"/>
      <c r="P110" s="198"/>
      <c r="Q110" s="198"/>
      <c r="R110" s="198"/>
      <c r="S110" s="198"/>
      <c r="T110" s="199"/>
      <c r="AT110" s="200" t="s">
        <v>153</v>
      </c>
      <c r="AU110" s="200" t="s">
        <v>76</v>
      </c>
      <c r="AV110" s="12" t="s">
        <v>85</v>
      </c>
      <c r="AW110" s="12" t="s">
        <v>37</v>
      </c>
      <c r="AX110" s="12" t="s">
        <v>83</v>
      </c>
      <c r="AY110" s="200" t="s">
        <v>150</v>
      </c>
    </row>
    <row r="111" spans="1:65" s="2" customFormat="1" ht="24" customHeight="1" x14ac:dyDescent="0.2">
      <c r="A111" s="33"/>
      <c r="B111" s="34"/>
      <c r="C111" s="175" t="s">
        <v>206</v>
      </c>
      <c r="D111" s="175" t="s">
        <v>144</v>
      </c>
      <c r="E111" s="176" t="s">
        <v>207</v>
      </c>
      <c r="F111" s="177" t="s">
        <v>208</v>
      </c>
      <c r="G111" s="178" t="s">
        <v>147</v>
      </c>
      <c r="H111" s="179">
        <v>1</v>
      </c>
      <c r="I111" s="180"/>
      <c r="J111" s="181">
        <f>ROUND(I111*H111,2)</f>
        <v>0</v>
      </c>
      <c r="K111" s="177" t="s">
        <v>148</v>
      </c>
      <c r="L111" s="182"/>
      <c r="M111" s="183" t="s">
        <v>35</v>
      </c>
      <c r="N111" s="184" t="s">
        <v>47</v>
      </c>
      <c r="O111" s="63"/>
      <c r="P111" s="185">
        <f>O111*H111</f>
        <v>0</v>
      </c>
      <c r="Q111" s="185">
        <v>0.13058</v>
      </c>
      <c r="R111" s="185">
        <f>Q111*H111</f>
        <v>0.13058</v>
      </c>
      <c r="S111" s="185">
        <v>0</v>
      </c>
      <c r="T111" s="186">
        <f>S111*H111</f>
        <v>0</v>
      </c>
      <c r="U111" s="33"/>
      <c r="V111" s="33"/>
      <c r="W111" s="33"/>
      <c r="X111" s="33"/>
      <c r="Y111" s="33"/>
      <c r="Z111" s="33"/>
      <c r="AA111" s="33"/>
      <c r="AB111" s="33"/>
      <c r="AC111" s="33"/>
      <c r="AD111" s="33"/>
      <c r="AE111" s="33"/>
      <c r="AR111" s="187" t="s">
        <v>165</v>
      </c>
      <c r="AT111" s="187" t="s">
        <v>144</v>
      </c>
      <c r="AU111" s="187" t="s">
        <v>76</v>
      </c>
      <c r="AY111" s="16" t="s">
        <v>150</v>
      </c>
      <c r="BE111" s="188">
        <f>IF(N111="základní",J111,0)</f>
        <v>0</v>
      </c>
      <c r="BF111" s="188">
        <f>IF(N111="snížená",J111,0)</f>
        <v>0</v>
      </c>
      <c r="BG111" s="188">
        <f>IF(N111="zákl. přenesená",J111,0)</f>
        <v>0</v>
      </c>
      <c r="BH111" s="188">
        <f>IF(N111="sníž. přenesená",J111,0)</f>
        <v>0</v>
      </c>
      <c r="BI111" s="188">
        <f>IF(N111="nulová",J111,0)</f>
        <v>0</v>
      </c>
      <c r="BJ111" s="16" t="s">
        <v>83</v>
      </c>
      <c r="BK111" s="188">
        <f>ROUND(I111*H111,2)</f>
        <v>0</v>
      </c>
      <c r="BL111" s="16" t="s">
        <v>165</v>
      </c>
      <c r="BM111" s="187" t="s">
        <v>209</v>
      </c>
    </row>
    <row r="112" spans="1:65" s="12" customFormat="1" ht="11.25" x14ac:dyDescent="0.2">
      <c r="B112" s="189"/>
      <c r="C112" s="190"/>
      <c r="D112" s="191" t="s">
        <v>153</v>
      </c>
      <c r="E112" s="192" t="s">
        <v>35</v>
      </c>
      <c r="F112" s="193" t="s">
        <v>214</v>
      </c>
      <c r="G112" s="190"/>
      <c r="H112" s="194">
        <v>1</v>
      </c>
      <c r="I112" s="195"/>
      <c r="J112" s="190"/>
      <c r="K112" s="190"/>
      <c r="L112" s="196"/>
      <c r="M112" s="197"/>
      <c r="N112" s="198"/>
      <c r="O112" s="198"/>
      <c r="P112" s="198"/>
      <c r="Q112" s="198"/>
      <c r="R112" s="198"/>
      <c r="S112" s="198"/>
      <c r="T112" s="199"/>
      <c r="AT112" s="200" t="s">
        <v>153</v>
      </c>
      <c r="AU112" s="200" t="s">
        <v>76</v>
      </c>
      <c r="AV112" s="12" t="s">
        <v>85</v>
      </c>
      <c r="AW112" s="12" t="s">
        <v>37</v>
      </c>
      <c r="AX112" s="12" t="s">
        <v>83</v>
      </c>
      <c r="AY112" s="200" t="s">
        <v>150</v>
      </c>
    </row>
    <row r="113" spans="1:65" s="2" customFormat="1" ht="24" customHeight="1" x14ac:dyDescent="0.2">
      <c r="A113" s="33"/>
      <c r="B113" s="34"/>
      <c r="C113" s="175" t="s">
        <v>210</v>
      </c>
      <c r="D113" s="175" t="s">
        <v>144</v>
      </c>
      <c r="E113" s="176" t="s">
        <v>211</v>
      </c>
      <c r="F113" s="177" t="s">
        <v>212</v>
      </c>
      <c r="G113" s="178" t="s">
        <v>147</v>
      </c>
      <c r="H113" s="179">
        <v>2</v>
      </c>
      <c r="I113" s="180"/>
      <c r="J113" s="181">
        <f>ROUND(I113*H113,2)</f>
        <v>0</v>
      </c>
      <c r="K113" s="177" t="s">
        <v>148</v>
      </c>
      <c r="L113" s="182"/>
      <c r="M113" s="183" t="s">
        <v>35</v>
      </c>
      <c r="N113" s="184" t="s">
        <v>47</v>
      </c>
      <c r="O113" s="63"/>
      <c r="P113" s="185">
        <f>O113*H113</f>
        <v>0</v>
      </c>
      <c r="Q113" s="185">
        <v>0.13431000000000001</v>
      </c>
      <c r="R113" s="185">
        <f>Q113*H113</f>
        <v>0.26862000000000003</v>
      </c>
      <c r="S113" s="185">
        <v>0</v>
      </c>
      <c r="T113" s="186">
        <f>S113*H113</f>
        <v>0</v>
      </c>
      <c r="U113" s="33"/>
      <c r="V113" s="33"/>
      <c r="W113" s="33"/>
      <c r="X113" s="33"/>
      <c r="Y113" s="33"/>
      <c r="Z113" s="33"/>
      <c r="AA113" s="33"/>
      <c r="AB113" s="33"/>
      <c r="AC113" s="33"/>
      <c r="AD113" s="33"/>
      <c r="AE113" s="33"/>
      <c r="AR113" s="187" t="s">
        <v>165</v>
      </c>
      <c r="AT113" s="187" t="s">
        <v>144</v>
      </c>
      <c r="AU113" s="187" t="s">
        <v>76</v>
      </c>
      <c r="AY113" s="16" t="s">
        <v>150</v>
      </c>
      <c r="BE113" s="188">
        <f>IF(N113="základní",J113,0)</f>
        <v>0</v>
      </c>
      <c r="BF113" s="188">
        <f>IF(N113="snížená",J113,0)</f>
        <v>0</v>
      </c>
      <c r="BG113" s="188">
        <f>IF(N113="zákl. přenesená",J113,0)</f>
        <v>0</v>
      </c>
      <c r="BH113" s="188">
        <f>IF(N113="sníž. přenesená",J113,0)</f>
        <v>0</v>
      </c>
      <c r="BI113" s="188">
        <f>IF(N113="nulová",J113,0)</f>
        <v>0</v>
      </c>
      <c r="BJ113" s="16" t="s">
        <v>83</v>
      </c>
      <c r="BK113" s="188">
        <f>ROUND(I113*H113,2)</f>
        <v>0</v>
      </c>
      <c r="BL113" s="16" t="s">
        <v>165</v>
      </c>
      <c r="BM113" s="187" t="s">
        <v>213</v>
      </c>
    </row>
    <row r="114" spans="1:65" s="12" customFormat="1" ht="11.25" x14ac:dyDescent="0.2">
      <c r="B114" s="189"/>
      <c r="C114" s="190"/>
      <c r="D114" s="191" t="s">
        <v>153</v>
      </c>
      <c r="E114" s="192" t="s">
        <v>35</v>
      </c>
      <c r="F114" s="193" t="s">
        <v>167</v>
      </c>
      <c r="G114" s="190"/>
      <c r="H114" s="194">
        <v>2</v>
      </c>
      <c r="I114" s="195"/>
      <c r="J114" s="190"/>
      <c r="K114" s="190"/>
      <c r="L114" s="196"/>
      <c r="M114" s="197"/>
      <c r="N114" s="198"/>
      <c r="O114" s="198"/>
      <c r="P114" s="198"/>
      <c r="Q114" s="198"/>
      <c r="R114" s="198"/>
      <c r="S114" s="198"/>
      <c r="T114" s="199"/>
      <c r="AT114" s="200" t="s">
        <v>153</v>
      </c>
      <c r="AU114" s="200" t="s">
        <v>76</v>
      </c>
      <c r="AV114" s="12" t="s">
        <v>85</v>
      </c>
      <c r="AW114" s="12" t="s">
        <v>37</v>
      </c>
      <c r="AX114" s="12" t="s">
        <v>83</v>
      </c>
      <c r="AY114" s="200" t="s">
        <v>150</v>
      </c>
    </row>
    <row r="115" spans="1:65" s="2" customFormat="1" ht="24" customHeight="1" x14ac:dyDescent="0.2">
      <c r="A115" s="33"/>
      <c r="B115" s="34"/>
      <c r="C115" s="175" t="s">
        <v>215</v>
      </c>
      <c r="D115" s="175" t="s">
        <v>144</v>
      </c>
      <c r="E115" s="176" t="s">
        <v>216</v>
      </c>
      <c r="F115" s="177" t="s">
        <v>217</v>
      </c>
      <c r="G115" s="178" t="s">
        <v>147</v>
      </c>
      <c r="H115" s="179">
        <v>2</v>
      </c>
      <c r="I115" s="180"/>
      <c r="J115" s="181">
        <f>ROUND(I115*H115,2)</f>
        <v>0</v>
      </c>
      <c r="K115" s="177" t="s">
        <v>148</v>
      </c>
      <c r="L115" s="182"/>
      <c r="M115" s="183" t="s">
        <v>35</v>
      </c>
      <c r="N115" s="184" t="s">
        <v>47</v>
      </c>
      <c r="O115" s="63"/>
      <c r="P115" s="185">
        <f>O115*H115</f>
        <v>0</v>
      </c>
      <c r="Q115" s="185">
        <v>0.13804</v>
      </c>
      <c r="R115" s="185">
        <f>Q115*H115</f>
        <v>0.27607999999999999</v>
      </c>
      <c r="S115" s="185">
        <v>0</v>
      </c>
      <c r="T115" s="186">
        <f>S115*H115</f>
        <v>0</v>
      </c>
      <c r="U115" s="33"/>
      <c r="V115" s="33"/>
      <c r="W115" s="33"/>
      <c r="X115" s="33"/>
      <c r="Y115" s="33"/>
      <c r="Z115" s="33"/>
      <c r="AA115" s="33"/>
      <c r="AB115" s="33"/>
      <c r="AC115" s="33"/>
      <c r="AD115" s="33"/>
      <c r="AE115" s="33"/>
      <c r="AR115" s="187" t="s">
        <v>165</v>
      </c>
      <c r="AT115" s="187" t="s">
        <v>144</v>
      </c>
      <c r="AU115" s="187" t="s">
        <v>76</v>
      </c>
      <c r="AY115" s="16" t="s">
        <v>150</v>
      </c>
      <c r="BE115" s="188">
        <f>IF(N115="základní",J115,0)</f>
        <v>0</v>
      </c>
      <c r="BF115" s="188">
        <f>IF(N115="snížená",J115,0)</f>
        <v>0</v>
      </c>
      <c r="BG115" s="188">
        <f>IF(N115="zákl. přenesená",J115,0)</f>
        <v>0</v>
      </c>
      <c r="BH115" s="188">
        <f>IF(N115="sníž. přenesená",J115,0)</f>
        <v>0</v>
      </c>
      <c r="BI115" s="188">
        <f>IF(N115="nulová",J115,0)</f>
        <v>0</v>
      </c>
      <c r="BJ115" s="16" t="s">
        <v>83</v>
      </c>
      <c r="BK115" s="188">
        <f>ROUND(I115*H115,2)</f>
        <v>0</v>
      </c>
      <c r="BL115" s="16" t="s">
        <v>165</v>
      </c>
      <c r="BM115" s="187" t="s">
        <v>218</v>
      </c>
    </row>
    <row r="116" spans="1:65" s="12" customFormat="1" ht="11.25" x14ac:dyDescent="0.2">
      <c r="B116" s="189"/>
      <c r="C116" s="190"/>
      <c r="D116" s="191" t="s">
        <v>153</v>
      </c>
      <c r="E116" s="192" t="s">
        <v>35</v>
      </c>
      <c r="F116" s="193" t="s">
        <v>167</v>
      </c>
      <c r="G116" s="190"/>
      <c r="H116" s="194">
        <v>2</v>
      </c>
      <c r="I116" s="195"/>
      <c r="J116" s="190"/>
      <c r="K116" s="190"/>
      <c r="L116" s="196"/>
      <c r="M116" s="197"/>
      <c r="N116" s="198"/>
      <c r="O116" s="198"/>
      <c r="P116" s="198"/>
      <c r="Q116" s="198"/>
      <c r="R116" s="198"/>
      <c r="S116" s="198"/>
      <c r="T116" s="199"/>
      <c r="AT116" s="200" t="s">
        <v>153</v>
      </c>
      <c r="AU116" s="200" t="s">
        <v>76</v>
      </c>
      <c r="AV116" s="12" t="s">
        <v>85</v>
      </c>
      <c r="AW116" s="12" t="s">
        <v>37</v>
      </c>
      <c r="AX116" s="12" t="s">
        <v>83</v>
      </c>
      <c r="AY116" s="200" t="s">
        <v>150</v>
      </c>
    </row>
    <row r="117" spans="1:65" s="2" customFormat="1" ht="24" customHeight="1" x14ac:dyDescent="0.2">
      <c r="A117" s="33"/>
      <c r="B117" s="34"/>
      <c r="C117" s="175" t="s">
        <v>219</v>
      </c>
      <c r="D117" s="175" t="s">
        <v>144</v>
      </c>
      <c r="E117" s="176" t="s">
        <v>220</v>
      </c>
      <c r="F117" s="177" t="s">
        <v>221</v>
      </c>
      <c r="G117" s="178" t="s">
        <v>147</v>
      </c>
      <c r="H117" s="179">
        <v>1</v>
      </c>
      <c r="I117" s="180"/>
      <c r="J117" s="181">
        <f>ROUND(I117*H117,2)</f>
        <v>0</v>
      </c>
      <c r="K117" s="177" t="s">
        <v>148</v>
      </c>
      <c r="L117" s="182"/>
      <c r="M117" s="183" t="s">
        <v>35</v>
      </c>
      <c r="N117" s="184" t="s">
        <v>47</v>
      </c>
      <c r="O117" s="63"/>
      <c r="P117" s="185">
        <f>O117*H117</f>
        <v>0</v>
      </c>
      <c r="Q117" s="185">
        <v>0.14177000000000001</v>
      </c>
      <c r="R117" s="185">
        <f>Q117*H117</f>
        <v>0.14177000000000001</v>
      </c>
      <c r="S117" s="185">
        <v>0</v>
      </c>
      <c r="T117" s="186">
        <f>S117*H117</f>
        <v>0</v>
      </c>
      <c r="U117" s="33"/>
      <c r="V117" s="33"/>
      <c r="W117" s="33"/>
      <c r="X117" s="33"/>
      <c r="Y117" s="33"/>
      <c r="Z117" s="33"/>
      <c r="AA117" s="33"/>
      <c r="AB117" s="33"/>
      <c r="AC117" s="33"/>
      <c r="AD117" s="33"/>
      <c r="AE117" s="33"/>
      <c r="AR117" s="187" t="s">
        <v>165</v>
      </c>
      <c r="AT117" s="187" t="s">
        <v>144</v>
      </c>
      <c r="AU117" s="187" t="s">
        <v>76</v>
      </c>
      <c r="AY117" s="16" t="s">
        <v>150</v>
      </c>
      <c r="BE117" s="188">
        <f>IF(N117="základní",J117,0)</f>
        <v>0</v>
      </c>
      <c r="BF117" s="188">
        <f>IF(N117="snížená",J117,0)</f>
        <v>0</v>
      </c>
      <c r="BG117" s="188">
        <f>IF(N117="zákl. přenesená",J117,0)</f>
        <v>0</v>
      </c>
      <c r="BH117" s="188">
        <f>IF(N117="sníž. přenesená",J117,0)</f>
        <v>0</v>
      </c>
      <c r="BI117" s="188">
        <f>IF(N117="nulová",J117,0)</f>
        <v>0</v>
      </c>
      <c r="BJ117" s="16" t="s">
        <v>83</v>
      </c>
      <c r="BK117" s="188">
        <f>ROUND(I117*H117,2)</f>
        <v>0</v>
      </c>
      <c r="BL117" s="16" t="s">
        <v>165</v>
      </c>
      <c r="BM117" s="187" t="s">
        <v>222</v>
      </c>
    </row>
    <row r="118" spans="1:65" s="12" customFormat="1" ht="11.25" x14ac:dyDescent="0.2">
      <c r="B118" s="189"/>
      <c r="C118" s="190"/>
      <c r="D118" s="191" t="s">
        <v>153</v>
      </c>
      <c r="E118" s="192" t="s">
        <v>35</v>
      </c>
      <c r="F118" s="193" t="s">
        <v>214</v>
      </c>
      <c r="G118" s="190"/>
      <c r="H118" s="194">
        <v>1</v>
      </c>
      <c r="I118" s="195"/>
      <c r="J118" s="190"/>
      <c r="K118" s="190"/>
      <c r="L118" s="196"/>
      <c r="M118" s="197"/>
      <c r="N118" s="198"/>
      <c r="O118" s="198"/>
      <c r="P118" s="198"/>
      <c r="Q118" s="198"/>
      <c r="R118" s="198"/>
      <c r="S118" s="198"/>
      <c r="T118" s="199"/>
      <c r="AT118" s="200" t="s">
        <v>153</v>
      </c>
      <c r="AU118" s="200" t="s">
        <v>76</v>
      </c>
      <c r="AV118" s="12" t="s">
        <v>85</v>
      </c>
      <c r="AW118" s="12" t="s">
        <v>37</v>
      </c>
      <c r="AX118" s="12" t="s">
        <v>83</v>
      </c>
      <c r="AY118" s="200" t="s">
        <v>150</v>
      </c>
    </row>
    <row r="119" spans="1:65" s="2" customFormat="1" ht="24" customHeight="1" x14ac:dyDescent="0.2">
      <c r="A119" s="33"/>
      <c r="B119" s="34"/>
      <c r="C119" s="175" t="s">
        <v>223</v>
      </c>
      <c r="D119" s="175" t="s">
        <v>144</v>
      </c>
      <c r="E119" s="176" t="s">
        <v>224</v>
      </c>
      <c r="F119" s="177" t="s">
        <v>225</v>
      </c>
      <c r="G119" s="178" t="s">
        <v>147</v>
      </c>
      <c r="H119" s="179">
        <v>2</v>
      </c>
      <c r="I119" s="180"/>
      <c r="J119" s="181">
        <f>ROUND(I119*H119,2)</f>
        <v>0</v>
      </c>
      <c r="K119" s="177" t="s">
        <v>148</v>
      </c>
      <c r="L119" s="182"/>
      <c r="M119" s="183" t="s">
        <v>35</v>
      </c>
      <c r="N119" s="184" t="s">
        <v>47</v>
      </c>
      <c r="O119" s="63"/>
      <c r="P119" s="185">
        <f>O119*H119</f>
        <v>0</v>
      </c>
      <c r="Q119" s="185">
        <v>0.14549999999999999</v>
      </c>
      <c r="R119" s="185">
        <f>Q119*H119</f>
        <v>0.29099999999999998</v>
      </c>
      <c r="S119" s="185">
        <v>0</v>
      </c>
      <c r="T119" s="186">
        <f>S119*H119</f>
        <v>0</v>
      </c>
      <c r="U119" s="33"/>
      <c r="V119" s="33"/>
      <c r="W119" s="33"/>
      <c r="X119" s="33"/>
      <c r="Y119" s="33"/>
      <c r="Z119" s="33"/>
      <c r="AA119" s="33"/>
      <c r="AB119" s="33"/>
      <c r="AC119" s="33"/>
      <c r="AD119" s="33"/>
      <c r="AE119" s="33"/>
      <c r="AR119" s="187" t="s">
        <v>165</v>
      </c>
      <c r="AT119" s="187" t="s">
        <v>144</v>
      </c>
      <c r="AU119" s="187" t="s">
        <v>76</v>
      </c>
      <c r="AY119" s="16" t="s">
        <v>150</v>
      </c>
      <c r="BE119" s="188">
        <f>IF(N119="základní",J119,0)</f>
        <v>0</v>
      </c>
      <c r="BF119" s="188">
        <f>IF(N119="snížená",J119,0)</f>
        <v>0</v>
      </c>
      <c r="BG119" s="188">
        <f>IF(N119="zákl. přenesená",J119,0)</f>
        <v>0</v>
      </c>
      <c r="BH119" s="188">
        <f>IF(N119="sníž. přenesená",J119,0)</f>
        <v>0</v>
      </c>
      <c r="BI119" s="188">
        <f>IF(N119="nulová",J119,0)</f>
        <v>0</v>
      </c>
      <c r="BJ119" s="16" t="s">
        <v>83</v>
      </c>
      <c r="BK119" s="188">
        <f>ROUND(I119*H119,2)</f>
        <v>0</v>
      </c>
      <c r="BL119" s="16" t="s">
        <v>165</v>
      </c>
      <c r="BM119" s="187" t="s">
        <v>226</v>
      </c>
    </row>
    <row r="120" spans="1:65" s="12" customFormat="1" ht="11.25" x14ac:dyDescent="0.2">
      <c r="B120" s="189"/>
      <c r="C120" s="190"/>
      <c r="D120" s="191" t="s">
        <v>153</v>
      </c>
      <c r="E120" s="192" t="s">
        <v>35</v>
      </c>
      <c r="F120" s="193" t="s">
        <v>167</v>
      </c>
      <c r="G120" s="190"/>
      <c r="H120" s="194">
        <v>2</v>
      </c>
      <c r="I120" s="195"/>
      <c r="J120" s="190"/>
      <c r="K120" s="190"/>
      <c r="L120" s="196"/>
      <c r="M120" s="197"/>
      <c r="N120" s="198"/>
      <c r="O120" s="198"/>
      <c r="P120" s="198"/>
      <c r="Q120" s="198"/>
      <c r="R120" s="198"/>
      <c r="S120" s="198"/>
      <c r="T120" s="199"/>
      <c r="AT120" s="200" t="s">
        <v>153</v>
      </c>
      <c r="AU120" s="200" t="s">
        <v>76</v>
      </c>
      <c r="AV120" s="12" t="s">
        <v>85</v>
      </c>
      <c r="AW120" s="12" t="s">
        <v>37</v>
      </c>
      <c r="AX120" s="12" t="s">
        <v>83</v>
      </c>
      <c r="AY120" s="200" t="s">
        <v>150</v>
      </c>
    </row>
    <row r="121" spans="1:65" s="2" customFormat="1" ht="24" customHeight="1" x14ac:dyDescent="0.2">
      <c r="A121" s="33"/>
      <c r="B121" s="34"/>
      <c r="C121" s="175" t="s">
        <v>227</v>
      </c>
      <c r="D121" s="175" t="s">
        <v>144</v>
      </c>
      <c r="E121" s="176" t="s">
        <v>228</v>
      </c>
      <c r="F121" s="177" t="s">
        <v>229</v>
      </c>
      <c r="G121" s="178" t="s">
        <v>147</v>
      </c>
      <c r="H121" s="179">
        <v>1</v>
      </c>
      <c r="I121" s="180"/>
      <c r="J121" s="181">
        <f>ROUND(I121*H121,2)</f>
        <v>0</v>
      </c>
      <c r="K121" s="177" t="s">
        <v>148</v>
      </c>
      <c r="L121" s="182"/>
      <c r="M121" s="183" t="s">
        <v>35</v>
      </c>
      <c r="N121" s="184" t="s">
        <v>47</v>
      </c>
      <c r="O121" s="63"/>
      <c r="P121" s="185">
        <f>O121*H121</f>
        <v>0</v>
      </c>
      <c r="Q121" s="185">
        <v>0.14923</v>
      </c>
      <c r="R121" s="185">
        <f>Q121*H121</f>
        <v>0.14923</v>
      </c>
      <c r="S121" s="185">
        <v>0</v>
      </c>
      <c r="T121" s="186">
        <f>S121*H121</f>
        <v>0</v>
      </c>
      <c r="U121" s="33"/>
      <c r="V121" s="33"/>
      <c r="W121" s="33"/>
      <c r="X121" s="33"/>
      <c r="Y121" s="33"/>
      <c r="Z121" s="33"/>
      <c r="AA121" s="33"/>
      <c r="AB121" s="33"/>
      <c r="AC121" s="33"/>
      <c r="AD121" s="33"/>
      <c r="AE121" s="33"/>
      <c r="AR121" s="187" t="s">
        <v>165</v>
      </c>
      <c r="AT121" s="187" t="s">
        <v>144</v>
      </c>
      <c r="AU121" s="187" t="s">
        <v>76</v>
      </c>
      <c r="AY121" s="16" t="s">
        <v>150</v>
      </c>
      <c r="BE121" s="188">
        <f>IF(N121="základní",J121,0)</f>
        <v>0</v>
      </c>
      <c r="BF121" s="188">
        <f>IF(N121="snížená",J121,0)</f>
        <v>0</v>
      </c>
      <c r="BG121" s="188">
        <f>IF(N121="zákl. přenesená",J121,0)</f>
        <v>0</v>
      </c>
      <c r="BH121" s="188">
        <f>IF(N121="sníž. přenesená",J121,0)</f>
        <v>0</v>
      </c>
      <c r="BI121" s="188">
        <f>IF(N121="nulová",J121,0)</f>
        <v>0</v>
      </c>
      <c r="BJ121" s="16" t="s">
        <v>83</v>
      </c>
      <c r="BK121" s="188">
        <f>ROUND(I121*H121,2)</f>
        <v>0</v>
      </c>
      <c r="BL121" s="16" t="s">
        <v>165</v>
      </c>
      <c r="BM121" s="187" t="s">
        <v>230</v>
      </c>
    </row>
    <row r="122" spans="1:65" s="12" customFormat="1" ht="11.25" x14ac:dyDescent="0.2">
      <c r="B122" s="189"/>
      <c r="C122" s="190"/>
      <c r="D122" s="191" t="s">
        <v>153</v>
      </c>
      <c r="E122" s="192" t="s">
        <v>35</v>
      </c>
      <c r="F122" s="193" t="s">
        <v>214</v>
      </c>
      <c r="G122" s="190"/>
      <c r="H122" s="194">
        <v>1</v>
      </c>
      <c r="I122" s="195"/>
      <c r="J122" s="190"/>
      <c r="K122" s="190"/>
      <c r="L122" s="196"/>
      <c r="M122" s="197"/>
      <c r="N122" s="198"/>
      <c r="O122" s="198"/>
      <c r="P122" s="198"/>
      <c r="Q122" s="198"/>
      <c r="R122" s="198"/>
      <c r="S122" s="198"/>
      <c r="T122" s="199"/>
      <c r="AT122" s="200" t="s">
        <v>153</v>
      </c>
      <c r="AU122" s="200" t="s">
        <v>76</v>
      </c>
      <c r="AV122" s="12" t="s">
        <v>85</v>
      </c>
      <c r="AW122" s="12" t="s">
        <v>37</v>
      </c>
      <c r="AX122" s="12" t="s">
        <v>83</v>
      </c>
      <c r="AY122" s="200" t="s">
        <v>150</v>
      </c>
    </row>
    <row r="123" spans="1:65" s="2" customFormat="1" ht="24" customHeight="1" x14ac:dyDescent="0.2">
      <c r="A123" s="33"/>
      <c r="B123" s="34"/>
      <c r="C123" s="175" t="s">
        <v>231</v>
      </c>
      <c r="D123" s="175" t="s">
        <v>144</v>
      </c>
      <c r="E123" s="176" t="s">
        <v>232</v>
      </c>
      <c r="F123" s="177" t="s">
        <v>233</v>
      </c>
      <c r="G123" s="178" t="s">
        <v>147</v>
      </c>
      <c r="H123" s="179">
        <v>2</v>
      </c>
      <c r="I123" s="180"/>
      <c r="J123" s="181">
        <f>ROUND(I123*H123,2)</f>
        <v>0</v>
      </c>
      <c r="K123" s="177" t="s">
        <v>148</v>
      </c>
      <c r="L123" s="182"/>
      <c r="M123" s="183" t="s">
        <v>35</v>
      </c>
      <c r="N123" s="184" t="s">
        <v>47</v>
      </c>
      <c r="O123" s="63"/>
      <c r="P123" s="185">
        <f>O123*H123</f>
        <v>0</v>
      </c>
      <c r="Q123" s="185">
        <v>0.15296000000000001</v>
      </c>
      <c r="R123" s="185">
        <f>Q123*H123</f>
        <v>0.30592000000000003</v>
      </c>
      <c r="S123" s="185">
        <v>0</v>
      </c>
      <c r="T123" s="186">
        <f>S123*H123</f>
        <v>0</v>
      </c>
      <c r="U123" s="33"/>
      <c r="V123" s="33"/>
      <c r="W123" s="33"/>
      <c r="X123" s="33"/>
      <c r="Y123" s="33"/>
      <c r="Z123" s="33"/>
      <c r="AA123" s="33"/>
      <c r="AB123" s="33"/>
      <c r="AC123" s="33"/>
      <c r="AD123" s="33"/>
      <c r="AE123" s="33"/>
      <c r="AR123" s="187" t="s">
        <v>165</v>
      </c>
      <c r="AT123" s="187" t="s">
        <v>144</v>
      </c>
      <c r="AU123" s="187" t="s">
        <v>76</v>
      </c>
      <c r="AY123" s="16" t="s">
        <v>150</v>
      </c>
      <c r="BE123" s="188">
        <f>IF(N123="základní",J123,0)</f>
        <v>0</v>
      </c>
      <c r="BF123" s="188">
        <f>IF(N123="snížená",J123,0)</f>
        <v>0</v>
      </c>
      <c r="BG123" s="188">
        <f>IF(N123="zákl. přenesená",J123,0)</f>
        <v>0</v>
      </c>
      <c r="BH123" s="188">
        <f>IF(N123="sníž. přenesená",J123,0)</f>
        <v>0</v>
      </c>
      <c r="BI123" s="188">
        <f>IF(N123="nulová",J123,0)</f>
        <v>0</v>
      </c>
      <c r="BJ123" s="16" t="s">
        <v>83</v>
      </c>
      <c r="BK123" s="188">
        <f>ROUND(I123*H123,2)</f>
        <v>0</v>
      </c>
      <c r="BL123" s="16" t="s">
        <v>165</v>
      </c>
      <c r="BM123" s="187" t="s">
        <v>234</v>
      </c>
    </row>
    <row r="124" spans="1:65" s="12" customFormat="1" ht="11.25" x14ac:dyDescent="0.2">
      <c r="B124" s="189"/>
      <c r="C124" s="190"/>
      <c r="D124" s="191" t="s">
        <v>153</v>
      </c>
      <c r="E124" s="192" t="s">
        <v>35</v>
      </c>
      <c r="F124" s="193" t="s">
        <v>167</v>
      </c>
      <c r="G124" s="190"/>
      <c r="H124" s="194">
        <v>2</v>
      </c>
      <c r="I124" s="195"/>
      <c r="J124" s="190"/>
      <c r="K124" s="190"/>
      <c r="L124" s="196"/>
      <c r="M124" s="197"/>
      <c r="N124" s="198"/>
      <c r="O124" s="198"/>
      <c r="P124" s="198"/>
      <c r="Q124" s="198"/>
      <c r="R124" s="198"/>
      <c r="S124" s="198"/>
      <c r="T124" s="199"/>
      <c r="AT124" s="200" t="s">
        <v>153</v>
      </c>
      <c r="AU124" s="200" t="s">
        <v>76</v>
      </c>
      <c r="AV124" s="12" t="s">
        <v>85</v>
      </c>
      <c r="AW124" s="12" t="s">
        <v>37</v>
      </c>
      <c r="AX124" s="12" t="s">
        <v>83</v>
      </c>
      <c r="AY124" s="200" t="s">
        <v>150</v>
      </c>
    </row>
    <row r="125" spans="1:65" s="2" customFormat="1" ht="24" customHeight="1" x14ac:dyDescent="0.2">
      <c r="A125" s="33"/>
      <c r="B125" s="34"/>
      <c r="C125" s="175" t="s">
        <v>235</v>
      </c>
      <c r="D125" s="175" t="s">
        <v>144</v>
      </c>
      <c r="E125" s="176" t="s">
        <v>236</v>
      </c>
      <c r="F125" s="177" t="s">
        <v>237</v>
      </c>
      <c r="G125" s="178" t="s">
        <v>147</v>
      </c>
      <c r="H125" s="179">
        <v>3</v>
      </c>
      <c r="I125" s="180"/>
      <c r="J125" s="181">
        <f>ROUND(I125*H125,2)</f>
        <v>0</v>
      </c>
      <c r="K125" s="177" t="s">
        <v>148</v>
      </c>
      <c r="L125" s="182"/>
      <c r="M125" s="183" t="s">
        <v>35</v>
      </c>
      <c r="N125" s="184" t="s">
        <v>47</v>
      </c>
      <c r="O125" s="63"/>
      <c r="P125" s="185">
        <f>O125*H125</f>
        <v>0</v>
      </c>
      <c r="Q125" s="185">
        <v>0.15669</v>
      </c>
      <c r="R125" s="185">
        <f>Q125*H125</f>
        <v>0.47006999999999999</v>
      </c>
      <c r="S125" s="185">
        <v>0</v>
      </c>
      <c r="T125" s="186">
        <f>S125*H125</f>
        <v>0</v>
      </c>
      <c r="U125" s="33"/>
      <c r="V125" s="33"/>
      <c r="W125" s="33"/>
      <c r="X125" s="33"/>
      <c r="Y125" s="33"/>
      <c r="Z125" s="33"/>
      <c r="AA125" s="33"/>
      <c r="AB125" s="33"/>
      <c r="AC125" s="33"/>
      <c r="AD125" s="33"/>
      <c r="AE125" s="33"/>
      <c r="AR125" s="187" t="s">
        <v>165</v>
      </c>
      <c r="AT125" s="187" t="s">
        <v>144</v>
      </c>
      <c r="AU125" s="187" t="s">
        <v>76</v>
      </c>
      <c r="AY125" s="16" t="s">
        <v>150</v>
      </c>
      <c r="BE125" s="188">
        <f>IF(N125="základní",J125,0)</f>
        <v>0</v>
      </c>
      <c r="BF125" s="188">
        <f>IF(N125="snížená",J125,0)</f>
        <v>0</v>
      </c>
      <c r="BG125" s="188">
        <f>IF(N125="zákl. přenesená",J125,0)</f>
        <v>0</v>
      </c>
      <c r="BH125" s="188">
        <f>IF(N125="sníž. přenesená",J125,0)</f>
        <v>0</v>
      </c>
      <c r="BI125" s="188">
        <f>IF(N125="nulová",J125,0)</f>
        <v>0</v>
      </c>
      <c r="BJ125" s="16" t="s">
        <v>83</v>
      </c>
      <c r="BK125" s="188">
        <f>ROUND(I125*H125,2)</f>
        <v>0</v>
      </c>
      <c r="BL125" s="16" t="s">
        <v>165</v>
      </c>
      <c r="BM125" s="187" t="s">
        <v>238</v>
      </c>
    </row>
    <row r="126" spans="1:65" s="12" customFormat="1" ht="11.25" x14ac:dyDescent="0.2">
      <c r="B126" s="189"/>
      <c r="C126" s="190"/>
      <c r="D126" s="191" t="s">
        <v>153</v>
      </c>
      <c r="E126" s="192" t="s">
        <v>35</v>
      </c>
      <c r="F126" s="193" t="s">
        <v>154</v>
      </c>
      <c r="G126" s="190"/>
      <c r="H126" s="194">
        <v>3</v>
      </c>
      <c r="I126" s="195"/>
      <c r="J126" s="190"/>
      <c r="K126" s="190"/>
      <c r="L126" s="196"/>
      <c r="M126" s="197"/>
      <c r="N126" s="198"/>
      <c r="O126" s="198"/>
      <c r="P126" s="198"/>
      <c r="Q126" s="198"/>
      <c r="R126" s="198"/>
      <c r="S126" s="198"/>
      <c r="T126" s="199"/>
      <c r="AT126" s="200" t="s">
        <v>153</v>
      </c>
      <c r="AU126" s="200" t="s">
        <v>76</v>
      </c>
      <c r="AV126" s="12" t="s">
        <v>85</v>
      </c>
      <c r="AW126" s="12" t="s">
        <v>37</v>
      </c>
      <c r="AX126" s="12" t="s">
        <v>83</v>
      </c>
      <c r="AY126" s="200" t="s">
        <v>150</v>
      </c>
    </row>
    <row r="127" spans="1:65" s="2" customFormat="1" ht="24" customHeight="1" x14ac:dyDescent="0.2">
      <c r="A127" s="33"/>
      <c r="B127" s="34"/>
      <c r="C127" s="175" t="s">
        <v>239</v>
      </c>
      <c r="D127" s="175" t="s">
        <v>144</v>
      </c>
      <c r="E127" s="176" t="s">
        <v>240</v>
      </c>
      <c r="F127" s="177" t="s">
        <v>241</v>
      </c>
      <c r="G127" s="178" t="s">
        <v>147</v>
      </c>
      <c r="H127" s="179">
        <v>2</v>
      </c>
      <c r="I127" s="180"/>
      <c r="J127" s="181">
        <f>ROUND(I127*H127,2)</f>
        <v>0</v>
      </c>
      <c r="K127" s="177" t="s">
        <v>148</v>
      </c>
      <c r="L127" s="182"/>
      <c r="M127" s="183" t="s">
        <v>35</v>
      </c>
      <c r="N127" s="184" t="s">
        <v>47</v>
      </c>
      <c r="O127" s="63"/>
      <c r="P127" s="185">
        <f>O127*H127</f>
        <v>0</v>
      </c>
      <c r="Q127" s="185">
        <v>0.16042000000000001</v>
      </c>
      <c r="R127" s="185">
        <f>Q127*H127</f>
        <v>0.32084000000000001</v>
      </c>
      <c r="S127" s="185">
        <v>0</v>
      </c>
      <c r="T127" s="186">
        <f>S127*H127</f>
        <v>0</v>
      </c>
      <c r="U127" s="33"/>
      <c r="V127" s="33"/>
      <c r="W127" s="33"/>
      <c r="X127" s="33"/>
      <c r="Y127" s="33"/>
      <c r="Z127" s="33"/>
      <c r="AA127" s="33"/>
      <c r="AB127" s="33"/>
      <c r="AC127" s="33"/>
      <c r="AD127" s="33"/>
      <c r="AE127" s="33"/>
      <c r="AR127" s="187" t="s">
        <v>165</v>
      </c>
      <c r="AT127" s="187" t="s">
        <v>144</v>
      </c>
      <c r="AU127" s="187" t="s">
        <v>76</v>
      </c>
      <c r="AY127" s="16" t="s">
        <v>150</v>
      </c>
      <c r="BE127" s="188">
        <f>IF(N127="základní",J127,0)</f>
        <v>0</v>
      </c>
      <c r="BF127" s="188">
        <f>IF(N127="snížená",J127,0)</f>
        <v>0</v>
      </c>
      <c r="BG127" s="188">
        <f>IF(N127="zákl. přenesená",J127,0)</f>
        <v>0</v>
      </c>
      <c r="BH127" s="188">
        <f>IF(N127="sníž. přenesená",J127,0)</f>
        <v>0</v>
      </c>
      <c r="BI127" s="188">
        <f>IF(N127="nulová",J127,0)</f>
        <v>0</v>
      </c>
      <c r="BJ127" s="16" t="s">
        <v>83</v>
      </c>
      <c r="BK127" s="188">
        <f>ROUND(I127*H127,2)</f>
        <v>0</v>
      </c>
      <c r="BL127" s="16" t="s">
        <v>165</v>
      </c>
      <c r="BM127" s="187" t="s">
        <v>242</v>
      </c>
    </row>
    <row r="128" spans="1:65" s="12" customFormat="1" ht="11.25" x14ac:dyDescent="0.2">
      <c r="B128" s="189"/>
      <c r="C128" s="190"/>
      <c r="D128" s="191" t="s">
        <v>153</v>
      </c>
      <c r="E128" s="192" t="s">
        <v>35</v>
      </c>
      <c r="F128" s="193" t="s">
        <v>167</v>
      </c>
      <c r="G128" s="190"/>
      <c r="H128" s="194">
        <v>2</v>
      </c>
      <c r="I128" s="195"/>
      <c r="J128" s="190"/>
      <c r="K128" s="190"/>
      <c r="L128" s="196"/>
      <c r="M128" s="197"/>
      <c r="N128" s="198"/>
      <c r="O128" s="198"/>
      <c r="P128" s="198"/>
      <c r="Q128" s="198"/>
      <c r="R128" s="198"/>
      <c r="S128" s="198"/>
      <c r="T128" s="199"/>
      <c r="AT128" s="200" t="s">
        <v>153</v>
      </c>
      <c r="AU128" s="200" t="s">
        <v>76</v>
      </c>
      <c r="AV128" s="12" t="s">
        <v>85</v>
      </c>
      <c r="AW128" s="12" t="s">
        <v>37</v>
      </c>
      <c r="AX128" s="12" t="s">
        <v>83</v>
      </c>
      <c r="AY128" s="200" t="s">
        <v>150</v>
      </c>
    </row>
    <row r="129" spans="1:65" s="2" customFormat="1" ht="24" customHeight="1" x14ac:dyDescent="0.2">
      <c r="A129" s="33"/>
      <c r="B129" s="34"/>
      <c r="C129" s="175" t="s">
        <v>243</v>
      </c>
      <c r="D129" s="175" t="s">
        <v>144</v>
      </c>
      <c r="E129" s="176" t="s">
        <v>244</v>
      </c>
      <c r="F129" s="177" t="s">
        <v>245</v>
      </c>
      <c r="G129" s="178" t="s">
        <v>147</v>
      </c>
      <c r="H129" s="179">
        <v>1</v>
      </c>
      <c r="I129" s="180"/>
      <c r="J129" s="181">
        <f>ROUND(I129*H129,2)</f>
        <v>0</v>
      </c>
      <c r="K129" s="177" t="s">
        <v>148</v>
      </c>
      <c r="L129" s="182"/>
      <c r="M129" s="183" t="s">
        <v>35</v>
      </c>
      <c r="N129" s="184" t="s">
        <v>47</v>
      </c>
      <c r="O129" s="63"/>
      <c r="P129" s="185">
        <f>O129*H129</f>
        <v>0</v>
      </c>
      <c r="Q129" s="185">
        <v>0.16414999999999999</v>
      </c>
      <c r="R129" s="185">
        <f>Q129*H129</f>
        <v>0.16414999999999999</v>
      </c>
      <c r="S129" s="185">
        <v>0</v>
      </c>
      <c r="T129" s="186">
        <f>S129*H129</f>
        <v>0</v>
      </c>
      <c r="U129" s="33"/>
      <c r="V129" s="33"/>
      <c r="W129" s="33"/>
      <c r="X129" s="33"/>
      <c r="Y129" s="33"/>
      <c r="Z129" s="33"/>
      <c r="AA129" s="33"/>
      <c r="AB129" s="33"/>
      <c r="AC129" s="33"/>
      <c r="AD129" s="33"/>
      <c r="AE129" s="33"/>
      <c r="AR129" s="187" t="s">
        <v>165</v>
      </c>
      <c r="AT129" s="187" t="s">
        <v>144</v>
      </c>
      <c r="AU129" s="187" t="s">
        <v>76</v>
      </c>
      <c r="AY129" s="16" t="s">
        <v>150</v>
      </c>
      <c r="BE129" s="188">
        <f>IF(N129="základní",J129,0)</f>
        <v>0</v>
      </c>
      <c r="BF129" s="188">
        <f>IF(N129="snížená",J129,0)</f>
        <v>0</v>
      </c>
      <c r="BG129" s="188">
        <f>IF(N129="zákl. přenesená",J129,0)</f>
        <v>0</v>
      </c>
      <c r="BH129" s="188">
        <f>IF(N129="sníž. přenesená",J129,0)</f>
        <v>0</v>
      </c>
      <c r="BI129" s="188">
        <f>IF(N129="nulová",J129,0)</f>
        <v>0</v>
      </c>
      <c r="BJ129" s="16" t="s">
        <v>83</v>
      </c>
      <c r="BK129" s="188">
        <f>ROUND(I129*H129,2)</f>
        <v>0</v>
      </c>
      <c r="BL129" s="16" t="s">
        <v>165</v>
      </c>
      <c r="BM129" s="187" t="s">
        <v>246</v>
      </c>
    </row>
    <row r="130" spans="1:65" s="12" customFormat="1" ht="11.25" x14ac:dyDescent="0.2">
      <c r="B130" s="189"/>
      <c r="C130" s="190"/>
      <c r="D130" s="191" t="s">
        <v>153</v>
      </c>
      <c r="E130" s="192" t="s">
        <v>35</v>
      </c>
      <c r="F130" s="193" t="s">
        <v>214</v>
      </c>
      <c r="G130" s="190"/>
      <c r="H130" s="194">
        <v>1</v>
      </c>
      <c r="I130" s="195"/>
      <c r="J130" s="190"/>
      <c r="K130" s="190"/>
      <c r="L130" s="196"/>
      <c r="M130" s="197"/>
      <c r="N130" s="198"/>
      <c r="O130" s="198"/>
      <c r="P130" s="198"/>
      <c r="Q130" s="198"/>
      <c r="R130" s="198"/>
      <c r="S130" s="198"/>
      <c r="T130" s="199"/>
      <c r="AT130" s="200" t="s">
        <v>153</v>
      </c>
      <c r="AU130" s="200" t="s">
        <v>76</v>
      </c>
      <c r="AV130" s="12" t="s">
        <v>85</v>
      </c>
      <c r="AW130" s="12" t="s">
        <v>37</v>
      </c>
      <c r="AX130" s="12" t="s">
        <v>83</v>
      </c>
      <c r="AY130" s="200" t="s">
        <v>150</v>
      </c>
    </row>
    <row r="131" spans="1:65" s="2" customFormat="1" ht="24" customHeight="1" x14ac:dyDescent="0.2">
      <c r="A131" s="33"/>
      <c r="B131" s="34"/>
      <c r="C131" s="175" t="s">
        <v>247</v>
      </c>
      <c r="D131" s="175" t="s">
        <v>144</v>
      </c>
      <c r="E131" s="176" t="s">
        <v>248</v>
      </c>
      <c r="F131" s="177" t="s">
        <v>249</v>
      </c>
      <c r="G131" s="178" t="s">
        <v>147</v>
      </c>
      <c r="H131" s="179">
        <v>1</v>
      </c>
      <c r="I131" s="180"/>
      <c r="J131" s="181">
        <f>ROUND(I131*H131,2)</f>
        <v>0</v>
      </c>
      <c r="K131" s="177" t="s">
        <v>148</v>
      </c>
      <c r="L131" s="182"/>
      <c r="M131" s="183" t="s">
        <v>35</v>
      </c>
      <c r="N131" s="184" t="s">
        <v>47</v>
      </c>
      <c r="O131" s="63"/>
      <c r="P131" s="185">
        <f>O131*H131</f>
        <v>0</v>
      </c>
      <c r="Q131" s="185">
        <v>0.16788</v>
      </c>
      <c r="R131" s="185">
        <f>Q131*H131</f>
        <v>0.16788</v>
      </c>
      <c r="S131" s="185">
        <v>0</v>
      </c>
      <c r="T131" s="186">
        <f>S131*H131</f>
        <v>0</v>
      </c>
      <c r="U131" s="33"/>
      <c r="V131" s="33"/>
      <c r="W131" s="33"/>
      <c r="X131" s="33"/>
      <c r="Y131" s="33"/>
      <c r="Z131" s="33"/>
      <c r="AA131" s="33"/>
      <c r="AB131" s="33"/>
      <c r="AC131" s="33"/>
      <c r="AD131" s="33"/>
      <c r="AE131" s="33"/>
      <c r="AR131" s="187" t="s">
        <v>165</v>
      </c>
      <c r="AT131" s="187" t="s">
        <v>144</v>
      </c>
      <c r="AU131" s="187" t="s">
        <v>76</v>
      </c>
      <c r="AY131" s="16" t="s">
        <v>150</v>
      </c>
      <c r="BE131" s="188">
        <f>IF(N131="základní",J131,0)</f>
        <v>0</v>
      </c>
      <c r="BF131" s="188">
        <f>IF(N131="snížená",J131,0)</f>
        <v>0</v>
      </c>
      <c r="BG131" s="188">
        <f>IF(N131="zákl. přenesená",J131,0)</f>
        <v>0</v>
      </c>
      <c r="BH131" s="188">
        <f>IF(N131="sníž. přenesená",J131,0)</f>
        <v>0</v>
      </c>
      <c r="BI131" s="188">
        <f>IF(N131="nulová",J131,0)</f>
        <v>0</v>
      </c>
      <c r="BJ131" s="16" t="s">
        <v>83</v>
      </c>
      <c r="BK131" s="188">
        <f>ROUND(I131*H131,2)</f>
        <v>0</v>
      </c>
      <c r="BL131" s="16" t="s">
        <v>165</v>
      </c>
      <c r="BM131" s="187" t="s">
        <v>250</v>
      </c>
    </row>
    <row r="132" spans="1:65" s="12" customFormat="1" ht="11.25" x14ac:dyDescent="0.2">
      <c r="B132" s="189"/>
      <c r="C132" s="190"/>
      <c r="D132" s="191" t="s">
        <v>153</v>
      </c>
      <c r="E132" s="192" t="s">
        <v>35</v>
      </c>
      <c r="F132" s="193" t="s">
        <v>214</v>
      </c>
      <c r="G132" s="190"/>
      <c r="H132" s="194">
        <v>1</v>
      </c>
      <c r="I132" s="195"/>
      <c r="J132" s="190"/>
      <c r="K132" s="190"/>
      <c r="L132" s="196"/>
      <c r="M132" s="197"/>
      <c r="N132" s="198"/>
      <c r="O132" s="198"/>
      <c r="P132" s="198"/>
      <c r="Q132" s="198"/>
      <c r="R132" s="198"/>
      <c r="S132" s="198"/>
      <c r="T132" s="199"/>
      <c r="AT132" s="200" t="s">
        <v>153</v>
      </c>
      <c r="AU132" s="200" t="s">
        <v>76</v>
      </c>
      <c r="AV132" s="12" t="s">
        <v>85</v>
      </c>
      <c r="AW132" s="12" t="s">
        <v>37</v>
      </c>
      <c r="AX132" s="12" t="s">
        <v>83</v>
      </c>
      <c r="AY132" s="200" t="s">
        <v>150</v>
      </c>
    </row>
    <row r="133" spans="1:65" s="2" customFormat="1" ht="24" customHeight="1" x14ac:dyDescent="0.2">
      <c r="A133" s="33"/>
      <c r="B133" s="34"/>
      <c r="C133" s="175" t="s">
        <v>251</v>
      </c>
      <c r="D133" s="175" t="s">
        <v>144</v>
      </c>
      <c r="E133" s="176" t="s">
        <v>252</v>
      </c>
      <c r="F133" s="177" t="s">
        <v>253</v>
      </c>
      <c r="G133" s="178" t="s">
        <v>147</v>
      </c>
      <c r="H133" s="179">
        <v>144</v>
      </c>
      <c r="I133" s="180"/>
      <c r="J133" s="181">
        <f>ROUND(I133*H133,2)</f>
        <v>0</v>
      </c>
      <c r="K133" s="177" t="s">
        <v>148</v>
      </c>
      <c r="L133" s="182"/>
      <c r="M133" s="183" t="s">
        <v>35</v>
      </c>
      <c r="N133" s="184" t="s">
        <v>47</v>
      </c>
      <c r="O133" s="63"/>
      <c r="P133" s="185">
        <f>O133*H133</f>
        <v>0</v>
      </c>
      <c r="Q133" s="185">
        <v>1.23E-3</v>
      </c>
      <c r="R133" s="185">
        <f>Q133*H133</f>
        <v>0.17712</v>
      </c>
      <c r="S133" s="185">
        <v>0</v>
      </c>
      <c r="T133" s="186">
        <f>S133*H133</f>
        <v>0</v>
      </c>
      <c r="U133" s="33"/>
      <c r="V133" s="33"/>
      <c r="W133" s="33"/>
      <c r="X133" s="33"/>
      <c r="Y133" s="33"/>
      <c r="Z133" s="33"/>
      <c r="AA133" s="33"/>
      <c r="AB133" s="33"/>
      <c r="AC133" s="33"/>
      <c r="AD133" s="33"/>
      <c r="AE133" s="33"/>
      <c r="AR133" s="187" t="s">
        <v>149</v>
      </c>
      <c r="AT133" s="187" t="s">
        <v>144</v>
      </c>
      <c r="AU133" s="187" t="s">
        <v>76</v>
      </c>
      <c r="AY133" s="16" t="s">
        <v>150</v>
      </c>
      <c r="BE133" s="188">
        <f>IF(N133="základní",J133,0)</f>
        <v>0</v>
      </c>
      <c r="BF133" s="188">
        <f>IF(N133="snížená",J133,0)</f>
        <v>0</v>
      </c>
      <c r="BG133" s="188">
        <f>IF(N133="zákl. přenesená",J133,0)</f>
        <v>0</v>
      </c>
      <c r="BH133" s="188">
        <f>IF(N133="sníž. přenesená",J133,0)</f>
        <v>0</v>
      </c>
      <c r="BI133" s="188">
        <f>IF(N133="nulová",J133,0)</f>
        <v>0</v>
      </c>
      <c r="BJ133" s="16" t="s">
        <v>83</v>
      </c>
      <c r="BK133" s="188">
        <f>ROUND(I133*H133,2)</f>
        <v>0</v>
      </c>
      <c r="BL133" s="16" t="s">
        <v>151</v>
      </c>
      <c r="BM133" s="187" t="s">
        <v>254</v>
      </c>
    </row>
    <row r="134" spans="1:65" s="12" customFormat="1" ht="11.25" x14ac:dyDescent="0.2">
      <c r="B134" s="189"/>
      <c r="C134" s="190"/>
      <c r="D134" s="191" t="s">
        <v>153</v>
      </c>
      <c r="E134" s="192" t="s">
        <v>35</v>
      </c>
      <c r="F134" s="193" t="s">
        <v>568</v>
      </c>
      <c r="G134" s="190"/>
      <c r="H134" s="194">
        <v>144</v>
      </c>
      <c r="I134" s="195"/>
      <c r="J134" s="190"/>
      <c r="K134" s="190"/>
      <c r="L134" s="196"/>
      <c r="M134" s="197"/>
      <c r="N134" s="198"/>
      <c r="O134" s="198"/>
      <c r="P134" s="198"/>
      <c r="Q134" s="198"/>
      <c r="R134" s="198"/>
      <c r="S134" s="198"/>
      <c r="T134" s="199"/>
      <c r="AT134" s="200" t="s">
        <v>153</v>
      </c>
      <c r="AU134" s="200" t="s">
        <v>76</v>
      </c>
      <c r="AV134" s="12" t="s">
        <v>85</v>
      </c>
      <c r="AW134" s="12" t="s">
        <v>37</v>
      </c>
      <c r="AX134" s="12" t="s">
        <v>83</v>
      </c>
      <c r="AY134" s="200" t="s">
        <v>150</v>
      </c>
    </row>
    <row r="135" spans="1:65" s="2" customFormat="1" ht="24" customHeight="1" x14ac:dyDescent="0.2">
      <c r="A135" s="33"/>
      <c r="B135" s="34"/>
      <c r="C135" s="175" t="s">
        <v>151</v>
      </c>
      <c r="D135" s="175" t="s">
        <v>144</v>
      </c>
      <c r="E135" s="176" t="s">
        <v>256</v>
      </c>
      <c r="F135" s="177" t="s">
        <v>257</v>
      </c>
      <c r="G135" s="178" t="s">
        <v>147</v>
      </c>
      <c r="H135" s="179">
        <v>726</v>
      </c>
      <c r="I135" s="180"/>
      <c r="J135" s="181">
        <f>ROUND(I135*H135,2)</f>
        <v>0</v>
      </c>
      <c r="K135" s="177" t="s">
        <v>148</v>
      </c>
      <c r="L135" s="182"/>
      <c r="M135" s="183" t="s">
        <v>35</v>
      </c>
      <c r="N135" s="184" t="s">
        <v>47</v>
      </c>
      <c r="O135" s="63"/>
      <c r="P135" s="185">
        <f>O135*H135</f>
        <v>0</v>
      </c>
      <c r="Q135" s="185">
        <v>9.0000000000000006E-5</v>
      </c>
      <c r="R135" s="185">
        <f>Q135*H135</f>
        <v>6.5340000000000009E-2</v>
      </c>
      <c r="S135" s="185">
        <v>0</v>
      </c>
      <c r="T135" s="186">
        <f>S135*H135</f>
        <v>0</v>
      </c>
      <c r="U135" s="33"/>
      <c r="V135" s="33"/>
      <c r="W135" s="33"/>
      <c r="X135" s="33"/>
      <c r="Y135" s="33"/>
      <c r="Z135" s="33"/>
      <c r="AA135" s="33"/>
      <c r="AB135" s="33"/>
      <c r="AC135" s="33"/>
      <c r="AD135" s="33"/>
      <c r="AE135" s="33"/>
      <c r="AR135" s="187" t="s">
        <v>149</v>
      </c>
      <c r="AT135" s="187" t="s">
        <v>144</v>
      </c>
      <c r="AU135" s="187" t="s">
        <v>76</v>
      </c>
      <c r="AY135" s="16" t="s">
        <v>150</v>
      </c>
      <c r="BE135" s="188">
        <f>IF(N135="základní",J135,0)</f>
        <v>0</v>
      </c>
      <c r="BF135" s="188">
        <f>IF(N135="snížená",J135,0)</f>
        <v>0</v>
      </c>
      <c r="BG135" s="188">
        <f>IF(N135="zákl. přenesená",J135,0)</f>
        <v>0</v>
      </c>
      <c r="BH135" s="188">
        <f>IF(N135="sníž. přenesená",J135,0)</f>
        <v>0</v>
      </c>
      <c r="BI135" s="188">
        <f>IF(N135="nulová",J135,0)</f>
        <v>0</v>
      </c>
      <c r="BJ135" s="16" t="s">
        <v>83</v>
      </c>
      <c r="BK135" s="188">
        <f>ROUND(I135*H135,2)</f>
        <v>0</v>
      </c>
      <c r="BL135" s="16" t="s">
        <v>151</v>
      </c>
      <c r="BM135" s="187" t="s">
        <v>258</v>
      </c>
    </row>
    <row r="136" spans="1:65" s="12" customFormat="1" ht="11.25" x14ac:dyDescent="0.2">
      <c r="B136" s="189"/>
      <c r="C136" s="190"/>
      <c r="D136" s="191" t="s">
        <v>153</v>
      </c>
      <c r="E136" s="192" t="s">
        <v>35</v>
      </c>
      <c r="F136" s="193" t="s">
        <v>569</v>
      </c>
      <c r="G136" s="190"/>
      <c r="H136" s="194">
        <v>726</v>
      </c>
      <c r="I136" s="195"/>
      <c r="J136" s="190"/>
      <c r="K136" s="190"/>
      <c r="L136" s="196"/>
      <c r="M136" s="197"/>
      <c r="N136" s="198"/>
      <c r="O136" s="198"/>
      <c r="P136" s="198"/>
      <c r="Q136" s="198"/>
      <c r="R136" s="198"/>
      <c r="S136" s="198"/>
      <c r="T136" s="199"/>
      <c r="AT136" s="200" t="s">
        <v>153</v>
      </c>
      <c r="AU136" s="200" t="s">
        <v>76</v>
      </c>
      <c r="AV136" s="12" t="s">
        <v>85</v>
      </c>
      <c r="AW136" s="12" t="s">
        <v>37</v>
      </c>
      <c r="AX136" s="12" t="s">
        <v>83</v>
      </c>
      <c r="AY136" s="200" t="s">
        <v>150</v>
      </c>
    </row>
    <row r="137" spans="1:65" s="2" customFormat="1" ht="24" customHeight="1" x14ac:dyDescent="0.2">
      <c r="A137" s="33"/>
      <c r="B137" s="34"/>
      <c r="C137" s="175" t="s">
        <v>264</v>
      </c>
      <c r="D137" s="175" t="s">
        <v>144</v>
      </c>
      <c r="E137" s="176" t="s">
        <v>265</v>
      </c>
      <c r="F137" s="177" t="s">
        <v>266</v>
      </c>
      <c r="G137" s="178" t="s">
        <v>147</v>
      </c>
      <c r="H137" s="179">
        <v>84</v>
      </c>
      <c r="I137" s="180"/>
      <c r="J137" s="181">
        <f>ROUND(I137*H137,2)</f>
        <v>0</v>
      </c>
      <c r="K137" s="177" t="s">
        <v>148</v>
      </c>
      <c r="L137" s="182"/>
      <c r="M137" s="183" t="s">
        <v>35</v>
      </c>
      <c r="N137" s="184" t="s">
        <v>47</v>
      </c>
      <c r="O137" s="63"/>
      <c r="P137" s="185">
        <f>O137*H137</f>
        <v>0</v>
      </c>
      <c r="Q137" s="185">
        <v>3.2000000000000003E-4</v>
      </c>
      <c r="R137" s="185">
        <f>Q137*H137</f>
        <v>2.6880000000000001E-2</v>
      </c>
      <c r="S137" s="185">
        <v>0</v>
      </c>
      <c r="T137" s="186">
        <f>S137*H137</f>
        <v>0</v>
      </c>
      <c r="U137" s="33"/>
      <c r="V137" s="33"/>
      <c r="W137" s="33"/>
      <c r="X137" s="33"/>
      <c r="Y137" s="33"/>
      <c r="Z137" s="33"/>
      <c r="AA137" s="33"/>
      <c r="AB137" s="33"/>
      <c r="AC137" s="33"/>
      <c r="AD137" s="33"/>
      <c r="AE137" s="33"/>
      <c r="AR137" s="187" t="s">
        <v>149</v>
      </c>
      <c r="AT137" s="187" t="s">
        <v>144</v>
      </c>
      <c r="AU137" s="187" t="s">
        <v>76</v>
      </c>
      <c r="AY137" s="16" t="s">
        <v>150</v>
      </c>
      <c r="BE137" s="188">
        <f>IF(N137="základní",J137,0)</f>
        <v>0</v>
      </c>
      <c r="BF137" s="188">
        <f>IF(N137="snížená",J137,0)</f>
        <v>0</v>
      </c>
      <c r="BG137" s="188">
        <f>IF(N137="zákl. přenesená",J137,0)</f>
        <v>0</v>
      </c>
      <c r="BH137" s="188">
        <f>IF(N137="sníž. přenesená",J137,0)</f>
        <v>0</v>
      </c>
      <c r="BI137" s="188">
        <f>IF(N137="nulová",J137,0)</f>
        <v>0</v>
      </c>
      <c r="BJ137" s="16" t="s">
        <v>83</v>
      </c>
      <c r="BK137" s="188">
        <f>ROUND(I137*H137,2)</f>
        <v>0</v>
      </c>
      <c r="BL137" s="16" t="s">
        <v>151</v>
      </c>
      <c r="BM137" s="187" t="s">
        <v>267</v>
      </c>
    </row>
    <row r="138" spans="1:65" s="12" customFormat="1" ht="11.25" x14ac:dyDescent="0.2">
      <c r="B138" s="189"/>
      <c r="C138" s="190"/>
      <c r="D138" s="191" t="s">
        <v>153</v>
      </c>
      <c r="E138" s="192" t="s">
        <v>35</v>
      </c>
      <c r="F138" s="193" t="s">
        <v>570</v>
      </c>
      <c r="G138" s="190"/>
      <c r="H138" s="194">
        <v>84</v>
      </c>
      <c r="I138" s="195"/>
      <c r="J138" s="190"/>
      <c r="K138" s="190"/>
      <c r="L138" s="196"/>
      <c r="M138" s="197"/>
      <c r="N138" s="198"/>
      <c r="O138" s="198"/>
      <c r="P138" s="198"/>
      <c r="Q138" s="198"/>
      <c r="R138" s="198"/>
      <c r="S138" s="198"/>
      <c r="T138" s="199"/>
      <c r="AT138" s="200" t="s">
        <v>153</v>
      </c>
      <c r="AU138" s="200" t="s">
        <v>76</v>
      </c>
      <c r="AV138" s="12" t="s">
        <v>85</v>
      </c>
      <c r="AW138" s="12" t="s">
        <v>37</v>
      </c>
      <c r="AX138" s="12" t="s">
        <v>83</v>
      </c>
      <c r="AY138" s="200" t="s">
        <v>150</v>
      </c>
    </row>
    <row r="139" spans="1:65" s="2" customFormat="1" ht="24" customHeight="1" x14ac:dyDescent="0.2">
      <c r="A139" s="33"/>
      <c r="B139" s="34"/>
      <c r="C139" s="175" t="s">
        <v>269</v>
      </c>
      <c r="D139" s="175" t="s">
        <v>144</v>
      </c>
      <c r="E139" s="176" t="s">
        <v>270</v>
      </c>
      <c r="F139" s="177" t="s">
        <v>271</v>
      </c>
      <c r="G139" s="178" t="s">
        <v>147</v>
      </c>
      <c r="H139" s="179">
        <v>84</v>
      </c>
      <c r="I139" s="180"/>
      <c r="J139" s="181">
        <f>ROUND(I139*H139,2)</f>
        <v>0</v>
      </c>
      <c r="K139" s="177" t="s">
        <v>148</v>
      </c>
      <c r="L139" s="182"/>
      <c r="M139" s="183" t="s">
        <v>35</v>
      </c>
      <c r="N139" s="184" t="s">
        <v>47</v>
      </c>
      <c r="O139" s="63"/>
      <c r="P139" s="185">
        <f>O139*H139</f>
        <v>0</v>
      </c>
      <c r="Q139" s="185">
        <v>1.2E-4</v>
      </c>
      <c r="R139" s="185">
        <f>Q139*H139</f>
        <v>1.008E-2</v>
      </c>
      <c r="S139" s="185">
        <v>0</v>
      </c>
      <c r="T139" s="186">
        <f>S139*H139</f>
        <v>0</v>
      </c>
      <c r="U139" s="33"/>
      <c r="V139" s="33"/>
      <c r="W139" s="33"/>
      <c r="X139" s="33"/>
      <c r="Y139" s="33"/>
      <c r="Z139" s="33"/>
      <c r="AA139" s="33"/>
      <c r="AB139" s="33"/>
      <c r="AC139" s="33"/>
      <c r="AD139" s="33"/>
      <c r="AE139" s="33"/>
      <c r="AR139" s="187" t="s">
        <v>149</v>
      </c>
      <c r="AT139" s="187" t="s">
        <v>144</v>
      </c>
      <c r="AU139" s="187" t="s">
        <v>76</v>
      </c>
      <c r="AY139" s="16" t="s">
        <v>150</v>
      </c>
      <c r="BE139" s="188">
        <f>IF(N139="základní",J139,0)</f>
        <v>0</v>
      </c>
      <c r="BF139" s="188">
        <f>IF(N139="snížená",J139,0)</f>
        <v>0</v>
      </c>
      <c r="BG139" s="188">
        <f>IF(N139="zákl. přenesená",J139,0)</f>
        <v>0</v>
      </c>
      <c r="BH139" s="188">
        <f>IF(N139="sníž. přenesená",J139,0)</f>
        <v>0</v>
      </c>
      <c r="BI139" s="188">
        <f>IF(N139="nulová",J139,0)</f>
        <v>0</v>
      </c>
      <c r="BJ139" s="16" t="s">
        <v>83</v>
      </c>
      <c r="BK139" s="188">
        <f>ROUND(I139*H139,2)</f>
        <v>0</v>
      </c>
      <c r="BL139" s="16" t="s">
        <v>151</v>
      </c>
      <c r="BM139" s="187" t="s">
        <v>272</v>
      </c>
    </row>
    <row r="140" spans="1:65" s="12" customFormat="1" ht="11.25" x14ac:dyDescent="0.2">
      <c r="B140" s="189"/>
      <c r="C140" s="190"/>
      <c r="D140" s="191" t="s">
        <v>153</v>
      </c>
      <c r="E140" s="192" t="s">
        <v>35</v>
      </c>
      <c r="F140" s="193" t="s">
        <v>570</v>
      </c>
      <c r="G140" s="190"/>
      <c r="H140" s="194">
        <v>84</v>
      </c>
      <c r="I140" s="195"/>
      <c r="J140" s="190"/>
      <c r="K140" s="190"/>
      <c r="L140" s="196"/>
      <c r="M140" s="197"/>
      <c r="N140" s="198"/>
      <c r="O140" s="198"/>
      <c r="P140" s="198"/>
      <c r="Q140" s="198"/>
      <c r="R140" s="198"/>
      <c r="S140" s="198"/>
      <c r="T140" s="199"/>
      <c r="AT140" s="200" t="s">
        <v>153</v>
      </c>
      <c r="AU140" s="200" t="s">
        <v>76</v>
      </c>
      <c r="AV140" s="12" t="s">
        <v>85</v>
      </c>
      <c r="AW140" s="12" t="s">
        <v>37</v>
      </c>
      <c r="AX140" s="12" t="s">
        <v>83</v>
      </c>
      <c r="AY140" s="200" t="s">
        <v>150</v>
      </c>
    </row>
    <row r="141" spans="1:65" s="2" customFormat="1" ht="24" customHeight="1" x14ac:dyDescent="0.2">
      <c r="A141" s="33"/>
      <c r="B141" s="34"/>
      <c r="C141" s="175" t="s">
        <v>273</v>
      </c>
      <c r="D141" s="175" t="s">
        <v>144</v>
      </c>
      <c r="E141" s="176" t="s">
        <v>274</v>
      </c>
      <c r="F141" s="177" t="s">
        <v>275</v>
      </c>
      <c r="G141" s="178" t="s">
        <v>147</v>
      </c>
      <c r="H141" s="179">
        <v>122</v>
      </c>
      <c r="I141" s="180"/>
      <c r="J141" s="181">
        <f>ROUND(I141*H141,2)</f>
        <v>0</v>
      </c>
      <c r="K141" s="177" t="s">
        <v>148</v>
      </c>
      <c r="L141" s="182"/>
      <c r="M141" s="183" t="s">
        <v>35</v>
      </c>
      <c r="N141" s="184" t="s">
        <v>47</v>
      </c>
      <c r="O141" s="63"/>
      <c r="P141" s="185">
        <f>O141*H141</f>
        <v>0</v>
      </c>
      <c r="Q141" s="185">
        <v>1.8000000000000001E-4</v>
      </c>
      <c r="R141" s="185">
        <f>Q141*H141</f>
        <v>2.196E-2</v>
      </c>
      <c r="S141" s="185">
        <v>0</v>
      </c>
      <c r="T141" s="186">
        <f>S141*H141</f>
        <v>0</v>
      </c>
      <c r="U141" s="33"/>
      <c r="V141" s="33"/>
      <c r="W141" s="33"/>
      <c r="X141" s="33"/>
      <c r="Y141" s="33"/>
      <c r="Z141" s="33"/>
      <c r="AA141" s="33"/>
      <c r="AB141" s="33"/>
      <c r="AC141" s="33"/>
      <c r="AD141" s="33"/>
      <c r="AE141" s="33"/>
      <c r="AR141" s="187" t="s">
        <v>149</v>
      </c>
      <c r="AT141" s="187" t="s">
        <v>144</v>
      </c>
      <c r="AU141" s="187" t="s">
        <v>76</v>
      </c>
      <c r="AY141" s="16" t="s">
        <v>150</v>
      </c>
      <c r="BE141" s="188">
        <f>IF(N141="základní",J141,0)</f>
        <v>0</v>
      </c>
      <c r="BF141" s="188">
        <f>IF(N141="snížená",J141,0)</f>
        <v>0</v>
      </c>
      <c r="BG141" s="188">
        <f>IF(N141="zákl. přenesená",J141,0)</f>
        <v>0</v>
      </c>
      <c r="BH141" s="188">
        <f>IF(N141="sníž. přenesená",J141,0)</f>
        <v>0</v>
      </c>
      <c r="BI141" s="188">
        <f>IF(N141="nulová",J141,0)</f>
        <v>0</v>
      </c>
      <c r="BJ141" s="16" t="s">
        <v>83</v>
      </c>
      <c r="BK141" s="188">
        <f>ROUND(I141*H141,2)</f>
        <v>0</v>
      </c>
      <c r="BL141" s="16" t="s">
        <v>151</v>
      </c>
      <c r="BM141" s="187" t="s">
        <v>276</v>
      </c>
    </row>
    <row r="142" spans="1:65" s="12" customFormat="1" ht="11.25" x14ac:dyDescent="0.2">
      <c r="B142" s="189"/>
      <c r="C142" s="190"/>
      <c r="D142" s="191" t="s">
        <v>153</v>
      </c>
      <c r="E142" s="192" t="s">
        <v>35</v>
      </c>
      <c r="F142" s="193" t="s">
        <v>571</v>
      </c>
      <c r="G142" s="190"/>
      <c r="H142" s="194">
        <v>122</v>
      </c>
      <c r="I142" s="195"/>
      <c r="J142" s="190"/>
      <c r="K142" s="190"/>
      <c r="L142" s="196"/>
      <c r="M142" s="197"/>
      <c r="N142" s="198"/>
      <c r="O142" s="198"/>
      <c r="P142" s="198"/>
      <c r="Q142" s="198"/>
      <c r="R142" s="198"/>
      <c r="S142" s="198"/>
      <c r="T142" s="199"/>
      <c r="AT142" s="200" t="s">
        <v>153</v>
      </c>
      <c r="AU142" s="200" t="s">
        <v>76</v>
      </c>
      <c r="AV142" s="12" t="s">
        <v>85</v>
      </c>
      <c r="AW142" s="12" t="s">
        <v>37</v>
      </c>
      <c r="AX142" s="12" t="s">
        <v>83</v>
      </c>
      <c r="AY142" s="200" t="s">
        <v>150</v>
      </c>
    </row>
    <row r="143" spans="1:65" s="2" customFormat="1" ht="24" customHeight="1" x14ac:dyDescent="0.2">
      <c r="A143" s="33"/>
      <c r="B143" s="34"/>
      <c r="C143" s="175" t="s">
        <v>149</v>
      </c>
      <c r="D143" s="175" t="s">
        <v>144</v>
      </c>
      <c r="E143" s="176" t="s">
        <v>278</v>
      </c>
      <c r="F143" s="177" t="s">
        <v>279</v>
      </c>
      <c r="G143" s="178" t="s">
        <v>147</v>
      </c>
      <c r="H143" s="179">
        <v>108</v>
      </c>
      <c r="I143" s="180"/>
      <c r="J143" s="181">
        <f>ROUND(I143*H143,2)</f>
        <v>0</v>
      </c>
      <c r="K143" s="177" t="s">
        <v>148</v>
      </c>
      <c r="L143" s="182"/>
      <c r="M143" s="183" t="s">
        <v>35</v>
      </c>
      <c r="N143" s="184" t="s">
        <v>47</v>
      </c>
      <c r="O143" s="63"/>
      <c r="P143" s="185">
        <f>O143*H143</f>
        <v>0</v>
      </c>
      <c r="Q143" s="185">
        <v>9.0000000000000006E-5</v>
      </c>
      <c r="R143" s="185">
        <f>Q143*H143</f>
        <v>9.7200000000000012E-3</v>
      </c>
      <c r="S143" s="185">
        <v>0</v>
      </c>
      <c r="T143" s="186">
        <f>S143*H143</f>
        <v>0</v>
      </c>
      <c r="U143" s="33"/>
      <c r="V143" s="33"/>
      <c r="W143" s="33"/>
      <c r="X143" s="33"/>
      <c r="Y143" s="33"/>
      <c r="Z143" s="33"/>
      <c r="AA143" s="33"/>
      <c r="AB143" s="33"/>
      <c r="AC143" s="33"/>
      <c r="AD143" s="33"/>
      <c r="AE143" s="33"/>
      <c r="AR143" s="187" t="s">
        <v>149</v>
      </c>
      <c r="AT143" s="187" t="s">
        <v>144</v>
      </c>
      <c r="AU143" s="187" t="s">
        <v>76</v>
      </c>
      <c r="AY143" s="16" t="s">
        <v>150</v>
      </c>
      <c r="BE143" s="188">
        <f>IF(N143="základní",J143,0)</f>
        <v>0</v>
      </c>
      <c r="BF143" s="188">
        <f>IF(N143="snížená",J143,0)</f>
        <v>0</v>
      </c>
      <c r="BG143" s="188">
        <f>IF(N143="zákl. přenesená",J143,0)</f>
        <v>0</v>
      </c>
      <c r="BH143" s="188">
        <f>IF(N143="sníž. přenesená",J143,0)</f>
        <v>0</v>
      </c>
      <c r="BI143" s="188">
        <f>IF(N143="nulová",J143,0)</f>
        <v>0</v>
      </c>
      <c r="BJ143" s="16" t="s">
        <v>83</v>
      </c>
      <c r="BK143" s="188">
        <f>ROUND(I143*H143,2)</f>
        <v>0</v>
      </c>
      <c r="BL143" s="16" t="s">
        <v>151</v>
      </c>
      <c r="BM143" s="187" t="s">
        <v>280</v>
      </c>
    </row>
    <row r="144" spans="1:65" s="12" customFormat="1" ht="11.25" x14ac:dyDescent="0.2">
      <c r="B144" s="189"/>
      <c r="C144" s="190"/>
      <c r="D144" s="191" t="s">
        <v>153</v>
      </c>
      <c r="E144" s="192" t="s">
        <v>35</v>
      </c>
      <c r="F144" s="193" t="s">
        <v>572</v>
      </c>
      <c r="G144" s="190"/>
      <c r="H144" s="194">
        <v>108</v>
      </c>
      <c r="I144" s="195"/>
      <c r="J144" s="190"/>
      <c r="K144" s="190"/>
      <c r="L144" s="196"/>
      <c r="M144" s="197"/>
      <c r="N144" s="198"/>
      <c r="O144" s="198"/>
      <c r="P144" s="198"/>
      <c r="Q144" s="198"/>
      <c r="R144" s="198"/>
      <c r="S144" s="198"/>
      <c r="T144" s="199"/>
      <c r="AT144" s="200" t="s">
        <v>153</v>
      </c>
      <c r="AU144" s="200" t="s">
        <v>76</v>
      </c>
      <c r="AV144" s="12" t="s">
        <v>85</v>
      </c>
      <c r="AW144" s="12" t="s">
        <v>37</v>
      </c>
      <c r="AX144" s="12" t="s">
        <v>83</v>
      </c>
      <c r="AY144" s="200" t="s">
        <v>150</v>
      </c>
    </row>
    <row r="145" spans="1:65" s="2" customFormat="1" ht="24" customHeight="1" x14ac:dyDescent="0.2">
      <c r="A145" s="33"/>
      <c r="B145" s="34"/>
      <c r="C145" s="175" t="s">
        <v>282</v>
      </c>
      <c r="D145" s="175" t="s">
        <v>144</v>
      </c>
      <c r="E145" s="176" t="s">
        <v>283</v>
      </c>
      <c r="F145" s="177" t="s">
        <v>284</v>
      </c>
      <c r="G145" s="178" t="s">
        <v>285</v>
      </c>
      <c r="H145" s="179">
        <v>15</v>
      </c>
      <c r="I145" s="180"/>
      <c r="J145" s="181">
        <f>ROUND(I145*H145,2)</f>
        <v>0</v>
      </c>
      <c r="K145" s="177" t="s">
        <v>148</v>
      </c>
      <c r="L145" s="182"/>
      <c r="M145" s="183" t="s">
        <v>35</v>
      </c>
      <c r="N145" s="184" t="s">
        <v>47</v>
      </c>
      <c r="O145" s="63"/>
      <c r="P145" s="185">
        <f>O145*H145</f>
        <v>0</v>
      </c>
      <c r="Q145" s="185">
        <v>1E-3</v>
      </c>
      <c r="R145" s="185">
        <f>Q145*H145</f>
        <v>1.4999999999999999E-2</v>
      </c>
      <c r="S145" s="185">
        <v>0</v>
      </c>
      <c r="T145" s="186">
        <f>S145*H145</f>
        <v>0</v>
      </c>
      <c r="U145" s="33"/>
      <c r="V145" s="33"/>
      <c r="W145" s="33"/>
      <c r="X145" s="33"/>
      <c r="Y145" s="33"/>
      <c r="Z145" s="33"/>
      <c r="AA145" s="33"/>
      <c r="AB145" s="33"/>
      <c r="AC145" s="33"/>
      <c r="AD145" s="33"/>
      <c r="AE145" s="33"/>
      <c r="AR145" s="187" t="s">
        <v>149</v>
      </c>
      <c r="AT145" s="187" t="s">
        <v>144</v>
      </c>
      <c r="AU145" s="187" t="s">
        <v>76</v>
      </c>
      <c r="AY145" s="16" t="s">
        <v>150</v>
      </c>
      <c r="BE145" s="188">
        <f>IF(N145="základní",J145,0)</f>
        <v>0</v>
      </c>
      <c r="BF145" s="188">
        <f>IF(N145="snížená",J145,0)</f>
        <v>0</v>
      </c>
      <c r="BG145" s="188">
        <f>IF(N145="zákl. přenesená",J145,0)</f>
        <v>0</v>
      </c>
      <c r="BH145" s="188">
        <f>IF(N145="sníž. přenesená",J145,0)</f>
        <v>0</v>
      </c>
      <c r="BI145" s="188">
        <f>IF(N145="nulová",J145,0)</f>
        <v>0</v>
      </c>
      <c r="BJ145" s="16" t="s">
        <v>83</v>
      </c>
      <c r="BK145" s="188">
        <f>ROUND(I145*H145,2)</f>
        <v>0</v>
      </c>
      <c r="BL145" s="16" t="s">
        <v>151</v>
      </c>
      <c r="BM145" s="187" t="s">
        <v>286</v>
      </c>
    </row>
    <row r="146" spans="1:65" s="12" customFormat="1" ht="11.25" x14ac:dyDescent="0.2">
      <c r="B146" s="189"/>
      <c r="C146" s="190"/>
      <c r="D146" s="191" t="s">
        <v>153</v>
      </c>
      <c r="E146" s="192" t="s">
        <v>35</v>
      </c>
      <c r="F146" s="193" t="s">
        <v>287</v>
      </c>
      <c r="G146" s="190"/>
      <c r="H146" s="194">
        <v>15</v>
      </c>
      <c r="I146" s="195"/>
      <c r="J146" s="190"/>
      <c r="K146" s="190"/>
      <c r="L146" s="196"/>
      <c r="M146" s="197"/>
      <c r="N146" s="198"/>
      <c r="O146" s="198"/>
      <c r="P146" s="198"/>
      <c r="Q146" s="198"/>
      <c r="R146" s="198"/>
      <c r="S146" s="198"/>
      <c r="T146" s="199"/>
      <c r="AT146" s="200" t="s">
        <v>153</v>
      </c>
      <c r="AU146" s="200" t="s">
        <v>76</v>
      </c>
      <c r="AV146" s="12" t="s">
        <v>85</v>
      </c>
      <c r="AW146" s="12" t="s">
        <v>37</v>
      </c>
      <c r="AX146" s="12" t="s">
        <v>83</v>
      </c>
      <c r="AY146" s="200" t="s">
        <v>150</v>
      </c>
    </row>
    <row r="147" spans="1:65" s="2" customFormat="1" ht="24" customHeight="1" x14ac:dyDescent="0.2">
      <c r="A147" s="33"/>
      <c r="B147" s="34"/>
      <c r="C147" s="175" t="s">
        <v>288</v>
      </c>
      <c r="D147" s="175" t="s">
        <v>144</v>
      </c>
      <c r="E147" s="176" t="s">
        <v>289</v>
      </c>
      <c r="F147" s="177" t="s">
        <v>290</v>
      </c>
      <c r="G147" s="178" t="s">
        <v>291</v>
      </c>
      <c r="H147" s="179">
        <v>2.1</v>
      </c>
      <c r="I147" s="180"/>
      <c r="J147" s="181">
        <f>ROUND(I147*H147,2)</f>
        <v>0</v>
      </c>
      <c r="K147" s="177" t="s">
        <v>148</v>
      </c>
      <c r="L147" s="182"/>
      <c r="M147" s="183" t="s">
        <v>35</v>
      </c>
      <c r="N147" s="184" t="s">
        <v>47</v>
      </c>
      <c r="O147" s="63"/>
      <c r="P147" s="185">
        <f>O147*H147</f>
        <v>0</v>
      </c>
      <c r="Q147" s="185">
        <v>1</v>
      </c>
      <c r="R147" s="185">
        <f>Q147*H147</f>
        <v>2.1</v>
      </c>
      <c r="S147" s="185">
        <v>0</v>
      </c>
      <c r="T147" s="186">
        <f>S147*H147</f>
        <v>0</v>
      </c>
      <c r="U147" s="33"/>
      <c r="V147" s="33"/>
      <c r="W147" s="33"/>
      <c r="X147" s="33"/>
      <c r="Y147" s="33"/>
      <c r="Z147" s="33"/>
      <c r="AA147" s="33"/>
      <c r="AB147" s="33"/>
      <c r="AC147" s="33"/>
      <c r="AD147" s="33"/>
      <c r="AE147" s="33"/>
      <c r="AR147" s="187" t="s">
        <v>165</v>
      </c>
      <c r="AT147" s="187" t="s">
        <v>144</v>
      </c>
      <c r="AU147" s="187" t="s">
        <v>76</v>
      </c>
      <c r="AY147" s="16" t="s">
        <v>150</v>
      </c>
      <c r="BE147" s="188">
        <f>IF(N147="základní",J147,0)</f>
        <v>0</v>
      </c>
      <c r="BF147" s="188">
        <f>IF(N147="snížená",J147,0)</f>
        <v>0</v>
      </c>
      <c r="BG147" s="188">
        <f>IF(N147="zákl. přenesená",J147,0)</f>
        <v>0</v>
      </c>
      <c r="BH147" s="188">
        <f>IF(N147="sníž. přenesená",J147,0)</f>
        <v>0</v>
      </c>
      <c r="BI147" s="188">
        <f>IF(N147="nulová",J147,0)</f>
        <v>0</v>
      </c>
      <c r="BJ147" s="16" t="s">
        <v>83</v>
      </c>
      <c r="BK147" s="188">
        <f>ROUND(I147*H147,2)</f>
        <v>0</v>
      </c>
      <c r="BL147" s="16" t="s">
        <v>165</v>
      </c>
      <c r="BM147" s="187" t="s">
        <v>292</v>
      </c>
    </row>
    <row r="148" spans="1:65" s="2" customFormat="1" ht="19.5" x14ac:dyDescent="0.2">
      <c r="A148" s="33"/>
      <c r="B148" s="34"/>
      <c r="C148" s="35"/>
      <c r="D148" s="191" t="s">
        <v>159</v>
      </c>
      <c r="E148" s="35"/>
      <c r="F148" s="201" t="s">
        <v>573</v>
      </c>
      <c r="G148" s="35"/>
      <c r="H148" s="35"/>
      <c r="I148" s="114"/>
      <c r="J148" s="35"/>
      <c r="K148" s="35"/>
      <c r="L148" s="38"/>
      <c r="M148" s="202"/>
      <c r="N148" s="203"/>
      <c r="O148" s="63"/>
      <c r="P148" s="63"/>
      <c r="Q148" s="63"/>
      <c r="R148" s="63"/>
      <c r="S148" s="63"/>
      <c r="T148" s="64"/>
      <c r="U148" s="33"/>
      <c r="V148" s="33"/>
      <c r="W148" s="33"/>
      <c r="X148" s="33"/>
      <c r="Y148" s="33"/>
      <c r="Z148" s="33"/>
      <c r="AA148" s="33"/>
      <c r="AB148" s="33"/>
      <c r="AC148" s="33"/>
      <c r="AD148" s="33"/>
      <c r="AE148" s="33"/>
      <c r="AT148" s="16" t="s">
        <v>159</v>
      </c>
      <c r="AU148" s="16" t="s">
        <v>76</v>
      </c>
    </row>
    <row r="149" spans="1:65" s="12" customFormat="1" ht="11.25" x14ac:dyDescent="0.2">
      <c r="B149" s="189"/>
      <c r="C149" s="190"/>
      <c r="D149" s="191" t="s">
        <v>153</v>
      </c>
      <c r="E149" s="192" t="s">
        <v>35</v>
      </c>
      <c r="F149" s="193" t="s">
        <v>574</v>
      </c>
      <c r="G149" s="190"/>
      <c r="H149" s="194">
        <v>2.1</v>
      </c>
      <c r="I149" s="195"/>
      <c r="J149" s="190"/>
      <c r="K149" s="190"/>
      <c r="L149" s="196"/>
      <c r="M149" s="197"/>
      <c r="N149" s="198"/>
      <c r="O149" s="198"/>
      <c r="P149" s="198"/>
      <c r="Q149" s="198"/>
      <c r="R149" s="198"/>
      <c r="S149" s="198"/>
      <c r="T149" s="199"/>
      <c r="AT149" s="200" t="s">
        <v>153</v>
      </c>
      <c r="AU149" s="200" t="s">
        <v>76</v>
      </c>
      <c r="AV149" s="12" t="s">
        <v>85</v>
      </c>
      <c r="AW149" s="12" t="s">
        <v>37</v>
      </c>
      <c r="AX149" s="12" t="s">
        <v>83</v>
      </c>
      <c r="AY149" s="200" t="s">
        <v>150</v>
      </c>
    </row>
    <row r="150" spans="1:65" s="2" customFormat="1" ht="24" customHeight="1" x14ac:dyDescent="0.2">
      <c r="A150" s="33"/>
      <c r="B150" s="34"/>
      <c r="C150" s="175" t="s">
        <v>83</v>
      </c>
      <c r="D150" s="175" t="s">
        <v>144</v>
      </c>
      <c r="E150" s="176" t="s">
        <v>294</v>
      </c>
      <c r="F150" s="177" t="s">
        <v>295</v>
      </c>
      <c r="G150" s="178" t="s">
        <v>291</v>
      </c>
      <c r="H150" s="179">
        <v>75.599999999999994</v>
      </c>
      <c r="I150" s="180"/>
      <c r="J150" s="181">
        <f>ROUND(I150*H150,2)</f>
        <v>0</v>
      </c>
      <c r="K150" s="177" t="s">
        <v>148</v>
      </c>
      <c r="L150" s="182"/>
      <c r="M150" s="183" t="s">
        <v>35</v>
      </c>
      <c r="N150" s="184" t="s">
        <v>47</v>
      </c>
      <c r="O150" s="63"/>
      <c r="P150" s="185">
        <f>O150*H150</f>
        <v>0</v>
      </c>
      <c r="Q150" s="185">
        <v>1</v>
      </c>
      <c r="R150" s="185">
        <f>Q150*H150</f>
        <v>75.599999999999994</v>
      </c>
      <c r="S150" s="185">
        <v>0</v>
      </c>
      <c r="T150" s="186">
        <f>S150*H150</f>
        <v>0</v>
      </c>
      <c r="U150" s="33"/>
      <c r="V150" s="33"/>
      <c r="W150" s="33"/>
      <c r="X150" s="33"/>
      <c r="Y150" s="33"/>
      <c r="Z150" s="33"/>
      <c r="AA150" s="33"/>
      <c r="AB150" s="33"/>
      <c r="AC150" s="33"/>
      <c r="AD150" s="33"/>
      <c r="AE150" s="33"/>
      <c r="AR150" s="187" t="s">
        <v>149</v>
      </c>
      <c r="AT150" s="187" t="s">
        <v>144</v>
      </c>
      <c r="AU150" s="187" t="s">
        <v>76</v>
      </c>
      <c r="AY150" s="16" t="s">
        <v>150</v>
      </c>
      <c r="BE150" s="188">
        <f>IF(N150="základní",J150,0)</f>
        <v>0</v>
      </c>
      <c r="BF150" s="188">
        <f>IF(N150="snížená",J150,0)</f>
        <v>0</v>
      </c>
      <c r="BG150" s="188">
        <f>IF(N150="zákl. přenesená",J150,0)</f>
        <v>0</v>
      </c>
      <c r="BH150" s="188">
        <f>IF(N150="sníž. přenesená",J150,0)</f>
        <v>0</v>
      </c>
      <c r="BI150" s="188">
        <f>IF(N150="nulová",J150,0)</f>
        <v>0</v>
      </c>
      <c r="BJ150" s="16" t="s">
        <v>83</v>
      </c>
      <c r="BK150" s="188">
        <f>ROUND(I150*H150,2)</f>
        <v>0</v>
      </c>
      <c r="BL150" s="16" t="s">
        <v>151</v>
      </c>
      <c r="BM150" s="187" t="s">
        <v>296</v>
      </c>
    </row>
    <row r="151" spans="1:65" s="2" customFormat="1" ht="19.5" x14ac:dyDescent="0.2">
      <c r="A151" s="33"/>
      <c r="B151" s="34"/>
      <c r="C151" s="35"/>
      <c r="D151" s="191" t="s">
        <v>159</v>
      </c>
      <c r="E151" s="35"/>
      <c r="F151" s="201" t="s">
        <v>575</v>
      </c>
      <c r="G151" s="35"/>
      <c r="H151" s="35"/>
      <c r="I151" s="114"/>
      <c r="J151" s="35"/>
      <c r="K151" s="35"/>
      <c r="L151" s="38"/>
      <c r="M151" s="202"/>
      <c r="N151" s="203"/>
      <c r="O151" s="63"/>
      <c r="P151" s="63"/>
      <c r="Q151" s="63"/>
      <c r="R151" s="63"/>
      <c r="S151" s="63"/>
      <c r="T151" s="64"/>
      <c r="U151" s="33"/>
      <c r="V151" s="33"/>
      <c r="W151" s="33"/>
      <c r="X151" s="33"/>
      <c r="Y151" s="33"/>
      <c r="Z151" s="33"/>
      <c r="AA151" s="33"/>
      <c r="AB151" s="33"/>
      <c r="AC151" s="33"/>
      <c r="AD151" s="33"/>
      <c r="AE151" s="33"/>
      <c r="AT151" s="16" t="s">
        <v>159</v>
      </c>
      <c r="AU151" s="16" t="s">
        <v>76</v>
      </c>
    </row>
    <row r="152" spans="1:65" s="12" customFormat="1" ht="11.25" x14ac:dyDescent="0.2">
      <c r="B152" s="189"/>
      <c r="C152" s="190"/>
      <c r="D152" s="191" t="s">
        <v>153</v>
      </c>
      <c r="E152" s="192" t="s">
        <v>35</v>
      </c>
      <c r="F152" s="193" t="s">
        <v>576</v>
      </c>
      <c r="G152" s="190"/>
      <c r="H152" s="194">
        <v>75.599999999999994</v>
      </c>
      <c r="I152" s="195"/>
      <c r="J152" s="190"/>
      <c r="K152" s="190"/>
      <c r="L152" s="196"/>
      <c r="M152" s="197"/>
      <c r="N152" s="198"/>
      <c r="O152" s="198"/>
      <c r="P152" s="198"/>
      <c r="Q152" s="198"/>
      <c r="R152" s="198"/>
      <c r="S152" s="198"/>
      <c r="T152" s="199"/>
      <c r="AT152" s="200" t="s">
        <v>153</v>
      </c>
      <c r="AU152" s="200" t="s">
        <v>76</v>
      </c>
      <c r="AV152" s="12" t="s">
        <v>85</v>
      </c>
      <c r="AW152" s="12" t="s">
        <v>37</v>
      </c>
      <c r="AX152" s="12" t="s">
        <v>83</v>
      </c>
      <c r="AY152" s="200" t="s">
        <v>150</v>
      </c>
    </row>
    <row r="153" spans="1:65" s="13" customFormat="1" ht="25.9" customHeight="1" x14ac:dyDescent="0.2">
      <c r="B153" s="204"/>
      <c r="C153" s="205"/>
      <c r="D153" s="206" t="s">
        <v>75</v>
      </c>
      <c r="E153" s="207" t="s">
        <v>299</v>
      </c>
      <c r="F153" s="207" t="s">
        <v>300</v>
      </c>
      <c r="G153" s="205"/>
      <c r="H153" s="205"/>
      <c r="I153" s="208"/>
      <c r="J153" s="209">
        <f>BK153</f>
        <v>0</v>
      </c>
      <c r="K153" s="205"/>
      <c r="L153" s="210"/>
      <c r="M153" s="211"/>
      <c r="N153" s="212"/>
      <c r="O153" s="212"/>
      <c r="P153" s="213">
        <f>P154</f>
        <v>0</v>
      </c>
      <c r="Q153" s="212"/>
      <c r="R153" s="213">
        <f>R154</f>
        <v>0</v>
      </c>
      <c r="S153" s="212"/>
      <c r="T153" s="214">
        <f>T154</f>
        <v>0</v>
      </c>
      <c r="AR153" s="215" t="s">
        <v>83</v>
      </c>
      <c r="AT153" s="216" t="s">
        <v>75</v>
      </c>
      <c r="AU153" s="216" t="s">
        <v>76</v>
      </c>
      <c r="AY153" s="215" t="s">
        <v>150</v>
      </c>
      <c r="BK153" s="217">
        <f>BK154</f>
        <v>0</v>
      </c>
    </row>
    <row r="154" spans="1:65" s="13" customFormat="1" ht="22.9" customHeight="1" x14ac:dyDescent="0.2">
      <c r="B154" s="204"/>
      <c r="C154" s="205"/>
      <c r="D154" s="206" t="s">
        <v>75</v>
      </c>
      <c r="E154" s="218" t="s">
        <v>264</v>
      </c>
      <c r="F154" s="218" t="s">
        <v>301</v>
      </c>
      <c r="G154" s="205"/>
      <c r="H154" s="205"/>
      <c r="I154" s="208"/>
      <c r="J154" s="219">
        <f>BK154</f>
        <v>0</v>
      </c>
      <c r="K154" s="205"/>
      <c r="L154" s="210"/>
      <c r="M154" s="211"/>
      <c r="N154" s="212"/>
      <c r="O154" s="212"/>
      <c r="P154" s="213">
        <f>SUM(P155:P205)</f>
        <v>0</v>
      </c>
      <c r="Q154" s="212"/>
      <c r="R154" s="213">
        <f>SUM(R155:R205)</f>
        <v>0</v>
      </c>
      <c r="S154" s="212"/>
      <c r="T154" s="214">
        <f>SUM(T155:T205)</f>
        <v>0</v>
      </c>
      <c r="AR154" s="215" t="s">
        <v>83</v>
      </c>
      <c r="AT154" s="216" t="s">
        <v>75</v>
      </c>
      <c r="AU154" s="216" t="s">
        <v>83</v>
      </c>
      <c r="AY154" s="215" t="s">
        <v>150</v>
      </c>
      <c r="BK154" s="217">
        <f>SUM(BK155:BK205)</f>
        <v>0</v>
      </c>
    </row>
    <row r="155" spans="1:65" s="2" customFormat="1" ht="60" customHeight="1" x14ac:dyDescent="0.2">
      <c r="A155" s="33"/>
      <c r="B155" s="34"/>
      <c r="C155" s="220" t="s">
        <v>302</v>
      </c>
      <c r="D155" s="220" t="s">
        <v>303</v>
      </c>
      <c r="E155" s="221" t="s">
        <v>304</v>
      </c>
      <c r="F155" s="222" t="s">
        <v>305</v>
      </c>
      <c r="G155" s="223" t="s">
        <v>306</v>
      </c>
      <c r="H155" s="224">
        <v>54</v>
      </c>
      <c r="I155" s="225"/>
      <c r="J155" s="226">
        <f>ROUND(I155*H155,2)</f>
        <v>0</v>
      </c>
      <c r="K155" s="222" t="s">
        <v>148</v>
      </c>
      <c r="L155" s="38"/>
      <c r="M155" s="227" t="s">
        <v>35</v>
      </c>
      <c r="N155" s="228" t="s">
        <v>47</v>
      </c>
      <c r="O155" s="63"/>
      <c r="P155" s="185">
        <f>O155*H155</f>
        <v>0</v>
      </c>
      <c r="Q155" s="185">
        <v>0</v>
      </c>
      <c r="R155" s="185">
        <f>Q155*H155</f>
        <v>0</v>
      </c>
      <c r="S155" s="185">
        <v>0</v>
      </c>
      <c r="T155" s="186">
        <f>S155*H155</f>
        <v>0</v>
      </c>
      <c r="U155" s="33"/>
      <c r="V155" s="33"/>
      <c r="W155" s="33"/>
      <c r="X155" s="33"/>
      <c r="Y155" s="33"/>
      <c r="Z155" s="33"/>
      <c r="AA155" s="33"/>
      <c r="AB155" s="33"/>
      <c r="AC155" s="33"/>
      <c r="AD155" s="33"/>
      <c r="AE155" s="33"/>
      <c r="AR155" s="187" t="s">
        <v>151</v>
      </c>
      <c r="AT155" s="187" t="s">
        <v>303</v>
      </c>
      <c r="AU155" s="187" t="s">
        <v>85</v>
      </c>
      <c r="AY155" s="16" t="s">
        <v>150</v>
      </c>
      <c r="BE155" s="188">
        <f>IF(N155="základní",J155,0)</f>
        <v>0</v>
      </c>
      <c r="BF155" s="188">
        <f>IF(N155="snížená",J155,0)</f>
        <v>0</v>
      </c>
      <c r="BG155" s="188">
        <f>IF(N155="zákl. přenesená",J155,0)</f>
        <v>0</v>
      </c>
      <c r="BH155" s="188">
        <f>IF(N155="sníž. přenesená",J155,0)</f>
        <v>0</v>
      </c>
      <c r="BI155" s="188">
        <f>IF(N155="nulová",J155,0)</f>
        <v>0</v>
      </c>
      <c r="BJ155" s="16" t="s">
        <v>83</v>
      </c>
      <c r="BK155" s="188">
        <f>ROUND(I155*H155,2)</f>
        <v>0</v>
      </c>
      <c r="BL155" s="16" t="s">
        <v>151</v>
      </c>
      <c r="BM155" s="187" t="s">
        <v>307</v>
      </c>
    </row>
    <row r="156" spans="1:65" s="2" customFormat="1" ht="48.75" x14ac:dyDescent="0.2">
      <c r="A156" s="33"/>
      <c r="B156" s="34"/>
      <c r="C156" s="35"/>
      <c r="D156" s="191" t="s">
        <v>308</v>
      </c>
      <c r="E156" s="35"/>
      <c r="F156" s="201" t="s">
        <v>309</v>
      </c>
      <c r="G156" s="35"/>
      <c r="H156" s="35"/>
      <c r="I156" s="114"/>
      <c r="J156" s="35"/>
      <c r="K156" s="35"/>
      <c r="L156" s="38"/>
      <c r="M156" s="202"/>
      <c r="N156" s="203"/>
      <c r="O156" s="63"/>
      <c r="P156" s="63"/>
      <c r="Q156" s="63"/>
      <c r="R156" s="63"/>
      <c r="S156" s="63"/>
      <c r="T156" s="64"/>
      <c r="U156" s="33"/>
      <c r="V156" s="33"/>
      <c r="W156" s="33"/>
      <c r="X156" s="33"/>
      <c r="Y156" s="33"/>
      <c r="Z156" s="33"/>
      <c r="AA156" s="33"/>
      <c r="AB156" s="33"/>
      <c r="AC156" s="33"/>
      <c r="AD156" s="33"/>
      <c r="AE156" s="33"/>
      <c r="AT156" s="16" t="s">
        <v>308</v>
      </c>
      <c r="AU156" s="16" t="s">
        <v>85</v>
      </c>
    </row>
    <row r="157" spans="1:65" s="12" customFormat="1" ht="11.25" x14ac:dyDescent="0.2">
      <c r="B157" s="189"/>
      <c r="C157" s="190"/>
      <c r="D157" s="191" t="s">
        <v>153</v>
      </c>
      <c r="E157" s="192" t="s">
        <v>35</v>
      </c>
      <c r="F157" s="193" t="s">
        <v>577</v>
      </c>
      <c r="G157" s="190"/>
      <c r="H157" s="194">
        <v>54</v>
      </c>
      <c r="I157" s="195"/>
      <c r="J157" s="190"/>
      <c r="K157" s="190"/>
      <c r="L157" s="196"/>
      <c r="M157" s="197"/>
      <c r="N157" s="198"/>
      <c r="O157" s="198"/>
      <c r="P157" s="198"/>
      <c r="Q157" s="198"/>
      <c r="R157" s="198"/>
      <c r="S157" s="198"/>
      <c r="T157" s="199"/>
      <c r="AT157" s="200" t="s">
        <v>153</v>
      </c>
      <c r="AU157" s="200" t="s">
        <v>85</v>
      </c>
      <c r="AV157" s="12" t="s">
        <v>85</v>
      </c>
      <c r="AW157" s="12" t="s">
        <v>37</v>
      </c>
      <c r="AX157" s="12" t="s">
        <v>83</v>
      </c>
      <c r="AY157" s="200" t="s">
        <v>150</v>
      </c>
    </row>
    <row r="158" spans="1:65" s="2" customFormat="1" ht="36" customHeight="1" x14ac:dyDescent="0.2">
      <c r="A158" s="33"/>
      <c r="B158" s="34"/>
      <c r="C158" s="220" t="s">
        <v>311</v>
      </c>
      <c r="D158" s="220" t="s">
        <v>303</v>
      </c>
      <c r="E158" s="221" t="s">
        <v>312</v>
      </c>
      <c r="F158" s="222" t="s">
        <v>313</v>
      </c>
      <c r="G158" s="223" t="s">
        <v>306</v>
      </c>
      <c r="H158" s="224">
        <v>54</v>
      </c>
      <c r="I158" s="225"/>
      <c r="J158" s="226">
        <f>ROUND(I158*H158,2)</f>
        <v>0</v>
      </c>
      <c r="K158" s="222" t="s">
        <v>148</v>
      </c>
      <c r="L158" s="38"/>
      <c r="M158" s="227" t="s">
        <v>35</v>
      </c>
      <c r="N158" s="228" t="s">
        <v>47</v>
      </c>
      <c r="O158" s="63"/>
      <c r="P158" s="185">
        <f>O158*H158</f>
        <v>0</v>
      </c>
      <c r="Q158" s="185">
        <v>0</v>
      </c>
      <c r="R158" s="185">
        <f>Q158*H158</f>
        <v>0</v>
      </c>
      <c r="S158" s="185">
        <v>0</v>
      </c>
      <c r="T158" s="186">
        <f>S158*H158</f>
        <v>0</v>
      </c>
      <c r="U158" s="33"/>
      <c r="V158" s="33"/>
      <c r="W158" s="33"/>
      <c r="X158" s="33"/>
      <c r="Y158" s="33"/>
      <c r="Z158" s="33"/>
      <c r="AA158" s="33"/>
      <c r="AB158" s="33"/>
      <c r="AC158" s="33"/>
      <c r="AD158" s="33"/>
      <c r="AE158" s="33"/>
      <c r="AR158" s="187" t="s">
        <v>151</v>
      </c>
      <c r="AT158" s="187" t="s">
        <v>303</v>
      </c>
      <c r="AU158" s="187" t="s">
        <v>85</v>
      </c>
      <c r="AY158" s="16" t="s">
        <v>150</v>
      </c>
      <c r="BE158" s="188">
        <f>IF(N158="základní",J158,0)</f>
        <v>0</v>
      </c>
      <c r="BF158" s="188">
        <f>IF(N158="snížená",J158,0)</f>
        <v>0</v>
      </c>
      <c r="BG158" s="188">
        <f>IF(N158="zákl. přenesená",J158,0)</f>
        <v>0</v>
      </c>
      <c r="BH158" s="188">
        <f>IF(N158="sníž. přenesená",J158,0)</f>
        <v>0</v>
      </c>
      <c r="BI158" s="188">
        <f>IF(N158="nulová",J158,0)</f>
        <v>0</v>
      </c>
      <c r="BJ158" s="16" t="s">
        <v>83</v>
      </c>
      <c r="BK158" s="188">
        <f>ROUND(I158*H158,2)</f>
        <v>0</v>
      </c>
      <c r="BL158" s="16" t="s">
        <v>151</v>
      </c>
      <c r="BM158" s="187" t="s">
        <v>314</v>
      </c>
    </row>
    <row r="159" spans="1:65" s="2" customFormat="1" ht="39" x14ac:dyDescent="0.2">
      <c r="A159" s="33"/>
      <c r="B159" s="34"/>
      <c r="C159" s="35"/>
      <c r="D159" s="191" t="s">
        <v>308</v>
      </c>
      <c r="E159" s="35"/>
      <c r="F159" s="201" t="s">
        <v>315</v>
      </c>
      <c r="G159" s="35"/>
      <c r="H159" s="35"/>
      <c r="I159" s="114"/>
      <c r="J159" s="35"/>
      <c r="K159" s="35"/>
      <c r="L159" s="38"/>
      <c r="M159" s="202"/>
      <c r="N159" s="203"/>
      <c r="O159" s="63"/>
      <c r="P159" s="63"/>
      <c r="Q159" s="63"/>
      <c r="R159" s="63"/>
      <c r="S159" s="63"/>
      <c r="T159" s="64"/>
      <c r="U159" s="33"/>
      <c r="V159" s="33"/>
      <c r="W159" s="33"/>
      <c r="X159" s="33"/>
      <c r="Y159" s="33"/>
      <c r="Z159" s="33"/>
      <c r="AA159" s="33"/>
      <c r="AB159" s="33"/>
      <c r="AC159" s="33"/>
      <c r="AD159" s="33"/>
      <c r="AE159" s="33"/>
      <c r="AT159" s="16" t="s">
        <v>308</v>
      </c>
      <c r="AU159" s="16" t="s">
        <v>85</v>
      </c>
    </row>
    <row r="160" spans="1:65" s="12" customFormat="1" ht="11.25" x14ac:dyDescent="0.2">
      <c r="B160" s="189"/>
      <c r="C160" s="190"/>
      <c r="D160" s="191" t="s">
        <v>153</v>
      </c>
      <c r="E160" s="192" t="s">
        <v>35</v>
      </c>
      <c r="F160" s="193" t="s">
        <v>577</v>
      </c>
      <c r="G160" s="190"/>
      <c r="H160" s="194">
        <v>54</v>
      </c>
      <c r="I160" s="195"/>
      <c r="J160" s="190"/>
      <c r="K160" s="190"/>
      <c r="L160" s="196"/>
      <c r="M160" s="197"/>
      <c r="N160" s="198"/>
      <c r="O160" s="198"/>
      <c r="P160" s="198"/>
      <c r="Q160" s="198"/>
      <c r="R160" s="198"/>
      <c r="S160" s="198"/>
      <c r="T160" s="199"/>
      <c r="AT160" s="200" t="s">
        <v>153</v>
      </c>
      <c r="AU160" s="200" t="s">
        <v>85</v>
      </c>
      <c r="AV160" s="12" t="s">
        <v>85</v>
      </c>
      <c r="AW160" s="12" t="s">
        <v>37</v>
      </c>
      <c r="AX160" s="12" t="s">
        <v>83</v>
      </c>
      <c r="AY160" s="200" t="s">
        <v>150</v>
      </c>
    </row>
    <row r="161" spans="1:65" s="2" customFormat="1" ht="60" customHeight="1" x14ac:dyDescent="0.2">
      <c r="A161" s="33"/>
      <c r="B161" s="34"/>
      <c r="C161" s="220" t="s">
        <v>329</v>
      </c>
      <c r="D161" s="220" t="s">
        <v>303</v>
      </c>
      <c r="E161" s="221" t="s">
        <v>330</v>
      </c>
      <c r="F161" s="222" t="s">
        <v>331</v>
      </c>
      <c r="G161" s="223" t="s">
        <v>147</v>
      </c>
      <c r="H161" s="224">
        <v>26</v>
      </c>
      <c r="I161" s="225"/>
      <c r="J161" s="226">
        <f>ROUND(I161*H161,2)</f>
        <v>0</v>
      </c>
      <c r="K161" s="222" t="s">
        <v>148</v>
      </c>
      <c r="L161" s="38"/>
      <c r="M161" s="227" t="s">
        <v>35</v>
      </c>
      <c r="N161" s="228" t="s">
        <v>47</v>
      </c>
      <c r="O161" s="63"/>
      <c r="P161" s="185">
        <f>O161*H161</f>
        <v>0</v>
      </c>
      <c r="Q161" s="185">
        <v>0</v>
      </c>
      <c r="R161" s="185">
        <f>Q161*H161</f>
        <v>0</v>
      </c>
      <c r="S161" s="185">
        <v>0</v>
      </c>
      <c r="T161" s="186">
        <f>S161*H161</f>
        <v>0</v>
      </c>
      <c r="U161" s="33"/>
      <c r="V161" s="33"/>
      <c r="W161" s="33"/>
      <c r="X161" s="33"/>
      <c r="Y161" s="33"/>
      <c r="Z161" s="33"/>
      <c r="AA161" s="33"/>
      <c r="AB161" s="33"/>
      <c r="AC161" s="33"/>
      <c r="AD161" s="33"/>
      <c r="AE161" s="33"/>
      <c r="AR161" s="187" t="s">
        <v>151</v>
      </c>
      <c r="AT161" s="187" t="s">
        <v>303</v>
      </c>
      <c r="AU161" s="187" t="s">
        <v>85</v>
      </c>
      <c r="AY161" s="16" t="s">
        <v>150</v>
      </c>
      <c r="BE161" s="188">
        <f>IF(N161="základní",J161,0)</f>
        <v>0</v>
      </c>
      <c r="BF161" s="188">
        <f>IF(N161="snížená",J161,0)</f>
        <v>0</v>
      </c>
      <c r="BG161" s="188">
        <f>IF(N161="zákl. přenesená",J161,0)</f>
        <v>0</v>
      </c>
      <c r="BH161" s="188">
        <f>IF(N161="sníž. přenesená",J161,0)</f>
        <v>0</v>
      </c>
      <c r="BI161" s="188">
        <f>IF(N161="nulová",J161,0)</f>
        <v>0</v>
      </c>
      <c r="BJ161" s="16" t="s">
        <v>83</v>
      </c>
      <c r="BK161" s="188">
        <f>ROUND(I161*H161,2)</f>
        <v>0</v>
      </c>
      <c r="BL161" s="16" t="s">
        <v>151</v>
      </c>
      <c r="BM161" s="187" t="s">
        <v>332</v>
      </c>
    </row>
    <row r="162" spans="1:65" s="2" customFormat="1" ht="48.75" x14ac:dyDescent="0.2">
      <c r="A162" s="33"/>
      <c r="B162" s="34"/>
      <c r="C162" s="35"/>
      <c r="D162" s="191" t="s">
        <v>308</v>
      </c>
      <c r="E162" s="35"/>
      <c r="F162" s="201" t="s">
        <v>333</v>
      </c>
      <c r="G162" s="35"/>
      <c r="H162" s="35"/>
      <c r="I162" s="114"/>
      <c r="J162" s="35"/>
      <c r="K162" s="35"/>
      <c r="L162" s="38"/>
      <c r="M162" s="202"/>
      <c r="N162" s="203"/>
      <c r="O162" s="63"/>
      <c r="P162" s="63"/>
      <c r="Q162" s="63"/>
      <c r="R162" s="63"/>
      <c r="S162" s="63"/>
      <c r="T162" s="64"/>
      <c r="U162" s="33"/>
      <c r="V162" s="33"/>
      <c r="W162" s="33"/>
      <c r="X162" s="33"/>
      <c r="Y162" s="33"/>
      <c r="Z162" s="33"/>
      <c r="AA162" s="33"/>
      <c r="AB162" s="33"/>
      <c r="AC162" s="33"/>
      <c r="AD162" s="33"/>
      <c r="AE162" s="33"/>
      <c r="AT162" s="16" t="s">
        <v>308</v>
      </c>
      <c r="AU162" s="16" t="s">
        <v>85</v>
      </c>
    </row>
    <row r="163" spans="1:65" s="12" customFormat="1" ht="11.25" x14ac:dyDescent="0.2">
      <c r="B163" s="189"/>
      <c r="C163" s="190"/>
      <c r="D163" s="191" t="s">
        <v>153</v>
      </c>
      <c r="E163" s="192" t="s">
        <v>35</v>
      </c>
      <c r="F163" s="193" t="s">
        <v>578</v>
      </c>
      <c r="G163" s="190"/>
      <c r="H163" s="194">
        <v>26</v>
      </c>
      <c r="I163" s="195"/>
      <c r="J163" s="190"/>
      <c r="K163" s="190"/>
      <c r="L163" s="196"/>
      <c r="M163" s="197"/>
      <c r="N163" s="198"/>
      <c r="O163" s="198"/>
      <c r="P163" s="198"/>
      <c r="Q163" s="198"/>
      <c r="R163" s="198"/>
      <c r="S163" s="198"/>
      <c r="T163" s="199"/>
      <c r="AT163" s="200" t="s">
        <v>153</v>
      </c>
      <c r="AU163" s="200" t="s">
        <v>85</v>
      </c>
      <c r="AV163" s="12" t="s">
        <v>85</v>
      </c>
      <c r="AW163" s="12" t="s">
        <v>37</v>
      </c>
      <c r="AX163" s="12" t="s">
        <v>83</v>
      </c>
      <c r="AY163" s="200" t="s">
        <v>150</v>
      </c>
    </row>
    <row r="164" spans="1:65" s="2" customFormat="1" ht="60" customHeight="1" x14ac:dyDescent="0.2">
      <c r="A164" s="33"/>
      <c r="B164" s="34"/>
      <c r="C164" s="220" t="s">
        <v>335</v>
      </c>
      <c r="D164" s="220" t="s">
        <v>303</v>
      </c>
      <c r="E164" s="221" t="s">
        <v>336</v>
      </c>
      <c r="F164" s="222" t="s">
        <v>337</v>
      </c>
      <c r="G164" s="223" t="s">
        <v>147</v>
      </c>
      <c r="H164" s="224">
        <v>16</v>
      </c>
      <c r="I164" s="225"/>
      <c r="J164" s="226">
        <f>ROUND(I164*H164,2)</f>
        <v>0</v>
      </c>
      <c r="K164" s="222" t="s">
        <v>148</v>
      </c>
      <c r="L164" s="38"/>
      <c r="M164" s="227" t="s">
        <v>35</v>
      </c>
      <c r="N164" s="228" t="s">
        <v>47</v>
      </c>
      <c r="O164" s="63"/>
      <c r="P164" s="185">
        <f>O164*H164</f>
        <v>0</v>
      </c>
      <c r="Q164" s="185">
        <v>0</v>
      </c>
      <c r="R164" s="185">
        <f>Q164*H164</f>
        <v>0</v>
      </c>
      <c r="S164" s="185">
        <v>0</v>
      </c>
      <c r="T164" s="186">
        <f>S164*H164</f>
        <v>0</v>
      </c>
      <c r="U164" s="33"/>
      <c r="V164" s="33"/>
      <c r="W164" s="33"/>
      <c r="X164" s="33"/>
      <c r="Y164" s="33"/>
      <c r="Z164" s="33"/>
      <c r="AA164" s="33"/>
      <c r="AB164" s="33"/>
      <c r="AC164" s="33"/>
      <c r="AD164" s="33"/>
      <c r="AE164" s="33"/>
      <c r="AR164" s="187" t="s">
        <v>151</v>
      </c>
      <c r="AT164" s="187" t="s">
        <v>303</v>
      </c>
      <c r="AU164" s="187" t="s">
        <v>85</v>
      </c>
      <c r="AY164" s="16" t="s">
        <v>150</v>
      </c>
      <c r="BE164" s="188">
        <f>IF(N164="základní",J164,0)</f>
        <v>0</v>
      </c>
      <c r="BF164" s="188">
        <f>IF(N164="snížená",J164,0)</f>
        <v>0</v>
      </c>
      <c r="BG164" s="188">
        <f>IF(N164="zákl. přenesená",J164,0)</f>
        <v>0</v>
      </c>
      <c r="BH164" s="188">
        <f>IF(N164="sníž. přenesená",J164,0)</f>
        <v>0</v>
      </c>
      <c r="BI164" s="188">
        <f>IF(N164="nulová",J164,0)</f>
        <v>0</v>
      </c>
      <c r="BJ164" s="16" t="s">
        <v>83</v>
      </c>
      <c r="BK164" s="188">
        <f>ROUND(I164*H164,2)</f>
        <v>0</v>
      </c>
      <c r="BL164" s="16" t="s">
        <v>151</v>
      </c>
      <c r="BM164" s="187" t="s">
        <v>338</v>
      </c>
    </row>
    <row r="165" spans="1:65" s="2" customFormat="1" ht="48.75" x14ac:dyDescent="0.2">
      <c r="A165" s="33"/>
      <c r="B165" s="34"/>
      <c r="C165" s="35"/>
      <c r="D165" s="191" t="s">
        <v>308</v>
      </c>
      <c r="E165" s="35"/>
      <c r="F165" s="201" t="s">
        <v>333</v>
      </c>
      <c r="G165" s="35"/>
      <c r="H165" s="35"/>
      <c r="I165" s="114"/>
      <c r="J165" s="35"/>
      <c r="K165" s="35"/>
      <c r="L165" s="38"/>
      <c r="M165" s="202"/>
      <c r="N165" s="203"/>
      <c r="O165" s="63"/>
      <c r="P165" s="63"/>
      <c r="Q165" s="63"/>
      <c r="R165" s="63"/>
      <c r="S165" s="63"/>
      <c r="T165" s="64"/>
      <c r="U165" s="33"/>
      <c r="V165" s="33"/>
      <c r="W165" s="33"/>
      <c r="X165" s="33"/>
      <c r="Y165" s="33"/>
      <c r="Z165" s="33"/>
      <c r="AA165" s="33"/>
      <c r="AB165" s="33"/>
      <c r="AC165" s="33"/>
      <c r="AD165" s="33"/>
      <c r="AE165" s="33"/>
      <c r="AT165" s="16" t="s">
        <v>308</v>
      </c>
      <c r="AU165" s="16" t="s">
        <v>85</v>
      </c>
    </row>
    <row r="166" spans="1:65" s="12" customFormat="1" ht="11.25" x14ac:dyDescent="0.2">
      <c r="B166" s="189"/>
      <c r="C166" s="190"/>
      <c r="D166" s="191" t="s">
        <v>153</v>
      </c>
      <c r="E166" s="192" t="s">
        <v>35</v>
      </c>
      <c r="F166" s="193" t="s">
        <v>579</v>
      </c>
      <c r="G166" s="190"/>
      <c r="H166" s="194">
        <v>16</v>
      </c>
      <c r="I166" s="195"/>
      <c r="J166" s="190"/>
      <c r="K166" s="190"/>
      <c r="L166" s="196"/>
      <c r="M166" s="197"/>
      <c r="N166" s="198"/>
      <c r="O166" s="198"/>
      <c r="P166" s="198"/>
      <c r="Q166" s="198"/>
      <c r="R166" s="198"/>
      <c r="S166" s="198"/>
      <c r="T166" s="199"/>
      <c r="AT166" s="200" t="s">
        <v>153</v>
      </c>
      <c r="AU166" s="200" t="s">
        <v>85</v>
      </c>
      <c r="AV166" s="12" t="s">
        <v>85</v>
      </c>
      <c r="AW166" s="12" t="s">
        <v>37</v>
      </c>
      <c r="AX166" s="12" t="s">
        <v>83</v>
      </c>
      <c r="AY166" s="200" t="s">
        <v>150</v>
      </c>
    </row>
    <row r="167" spans="1:65" s="2" customFormat="1" ht="60" customHeight="1" x14ac:dyDescent="0.2">
      <c r="A167" s="33"/>
      <c r="B167" s="34"/>
      <c r="C167" s="220" t="s">
        <v>340</v>
      </c>
      <c r="D167" s="220" t="s">
        <v>303</v>
      </c>
      <c r="E167" s="221" t="s">
        <v>341</v>
      </c>
      <c r="F167" s="222" t="s">
        <v>342</v>
      </c>
      <c r="G167" s="223" t="s">
        <v>147</v>
      </c>
      <c r="H167" s="224">
        <v>9</v>
      </c>
      <c r="I167" s="225"/>
      <c r="J167" s="226">
        <f>ROUND(I167*H167,2)</f>
        <v>0</v>
      </c>
      <c r="K167" s="222" t="s">
        <v>148</v>
      </c>
      <c r="L167" s="38"/>
      <c r="M167" s="227" t="s">
        <v>35</v>
      </c>
      <c r="N167" s="228" t="s">
        <v>47</v>
      </c>
      <c r="O167" s="63"/>
      <c r="P167" s="185">
        <f>O167*H167</f>
        <v>0</v>
      </c>
      <c r="Q167" s="185">
        <v>0</v>
      </c>
      <c r="R167" s="185">
        <f>Q167*H167</f>
        <v>0</v>
      </c>
      <c r="S167" s="185">
        <v>0</v>
      </c>
      <c r="T167" s="186">
        <f>S167*H167</f>
        <v>0</v>
      </c>
      <c r="U167" s="33"/>
      <c r="V167" s="33"/>
      <c r="W167" s="33"/>
      <c r="X167" s="33"/>
      <c r="Y167" s="33"/>
      <c r="Z167" s="33"/>
      <c r="AA167" s="33"/>
      <c r="AB167" s="33"/>
      <c r="AC167" s="33"/>
      <c r="AD167" s="33"/>
      <c r="AE167" s="33"/>
      <c r="AR167" s="187" t="s">
        <v>151</v>
      </c>
      <c r="AT167" s="187" t="s">
        <v>303</v>
      </c>
      <c r="AU167" s="187" t="s">
        <v>85</v>
      </c>
      <c r="AY167" s="16" t="s">
        <v>150</v>
      </c>
      <c r="BE167" s="188">
        <f>IF(N167="základní",J167,0)</f>
        <v>0</v>
      </c>
      <c r="BF167" s="188">
        <f>IF(N167="snížená",J167,0)</f>
        <v>0</v>
      </c>
      <c r="BG167" s="188">
        <f>IF(N167="zákl. přenesená",J167,0)</f>
        <v>0</v>
      </c>
      <c r="BH167" s="188">
        <f>IF(N167="sníž. přenesená",J167,0)</f>
        <v>0</v>
      </c>
      <c r="BI167" s="188">
        <f>IF(N167="nulová",J167,0)</f>
        <v>0</v>
      </c>
      <c r="BJ167" s="16" t="s">
        <v>83</v>
      </c>
      <c r="BK167" s="188">
        <f>ROUND(I167*H167,2)</f>
        <v>0</v>
      </c>
      <c r="BL167" s="16" t="s">
        <v>151</v>
      </c>
      <c r="BM167" s="187" t="s">
        <v>343</v>
      </c>
    </row>
    <row r="168" spans="1:65" s="2" customFormat="1" ht="48.75" x14ac:dyDescent="0.2">
      <c r="A168" s="33"/>
      <c r="B168" s="34"/>
      <c r="C168" s="35"/>
      <c r="D168" s="191" t="s">
        <v>308</v>
      </c>
      <c r="E168" s="35"/>
      <c r="F168" s="201" t="s">
        <v>333</v>
      </c>
      <c r="G168" s="35"/>
      <c r="H168" s="35"/>
      <c r="I168" s="114"/>
      <c r="J168" s="35"/>
      <c r="K168" s="35"/>
      <c r="L168" s="38"/>
      <c r="M168" s="202"/>
      <c r="N168" s="203"/>
      <c r="O168" s="63"/>
      <c r="P168" s="63"/>
      <c r="Q168" s="63"/>
      <c r="R168" s="63"/>
      <c r="S168" s="63"/>
      <c r="T168" s="64"/>
      <c r="U168" s="33"/>
      <c r="V168" s="33"/>
      <c r="W168" s="33"/>
      <c r="X168" s="33"/>
      <c r="Y168" s="33"/>
      <c r="Z168" s="33"/>
      <c r="AA168" s="33"/>
      <c r="AB168" s="33"/>
      <c r="AC168" s="33"/>
      <c r="AD168" s="33"/>
      <c r="AE168" s="33"/>
      <c r="AT168" s="16" t="s">
        <v>308</v>
      </c>
      <c r="AU168" s="16" t="s">
        <v>85</v>
      </c>
    </row>
    <row r="169" spans="1:65" s="12" customFormat="1" ht="11.25" x14ac:dyDescent="0.2">
      <c r="B169" s="189"/>
      <c r="C169" s="190"/>
      <c r="D169" s="191" t="s">
        <v>153</v>
      </c>
      <c r="E169" s="192" t="s">
        <v>35</v>
      </c>
      <c r="F169" s="193" t="s">
        <v>580</v>
      </c>
      <c r="G169" s="190"/>
      <c r="H169" s="194">
        <v>9</v>
      </c>
      <c r="I169" s="195"/>
      <c r="J169" s="190"/>
      <c r="K169" s="190"/>
      <c r="L169" s="196"/>
      <c r="M169" s="197"/>
      <c r="N169" s="198"/>
      <c r="O169" s="198"/>
      <c r="P169" s="198"/>
      <c r="Q169" s="198"/>
      <c r="R169" s="198"/>
      <c r="S169" s="198"/>
      <c r="T169" s="199"/>
      <c r="AT169" s="200" t="s">
        <v>153</v>
      </c>
      <c r="AU169" s="200" t="s">
        <v>85</v>
      </c>
      <c r="AV169" s="12" t="s">
        <v>85</v>
      </c>
      <c r="AW169" s="12" t="s">
        <v>37</v>
      </c>
      <c r="AX169" s="12" t="s">
        <v>83</v>
      </c>
      <c r="AY169" s="200" t="s">
        <v>150</v>
      </c>
    </row>
    <row r="170" spans="1:65" s="2" customFormat="1" ht="24" customHeight="1" x14ac:dyDescent="0.2">
      <c r="A170" s="33"/>
      <c r="B170" s="34"/>
      <c r="C170" s="220" t="s">
        <v>345</v>
      </c>
      <c r="D170" s="220" t="s">
        <v>303</v>
      </c>
      <c r="E170" s="221" t="s">
        <v>346</v>
      </c>
      <c r="F170" s="222" t="s">
        <v>347</v>
      </c>
      <c r="G170" s="223" t="s">
        <v>348</v>
      </c>
      <c r="H170" s="224">
        <v>55</v>
      </c>
      <c r="I170" s="225"/>
      <c r="J170" s="226">
        <f>ROUND(I170*H170,2)</f>
        <v>0</v>
      </c>
      <c r="K170" s="222" t="s">
        <v>148</v>
      </c>
      <c r="L170" s="38"/>
      <c r="M170" s="227" t="s">
        <v>35</v>
      </c>
      <c r="N170" s="228" t="s">
        <v>47</v>
      </c>
      <c r="O170" s="63"/>
      <c r="P170" s="185">
        <f>O170*H170</f>
        <v>0</v>
      </c>
      <c r="Q170" s="185">
        <v>0</v>
      </c>
      <c r="R170" s="185">
        <f>Q170*H170</f>
        <v>0</v>
      </c>
      <c r="S170" s="185">
        <v>0</v>
      </c>
      <c r="T170" s="186">
        <f>S170*H170</f>
        <v>0</v>
      </c>
      <c r="U170" s="33"/>
      <c r="V170" s="33"/>
      <c r="W170" s="33"/>
      <c r="X170" s="33"/>
      <c r="Y170" s="33"/>
      <c r="Z170" s="33"/>
      <c r="AA170" s="33"/>
      <c r="AB170" s="33"/>
      <c r="AC170" s="33"/>
      <c r="AD170" s="33"/>
      <c r="AE170" s="33"/>
      <c r="AR170" s="187" t="s">
        <v>151</v>
      </c>
      <c r="AT170" s="187" t="s">
        <v>303</v>
      </c>
      <c r="AU170" s="187" t="s">
        <v>85</v>
      </c>
      <c r="AY170" s="16" t="s">
        <v>150</v>
      </c>
      <c r="BE170" s="188">
        <f>IF(N170="základní",J170,0)</f>
        <v>0</v>
      </c>
      <c r="BF170" s="188">
        <f>IF(N170="snížená",J170,0)</f>
        <v>0</v>
      </c>
      <c r="BG170" s="188">
        <f>IF(N170="zákl. přenesená",J170,0)</f>
        <v>0</v>
      </c>
      <c r="BH170" s="188">
        <f>IF(N170="sníž. přenesená",J170,0)</f>
        <v>0</v>
      </c>
      <c r="BI170" s="188">
        <f>IF(N170="nulová",J170,0)</f>
        <v>0</v>
      </c>
      <c r="BJ170" s="16" t="s">
        <v>83</v>
      </c>
      <c r="BK170" s="188">
        <f>ROUND(I170*H170,2)</f>
        <v>0</v>
      </c>
      <c r="BL170" s="16" t="s">
        <v>151</v>
      </c>
      <c r="BM170" s="187" t="s">
        <v>349</v>
      </c>
    </row>
    <row r="171" spans="1:65" s="2" customFormat="1" ht="29.25" x14ac:dyDescent="0.2">
      <c r="A171" s="33"/>
      <c r="B171" s="34"/>
      <c r="C171" s="35"/>
      <c r="D171" s="191" t="s">
        <v>308</v>
      </c>
      <c r="E171" s="35"/>
      <c r="F171" s="201" t="s">
        <v>327</v>
      </c>
      <c r="G171" s="35"/>
      <c r="H171" s="35"/>
      <c r="I171" s="114"/>
      <c r="J171" s="35"/>
      <c r="K171" s="35"/>
      <c r="L171" s="38"/>
      <c r="M171" s="202"/>
      <c r="N171" s="203"/>
      <c r="O171" s="63"/>
      <c r="P171" s="63"/>
      <c r="Q171" s="63"/>
      <c r="R171" s="63"/>
      <c r="S171" s="63"/>
      <c r="T171" s="64"/>
      <c r="U171" s="33"/>
      <c r="V171" s="33"/>
      <c r="W171" s="33"/>
      <c r="X171" s="33"/>
      <c r="Y171" s="33"/>
      <c r="Z171" s="33"/>
      <c r="AA171" s="33"/>
      <c r="AB171" s="33"/>
      <c r="AC171" s="33"/>
      <c r="AD171" s="33"/>
      <c r="AE171" s="33"/>
      <c r="AT171" s="16" t="s">
        <v>308</v>
      </c>
      <c r="AU171" s="16" t="s">
        <v>85</v>
      </c>
    </row>
    <row r="172" spans="1:65" s="12" customFormat="1" ht="11.25" x14ac:dyDescent="0.2">
      <c r="B172" s="189"/>
      <c r="C172" s="190"/>
      <c r="D172" s="191" t="s">
        <v>153</v>
      </c>
      <c r="E172" s="192" t="s">
        <v>35</v>
      </c>
      <c r="F172" s="193" t="s">
        <v>581</v>
      </c>
      <c r="G172" s="190"/>
      <c r="H172" s="194">
        <v>55</v>
      </c>
      <c r="I172" s="195"/>
      <c r="J172" s="190"/>
      <c r="K172" s="190"/>
      <c r="L172" s="196"/>
      <c r="M172" s="197"/>
      <c r="N172" s="198"/>
      <c r="O172" s="198"/>
      <c r="P172" s="198"/>
      <c r="Q172" s="198"/>
      <c r="R172" s="198"/>
      <c r="S172" s="198"/>
      <c r="T172" s="199"/>
      <c r="AT172" s="200" t="s">
        <v>153</v>
      </c>
      <c r="AU172" s="200" t="s">
        <v>85</v>
      </c>
      <c r="AV172" s="12" t="s">
        <v>85</v>
      </c>
      <c r="AW172" s="12" t="s">
        <v>37</v>
      </c>
      <c r="AX172" s="12" t="s">
        <v>83</v>
      </c>
      <c r="AY172" s="200" t="s">
        <v>150</v>
      </c>
    </row>
    <row r="173" spans="1:65" s="2" customFormat="1" ht="24" customHeight="1" x14ac:dyDescent="0.2">
      <c r="A173" s="33"/>
      <c r="B173" s="34"/>
      <c r="C173" s="220" t="s">
        <v>351</v>
      </c>
      <c r="D173" s="220" t="s">
        <v>303</v>
      </c>
      <c r="E173" s="221" t="s">
        <v>352</v>
      </c>
      <c r="F173" s="222" t="s">
        <v>353</v>
      </c>
      <c r="G173" s="223" t="s">
        <v>147</v>
      </c>
      <c r="H173" s="224">
        <v>18</v>
      </c>
      <c r="I173" s="225"/>
      <c r="J173" s="226">
        <f>ROUND(I173*H173,2)</f>
        <v>0</v>
      </c>
      <c r="K173" s="222" t="s">
        <v>148</v>
      </c>
      <c r="L173" s="38"/>
      <c r="M173" s="227" t="s">
        <v>35</v>
      </c>
      <c r="N173" s="228" t="s">
        <v>47</v>
      </c>
      <c r="O173" s="63"/>
      <c r="P173" s="185">
        <f>O173*H173</f>
        <v>0</v>
      </c>
      <c r="Q173" s="185">
        <v>0</v>
      </c>
      <c r="R173" s="185">
        <f>Q173*H173</f>
        <v>0</v>
      </c>
      <c r="S173" s="185">
        <v>0</v>
      </c>
      <c r="T173" s="186">
        <f>S173*H173</f>
        <v>0</v>
      </c>
      <c r="U173" s="33"/>
      <c r="V173" s="33"/>
      <c r="W173" s="33"/>
      <c r="X173" s="33"/>
      <c r="Y173" s="33"/>
      <c r="Z173" s="33"/>
      <c r="AA173" s="33"/>
      <c r="AB173" s="33"/>
      <c r="AC173" s="33"/>
      <c r="AD173" s="33"/>
      <c r="AE173" s="33"/>
      <c r="AR173" s="187" t="s">
        <v>151</v>
      </c>
      <c r="AT173" s="187" t="s">
        <v>303</v>
      </c>
      <c r="AU173" s="187" t="s">
        <v>85</v>
      </c>
      <c r="AY173" s="16" t="s">
        <v>150</v>
      </c>
      <c r="BE173" s="188">
        <f>IF(N173="základní",J173,0)</f>
        <v>0</v>
      </c>
      <c r="BF173" s="188">
        <f>IF(N173="snížená",J173,0)</f>
        <v>0</v>
      </c>
      <c r="BG173" s="188">
        <f>IF(N173="zákl. přenesená",J173,0)</f>
        <v>0</v>
      </c>
      <c r="BH173" s="188">
        <f>IF(N173="sníž. přenesená",J173,0)</f>
        <v>0</v>
      </c>
      <c r="BI173" s="188">
        <f>IF(N173="nulová",J173,0)</f>
        <v>0</v>
      </c>
      <c r="BJ173" s="16" t="s">
        <v>83</v>
      </c>
      <c r="BK173" s="188">
        <f>ROUND(I173*H173,2)</f>
        <v>0</v>
      </c>
      <c r="BL173" s="16" t="s">
        <v>151</v>
      </c>
      <c r="BM173" s="187" t="s">
        <v>354</v>
      </c>
    </row>
    <row r="174" spans="1:65" s="2" customFormat="1" ht="19.5" x14ac:dyDescent="0.2">
      <c r="A174" s="33"/>
      <c r="B174" s="34"/>
      <c r="C174" s="35"/>
      <c r="D174" s="191" t="s">
        <v>308</v>
      </c>
      <c r="E174" s="35"/>
      <c r="F174" s="201" t="s">
        <v>355</v>
      </c>
      <c r="G174" s="35"/>
      <c r="H174" s="35"/>
      <c r="I174" s="114"/>
      <c r="J174" s="35"/>
      <c r="K174" s="35"/>
      <c r="L174" s="38"/>
      <c r="M174" s="202"/>
      <c r="N174" s="203"/>
      <c r="O174" s="63"/>
      <c r="P174" s="63"/>
      <c r="Q174" s="63"/>
      <c r="R174" s="63"/>
      <c r="S174" s="63"/>
      <c r="T174" s="64"/>
      <c r="U174" s="33"/>
      <c r="V174" s="33"/>
      <c r="W174" s="33"/>
      <c r="X174" s="33"/>
      <c r="Y174" s="33"/>
      <c r="Z174" s="33"/>
      <c r="AA174" s="33"/>
      <c r="AB174" s="33"/>
      <c r="AC174" s="33"/>
      <c r="AD174" s="33"/>
      <c r="AE174" s="33"/>
      <c r="AT174" s="16" t="s">
        <v>308</v>
      </c>
      <c r="AU174" s="16" t="s">
        <v>85</v>
      </c>
    </row>
    <row r="175" spans="1:65" s="12" customFormat="1" ht="11.25" x14ac:dyDescent="0.2">
      <c r="B175" s="189"/>
      <c r="C175" s="190"/>
      <c r="D175" s="191" t="s">
        <v>153</v>
      </c>
      <c r="E175" s="192" t="s">
        <v>35</v>
      </c>
      <c r="F175" s="193" t="s">
        <v>356</v>
      </c>
      <c r="G175" s="190"/>
      <c r="H175" s="194">
        <v>18</v>
      </c>
      <c r="I175" s="195"/>
      <c r="J175" s="190"/>
      <c r="K175" s="190"/>
      <c r="L175" s="196"/>
      <c r="M175" s="197"/>
      <c r="N175" s="198"/>
      <c r="O175" s="198"/>
      <c r="P175" s="198"/>
      <c r="Q175" s="198"/>
      <c r="R175" s="198"/>
      <c r="S175" s="198"/>
      <c r="T175" s="199"/>
      <c r="AT175" s="200" t="s">
        <v>153</v>
      </c>
      <c r="AU175" s="200" t="s">
        <v>85</v>
      </c>
      <c r="AV175" s="12" t="s">
        <v>85</v>
      </c>
      <c r="AW175" s="12" t="s">
        <v>37</v>
      </c>
      <c r="AX175" s="12" t="s">
        <v>83</v>
      </c>
      <c r="AY175" s="200" t="s">
        <v>150</v>
      </c>
    </row>
    <row r="176" spans="1:65" s="2" customFormat="1" ht="60" customHeight="1" x14ac:dyDescent="0.2">
      <c r="A176" s="33"/>
      <c r="B176" s="34"/>
      <c r="C176" s="220" t="s">
        <v>357</v>
      </c>
      <c r="D176" s="220" t="s">
        <v>303</v>
      </c>
      <c r="E176" s="221" t="s">
        <v>358</v>
      </c>
      <c r="F176" s="222" t="s">
        <v>359</v>
      </c>
      <c r="G176" s="223" t="s">
        <v>348</v>
      </c>
      <c r="H176" s="224">
        <v>51.2</v>
      </c>
      <c r="I176" s="225"/>
      <c r="J176" s="226">
        <f>ROUND(I176*H176,2)</f>
        <v>0</v>
      </c>
      <c r="K176" s="222" t="s">
        <v>148</v>
      </c>
      <c r="L176" s="38"/>
      <c r="M176" s="227" t="s">
        <v>35</v>
      </c>
      <c r="N176" s="228" t="s">
        <v>47</v>
      </c>
      <c r="O176" s="63"/>
      <c r="P176" s="185">
        <f>O176*H176</f>
        <v>0</v>
      </c>
      <c r="Q176" s="185">
        <v>0</v>
      </c>
      <c r="R176" s="185">
        <f>Q176*H176</f>
        <v>0</v>
      </c>
      <c r="S176" s="185">
        <v>0</v>
      </c>
      <c r="T176" s="186">
        <f>S176*H176</f>
        <v>0</v>
      </c>
      <c r="U176" s="33"/>
      <c r="V176" s="33"/>
      <c r="W176" s="33"/>
      <c r="X176" s="33"/>
      <c r="Y176" s="33"/>
      <c r="Z176" s="33"/>
      <c r="AA176" s="33"/>
      <c r="AB176" s="33"/>
      <c r="AC176" s="33"/>
      <c r="AD176" s="33"/>
      <c r="AE176" s="33"/>
      <c r="AR176" s="187" t="s">
        <v>151</v>
      </c>
      <c r="AT176" s="187" t="s">
        <v>303</v>
      </c>
      <c r="AU176" s="187" t="s">
        <v>85</v>
      </c>
      <c r="AY176" s="16" t="s">
        <v>150</v>
      </c>
      <c r="BE176" s="188">
        <f>IF(N176="základní",J176,0)</f>
        <v>0</v>
      </c>
      <c r="BF176" s="188">
        <f>IF(N176="snížená",J176,0)</f>
        <v>0</v>
      </c>
      <c r="BG176" s="188">
        <f>IF(N176="zákl. přenesená",J176,0)</f>
        <v>0</v>
      </c>
      <c r="BH176" s="188">
        <f>IF(N176="sníž. přenesená",J176,0)</f>
        <v>0</v>
      </c>
      <c r="BI176" s="188">
        <f>IF(N176="nulová",J176,0)</f>
        <v>0</v>
      </c>
      <c r="BJ176" s="16" t="s">
        <v>83</v>
      </c>
      <c r="BK176" s="188">
        <f>ROUND(I176*H176,2)</f>
        <v>0</v>
      </c>
      <c r="BL176" s="16" t="s">
        <v>151</v>
      </c>
      <c r="BM176" s="187" t="s">
        <v>360</v>
      </c>
    </row>
    <row r="177" spans="1:65" s="2" customFormat="1" ht="39" x14ac:dyDescent="0.2">
      <c r="A177" s="33"/>
      <c r="B177" s="34"/>
      <c r="C177" s="35"/>
      <c r="D177" s="191" t="s">
        <v>308</v>
      </c>
      <c r="E177" s="35"/>
      <c r="F177" s="201" t="s">
        <v>361</v>
      </c>
      <c r="G177" s="35"/>
      <c r="H177" s="35"/>
      <c r="I177" s="114"/>
      <c r="J177" s="35"/>
      <c r="K177" s="35"/>
      <c r="L177" s="38"/>
      <c r="M177" s="202"/>
      <c r="N177" s="203"/>
      <c r="O177" s="63"/>
      <c r="P177" s="63"/>
      <c r="Q177" s="63"/>
      <c r="R177" s="63"/>
      <c r="S177" s="63"/>
      <c r="T177" s="64"/>
      <c r="U177" s="33"/>
      <c r="V177" s="33"/>
      <c r="W177" s="33"/>
      <c r="X177" s="33"/>
      <c r="Y177" s="33"/>
      <c r="Z177" s="33"/>
      <c r="AA177" s="33"/>
      <c r="AB177" s="33"/>
      <c r="AC177" s="33"/>
      <c r="AD177" s="33"/>
      <c r="AE177" s="33"/>
      <c r="AT177" s="16" t="s">
        <v>308</v>
      </c>
      <c r="AU177" s="16" t="s">
        <v>85</v>
      </c>
    </row>
    <row r="178" spans="1:65" s="12" customFormat="1" ht="11.25" x14ac:dyDescent="0.2">
      <c r="B178" s="189"/>
      <c r="C178" s="190"/>
      <c r="D178" s="191" t="s">
        <v>153</v>
      </c>
      <c r="E178" s="192" t="s">
        <v>35</v>
      </c>
      <c r="F178" s="193" t="s">
        <v>582</v>
      </c>
      <c r="G178" s="190"/>
      <c r="H178" s="194">
        <v>51.2</v>
      </c>
      <c r="I178" s="195"/>
      <c r="J178" s="190"/>
      <c r="K178" s="190"/>
      <c r="L178" s="196"/>
      <c r="M178" s="197"/>
      <c r="N178" s="198"/>
      <c r="O178" s="198"/>
      <c r="P178" s="198"/>
      <c r="Q178" s="198"/>
      <c r="R178" s="198"/>
      <c r="S178" s="198"/>
      <c r="T178" s="199"/>
      <c r="AT178" s="200" t="s">
        <v>153</v>
      </c>
      <c r="AU178" s="200" t="s">
        <v>85</v>
      </c>
      <c r="AV178" s="12" t="s">
        <v>85</v>
      </c>
      <c r="AW178" s="12" t="s">
        <v>37</v>
      </c>
      <c r="AX178" s="12" t="s">
        <v>83</v>
      </c>
      <c r="AY178" s="200" t="s">
        <v>150</v>
      </c>
    </row>
    <row r="179" spans="1:65" s="2" customFormat="1" ht="48" customHeight="1" x14ac:dyDescent="0.2">
      <c r="A179" s="33"/>
      <c r="B179" s="34"/>
      <c r="C179" s="220" t="s">
        <v>363</v>
      </c>
      <c r="D179" s="220" t="s">
        <v>303</v>
      </c>
      <c r="E179" s="221" t="s">
        <v>364</v>
      </c>
      <c r="F179" s="222" t="s">
        <v>365</v>
      </c>
      <c r="G179" s="223" t="s">
        <v>366</v>
      </c>
      <c r="H179" s="224">
        <v>8</v>
      </c>
      <c r="I179" s="225"/>
      <c r="J179" s="226">
        <f>ROUND(I179*H179,2)</f>
        <v>0</v>
      </c>
      <c r="K179" s="222" t="s">
        <v>148</v>
      </c>
      <c r="L179" s="38"/>
      <c r="M179" s="227" t="s">
        <v>35</v>
      </c>
      <c r="N179" s="228" t="s">
        <v>47</v>
      </c>
      <c r="O179" s="63"/>
      <c r="P179" s="185">
        <f>O179*H179</f>
        <v>0</v>
      </c>
      <c r="Q179" s="185">
        <v>0</v>
      </c>
      <c r="R179" s="185">
        <f>Q179*H179</f>
        <v>0</v>
      </c>
      <c r="S179" s="185">
        <v>0</v>
      </c>
      <c r="T179" s="186">
        <f>S179*H179</f>
        <v>0</v>
      </c>
      <c r="U179" s="33"/>
      <c r="V179" s="33"/>
      <c r="W179" s="33"/>
      <c r="X179" s="33"/>
      <c r="Y179" s="33"/>
      <c r="Z179" s="33"/>
      <c r="AA179" s="33"/>
      <c r="AB179" s="33"/>
      <c r="AC179" s="33"/>
      <c r="AD179" s="33"/>
      <c r="AE179" s="33"/>
      <c r="AR179" s="187" t="s">
        <v>151</v>
      </c>
      <c r="AT179" s="187" t="s">
        <v>303</v>
      </c>
      <c r="AU179" s="187" t="s">
        <v>85</v>
      </c>
      <c r="AY179" s="16" t="s">
        <v>150</v>
      </c>
      <c r="BE179" s="188">
        <f>IF(N179="základní",J179,0)</f>
        <v>0</v>
      </c>
      <c r="BF179" s="188">
        <f>IF(N179="snížená",J179,0)</f>
        <v>0</v>
      </c>
      <c r="BG179" s="188">
        <f>IF(N179="zákl. přenesená",J179,0)</f>
        <v>0</v>
      </c>
      <c r="BH179" s="188">
        <f>IF(N179="sníž. přenesená",J179,0)</f>
        <v>0</v>
      </c>
      <c r="BI179" s="188">
        <f>IF(N179="nulová",J179,0)</f>
        <v>0</v>
      </c>
      <c r="BJ179" s="16" t="s">
        <v>83</v>
      </c>
      <c r="BK179" s="188">
        <f>ROUND(I179*H179,2)</f>
        <v>0</v>
      </c>
      <c r="BL179" s="16" t="s">
        <v>151</v>
      </c>
      <c r="BM179" s="187" t="s">
        <v>367</v>
      </c>
    </row>
    <row r="180" spans="1:65" s="2" customFormat="1" ht="39" x14ac:dyDescent="0.2">
      <c r="A180" s="33"/>
      <c r="B180" s="34"/>
      <c r="C180" s="35"/>
      <c r="D180" s="191" t="s">
        <v>308</v>
      </c>
      <c r="E180" s="35"/>
      <c r="F180" s="201" t="s">
        <v>368</v>
      </c>
      <c r="G180" s="35"/>
      <c r="H180" s="35"/>
      <c r="I180" s="114"/>
      <c r="J180" s="35"/>
      <c r="K180" s="35"/>
      <c r="L180" s="38"/>
      <c r="M180" s="202"/>
      <c r="N180" s="203"/>
      <c r="O180" s="63"/>
      <c r="P180" s="63"/>
      <c r="Q180" s="63"/>
      <c r="R180" s="63"/>
      <c r="S180" s="63"/>
      <c r="T180" s="64"/>
      <c r="U180" s="33"/>
      <c r="V180" s="33"/>
      <c r="W180" s="33"/>
      <c r="X180" s="33"/>
      <c r="Y180" s="33"/>
      <c r="Z180" s="33"/>
      <c r="AA180" s="33"/>
      <c r="AB180" s="33"/>
      <c r="AC180" s="33"/>
      <c r="AD180" s="33"/>
      <c r="AE180" s="33"/>
      <c r="AT180" s="16" t="s">
        <v>308</v>
      </c>
      <c r="AU180" s="16" t="s">
        <v>85</v>
      </c>
    </row>
    <row r="181" spans="1:65" s="12" customFormat="1" ht="11.25" x14ac:dyDescent="0.2">
      <c r="B181" s="189"/>
      <c r="C181" s="190"/>
      <c r="D181" s="191" t="s">
        <v>153</v>
      </c>
      <c r="E181" s="192" t="s">
        <v>35</v>
      </c>
      <c r="F181" s="193" t="s">
        <v>369</v>
      </c>
      <c r="G181" s="190"/>
      <c r="H181" s="194">
        <v>8</v>
      </c>
      <c r="I181" s="195"/>
      <c r="J181" s="190"/>
      <c r="K181" s="190"/>
      <c r="L181" s="196"/>
      <c r="M181" s="197"/>
      <c r="N181" s="198"/>
      <c r="O181" s="198"/>
      <c r="P181" s="198"/>
      <c r="Q181" s="198"/>
      <c r="R181" s="198"/>
      <c r="S181" s="198"/>
      <c r="T181" s="199"/>
      <c r="AT181" s="200" t="s">
        <v>153</v>
      </c>
      <c r="AU181" s="200" t="s">
        <v>85</v>
      </c>
      <c r="AV181" s="12" t="s">
        <v>85</v>
      </c>
      <c r="AW181" s="12" t="s">
        <v>37</v>
      </c>
      <c r="AX181" s="12" t="s">
        <v>83</v>
      </c>
      <c r="AY181" s="200" t="s">
        <v>150</v>
      </c>
    </row>
    <row r="182" spans="1:65" s="2" customFormat="1" ht="36" customHeight="1" x14ac:dyDescent="0.2">
      <c r="A182" s="33"/>
      <c r="B182" s="34"/>
      <c r="C182" s="220" t="s">
        <v>370</v>
      </c>
      <c r="D182" s="220" t="s">
        <v>303</v>
      </c>
      <c r="E182" s="221" t="s">
        <v>371</v>
      </c>
      <c r="F182" s="222" t="s">
        <v>372</v>
      </c>
      <c r="G182" s="223" t="s">
        <v>348</v>
      </c>
      <c r="H182" s="224">
        <v>70</v>
      </c>
      <c r="I182" s="225"/>
      <c r="J182" s="226">
        <f>ROUND(I182*H182,2)</f>
        <v>0</v>
      </c>
      <c r="K182" s="222" t="s">
        <v>148</v>
      </c>
      <c r="L182" s="38"/>
      <c r="M182" s="227" t="s">
        <v>35</v>
      </c>
      <c r="N182" s="228" t="s">
        <v>47</v>
      </c>
      <c r="O182" s="63"/>
      <c r="P182" s="185">
        <f>O182*H182</f>
        <v>0</v>
      </c>
      <c r="Q182" s="185">
        <v>0</v>
      </c>
      <c r="R182" s="185">
        <f>Q182*H182</f>
        <v>0</v>
      </c>
      <c r="S182" s="185">
        <v>0</v>
      </c>
      <c r="T182" s="186">
        <f>S182*H182</f>
        <v>0</v>
      </c>
      <c r="U182" s="33"/>
      <c r="V182" s="33"/>
      <c r="W182" s="33"/>
      <c r="X182" s="33"/>
      <c r="Y182" s="33"/>
      <c r="Z182" s="33"/>
      <c r="AA182" s="33"/>
      <c r="AB182" s="33"/>
      <c r="AC182" s="33"/>
      <c r="AD182" s="33"/>
      <c r="AE182" s="33"/>
      <c r="AR182" s="187" t="s">
        <v>151</v>
      </c>
      <c r="AT182" s="187" t="s">
        <v>303</v>
      </c>
      <c r="AU182" s="187" t="s">
        <v>85</v>
      </c>
      <c r="AY182" s="16" t="s">
        <v>150</v>
      </c>
      <c r="BE182" s="188">
        <f>IF(N182="základní",J182,0)</f>
        <v>0</v>
      </c>
      <c r="BF182" s="188">
        <f>IF(N182="snížená",J182,0)</f>
        <v>0</v>
      </c>
      <c r="BG182" s="188">
        <f>IF(N182="zákl. přenesená",J182,0)</f>
        <v>0</v>
      </c>
      <c r="BH182" s="188">
        <f>IF(N182="sníž. přenesená",J182,0)</f>
        <v>0</v>
      </c>
      <c r="BI182" s="188">
        <f>IF(N182="nulová",J182,0)</f>
        <v>0</v>
      </c>
      <c r="BJ182" s="16" t="s">
        <v>83</v>
      </c>
      <c r="BK182" s="188">
        <f>ROUND(I182*H182,2)</f>
        <v>0</v>
      </c>
      <c r="BL182" s="16" t="s">
        <v>151</v>
      </c>
      <c r="BM182" s="187" t="s">
        <v>373</v>
      </c>
    </row>
    <row r="183" spans="1:65" s="2" customFormat="1" ht="29.25" x14ac:dyDescent="0.2">
      <c r="A183" s="33"/>
      <c r="B183" s="34"/>
      <c r="C183" s="35"/>
      <c r="D183" s="191" t="s">
        <v>308</v>
      </c>
      <c r="E183" s="35"/>
      <c r="F183" s="201" t="s">
        <v>374</v>
      </c>
      <c r="G183" s="35"/>
      <c r="H183" s="35"/>
      <c r="I183" s="114"/>
      <c r="J183" s="35"/>
      <c r="K183" s="35"/>
      <c r="L183" s="38"/>
      <c r="M183" s="202"/>
      <c r="N183" s="203"/>
      <c r="O183" s="63"/>
      <c r="P183" s="63"/>
      <c r="Q183" s="63"/>
      <c r="R183" s="63"/>
      <c r="S183" s="63"/>
      <c r="T183" s="64"/>
      <c r="U183" s="33"/>
      <c r="V183" s="33"/>
      <c r="W183" s="33"/>
      <c r="X183" s="33"/>
      <c r="Y183" s="33"/>
      <c r="Z183" s="33"/>
      <c r="AA183" s="33"/>
      <c r="AB183" s="33"/>
      <c r="AC183" s="33"/>
      <c r="AD183" s="33"/>
      <c r="AE183" s="33"/>
      <c r="AT183" s="16" t="s">
        <v>308</v>
      </c>
      <c r="AU183" s="16" t="s">
        <v>85</v>
      </c>
    </row>
    <row r="184" spans="1:65" s="12" customFormat="1" ht="11.25" x14ac:dyDescent="0.2">
      <c r="B184" s="189"/>
      <c r="C184" s="190"/>
      <c r="D184" s="191" t="s">
        <v>153</v>
      </c>
      <c r="E184" s="192" t="s">
        <v>35</v>
      </c>
      <c r="F184" s="193" t="s">
        <v>583</v>
      </c>
      <c r="G184" s="190"/>
      <c r="H184" s="194">
        <v>70</v>
      </c>
      <c r="I184" s="195"/>
      <c r="J184" s="190"/>
      <c r="K184" s="190"/>
      <c r="L184" s="196"/>
      <c r="M184" s="197"/>
      <c r="N184" s="198"/>
      <c r="O184" s="198"/>
      <c r="P184" s="198"/>
      <c r="Q184" s="198"/>
      <c r="R184" s="198"/>
      <c r="S184" s="198"/>
      <c r="T184" s="199"/>
      <c r="AT184" s="200" t="s">
        <v>153</v>
      </c>
      <c r="AU184" s="200" t="s">
        <v>85</v>
      </c>
      <c r="AV184" s="12" t="s">
        <v>85</v>
      </c>
      <c r="AW184" s="12" t="s">
        <v>37</v>
      </c>
      <c r="AX184" s="12" t="s">
        <v>83</v>
      </c>
      <c r="AY184" s="200" t="s">
        <v>150</v>
      </c>
    </row>
    <row r="185" spans="1:65" s="2" customFormat="1" ht="36" customHeight="1" x14ac:dyDescent="0.2">
      <c r="A185" s="33"/>
      <c r="B185" s="34"/>
      <c r="C185" s="220" t="s">
        <v>376</v>
      </c>
      <c r="D185" s="220" t="s">
        <v>303</v>
      </c>
      <c r="E185" s="221" t="s">
        <v>377</v>
      </c>
      <c r="F185" s="222" t="s">
        <v>378</v>
      </c>
      <c r="G185" s="223" t="s">
        <v>348</v>
      </c>
      <c r="H185" s="224">
        <v>70</v>
      </c>
      <c r="I185" s="225"/>
      <c r="J185" s="226">
        <f>ROUND(I185*H185,2)</f>
        <v>0</v>
      </c>
      <c r="K185" s="222" t="s">
        <v>148</v>
      </c>
      <c r="L185" s="38"/>
      <c r="M185" s="227" t="s">
        <v>35</v>
      </c>
      <c r="N185" s="228" t="s">
        <v>47</v>
      </c>
      <c r="O185" s="63"/>
      <c r="P185" s="185">
        <f>O185*H185</f>
        <v>0</v>
      </c>
      <c r="Q185" s="185">
        <v>0</v>
      </c>
      <c r="R185" s="185">
        <f>Q185*H185</f>
        <v>0</v>
      </c>
      <c r="S185" s="185">
        <v>0</v>
      </c>
      <c r="T185" s="186">
        <f>S185*H185</f>
        <v>0</v>
      </c>
      <c r="U185" s="33"/>
      <c r="V185" s="33"/>
      <c r="W185" s="33"/>
      <c r="X185" s="33"/>
      <c r="Y185" s="33"/>
      <c r="Z185" s="33"/>
      <c r="AA185" s="33"/>
      <c r="AB185" s="33"/>
      <c r="AC185" s="33"/>
      <c r="AD185" s="33"/>
      <c r="AE185" s="33"/>
      <c r="AR185" s="187" t="s">
        <v>151</v>
      </c>
      <c r="AT185" s="187" t="s">
        <v>303</v>
      </c>
      <c r="AU185" s="187" t="s">
        <v>85</v>
      </c>
      <c r="AY185" s="16" t="s">
        <v>150</v>
      </c>
      <c r="BE185" s="188">
        <f>IF(N185="základní",J185,0)</f>
        <v>0</v>
      </c>
      <c r="BF185" s="188">
        <f>IF(N185="snížená",J185,0)</f>
        <v>0</v>
      </c>
      <c r="BG185" s="188">
        <f>IF(N185="zákl. přenesená",J185,0)</f>
        <v>0</v>
      </c>
      <c r="BH185" s="188">
        <f>IF(N185="sníž. přenesená",J185,0)</f>
        <v>0</v>
      </c>
      <c r="BI185" s="188">
        <f>IF(N185="nulová",J185,0)</f>
        <v>0</v>
      </c>
      <c r="BJ185" s="16" t="s">
        <v>83</v>
      </c>
      <c r="BK185" s="188">
        <f>ROUND(I185*H185,2)</f>
        <v>0</v>
      </c>
      <c r="BL185" s="16" t="s">
        <v>151</v>
      </c>
      <c r="BM185" s="187" t="s">
        <v>379</v>
      </c>
    </row>
    <row r="186" spans="1:65" s="2" customFormat="1" ht="29.25" x14ac:dyDescent="0.2">
      <c r="A186" s="33"/>
      <c r="B186" s="34"/>
      <c r="C186" s="35"/>
      <c r="D186" s="191" t="s">
        <v>308</v>
      </c>
      <c r="E186" s="35"/>
      <c r="F186" s="201" t="s">
        <v>374</v>
      </c>
      <c r="G186" s="35"/>
      <c r="H186" s="35"/>
      <c r="I186" s="114"/>
      <c r="J186" s="35"/>
      <c r="K186" s="35"/>
      <c r="L186" s="38"/>
      <c r="M186" s="202"/>
      <c r="N186" s="203"/>
      <c r="O186" s="63"/>
      <c r="P186" s="63"/>
      <c r="Q186" s="63"/>
      <c r="R186" s="63"/>
      <c r="S186" s="63"/>
      <c r="T186" s="64"/>
      <c r="U186" s="33"/>
      <c r="V186" s="33"/>
      <c r="W186" s="33"/>
      <c r="X186" s="33"/>
      <c r="Y186" s="33"/>
      <c r="Z186" s="33"/>
      <c r="AA186" s="33"/>
      <c r="AB186" s="33"/>
      <c r="AC186" s="33"/>
      <c r="AD186" s="33"/>
      <c r="AE186" s="33"/>
      <c r="AT186" s="16" t="s">
        <v>308</v>
      </c>
      <c r="AU186" s="16" t="s">
        <v>85</v>
      </c>
    </row>
    <row r="187" spans="1:65" s="12" customFormat="1" ht="11.25" x14ac:dyDescent="0.2">
      <c r="B187" s="189"/>
      <c r="C187" s="190"/>
      <c r="D187" s="191" t="s">
        <v>153</v>
      </c>
      <c r="E187" s="192" t="s">
        <v>35</v>
      </c>
      <c r="F187" s="193" t="s">
        <v>583</v>
      </c>
      <c r="G187" s="190"/>
      <c r="H187" s="194">
        <v>70</v>
      </c>
      <c r="I187" s="195"/>
      <c r="J187" s="190"/>
      <c r="K187" s="190"/>
      <c r="L187" s="196"/>
      <c r="M187" s="197"/>
      <c r="N187" s="198"/>
      <c r="O187" s="198"/>
      <c r="P187" s="198"/>
      <c r="Q187" s="198"/>
      <c r="R187" s="198"/>
      <c r="S187" s="198"/>
      <c r="T187" s="199"/>
      <c r="AT187" s="200" t="s">
        <v>153</v>
      </c>
      <c r="AU187" s="200" t="s">
        <v>85</v>
      </c>
      <c r="AV187" s="12" t="s">
        <v>85</v>
      </c>
      <c r="AW187" s="12" t="s">
        <v>37</v>
      </c>
      <c r="AX187" s="12" t="s">
        <v>83</v>
      </c>
      <c r="AY187" s="200" t="s">
        <v>150</v>
      </c>
    </row>
    <row r="188" spans="1:65" s="2" customFormat="1" ht="60" customHeight="1" x14ac:dyDescent="0.2">
      <c r="A188" s="33"/>
      <c r="B188" s="34"/>
      <c r="C188" s="220" t="s">
        <v>380</v>
      </c>
      <c r="D188" s="220" t="s">
        <v>303</v>
      </c>
      <c r="E188" s="221" t="s">
        <v>381</v>
      </c>
      <c r="F188" s="222" t="s">
        <v>382</v>
      </c>
      <c r="G188" s="223" t="s">
        <v>348</v>
      </c>
      <c r="H188" s="224">
        <v>55</v>
      </c>
      <c r="I188" s="225"/>
      <c r="J188" s="226">
        <f>ROUND(I188*H188,2)</f>
        <v>0</v>
      </c>
      <c r="K188" s="222" t="s">
        <v>148</v>
      </c>
      <c r="L188" s="38"/>
      <c r="M188" s="227" t="s">
        <v>35</v>
      </c>
      <c r="N188" s="228" t="s">
        <v>47</v>
      </c>
      <c r="O188" s="63"/>
      <c r="P188" s="185">
        <f>O188*H188</f>
        <v>0</v>
      </c>
      <c r="Q188" s="185">
        <v>0</v>
      </c>
      <c r="R188" s="185">
        <f>Q188*H188</f>
        <v>0</v>
      </c>
      <c r="S188" s="185">
        <v>0</v>
      </c>
      <c r="T188" s="186">
        <f>S188*H188</f>
        <v>0</v>
      </c>
      <c r="U188" s="33"/>
      <c r="V188" s="33"/>
      <c r="W188" s="33"/>
      <c r="X188" s="33"/>
      <c r="Y188" s="33"/>
      <c r="Z188" s="33"/>
      <c r="AA188" s="33"/>
      <c r="AB188" s="33"/>
      <c r="AC188" s="33"/>
      <c r="AD188" s="33"/>
      <c r="AE188" s="33"/>
      <c r="AR188" s="187" t="s">
        <v>151</v>
      </c>
      <c r="AT188" s="187" t="s">
        <v>303</v>
      </c>
      <c r="AU188" s="187" t="s">
        <v>85</v>
      </c>
      <c r="AY188" s="16" t="s">
        <v>150</v>
      </c>
      <c r="BE188" s="188">
        <f>IF(N188="základní",J188,0)</f>
        <v>0</v>
      </c>
      <c r="BF188" s="188">
        <f>IF(N188="snížená",J188,0)</f>
        <v>0</v>
      </c>
      <c r="BG188" s="188">
        <f>IF(N188="zákl. přenesená",J188,0)</f>
        <v>0</v>
      </c>
      <c r="BH188" s="188">
        <f>IF(N188="sníž. přenesená",J188,0)</f>
        <v>0</v>
      </c>
      <c r="BI188" s="188">
        <f>IF(N188="nulová",J188,0)</f>
        <v>0</v>
      </c>
      <c r="BJ188" s="16" t="s">
        <v>83</v>
      </c>
      <c r="BK188" s="188">
        <f>ROUND(I188*H188,2)</f>
        <v>0</v>
      </c>
      <c r="BL188" s="16" t="s">
        <v>151</v>
      </c>
      <c r="BM188" s="187" t="s">
        <v>383</v>
      </c>
    </row>
    <row r="189" spans="1:65" s="2" customFormat="1" ht="48.75" x14ac:dyDescent="0.2">
      <c r="A189" s="33"/>
      <c r="B189" s="34"/>
      <c r="C189" s="35"/>
      <c r="D189" s="191" t="s">
        <v>308</v>
      </c>
      <c r="E189" s="35"/>
      <c r="F189" s="201" t="s">
        <v>384</v>
      </c>
      <c r="G189" s="35"/>
      <c r="H189" s="35"/>
      <c r="I189" s="114"/>
      <c r="J189" s="35"/>
      <c r="K189" s="35"/>
      <c r="L189" s="38"/>
      <c r="M189" s="202"/>
      <c r="N189" s="203"/>
      <c r="O189" s="63"/>
      <c r="P189" s="63"/>
      <c r="Q189" s="63"/>
      <c r="R189" s="63"/>
      <c r="S189" s="63"/>
      <c r="T189" s="64"/>
      <c r="U189" s="33"/>
      <c r="V189" s="33"/>
      <c r="W189" s="33"/>
      <c r="X189" s="33"/>
      <c r="Y189" s="33"/>
      <c r="Z189" s="33"/>
      <c r="AA189" s="33"/>
      <c r="AB189" s="33"/>
      <c r="AC189" s="33"/>
      <c r="AD189" s="33"/>
      <c r="AE189" s="33"/>
      <c r="AT189" s="16" t="s">
        <v>308</v>
      </c>
      <c r="AU189" s="16" t="s">
        <v>85</v>
      </c>
    </row>
    <row r="190" spans="1:65" s="2" customFormat="1" ht="19.5" x14ac:dyDescent="0.2">
      <c r="A190" s="33"/>
      <c r="B190" s="34"/>
      <c r="C190" s="35"/>
      <c r="D190" s="191" t="s">
        <v>159</v>
      </c>
      <c r="E190" s="35"/>
      <c r="F190" s="201" t="s">
        <v>385</v>
      </c>
      <c r="G190" s="35"/>
      <c r="H190" s="35"/>
      <c r="I190" s="114"/>
      <c r="J190" s="35"/>
      <c r="K190" s="35"/>
      <c r="L190" s="38"/>
      <c r="M190" s="202"/>
      <c r="N190" s="203"/>
      <c r="O190" s="63"/>
      <c r="P190" s="63"/>
      <c r="Q190" s="63"/>
      <c r="R190" s="63"/>
      <c r="S190" s="63"/>
      <c r="T190" s="64"/>
      <c r="U190" s="33"/>
      <c r="V190" s="33"/>
      <c r="W190" s="33"/>
      <c r="X190" s="33"/>
      <c r="Y190" s="33"/>
      <c r="Z190" s="33"/>
      <c r="AA190" s="33"/>
      <c r="AB190" s="33"/>
      <c r="AC190" s="33"/>
      <c r="AD190" s="33"/>
      <c r="AE190" s="33"/>
      <c r="AT190" s="16" t="s">
        <v>159</v>
      </c>
      <c r="AU190" s="16" t="s">
        <v>85</v>
      </c>
    </row>
    <row r="191" spans="1:65" s="12" customFormat="1" ht="11.25" x14ac:dyDescent="0.2">
      <c r="B191" s="189"/>
      <c r="C191" s="190"/>
      <c r="D191" s="191" t="s">
        <v>153</v>
      </c>
      <c r="E191" s="192" t="s">
        <v>35</v>
      </c>
      <c r="F191" s="193" t="s">
        <v>581</v>
      </c>
      <c r="G191" s="190"/>
      <c r="H191" s="194">
        <v>55</v>
      </c>
      <c r="I191" s="195"/>
      <c r="J191" s="190"/>
      <c r="K191" s="190"/>
      <c r="L191" s="196"/>
      <c r="M191" s="197"/>
      <c r="N191" s="198"/>
      <c r="O191" s="198"/>
      <c r="P191" s="198"/>
      <c r="Q191" s="198"/>
      <c r="R191" s="198"/>
      <c r="S191" s="198"/>
      <c r="T191" s="199"/>
      <c r="AT191" s="200" t="s">
        <v>153</v>
      </c>
      <c r="AU191" s="200" t="s">
        <v>85</v>
      </c>
      <c r="AV191" s="12" t="s">
        <v>85</v>
      </c>
      <c r="AW191" s="12" t="s">
        <v>37</v>
      </c>
      <c r="AX191" s="12" t="s">
        <v>83</v>
      </c>
      <c r="AY191" s="200" t="s">
        <v>150</v>
      </c>
    </row>
    <row r="192" spans="1:65" s="2" customFormat="1" ht="36" customHeight="1" x14ac:dyDescent="0.2">
      <c r="A192" s="33"/>
      <c r="B192" s="34"/>
      <c r="C192" s="220" t="s">
        <v>387</v>
      </c>
      <c r="D192" s="220" t="s">
        <v>303</v>
      </c>
      <c r="E192" s="221" t="s">
        <v>388</v>
      </c>
      <c r="F192" s="222" t="s">
        <v>389</v>
      </c>
      <c r="G192" s="223" t="s">
        <v>285</v>
      </c>
      <c r="H192" s="224">
        <v>30</v>
      </c>
      <c r="I192" s="225"/>
      <c r="J192" s="226">
        <f>ROUND(I192*H192,2)</f>
        <v>0</v>
      </c>
      <c r="K192" s="222" t="s">
        <v>148</v>
      </c>
      <c r="L192" s="38"/>
      <c r="M192" s="227" t="s">
        <v>35</v>
      </c>
      <c r="N192" s="228" t="s">
        <v>47</v>
      </c>
      <c r="O192" s="63"/>
      <c r="P192" s="185">
        <f>O192*H192</f>
        <v>0</v>
      </c>
      <c r="Q192" s="185">
        <v>0</v>
      </c>
      <c r="R192" s="185">
        <f>Q192*H192</f>
        <v>0</v>
      </c>
      <c r="S192" s="185">
        <v>0</v>
      </c>
      <c r="T192" s="186">
        <f>S192*H192</f>
        <v>0</v>
      </c>
      <c r="U192" s="33"/>
      <c r="V192" s="33"/>
      <c r="W192" s="33"/>
      <c r="X192" s="33"/>
      <c r="Y192" s="33"/>
      <c r="Z192" s="33"/>
      <c r="AA192" s="33"/>
      <c r="AB192" s="33"/>
      <c r="AC192" s="33"/>
      <c r="AD192" s="33"/>
      <c r="AE192" s="33"/>
      <c r="AR192" s="187" t="s">
        <v>151</v>
      </c>
      <c r="AT192" s="187" t="s">
        <v>303</v>
      </c>
      <c r="AU192" s="187" t="s">
        <v>85</v>
      </c>
      <c r="AY192" s="16" t="s">
        <v>150</v>
      </c>
      <c r="BE192" s="188">
        <f>IF(N192="základní",J192,0)</f>
        <v>0</v>
      </c>
      <c r="BF192" s="188">
        <f>IF(N192="snížená",J192,0)</f>
        <v>0</v>
      </c>
      <c r="BG192" s="188">
        <f>IF(N192="zákl. přenesená",J192,0)</f>
        <v>0</v>
      </c>
      <c r="BH192" s="188">
        <f>IF(N192="sníž. přenesená",J192,0)</f>
        <v>0</v>
      </c>
      <c r="BI192" s="188">
        <f>IF(N192="nulová",J192,0)</f>
        <v>0</v>
      </c>
      <c r="BJ192" s="16" t="s">
        <v>83</v>
      </c>
      <c r="BK192" s="188">
        <f>ROUND(I192*H192,2)</f>
        <v>0</v>
      </c>
      <c r="BL192" s="16" t="s">
        <v>151</v>
      </c>
      <c r="BM192" s="187" t="s">
        <v>390</v>
      </c>
    </row>
    <row r="193" spans="1:65" s="2" customFormat="1" ht="29.25" x14ac:dyDescent="0.2">
      <c r="A193" s="33"/>
      <c r="B193" s="34"/>
      <c r="C193" s="35"/>
      <c r="D193" s="191" t="s">
        <v>308</v>
      </c>
      <c r="E193" s="35"/>
      <c r="F193" s="201" t="s">
        <v>391</v>
      </c>
      <c r="G193" s="35"/>
      <c r="H193" s="35"/>
      <c r="I193" s="114"/>
      <c r="J193" s="35"/>
      <c r="K193" s="35"/>
      <c r="L193" s="38"/>
      <c r="M193" s="202"/>
      <c r="N193" s="203"/>
      <c r="O193" s="63"/>
      <c r="P193" s="63"/>
      <c r="Q193" s="63"/>
      <c r="R193" s="63"/>
      <c r="S193" s="63"/>
      <c r="T193" s="64"/>
      <c r="U193" s="33"/>
      <c r="V193" s="33"/>
      <c r="W193" s="33"/>
      <c r="X193" s="33"/>
      <c r="Y193" s="33"/>
      <c r="Z193" s="33"/>
      <c r="AA193" s="33"/>
      <c r="AB193" s="33"/>
      <c r="AC193" s="33"/>
      <c r="AD193" s="33"/>
      <c r="AE193" s="33"/>
      <c r="AT193" s="16" t="s">
        <v>308</v>
      </c>
      <c r="AU193" s="16" t="s">
        <v>85</v>
      </c>
    </row>
    <row r="194" spans="1:65" s="2" customFormat="1" ht="19.5" x14ac:dyDescent="0.2">
      <c r="A194" s="33"/>
      <c r="B194" s="34"/>
      <c r="C194" s="35"/>
      <c r="D194" s="191" t="s">
        <v>159</v>
      </c>
      <c r="E194" s="35"/>
      <c r="F194" s="201" t="s">
        <v>584</v>
      </c>
      <c r="G194" s="35"/>
      <c r="H194" s="35"/>
      <c r="I194" s="114"/>
      <c r="J194" s="35"/>
      <c r="K194" s="35"/>
      <c r="L194" s="38"/>
      <c r="M194" s="202"/>
      <c r="N194" s="203"/>
      <c r="O194" s="63"/>
      <c r="P194" s="63"/>
      <c r="Q194" s="63"/>
      <c r="R194" s="63"/>
      <c r="S194" s="63"/>
      <c r="T194" s="64"/>
      <c r="U194" s="33"/>
      <c r="V194" s="33"/>
      <c r="W194" s="33"/>
      <c r="X194" s="33"/>
      <c r="Y194" s="33"/>
      <c r="Z194" s="33"/>
      <c r="AA194" s="33"/>
      <c r="AB194" s="33"/>
      <c r="AC194" s="33"/>
      <c r="AD194" s="33"/>
      <c r="AE194" s="33"/>
      <c r="AT194" s="16" t="s">
        <v>159</v>
      </c>
      <c r="AU194" s="16" t="s">
        <v>85</v>
      </c>
    </row>
    <row r="195" spans="1:65" s="12" customFormat="1" ht="11.25" x14ac:dyDescent="0.2">
      <c r="B195" s="189"/>
      <c r="C195" s="190"/>
      <c r="D195" s="191" t="s">
        <v>153</v>
      </c>
      <c r="E195" s="192" t="s">
        <v>35</v>
      </c>
      <c r="F195" s="193" t="s">
        <v>585</v>
      </c>
      <c r="G195" s="190"/>
      <c r="H195" s="194">
        <v>30</v>
      </c>
      <c r="I195" s="195"/>
      <c r="J195" s="190"/>
      <c r="K195" s="190"/>
      <c r="L195" s="196"/>
      <c r="M195" s="197"/>
      <c r="N195" s="198"/>
      <c r="O195" s="198"/>
      <c r="P195" s="198"/>
      <c r="Q195" s="198"/>
      <c r="R195" s="198"/>
      <c r="S195" s="198"/>
      <c r="T195" s="199"/>
      <c r="AT195" s="200" t="s">
        <v>153</v>
      </c>
      <c r="AU195" s="200" t="s">
        <v>85</v>
      </c>
      <c r="AV195" s="12" t="s">
        <v>85</v>
      </c>
      <c r="AW195" s="12" t="s">
        <v>37</v>
      </c>
      <c r="AX195" s="12" t="s">
        <v>83</v>
      </c>
      <c r="AY195" s="200" t="s">
        <v>150</v>
      </c>
    </row>
    <row r="196" spans="1:65" s="2" customFormat="1" ht="36" customHeight="1" x14ac:dyDescent="0.2">
      <c r="A196" s="33"/>
      <c r="B196" s="34"/>
      <c r="C196" s="220" t="s">
        <v>394</v>
      </c>
      <c r="D196" s="220" t="s">
        <v>303</v>
      </c>
      <c r="E196" s="221" t="s">
        <v>395</v>
      </c>
      <c r="F196" s="222" t="s">
        <v>396</v>
      </c>
      <c r="G196" s="223" t="s">
        <v>306</v>
      </c>
      <c r="H196" s="224">
        <v>1.5</v>
      </c>
      <c r="I196" s="225"/>
      <c r="J196" s="226">
        <f>ROUND(I196*H196,2)</f>
        <v>0</v>
      </c>
      <c r="K196" s="222" t="s">
        <v>148</v>
      </c>
      <c r="L196" s="38"/>
      <c r="M196" s="227" t="s">
        <v>35</v>
      </c>
      <c r="N196" s="228" t="s">
        <v>47</v>
      </c>
      <c r="O196" s="63"/>
      <c r="P196" s="185">
        <f>O196*H196</f>
        <v>0</v>
      </c>
      <c r="Q196" s="185">
        <v>0</v>
      </c>
      <c r="R196" s="185">
        <f>Q196*H196</f>
        <v>0</v>
      </c>
      <c r="S196" s="185">
        <v>0</v>
      </c>
      <c r="T196" s="186">
        <f>S196*H196</f>
        <v>0</v>
      </c>
      <c r="U196" s="33"/>
      <c r="V196" s="33"/>
      <c r="W196" s="33"/>
      <c r="X196" s="33"/>
      <c r="Y196" s="33"/>
      <c r="Z196" s="33"/>
      <c r="AA196" s="33"/>
      <c r="AB196" s="33"/>
      <c r="AC196" s="33"/>
      <c r="AD196" s="33"/>
      <c r="AE196" s="33"/>
      <c r="AR196" s="187" t="s">
        <v>151</v>
      </c>
      <c r="AT196" s="187" t="s">
        <v>303</v>
      </c>
      <c r="AU196" s="187" t="s">
        <v>85</v>
      </c>
      <c r="AY196" s="16" t="s">
        <v>150</v>
      </c>
      <c r="BE196" s="188">
        <f>IF(N196="základní",J196,0)</f>
        <v>0</v>
      </c>
      <c r="BF196" s="188">
        <f>IF(N196="snížená",J196,0)</f>
        <v>0</v>
      </c>
      <c r="BG196" s="188">
        <f>IF(N196="zákl. přenesená",J196,0)</f>
        <v>0</v>
      </c>
      <c r="BH196" s="188">
        <f>IF(N196="sníž. přenesená",J196,0)</f>
        <v>0</v>
      </c>
      <c r="BI196" s="188">
        <f>IF(N196="nulová",J196,0)</f>
        <v>0</v>
      </c>
      <c r="BJ196" s="16" t="s">
        <v>83</v>
      </c>
      <c r="BK196" s="188">
        <f>ROUND(I196*H196,2)</f>
        <v>0</v>
      </c>
      <c r="BL196" s="16" t="s">
        <v>151</v>
      </c>
      <c r="BM196" s="187" t="s">
        <v>397</v>
      </c>
    </row>
    <row r="197" spans="1:65" s="2" customFormat="1" ht="39" x14ac:dyDescent="0.2">
      <c r="A197" s="33"/>
      <c r="B197" s="34"/>
      <c r="C197" s="35"/>
      <c r="D197" s="191" t="s">
        <v>308</v>
      </c>
      <c r="E197" s="35"/>
      <c r="F197" s="201" t="s">
        <v>398</v>
      </c>
      <c r="G197" s="35"/>
      <c r="H197" s="35"/>
      <c r="I197" s="114"/>
      <c r="J197" s="35"/>
      <c r="K197" s="35"/>
      <c r="L197" s="38"/>
      <c r="M197" s="202"/>
      <c r="N197" s="203"/>
      <c r="O197" s="63"/>
      <c r="P197" s="63"/>
      <c r="Q197" s="63"/>
      <c r="R197" s="63"/>
      <c r="S197" s="63"/>
      <c r="T197" s="64"/>
      <c r="U197" s="33"/>
      <c r="V197" s="33"/>
      <c r="W197" s="33"/>
      <c r="X197" s="33"/>
      <c r="Y197" s="33"/>
      <c r="Z197" s="33"/>
      <c r="AA197" s="33"/>
      <c r="AB197" s="33"/>
      <c r="AC197" s="33"/>
      <c r="AD197" s="33"/>
      <c r="AE197" s="33"/>
      <c r="AT197" s="16" t="s">
        <v>308</v>
      </c>
      <c r="AU197" s="16" t="s">
        <v>85</v>
      </c>
    </row>
    <row r="198" spans="1:65" s="12" customFormat="1" ht="11.25" x14ac:dyDescent="0.2">
      <c r="B198" s="189"/>
      <c r="C198" s="190"/>
      <c r="D198" s="191" t="s">
        <v>153</v>
      </c>
      <c r="E198" s="192" t="s">
        <v>35</v>
      </c>
      <c r="F198" s="193" t="s">
        <v>586</v>
      </c>
      <c r="G198" s="190"/>
      <c r="H198" s="194">
        <v>1.5</v>
      </c>
      <c r="I198" s="195"/>
      <c r="J198" s="190"/>
      <c r="K198" s="190"/>
      <c r="L198" s="196"/>
      <c r="M198" s="197"/>
      <c r="N198" s="198"/>
      <c r="O198" s="198"/>
      <c r="P198" s="198"/>
      <c r="Q198" s="198"/>
      <c r="R198" s="198"/>
      <c r="S198" s="198"/>
      <c r="T198" s="199"/>
      <c r="AT198" s="200" t="s">
        <v>153</v>
      </c>
      <c r="AU198" s="200" t="s">
        <v>85</v>
      </c>
      <c r="AV198" s="12" t="s">
        <v>85</v>
      </c>
      <c r="AW198" s="12" t="s">
        <v>37</v>
      </c>
      <c r="AX198" s="12" t="s">
        <v>83</v>
      </c>
      <c r="AY198" s="200" t="s">
        <v>150</v>
      </c>
    </row>
    <row r="199" spans="1:65" s="2" customFormat="1" ht="36" customHeight="1" x14ac:dyDescent="0.2">
      <c r="A199" s="33"/>
      <c r="B199" s="34"/>
      <c r="C199" s="220" t="s">
        <v>400</v>
      </c>
      <c r="D199" s="220" t="s">
        <v>303</v>
      </c>
      <c r="E199" s="221" t="s">
        <v>401</v>
      </c>
      <c r="F199" s="222" t="s">
        <v>402</v>
      </c>
      <c r="G199" s="223" t="s">
        <v>285</v>
      </c>
      <c r="H199" s="224">
        <v>30</v>
      </c>
      <c r="I199" s="225"/>
      <c r="J199" s="226">
        <f>ROUND(I199*H199,2)</f>
        <v>0</v>
      </c>
      <c r="K199" s="222" t="s">
        <v>148</v>
      </c>
      <c r="L199" s="38"/>
      <c r="M199" s="227" t="s">
        <v>35</v>
      </c>
      <c r="N199" s="228" t="s">
        <v>47</v>
      </c>
      <c r="O199" s="63"/>
      <c r="P199" s="185">
        <f>O199*H199</f>
        <v>0</v>
      </c>
      <c r="Q199" s="185">
        <v>0</v>
      </c>
      <c r="R199" s="185">
        <f>Q199*H199</f>
        <v>0</v>
      </c>
      <c r="S199" s="185">
        <v>0</v>
      </c>
      <c r="T199" s="186">
        <f>S199*H199</f>
        <v>0</v>
      </c>
      <c r="U199" s="33"/>
      <c r="V199" s="33"/>
      <c r="W199" s="33"/>
      <c r="X199" s="33"/>
      <c r="Y199" s="33"/>
      <c r="Z199" s="33"/>
      <c r="AA199" s="33"/>
      <c r="AB199" s="33"/>
      <c r="AC199" s="33"/>
      <c r="AD199" s="33"/>
      <c r="AE199" s="33"/>
      <c r="AR199" s="187" t="s">
        <v>151</v>
      </c>
      <c r="AT199" s="187" t="s">
        <v>303</v>
      </c>
      <c r="AU199" s="187" t="s">
        <v>85</v>
      </c>
      <c r="AY199" s="16" t="s">
        <v>150</v>
      </c>
      <c r="BE199" s="188">
        <f>IF(N199="základní",J199,0)</f>
        <v>0</v>
      </c>
      <c r="BF199" s="188">
        <f>IF(N199="snížená",J199,0)</f>
        <v>0</v>
      </c>
      <c r="BG199" s="188">
        <f>IF(N199="zákl. přenesená",J199,0)</f>
        <v>0</v>
      </c>
      <c r="BH199" s="188">
        <f>IF(N199="sníž. přenesená",J199,0)</f>
        <v>0</v>
      </c>
      <c r="BI199" s="188">
        <f>IF(N199="nulová",J199,0)</f>
        <v>0</v>
      </c>
      <c r="BJ199" s="16" t="s">
        <v>83</v>
      </c>
      <c r="BK199" s="188">
        <f>ROUND(I199*H199,2)</f>
        <v>0</v>
      </c>
      <c r="BL199" s="16" t="s">
        <v>151</v>
      </c>
      <c r="BM199" s="187" t="s">
        <v>403</v>
      </c>
    </row>
    <row r="200" spans="1:65" s="2" customFormat="1" ht="29.25" x14ac:dyDescent="0.2">
      <c r="A200" s="33"/>
      <c r="B200" s="34"/>
      <c r="C200" s="35"/>
      <c r="D200" s="191" t="s">
        <v>308</v>
      </c>
      <c r="E200" s="35"/>
      <c r="F200" s="201" t="s">
        <v>404</v>
      </c>
      <c r="G200" s="35"/>
      <c r="H200" s="35"/>
      <c r="I200" s="114"/>
      <c r="J200" s="35"/>
      <c r="K200" s="35"/>
      <c r="L200" s="38"/>
      <c r="M200" s="202"/>
      <c r="N200" s="203"/>
      <c r="O200" s="63"/>
      <c r="P200" s="63"/>
      <c r="Q200" s="63"/>
      <c r="R200" s="63"/>
      <c r="S200" s="63"/>
      <c r="T200" s="64"/>
      <c r="U200" s="33"/>
      <c r="V200" s="33"/>
      <c r="W200" s="33"/>
      <c r="X200" s="33"/>
      <c r="Y200" s="33"/>
      <c r="Z200" s="33"/>
      <c r="AA200" s="33"/>
      <c r="AB200" s="33"/>
      <c r="AC200" s="33"/>
      <c r="AD200" s="33"/>
      <c r="AE200" s="33"/>
      <c r="AT200" s="16" t="s">
        <v>308</v>
      </c>
      <c r="AU200" s="16" t="s">
        <v>85</v>
      </c>
    </row>
    <row r="201" spans="1:65" s="12" customFormat="1" ht="11.25" x14ac:dyDescent="0.2">
      <c r="B201" s="189"/>
      <c r="C201" s="190"/>
      <c r="D201" s="191" t="s">
        <v>153</v>
      </c>
      <c r="E201" s="192" t="s">
        <v>35</v>
      </c>
      <c r="F201" s="193" t="s">
        <v>585</v>
      </c>
      <c r="G201" s="190"/>
      <c r="H201" s="194">
        <v>30</v>
      </c>
      <c r="I201" s="195"/>
      <c r="J201" s="190"/>
      <c r="K201" s="190"/>
      <c r="L201" s="196"/>
      <c r="M201" s="197"/>
      <c r="N201" s="198"/>
      <c r="O201" s="198"/>
      <c r="P201" s="198"/>
      <c r="Q201" s="198"/>
      <c r="R201" s="198"/>
      <c r="S201" s="198"/>
      <c r="T201" s="199"/>
      <c r="AT201" s="200" t="s">
        <v>153</v>
      </c>
      <c r="AU201" s="200" t="s">
        <v>85</v>
      </c>
      <c r="AV201" s="12" t="s">
        <v>85</v>
      </c>
      <c r="AW201" s="12" t="s">
        <v>37</v>
      </c>
      <c r="AX201" s="12" t="s">
        <v>83</v>
      </c>
      <c r="AY201" s="200" t="s">
        <v>150</v>
      </c>
    </row>
    <row r="202" spans="1:65" s="2" customFormat="1" ht="24" customHeight="1" x14ac:dyDescent="0.2">
      <c r="A202" s="33"/>
      <c r="B202" s="34"/>
      <c r="C202" s="220" t="s">
        <v>143</v>
      </c>
      <c r="D202" s="220" t="s">
        <v>303</v>
      </c>
      <c r="E202" s="221" t="s">
        <v>406</v>
      </c>
      <c r="F202" s="222" t="s">
        <v>407</v>
      </c>
      <c r="G202" s="223" t="s">
        <v>291</v>
      </c>
      <c r="H202" s="224">
        <v>5.2229999999999999</v>
      </c>
      <c r="I202" s="225"/>
      <c r="J202" s="226">
        <f>ROUND(I202*H202,2)</f>
        <v>0</v>
      </c>
      <c r="K202" s="222" t="s">
        <v>148</v>
      </c>
      <c r="L202" s="38"/>
      <c r="M202" s="227" t="s">
        <v>35</v>
      </c>
      <c r="N202" s="228" t="s">
        <v>47</v>
      </c>
      <c r="O202" s="63"/>
      <c r="P202" s="185">
        <f>O202*H202</f>
        <v>0</v>
      </c>
      <c r="Q202" s="185">
        <v>0</v>
      </c>
      <c r="R202" s="185">
        <f>Q202*H202</f>
        <v>0</v>
      </c>
      <c r="S202" s="185">
        <v>0</v>
      </c>
      <c r="T202" s="186">
        <f>S202*H202</f>
        <v>0</v>
      </c>
      <c r="U202" s="33"/>
      <c r="V202" s="33"/>
      <c r="W202" s="33"/>
      <c r="X202" s="33"/>
      <c r="Y202" s="33"/>
      <c r="Z202" s="33"/>
      <c r="AA202" s="33"/>
      <c r="AB202" s="33"/>
      <c r="AC202" s="33"/>
      <c r="AD202" s="33"/>
      <c r="AE202" s="33"/>
      <c r="AR202" s="187" t="s">
        <v>151</v>
      </c>
      <c r="AT202" s="187" t="s">
        <v>303</v>
      </c>
      <c r="AU202" s="187" t="s">
        <v>85</v>
      </c>
      <c r="AY202" s="16" t="s">
        <v>150</v>
      </c>
      <c r="BE202" s="188">
        <f>IF(N202="základní",J202,0)</f>
        <v>0</v>
      </c>
      <c r="BF202" s="188">
        <f>IF(N202="snížená",J202,0)</f>
        <v>0</v>
      </c>
      <c r="BG202" s="188">
        <f>IF(N202="zákl. přenesená",J202,0)</f>
        <v>0</v>
      </c>
      <c r="BH202" s="188">
        <f>IF(N202="sníž. přenesená",J202,0)</f>
        <v>0</v>
      </c>
      <c r="BI202" s="188">
        <f>IF(N202="nulová",J202,0)</f>
        <v>0</v>
      </c>
      <c r="BJ202" s="16" t="s">
        <v>83</v>
      </c>
      <c r="BK202" s="188">
        <f>ROUND(I202*H202,2)</f>
        <v>0</v>
      </c>
      <c r="BL202" s="16" t="s">
        <v>151</v>
      </c>
      <c r="BM202" s="187" t="s">
        <v>587</v>
      </c>
    </row>
    <row r="203" spans="1:65" s="2" customFormat="1" ht="19.5" x14ac:dyDescent="0.2">
      <c r="A203" s="33"/>
      <c r="B203" s="34"/>
      <c r="C203" s="35"/>
      <c r="D203" s="191" t="s">
        <v>308</v>
      </c>
      <c r="E203" s="35"/>
      <c r="F203" s="201" t="s">
        <v>409</v>
      </c>
      <c r="G203" s="35"/>
      <c r="H203" s="35"/>
      <c r="I203" s="114"/>
      <c r="J203" s="35"/>
      <c r="K203" s="35"/>
      <c r="L203" s="38"/>
      <c r="M203" s="202"/>
      <c r="N203" s="203"/>
      <c r="O203" s="63"/>
      <c r="P203" s="63"/>
      <c r="Q203" s="63"/>
      <c r="R203" s="63"/>
      <c r="S203" s="63"/>
      <c r="T203" s="64"/>
      <c r="U203" s="33"/>
      <c r="V203" s="33"/>
      <c r="W203" s="33"/>
      <c r="X203" s="33"/>
      <c r="Y203" s="33"/>
      <c r="Z203" s="33"/>
      <c r="AA203" s="33"/>
      <c r="AB203" s="33"/>
      <c r="AC203" s="33"/>
      <c r="AD203" s="33"/>
      <c r="AE203" s="33"/>
      <c r="AT203" s="16" t="s">
        <v>308</v>
      </c>
      <c r="AU203" s="16" t="s">
        <v>85</v>
      </c>
    </row>
    <row r="204" spans="1:65" s="2" customFormat="1" ht="19.5" x14ac:dyDescent="0.2">
      <c r="A204" s="33"/>
      <c r="B204" s="34"/>
      <c r="C204" s="35"/>
      <c r="D204" s="191" t="s">
        <v>159</v>
      </c>
      <c r="E204" s="35"/>
      <c r="F204" s="201" t="s">
        <v>410</v>
      </c>
      <c r="G204" s="35"/>
      <c r="H204" s="35"/>
      <c r="I204" s="114"/>
      <c r="J204" s="35"/>
      <c r="K204" s="35"/>
      <c r="L204" s="38"/>
      <c r="M204" s="202"/>
      <c r="N204" s="203"/>
      <c r="O204" s="63"/>
      <c r="P204" s="63"/>
      <c r="Q204" s="63"/>
      <c r="R204" s="63"/>
      <c r="S204" s="63"/>
      <c r="T204" s="64"/>
      <c r="U204" s="33"/>
      <c r="V204" s="33"/>
      <c r="W204" s="33"/>
      <c r="X204" s="33"/>
      <c r="Y204" s="33"/>
      <c r="Z204" s="33"/>
      <c r="AA204" s="33"/>
      <c r="AB204" s="33"/>
      <c r="AC204" s="33"/>
      <c r="AD204" s="33"/>
      <c r="AE204" s="33"/>
      <c r="AT204" s="16" t="s">
        <v>159</v>
      </c>
      <c r="AU204" s="16" t="s">
        <v>85</v>
      </c>
    </row>
    <row r="205" spans="1:65" s="12" customFormat="1" ht="11.25" x14ac:dyDescent="0.2">
      <c r="B205" s="189"/>
      <c r="C205" s="190"/>
      <c r="D205" s="191" t="s">
        <v>153</v>
      </c>
      <c r="E205" s="192" t="s">
        <v>35</v>
      </c>
      <c r="F205" s="193" t="s">
        <v>588</v>
      </c>
      <c r="G205" s="190"/>
      <c r="H205" s="194">
        <v>5.2229999999999999</v>
      </c>
      <c r="I205" s="195"/>
      <c r="J205" s="190"/>
      <c r="K205" s="190"/>
      <c r="L205" s="196"/>
      <c r="M205" s="197"/>
      <c r="N205" s="198"/>
      <c r="O205" s="198"/>
      <c r="P205" s="198"/>
      <c r="Q205" s="198"/>
      <c r="R205" s="198"/>
      <c r="S205" s="198"/>
      <c r="T205" s="199"/>
      <c r="AT205" s="200" t="s">
        <v>153</v>
      </c>
      <c r="AU205" s="200" t="s">
        <v>85</v>
      </c>
      <c r="AV205" s="12" t="s">
        <v>85</v>
      </c>
      <c r="AW205" s="12" t="s">
        <v>37</v>
      </c>
      <c r="AX205" s="12" t="s">
        <v>83</v>
      </c>
      <c r="AY205" s="200" t="s">
        <v>150</v>
      </c>
    </row>
    <row r="206" spans="1:65" s="13" customFormat="1" ht="25.9" customHeight="1" x14ac:dyDescent="0.2">
      <c r="B206" s="204"/>
      <c r="C206" s="205"/>
      <c r="D206" s="206" t="s">
        <v>75</v>
      </c>
      <c r="E206" s="207" t="s">
        <v>412</v>
      </c>
      <c r="F206" s="207" t="s">
        <v>413</v>
      </c>
      <c r="G206" s="205"/>
      <c r="H206" s="205"/>
      <c r="I206" s="208"/>
      <c r="J206" s="209">
        <f>BK206</f>
        <v>0</v>
      </c>
      <c r="K206" s="205"/>
      <c r="L206" s="210"/>
      <c r="M206" s="211"/>
      <c r="N206" s="212"/>
      <c r="O206" s="212"/>
      <c r="P206" s="213">
        <f>SUM(P207:P259)</f>
        <v>0</v>
      </c>
      <c r="Q206" s="212"/>
      <c r="R206" s="213">
        <f>SUM(R207:R259)</f>
        <v>0</v>
      </c>
      <c r="S206" s="212"/>
      <c r="T206" s="214">
        <f>SUM(T207:T259)</f>
        <v>0</v>
      </c>
      <c r="AR206" s="215" t="s">
        <v>151</v>
      </c>
      <c r="AT206" s="216" t="s">
        <v>75</v>
      </c>
      <c r="AU206" s="216" t="s">
        <v>76</v>
      </c>
      <c r="AY206" s="215" t="s">
        <v>150</v>
      </c>
      <c r="BK206" s="217">
        <f>SUM(BK207:BK259)</f>
        <v>0</v>
      </c>
    </row>
    <row r="207" spans="1:65" s="2" customFormat="1" ht="36" customHeight="1" x14ac:dyDescent="0.2">
      <c r="A207" s="33"/>
      <c r="B207" s="34"/>
      <c r="C207" s="220" t="s">
        <v>589</v>
      </c>
      <c r="D207" s="220" t="s">
        <v>303</v>
      </c>
      <c r="E207" s="221" t="s">
        <v>415</v>
      </c>
      <c r="F207" s="222" t="s">
        <v>590</v>
      </c>
      <c r="G207" s="223" t="s">
        <v>147</v>
      </c>
      <c r="H207" s="224">
        <v>1</v>
      </c>
      <c r="I207" s="225"/>
      <c r="J207" s="226">
        <f t="shared" ref="J207:J223" si="0">ROUND(I207*H207,2)</f>
        <v>0</v>
      </c>
      <c r="K207" s="222" t="s">
        <v>148</v>
      </c>
      <c r="L207" s="38"/>
      <c r="M207" s="227" t="s">
        <v>35</v>
      </c>
      <c r="N207" s="228" t="s">
        <v>47</v>
      </c>
      <c r="O207" s="63"/>
      <c r="P207" s="185">
        <f t="shared" ref="P207:P223" si="1">O207*H207</f>
        <v>0</v>
      </c>
      <c r="Q207" s="185">
        <v>0</v>
      </c>
      <c r="R207" s="185">
        <f t="shared" ref="R207:R223" si="2">Q207*H207</f>
        <v>0</v>
      </c>
      <c r="S207" s="185">
        <v>0</v>
      </c>
      <c r="T207" s="186">
        <f t="shared" ref="T207:T223" si="3">S207*H207</f>
        <v>0</v>
      </c>
      <c r="U207" s="33"/>
      <c r="V207" s="33"/>
      <c r="W207" s="33"/>
      <c r="X207" s="33"/>
      <c r="Y207" s="33"/>
      <c r="Z207" s="33"/>
      <c r="AA207" s="33"/>
      <c r="AB207" s="33"/>
      <c r="AC207" s="33"/>
      <c r="AD207" s="33"/>
      <c r="AE207" s="33"/>
      <c r="AR207" s="187" t="s">
        <v>417</v>
      </c>
      <c r="AT207" s="187" t="s">
        <v>303</v>
      </c>
      <c r="AU207" s="187" t="s">
        <v>83</v>
      </c>
      <c r="AY207" s="16" t="s">
        <v>150</v>
      </c>
      <c r="BE207" s="188">
        <f t="shared" ref="BE207:BE223" si="4">IF(N207="základní",J207,0)</f>
        <v>0</v>
      </c>
      <c r="BF207" s="188">
        <f t="shared" ref="BF207:BF223" si="5">IF(N207="snížená",J207,0)</f>
        <v>0</v>
      </c>
      <c r="BG207" s="188">
        <f t="shared" ref="BG207:BG223" si="6">IF(N207="zákl. přenesená",J207,0)</f>
        <v>0</v>
      </c>
      <c r="BH207" s="188">
        <f t="shared" ref="BH207:BH223" si="7">IF(N207="sníž. přenesená",J207,0)</f>
        <v>0</v>
      </c>
      <c r="BI207" s="188">
        <f t="shared" ref="BI207:BI223" si="8">IF(N207="nulová",J207,0)</f>
        <v>0</v>
      </c>
      <c r="BJ207" s="16" t="s">
        <v>83</v>
      </c>
      <c r="BK207" s="188">
        <f t="shared" ref="BK207:BK223" si="9">ROUND(I207*H207,2)</f>
        <v>0</v>
      </c>
      <c r="BL207" s="16" t="s">
        <v>417</v>
      </c>
      <c r="BM207" s="187" t="s">
        <v>591</v>
      </c>
    </row>
    <row r="208" spans="1:65" s="2" customFormat="1" ht="60" customHeight="1" x14ac:dyDescent="0.2">
      <c r="A208" s="33"/>
      <c r="B208" s="34"/>
      <c r="C208" s="220" t="s">
        <v>414</v>
      </c>
      <c r="D208" s="220" t="s">
        <v>303</v>
      </c>
      <c r="E208" s="221" t="s">
        <v>592</v>
      </c>
      <c r="F208" s="222" t="s">
        <v>593</v>
      </c>
      <c r="G208" s="223" t="s">
        <v>147</v>
      </c>
      <c r="H208" s="224">
        <v>1</v>
      </c>
      <c r="I208" s="225"/>
      <c r="J208" s="226">
        <f t="shared" si="0"/>
        <v>0</v>
      </c>
      <c r="K208" s="222" t="s">
        <v>148</v>
      </c>
      <c r="L208" s="38"/>
      <c r="M208" s="227" t="s">
        <v>35</v>
      </c>
      <c r="N208" s="228" t="s">
        <v>47</v>
      </c>
      <c r="O208" s="63"/>
      <c r="P208" s="185">
        <f t="shared" si="1"/>
        <v>0</v>
      </c>
      <c r="Q208" s="185">
        <v>0</v>
      </c>
      <c r="R208" s="185">
        <f t="shared" si="2"/>
        <v>0</v>
      </c>
      <c r="S208" s="185">
        <v>0</v>
      </c>
      <c r="T208" s="186">
        <f t="shared" si="3"/>
        <v>0</v>
      </c>
      <c r="U208" s="33"/>
      <c r="V208" s="33"/>
      <c r="W208" s="33"/>
      <c r="X208" s="33"/>
      <c r="Y208" s="33"/>
      <c r="Z208" s="33"/>
      <c r="AA208" s="33"/>
      <c r="AB208" s="33"/>
      <c r="AC208" s="33"/>
      <c r="AD208" s="33"/>
      <c r="AE208" s="33"/>
      <c r="AR208" s="187" t="s">
        <v>417</v>
      </c>
      <c r="AT208" s="187" t="s">
        <v>303</v>
      </c>
      <c r="AU208" s="187" t="s">
        <v>83</v>
      </c>
      <c r="AY208" s="16" t="s">
        <v>150</v>
      </c>
      <c r="BE208" s="188">
        <f t="shared" si="4"/>
        <v>0</v>
      </c>
      <c r="BF208" s="188">
        <f t="shared" si="5"/>
        <v>0</v>
      </c>
      <c r="BG208" s="188">
        <f t="shared" si="6"/>
        <v>0</v>
      </c>
      <c r="BH208" s="188">
        <f t="shared" si="7"/>
        <v>0</v>
      </c>
      <c r="BI208" s="188">
        <f t="shared" si="8"/>
        <v>0</v>
      </c>
      <c r="BJ208" s="16" t="s">
        <v>83</v>
      </c>
      <c r="BK208" s="188">
        <f t="shared" si="9"/>
        <v>0</v>
      </c>
      <c r="BL208" s="16" t="s">
        <v>417</v>
      </c>
      <c r="BM208" s="187" t="s">
        <v>594</v>
      </c>
    </row>
    <row r="209" spans="1:65" s="2" customFormat="1" ht="24" customHeight="1" x14ac:dyDescent="0.2">
      <c r="A209" s="33"/>
      <c r="B209" s="34"/>
      <c r="C209" s="220" t="s">
        <v>431</v>
      </c>
      <c r="D209" s="220" t="s">
        <v>303</v>
      </c>
      <c r="E209" s="221" t="s">
        <v>436</v>
      </c>
      <c r="F209" s="222" t="s">
        <v>437</v>
      </c>
      <c r="G209" s="223" t="s">
        <v>147</v>
      </c>
      <c r="H209" s="224">
        <v>1</v>
      </c>
      <c r="I209" s="225"/>
      <c r="J209" s="226">
        <f t="shared" si="0"/>
        <v>0</v>
      </c>
      <c r="K209" s="222" t="s">
        <v>148</v>
      </c>
      <c r="L209" s="38"/>
      <c r="M209" s="227" t="s">
        <v>35</v>
      </c>
      <c r="N209" s="228" t="s">
        <v>47</v>
      </c>
      <c r="O209" s="63"/>
      <c r="P209" s="185">
        <f t="shared" si="1"/>
        <v>0</v>
      </c>
      <c r="Q209" s="185">
        <v>0</v>
      </c>
      <c r="R209" s="185">
        <f t="shared" si="2"/>
        <v>0</v>
      </c>
      <c r="S209" s="185">
        <v>0</v>
      </c>
      <c r="T209" s="186">
        <f t="shared" si="3"/>
        <v>0</v>
      </c>
      <c r="U209" s="33"/>
      <c r="V209" s="33"/>
      <c r="W209" s="33"/>
      <c r="X209" s="33"/>
      <c r="Y209" s="33"/>
      <c r="Z209" s="33"/>
      <c r="AA209" s="33"/>
      <c r="AB209" s="33"/>
      <c r="AC209" s="33"/>
      <c r="AD209" s="33"/>
      <c r="AE209" s="33"/>
      <c r="AR209" s="187" t="s">
        <v>417</v>
      </c>
      <c r="AT209" s="187" t="s">
        <v>303</v>
      </c>
      <c r="AU209" s="187" t="s">
        <v>83</v>
      </c>
      <c r="AY209" s="16" t="s">
        <v>150</v>
      </c>
      <c r="BE209" s="188">
        <f t="shared" si="4"/>
        <v>0</v>
      </c>
      <c r="BF209" s="188">
        <f t="shared" si="5"/>
        <v>0</v>
      </c>
      <c r="BG209" s="188">
        <f t="shared" si="6"/>
        <v>0</v>
      </c>
      <c r="BH209" s="188">
        <f t="shared" si="7"/>
        <v>0</v>
      </c>
      <c r="BI209" s="188">
        <f t="shared" si="8"/>
        <v>0</v>
      </c>
      <c r="BJ209" s="16" t="s">
        <v>83</v>
      </c>
      <c r="BK209" s="188">
        <f t="shared" si="9"/>
        <v>0</v>
      </c>
      <c r="BL209" s="16" t="s">
        <v>417</v>
      </c>
      <c r="BM209" s="187" t="s">
        <v>595</v>
      </c>
    </row>
    <row r="210" spans="1:65" s="2" customFormat="1" ht="24" customHeight="1" x14ac:dyDescent="0.2">
      <c r="A210" s="33"/>
      <c r="B210" s="34"/>
      <c r="C210" s="220" t="s">
        <v>435</v>
      </c>
      <c r="D210" s="220" t="s">
        <v>303</v>
      </c>
      <c r="E210" s="221" t="s">
        <v>432</v>
      </c>
      <c r="F210" s="222" t="s">
        <v>433</v>
      </c>
      <c r="G210" s="223" t="s">
        <v>147</v>
      </c>
      <c r="H210" s="224">
        <v>1</v>
      </c>
      <c r="I210" s="225"/>
      <c r="J210" s="226">
        <f t="shared" si="0"/>
        <v>0</v>
      </c>
      <c r="K210" s="222" t="s">
        <v>148</v>
      </c>
      <c r="L210" s="38"/>
      <c r="M210" s="227" t="s">
        <v>35</v>
      </c>
      <c r="N210" s="228" t="s">
        <v>47</v>
      </c>
      <c r="O210" s="63"/>
      <c r="P210" s="185">
        <f t="shared" si="1"/>
        <v>0</v>
      </c>
      <c r="Q210" s="185">
        <v>0</v>
      </c>
      <c r="R210" s="185">
        <f t="shared" si="2"/>
        <v>0</v>
      </c>
      <c r="S210" s="185">
        <v>0</v>
      </c>
      <c r="T210" s="186">
        <f t="shared" si="3"/>
        <v>0</v>
      </c>
      <c r="U210" s="33"/>
      <c r="V210" s="33"/>
      <c r="W210" s="33"/>
      <c r="X210" s="33"/>
      <c r="Y210" s="33"/>
      <c r="Z210" s="33"/>
      <c r="AA210" s="33"/>
      <c r="AB210" s="33"/>
      <c r="AC210" s="33"/>
      <c r="AD210" s="33"/>
      <c r="AE210" s="33"/>
      <c r="AR210" s="187" t="s">
        <v>417</v>
      </c>
      <c r="AT210" s="187" t="s">
        <v>303</v>
      </c>
      <c r="AU210" s="187" t="s">
        <v>83</v>
      </c>
      <c r="AY210" s="16" t="s">
        <v>150</v>
      </c>
      <c r="BE210" s="188">
        <f t="shared" si="4"/>
        <v>0</v>
      </c>
      <c r="BF210" s="188">
        <f t="shared" si="5"/>
        <v>0</v>
      </c>
      <c r="BG210" s="188">
        <f t="shared" si="6"/>
        <v>0</v>
      </c>
      <c r="BH210" s="188">
        <f t="shared" si="7"/>
        <v>0</v>
      </c>
      <c r="BI210" s="188">
        <f t="shared" si="8"/>
        <v>0</v>
      </c>
      <c r="BJ210" s="16" t="s">
        <v>83</v>
      </c>
      <c r="BK210" s="188">
        <f t="shared" si="9"/>
        <v>0</v>
      </c>
      <c r="BL210" s="16" t="s">
        <v>417</v>
      </c>
      <c r="BM210" s="187" t="s">
        <v>596</v>
      </c>
    </row>
    <row r="211" spans="1:65" s="2" customFormat="1" ht="24" customHeight="1" x14ac:dyDescent="0.2">
      <c r="A211" s="33"/>
      <c r="B211" s="34"/>
      <c r="C211" s="220" t="s">
        <v>439</v>
      </c>
      <c r="D211" s="220" t="s">
        <v>303</v>
      </c>
      <c r="E211" s="221" t="s">
        <v>440</v>
      </c>
      <c r="F211" s="222" t="s">
        <v>441</v>
      </c>
      <c r="G211" s="223" t="s">
        <v>147</v>
      </c>
      <c r="H211" s="224">
        <v>1</v>
      </c>
      <c r="I211" s="225"/>
      <c r="J211" s="226">
        <f t="shared" si="0"/>
        <v>0</v>
      </c>
      <c r="K211" s="222" t="s">
        <v>148</v>
      </c>
      <c r="L211" s="38"/>
      <c r="M211" s="227" t="s">
        <v>35</v>
      </c>
      <c r="N211" s="228" t="s">
        <v>47</v>
      </c>
      <c r="O211" s="63"/>
      <c r="P211" s="185">
        <f t="shared" si="1"/>
        <v>0</v>
      </c>
      <c r="Q211" s="185">
        <v>0</v>
      </c>
      <c r="R211" s="185">
        <f t="shared" si="2"/>
        <v>0</v>
      </c>
      <c r="S211" s="185">
        <v>0</v>
      </c>
      <c r="T211" s="186">
        <f t="shared" si="3"/>
        <v>0</v>
      </c>
      <c r="U211" s="33"/>
      <c r="V211" s="33"/>
      <c r="W211" s="33"/>
      <c r="X211" s="33"/>
      <c r="Y211" s="33"/>
      <c r="Z211" s="33"/>
      <c r="AA211" s="33"/>
      <c r="AB211" s="33"/>
      <c r="AC211" s="33"/>
      <c r="AD211" s="33"/>
      <c r="AE211" s="33"/>
      <c r="AR211" s="187" t="s">
        <v>417</v>
      </c>
      <c r="AT211" s="187" t="s">
        <v>303</v>
      </c>
      <c r="AU211" s="187" t="s">
        <v>83</v>
      </c>
      <c r="AY211" s="16" t="s">
        <v>150</v>
      </c>
      <c r="BE211" s="188">
        <f t="shared" si="4"/>
        <v>0</v>
      </c>
      <c r="BF211" s="188">
        <f t="shared" si="5"/>
        <v>0</v>
      </c>
      <c r="BG211" s="188">
        <f t="shared" si="6"/>
        <v>0</v>
      </c>
      <c r="BH211" s="188">
        <f t="shared" si="7"/>
        <v>0</v>
      </c>
      <c r="BI211" s="188">
        <f t="shared" si="8"/>
        <v>0</v>
      </c>
      <c r="BJ211" s="16" t="s">
        <v>83</v>
      </c>
      <c r="BK211" s="188">
        <f t="shared" si="9"/>
        <v>0</v>
      </c>
      <c r="BL211" s="16" t="s">
        <v>417</v>
      </c>
      <c r="BM211" s="187" t="s">
        <v>442</v>
      </c>
    </row>
    <row r="212" spans="1:65" s="2" customFormat="1" ht="24" customHeight="1" x14ac:dyDescent="0.2">
      <c r="A212" s="33"/>
      <c r="B212" s="34"/>
      <c r="C212" s="220" t="s">
        <v>443</v>
      </c>
      <c r="D212" s="220" t="s">
        <v>303</v>
      </c>
      <c r="E212" s="221" t="s">
        <v>444</v>
      </c>
      <c r="F212" s="222" t="s">
        <v>445</v>
      </c>
      <c r="G212" s="223" t="s">
        <v>147</v>
      </c>
      <c r="H212" s="224">
        <v>1</v>
      </c>
      <c r="I212" s="225"/>
      <c r="J212" s="226">
        <f t="shared" si="0"/>
        <v>0</v>
      </c>
      <c r="K212" s="222" t="s">
        <v>148</v>
      </c>
      <c r="L212" s="38"/>
      <c r="M212" s="227" t="s">
        <v>35</v>
      </c>
      <c r="N212" s="228" t="s">
        <v>47</v>
      </c>
      <c r="O212" s="63"/>
      <c r="P212" s="185">
        <f t="shared" si="1"/>
        <v>0</v>
      </c>
      <c r="Q212" s="185">
        <v>0</v>
      </c>
      <c r="R212" s="185">
        <f t="shared" si="2"/>
        <v>0</v>
      </c>
      <c r="S212" s="185">
        <v>0</v>
      </c>
      <c r="T212" s="186">
        <f t="shared" si="3"/>
        <v>0</v>
      </c>
      <c r="U212" s="33"/>
      <c r="V212" s="33"/>
      <c r="W212" s="33"/>
      <c r="X212" s="33"/>
      <c r="Y212" s="33"/>
      <c r="Z212" s="33"/>
      <c r="AA212" s="33"/>
      <c r="AB212" s="33"/>
      <c r="AC212" s="33"/>
      <c r="AD212" s="33"/>
      <c r="AE212" s="33"/>
      <c r="AR212" s="187" t="s">
        <v>417</v>
      </c>
      <c r="AT212" s="187" t="s">
        <v>303</v>
      </c>
      <c r="AU212" s="187" t="s">
        <v>83</v>
      </c>
      <c r="AY212" s="16" t="s">
        <v>150</v>
      </c>
      <c r="BE212" s="188">
        <f t="shared" si="4"/>
        <v>0</v>
      </c>
      <c r="BF212" s="188">
        <f t="shared" si="5"/>
        <v>0</v>
      </c>
      <c r="BG212" s="188">
        <f t="shared" si="6"/>
        <v>0</v>
      </c>
      <c r="BH212" s="188">
        <f t="shared" si="7"/>
        <v>0</v>
      </c>
      <c r="BI212" s="188">
        <f t="shared" si="8"/>
        <v>0</v>
      </c>
      <c r="BJ212" s="16" t="s">
        <v>83</v>
      </c>
      <c r="BK212" s="188">
        <f t="shared" si="9"/>
        <v>0</v>
      </c>
      <c r="BL212" s="16" t="s">
        <v>417</v>
      </c>
      <c r="BM212" s="187" t="s">
        <v>446</v>
      </c>
    </row>
    <row r="213" spans="1:65" s="2" customFormat="1" ht="24" customHeight="1" x14ac:dyDescent="0.2">
      <c r="A213" s="33"/>
      <c r="B213" s="34"/>
      <c r="C213" s="220" t="s">
        <v>447</v>
      </c>
      <c r="D213" s="220" t="s">
        <v>303</v>
      </c>
      <c r="E213" s="221" t="s">
        <v>448</v>
      </c>
      <c r="F213" s="222" t="s">
        <v>449</v>
      </c>
      <c r="G213" s="223" t="s">
        <v>147</v>
      </c>
      <c r="H213" s="224">
        <v>1</v>
      </c>
      <c r="I213" s="225"/>
      <c r="J213" s="226">
        <f t="shared" si="0"/>
        <v>0</v>
      </c>
      <c r="K213" s="222" t="s">
        <v>148</v>
      </c>
      <c r="L213" s="38"/>
      <c r="M213" s="227" t="s">
        <v>35</v>
      </c>
      <c r="N213" s="228" t="s">
        <v>47</v>
      </c>
      <c r="O213" s="63"/>
      <c r="P213" s="185">
        <f t="shared" si="1"/>
        <v>0</v>
      </c>
      <c r="Q213" s="185">
        <v>0</v>
      </c>
      <c r="R213" s="185">
        <f t="shared" si="2"/>
        <v>0</v>
      </c>
      <c r="S213" s="185">
        <v>0</v>
      </c>
      <c r="T213" s="186">
        <f t="shared" si="3"/>
        <v>0</v>
      </c>
      <c r="U213" s="33"/>
      <c r="V213" s="33"/>
      <c r="W213" s="33"/>
      <c r="X213" s="33"/>
      <c r="Y213" s="33"/>
      <c r="Z213" s="33"/>
      <c r="AA213" s="33"/>
      <c r="AB213" s="33"/>
      <c r="AC213" s="33"/>
      <c r="AD213" s="33"/>
      <c r="AE213" s="33"/>
      <c r="AR213" s="187" t="s">
        <v>417</v>
      </c>
      <c r="AT213" s="187" t="s">
        <v>303</v>
      </c>
      <c r="AU213" s="187" t="s">
        <v>83</v>
      </c>
      <c r="AY213" s="16" t="s">
        <v>150</v>
      </c>
      <c r="BE213" s="188">
        <f t="shared" si="4"/>
        <v>0</v>
      </c>
      <c r="BF213" s="188">
        <f t="shared" si="5"/>
        <v>0</v>
      </c>
      <c r="BG213" s="188">
        <f t="shared" si="6"/>
        <v>0</v>
      </c>
      <c r="BH213" s="188">
        <f t="shared" si="7"/>
        <v>0</v>
      </c>
      <c r="BI213" s="188">
        <f t="shared" si="8"/>
        <v>0</v>
      </c>
      <c r="BJ213" s="16" t="s">
        <v>83</v>
      </c>
      <c r="BK213" s="188">
        <f t="shared" si="9"/>
        <v>0</v>
      </c>
      <c r="BL213" s="16" t="s">
        <v>417</v>
      </c>
      <c r="BM213" s="187" t="s">
        <v>450</v>
      </c>
    </row>
    <row r="214" spans="1:65" s="2" customFormat="1" ht="24" customHeight="1" x14ac:dyDescent="0.2">
      <c r="A214" s="33"/>
      <c r="B214" s="34"/>
      <c r="C214" s="220" t="s">
        <v>451</v>
      </c>
      <c r="D214" s="220" t="s">
        <v>303</v>
      </c>
      <c r="E214" s="221" t="s">
        <v>452</v>
      </c>
      <c r="F214" s="222" t="s">
        <v>453</v>
      </c>
      <c r="G214" s="223" t="s">
        <v>147</v>
      </c>
      <c r="H214" s="224">
        <v>1</v>
      </c>
      <c r="I214" s="225"/>
      <c r="J214" s="226">
        <f t="shared" si="0"/>
        <v>0</v>
      </c>
      <c r="K214" s="222" t="s">
        <v>148</v>
      </c>
      <c r="L214" s="38"/>
      <c r="M214" s="227" t="s">
        <v>35</v>
      </c>
      <c r="N214" s="228" t="s">
        <v>47</v>
      </c>
      <c r="O214" s="63"/>
      <c r="P214" s="185">
        <f t="shared" si="1"/>
        <v>0</v>
      </c>
      <c r="Q214" s="185">
        <v>0</v>
      </c>
      <c r="R214" s="185">
        <f t="shared" si="2"/>
        <v>0</v>
      </c>
      <c r="S214" s="185">
        <v>0</v>
      </c>
      <c r="T214" s="186">
        <f t="shared" si="3"/>
        <v>0</v>
      </c>
      <c r="U214" s="33"/>
      <c r="V214" s="33"/>
      <c r="W214" s="33"/>
      <c r="X214" s="33"/>
      <c r="Y214" s="33"/>
      <c r="Z214" s="33"/>
      <c r="AA214" s="33"/>
      <c r="AB214" s="33"/>
      <c r="AC214" s="33"/>
      <c r="AD214" s="33"/>
      <c r="AE214" s="33"/>
      <c r="AR214" s="187" t="s">
        <v>417</v>
      </c>
      <c r="AT214" s="187" t="s">
        <v>303</v>
      </c>
      <c r="AU214" s="187" t="s">
        <v>83</v>
      </c>
      <c r="AY214" s="16" t="s">
        <v>150</v>
      </c>
      <c r="BE214" s="188">
        <f t="shared" si="4"/>
        <v>0</v>
      </c>
      <c r="BF214" s="188">
        <f t="shared" si="5"/>
        <v>0</v>
      </c>
      <c r="BG214" s="188">
        <f t="shared" si="6"/>
        <v>0</v>
      </c>
      <c r="BH214" s="188">
        <f t="shared" si="7"/>
        <v>0</v>
      </c>
      <c r="BI214" s="188">
        <f t="shared" si="8"/>
        <v>0</v>
      </c>
      <c r="BJ214" s="16" t="s">
        <v>83</v>
      </c>
      <c r="BK214" s="188">
        <f t="shared" si="9"/>
        <v>0</v>
      </c>
      <c r="BL214" s="16" t="s">
        <v>417</v>
      </c>
      <c r="BM214" s="187" t="s">
        <v>454</v>
      </c>
    </row>
    <row r="215" spans="1:65" s="2" customFormat="1" ht="24" customHeight="1" x14ac:dyDescent="0.2">
      <c r="A215" s="33"/>
      <c r="B215" s="34"/>
      <c r="C215" s="220" t="s">
        <v>455</v>
      </c>
      <c r="D215" s="220" t="s">
        <v>303</v>
      </c>
      <c r="E215" s="221" t="s">
        <v>456</v>
      </c>
      <c r="F215" s="222" t="s">
        <v>457</v>
      </c>
      <c r="G215" s="223" t="s">
        <v>147</v>
      </c>
      <c r="H215" s="224">
        <v>1</v>
      </c>
      <c r="I215" s="225"/>
      <c r="J215" s="226">
        <f t="shared" si="0"/>
        <v>0</v>
      </c>
      <c r="K215" s="222" t="s">
        <v>148</v>
      </c>
      <c r="L215" s="38"/>
      <c r="M215" s="227" t="s">
        <v>35</v>
      </c>
      <c r="N215" s="228" t="s">
        <v>47</v>
      </c>
      <c r="O215" s="63"/>
      <c r="P215" s="185">
        <f t="shared" si="1"/>
        <v>0</v>
      </c>
      <c r="Q215" s="185">
        <v>0</v>
      </c>
      <c r="R215" s="185">
        <f t="shared" si="2"/>
        <v>0</v>
      </c>
      <c r="S215" s="185">
        <v>0</v>
      </c>
      <c r="T215" s="186">
        <f t="shared" si="3"/>
        <v>0</v>
      </c>
      <c r="U215" s="33"/>
      <c r="V215" s="33"/>
      <c r="W215" s="33"/>
      <c r="X215" s="33"/>
      <c r="Y215" s="33"/>
      <c r="Z215" s="33"/>
      <c r="AA215" s="33"/>
      <c r="AB215" s="33"/>
      <c r="AC215" s="33"/>
      <c r="AD215" s="33"/>
      <c r="AE215" s="33"/>
      <c r="AR215" s="187" t="s">
        <v>417</v>
      </c>
      <c r="AT215" s="187" t="s">
        <v>303</v>
      </c>
      <c r="AU215" s="187" t="s">
        <v>83</v>
      </c>
      <c r="AY215" s="16" t="s">
        <v>150</v>
      </c>
      <c r="BE215" s="188">
        <f t="shared" si="4"/>
        <v>0</v>
      </c>
      <c r="BF215" s="188">
        <f t="shared" si="5"/>
        <v>0</v>
      </c>
      <c r="BG215" s="188">
        <f t="shared" si="6"/>
        <v>0</v>
      </c>
      <c r="BH215" s="188">
        <f t="shared" si="7"/>
        <v>0</v>
      </c>
      <c r="BI215" s="188">
        <f t="shared" si="8"/>
        <v>0</v>
      </c>
      <c r="BJ215" s="16" t="s">
        <v>83</v>
      </c>
      <c r="BK215" s="188">
        <f t="shared" si="9"/>
        <v>0</v>
      </c>
      <c r="BL215" s="16" t="s">
        <v>417</v>
      </c>
      <c r="BM215" s="187" t="s">
        <v>458</v>
      </c>
    </row>
    <row r="216" spans="1:65" s="2" customFormat="1" ht="24" customHeight="1" x14ac:dyDescent="0.2">
      <c r="A216" s="33"/>
      <c r="B216" s="34"/>
      <c r="C216" s="220" t="s">
        <v>459</v>
      </c>
      <c r="D216" s="220" t="s">
        <v>303</v>
      </c>
      <c r="E216" s="221" t="s">
        <v>460</v>
      </c>
      <c r="F216" s="222" t="s">
        <v>461</v>
      </c>
      <c r="G216" s="223" t="s">
        <v>147</v>
      </c>
      <c r="H216" s="224">
        <v>1</v>
      </c>
      <c r="I216" s="225"/>
      <c r="J216" s="226">
        <f t="shared" si="0"/>
        <v>0</v>
      </c>
      <c r="K216" s="222" t="s">
        <v>148</v>
      </c>
      <c r="L216" s="38"/>
      <c r="M216" s="227" t="s">
        <v>35</v>
      </c>
      <c r="N216" s="228" t="s">
        <v>47</v>
      </c>
      <c r="O216" s="63"/>
      <c r="P216" s="185">
        <f t="shared" si="1"/>
        <v>0</v>
      </c>
      <c r="Q216" s="185">
        <v>0</v>
      </c>
      <c r="R216" s="185">
        <f t="shared" si="2"/>
        <v>0</v>
      </c>
      <c r="S216" s="185">
        <v>0</v>
      </c>
      <c r="T216" s="186">
        <f t="shared" si="3"/>
        <v>0</v>
      </c>
      <c r="U216" s="33"/>
      <c r="V216" s="33"/>
      <c r="W216" s="33"/>
      <c r="X216" s="33"/>
      <c r="Y216" s="33"/>
      <c r="Z216" s="33"/>
      <c r="AA216" s="33"/>
      <c r="AB216" s="33"/>
      <c r="AC216" s="33"/>
      <c r="AD216" s="33"/>
      <c r="AE216" s="33"/>
      <c r="AR216" s="187" t="s">
        <v>417</v>
      </c>
      <c r="AT216" s="187" t="s">
        <v>303</v>
      </c>
      <c r="AU216" s="187" t="s">
        <v>83</v>
      </c>
      <c r="AY216" s="16" t="s">
        <v>150</v>
      </c>
      <c r="BE216" s="188">
        <f t="shared" si="4"/>
        <v>0</v>
      </c>
      <c r="BF216" s="188">
        <f t="shared" si="5"/>
        <v>0</v>
      </c>
      <c r="BG216" s="188">
        <f t="shared" si="6"/>
        <v>0</v>
      </c>
      <c r="BH216" s="188">
        <f t="shared" si="7"/>
        <v>0</v>
      </c>
      <c r="BI216" s="188">
        <f t="shared" si="8"/>
        <v>0</v>
      </c>
      <c r="BJ216" s="16" t="s">
        <v>83</v>
      </c>
      <c r="BK216" s="188">
        <f t="shared" si="9"/>
        <v>0</v>
      </c>
      <c r="BL216" s="16" t="s">
        <v>417</v>
      </c>
      <c r="BM216" s="187" t="s">
        <v>462</v>
      </c>
    </row>
    <row r="217" spans="1:65" s="2" customFormat="1" ht="24" customHeight="1" x14ac:dyDescent="0.2">
      <c r="A217" s="33"/>
      <c r="B217" s="34"/>
      <c r="C217" s="220" t="s">
        <v>463</v>
      </c>
      <c r="D217" s="220" t="s">
        <v>303</v>
      </c>
      <c r="E217" s="221" t="s">
        <v>464</v>
      </c>
      <c r="F217" s="222" t="s">
        <v>465</v>
      </c>
      <c r="G217" s="223" t="s">
        <v>147</v>
      </c>
      <c r="H217" s="224">
        <v>1</v>
      </c>
      <c r="I217" s="225"/>
      <c r="J217" s="226">
        <f t="shared" si="0"/>
        <v>0</v>
      </c>
      <c r="K217" s="222" t="s">
        <v>148</v>
      </c>
      <c r="L217" s="38"/>
      <c r="M217" s="227" t="s">
        <v>35</v>
      </c>
      <c r="N217" s="228" t="s">
        <v>47</v>
      </c>
      <c r="O217" s="63"/>
      <c r="P217" s="185">
        <f t="shared" si="1"/>
        <v>0</v>
      </c>
      <c r="Q217" s="185">
        <v>0</v>
      </c>
      <c r="R217" s="185">
        <f t="shared" si="2"/>
        <v>0</v>
      </c>
      <c r="S217" s="185">
        <v>0</v>
      </c>
      <c r="T217" s="186">
        <f t="shared" si="3"/>
        <v>0</v>
      </c>
      <c r="U217" s="33"/>
      <c r="V217" s="33"/>
      <c r="W217" s="33"/>
      <c r="X217" s="33"/>
      <c r="Y217" s="33"/>
      <c r="Z217" s="33"/>
      <c r="AA217" s="33"/>
      <c r="AB217" s="33"/>
      <c r="AC217" s="33"/>
      <c r="AD217" s="33"/>
      <c r="AE217" s="33"/>
      <c r="AR217" s="187" t="s">
        <v>417</v>
      </c>
      <c r="AT217" s="187" t="s">
        <v>303</v>
      </c>
      <c r="AU217" s="187" t="s">
        <v>83</v>
      </c>
      <c r="AY217" s="16" t="s">
        <v>150</v>
      </c>
      <c r="BE217" s="188">
        <f t="shared" si="4"/>
        <v>0</v>
      </c>
      <c r="BF217" s="188">
        <f t="shared" si="5"/>
        <v>0</v>
      </c>
      <c r="BG217" s="188">
        <f t="shared" si="6"/>
        <v>0</v>
      </c>
      <c r="BH217" s="188">
        <f t="shared" si="7"/>
        <v>0</v>
      </c>
      <c r="BI217" s="188">
        <f t="shared" si="8"/>
        <v>0</v>
      </c>
      <c r="BJ217" s="16" t="s">
        <v>83</v>
      </c>
      <c r="BK217" s="188">
        <f t="shared" si="9"/>
        <v>0</v>
      </c>
      <c r="BL217" s="16" t="s">
        <v>417</v>
      </c>
      <c r="BM217" s="187" t="s">
        <v>466</v>
      </c>
    </row>
    <row r="218" spans="1:65" s="2" customFormat="1" ht="24" customHeight="1" x14ac:dyDescent="0.2">
      <c r="A218" s="33"/>
      <c r="B218" s="34"/>
      <c r="C218" s="220" t="s">
        <v>467</v>
      </c>
      <c r="D218" s="220" t="s">
        <v>303</v>
      </c>
      <c r="E218" s="221" t="s">
        <v>468</v>
      </c>
      <c r="F218" s="222" t="s">
        <v>469</v>
      </c>
      <c r="G218" s="223" t="s">
        <v>147</v>
      </c>
      <c r="H218" s="224">
        <v>1</v>
      </c>
      <c r="I218" s="225"/>
      <c r="J218" s="226">
        <f t="shared" si="0"/>
        <v>0</v>
      </c>
      <c r="K218" s="222" t="s">
        <v>148</v>
      </c>
      <c r="L218" s="38"/>
      <c r="M218" s="227" t="s">
        <v>35</v>
      </c>
      <c r="N218" s="228" t="s">
        <v>47</v>
      </c>
      <c r="O218" s="63"/>
      <c r="P218" s="185">
        <f t="shared" si="1"/>
        <v>0</v>
      </c>
      <c r="Q218" s="185">
        <v>0</v>
      </c>
      <c r="R218" s="185">
        <f t="shared" si="2"/>
        <v>0</v>
      </c>
      <c r="S218" s="185">
        <v>0</v>
      </c>
      <c r="T218" s="186">
        <f t="shared" si="3"/>
        <v>0</v>
      </c>
      <c r="U218" s="33"/>
      <c r="V218" s="33"/>
      <c r="W218" s="33"/>
      <c r="X218" s="33"/>
      <c r="Y218" s="33"/>
      <c r="Z218" s="33"/>
      <c r="AA218" s="33"/>
      <c r="AB218" s="33"/>
      <c r="AC218" s="33"/>
      <c r="AD218" s="33"/>
      <c r="AE218" s="33"/>
      <c r="AR218" s="187" t="s">
        <v>417</v>
      </c>
      <c r="AT218" s="187" t="s">
        <v>303</v>
      </c>
      <c r="AU218" s="187" t="s">
        <v>83</v>
      </c>
      <c r="AY218" s="16" t="s">
        <v>150</v>
      </c>
      <c r="BE218" s="188">
        <f t="shared" si="4"/>
        <v>0</v>
      </c>
      <c r="BF218" s="188">
        <f t="shared" si="5"/>
        <v>0</v>
      </c>
      <c r="BG218" s="188">
        <f t="shared" si="6"/>
        <v>0</v>
      </c>
      <c r="BH218" s="188">
        <f t="shared" si="7"/>
        <v>0</v>
      </c>
      <c r="BI218" s="188">
        <f t="shared" si="8"/>
        <v>0</v>
      </c>
      <c r="BJ218" s="16" t="s">
        <v>83</v>
      </c>
      <c r="BK218" s="188">
        <f t="shared" si="9"/>
        <v>0</v>
      </c>
      <c r="BL218" s="16" t="s">
        <v>417</v>
      </c>
      <c r="BM218" s="187" t="s">
        <v>470</v>
      </c>
    </row>
    <row r="219" spans="1:65" s="2" customFormat="1" ht="24" customHeight="1" x14ac:dyDescent="0.2">
      <c r="A219" s="33"/>
      <c r="B219" s="34"/>
      <c r="C219" s="220" t="s">
        <v>471</v>
      </c>
      <c r="D219" s="220" t="s">
        <v>303</v>
      </c>
      <c r="E219" s="221" t="s">
        <v>472</v>
      </c>
      <c r="F219" s="222" t="s">
        <v>473</v>
      </c>
      <c r="G219" s="223" t="s">
        <v>147</v>
      </c>
      <c r="H219" s="224">
        <v>1</v>
      </c>
      <c r="I219" s="225"/>
      <c r="J219" s="226">
        <f t="shared" si="0"/>
        <v>0</v>
      </c>
      <c r="K219" s="222" t="s">
        <v>148</v>
      </c>
      <c r="L219" s="38"/>
      <c r="M219" s="227" t="s">
        <v>35</v>
      </c>
      <c r="N219" s="228" t="s">
        <v>47</v>
      </c>
      <c r="O219" s="63"/>
      <c r="P219" s="185">
        <f t="shared" si="1"/>
        <v>0</v>
      </c>
      <c r="Q219" s="185">
        <v>0</v>
      </c>
      <c r="R219" s="185">
        <f t="shared" si="2"/>
        <v>0</v>
      </c>
      <c r="S219" s="185">
        <v>0</v>
      </c>
      <c r="T219" s="186">
        <f t="shared" si="3"/>
        <v>0</v>
      </c>
      <c r="U219" s="33"/>
      <c r="V219" s="33"/>
      <c r="W219" s="33"/>
      <c r="X219" s="33"/>
      <c r="Y219" s="33"/>
      <c r="Z219" s="33"/>
      <c r="AA219" s="33"/>
      <c r="AB219" s="33"/>
      <c r="AC219" s="33"/>
      <c r="AD219" s="33"/>
      <c r="AE219" s="33"/>
      <c r="AR219" s="187" t="s">
        <v>417</v>
      </c>
      <c r="AT219" s="187" t="s">
        <v>303</v>
      </c>
      <c r="AU219" s="187" t="s">
        <v>83</v>
      </c>
      <c r="AY219" s="16" t="s">
        <v>150</v>
      </c>
      <c r="BE219" s="188">
        <f t="shared" si="4"/>
        <v>0</v>
      </c>
      <c r="BF219" s="188">
        <f t="shared" si="5"/>
        <v>0</v>
      </c>
      <c r="BG219" s="188">
        <f t="shared" si="6"/>
        <v>0</v>
      </c>
      <c r="BH219" s="188">
        <f t="shared" si="7"/>
        <v>0</v>
      </c>
      <c r="BI219" s="188">
        <f t="shared" si="8"/>
        <v>0</v>
      </c>
      <c r="BJ219" s="16" t="s">
        <v>83</v>
      </c>
      <c r="BK219" s="188">
        <f t="shared" si="9"/>
        <v>0</v>
      </c>
      <c r="BL219" s="16" t="s">
        <v>417</v>
      </c>
      <c r="BM219" s="187" t="s">
        <v>474</v>
      </c>
    </row>
    <row r="220" spans="1:65" s="2" customFormat="1" ht="24" customHeight="1" x14ac:dyDescent="0.2">
      <c r="A220" s="33"/>
      <c r="B220" s="34"/>
      <c r="C220" s="220" t="s">
        <v>475</v>
      </c>
      <c r="D220" s="220" t="s">
        <v>303</v>
      </c>
      <c r="E220" s="221" t="s">
        <v>476</v>
      </c>
      <c r="F220" s="222" t="s">
        <v>477</v>
      </c>
      <c r="G220" s="223" t="s">
        <v>147</v>
      </c>
      <c r="H220" s="224">
        <v>1</v>
      </c>
      <c r="I220" s="225"/>
      <c r="J220" s="226">
        <f t="shared" si="0"/>
        <v>0</v>
      </c>
      <c r="K220" s="222" t="s">
        <v>148</v>
      </c>
      <c r="L220" s="38"/>
      <c r="M220" s="227" t="s">
        <v>35</v>
      </c>
      <c r="N220" s="228" t="s">
        <v>47</v>
      </c>
      <c r="O220" s="63"/>
      <c r="P220" s="185">
        <f t="shared" si="1"/>
        <v>0</v>
      </c>
      <c r="Q220" s="185">
        <v>0</v>
      </c>
      <c r="R220" s="185">
        <f t="shared" si="2"/>
        <v>0</v>
      </c>
      <c r="S220" s="185">
        <v>0</v>
      </c>
      <c r="T220" s="186">
        <f t="shared" si="3"/>
        <v>0</v>
      </c>
      <c r="U220" s="33"/>
      <c r="V220" s="33"/>
      <c r="W220" s="33"/>
      <c r="X220" s="33"/>
      <c r="Y220" s="33"/>
      <c r="Z220" s="33"/>
      <c r="AA220" s="33"/>
      <c r="AB220" s="33"/>
      <c r="AC220" s="33"/>
      <c r="AD220" s="33"/>
      <c r="AE220" s="33"/>
      <c r="AR220" s="187" t="s">
        <v>417</v>
      </c>
      <c r="AT220" s="187" t="s">
        <v>303</v>
      </c>
      <c r="AU220" s="187" t="s">
        <v>83</v>
      </c>
      <c r="AY220" s="16" t="s">
        <v>150</v>
      </c>
      <c r="BE220" s="188">
        <f t="shared" si="4"/>
        <v>0</v>
      </c>
      <c r="BF220" s="188">
        <f t="shared" si="5"/>
        <v>0</v>
      </c>
      <c r="BG220" s="188">
        <f t="shared" si="6"/>
        <v>0</v>
      </c>
      <c r="BH220" s="188">
        <f t="shared" si="7"/>
        <v>0</v>
      </c>
      <c r="BI220" s="188">
        <f t="shared" si="8"/>
        <v>0</v>
      </c>
      <c r="BJ220" s="16" t="s">
        <v>83</v>
      </c>
      <c r="BK220" s="188">
        <f t="shared" si="9"/>
        <v>0</v>
      </c>
      <c r="BL220" s="16" t="s">
        <v>417</v>
      </c>
      <c r="BM220" s="187" t="s">
        <v>478</v>
      </c>
    </row>
    <row r="221" spans="1:65" s="2" customFormat="1" ht="24" customHeight="1" x14ac:dyDescent="0.2">
      <c r="A221" s="33"/>
      <c r="B221" s="34"/>
      <c r="C221" s="220" t="s">
        <v>479</v>
      </c>
      <c r="D221" s="220" t="s">
        <v>303</v>
      </c>
      <c r="E221" s="221" t="s">
        <v>480</v>
      </c>
      <c r="F221" s="222" t="s">
        <v>481</v>
      </c>
      <c r="G221" s="223" t="s">
        <v>147</v>
      </c>
      <c r="H221" s="224">
        <v>1</v>
      </c>
      <c r="I221" s="225"/>
      <c r="J221" s="226">
        <f t="shared" si="0"/>
        <v>0</v>
      </c>
      <c r="K221" s="222" t="s">
        <v>148</v>
      </c>
      <c r="L221" s="38"/>
      <c r="M221" s="227" t="s">
        <v>35</v>
      </c>
      <c r="N221" s="228" t="s">
        <v>47</v>
      </c>
      <c r="O221" s="63"/>
      <c r="P221" s="185">
        <f t="shared" si="1"/>
        <v>0</v>
      </c>
      <c r="Q221" s="185">
        <v>0</v>
      </c>
      <c r="R221" s="185">
        <f t="shared" si="2"/>
        <v>0</v>
      </c>
      <c r="S221" s="185">
        <v>0</v>
      </c>
      <c r="T221" s="186">
        <f t="shared" si="3"/>
        <v>0</v>
      </c>
      <c r="U221" s="33"/>
      <c r="V221" s="33"/>
      <c r="W221" s="33"/>
      <c r="X221" s="33"/>
      <c r="Y221" s="33"/>
      <c r="Z221" s="33"/>
      <c r="AA221" s="33"/>
      <c r="AB221" s="33"/>
      <c r="AC221" s="33"/>
      <c r="AD221" s="33"/>
      <c r="AE221" s="33"/>
      <c r="AR221" s="187" t="s">
        <v>417</v>
      </c>
      <c r="AT221" s="187" t="s">
        <v>303</v>
      </c>
      <c r="AU221" s="187" t="s">
        <v>83</v>
      </c>
      <c r="AY221" s="16" t="s">
        <v>150</v>
      </c>
      <c r="BE221" s="188">
        <f t="shared" si="4"/>
        <v>0</v>
      </c>
      <c r="BF221" s="188">
        <f t="shared" si="5"/>
        <v>0</v>
      </c>
      <c r="BG221" s="188">
        <f t="shared" si="6"/>
        <v>0</v>
      </c>
      <c r="BH221" s="188">
        <f t="shared" si="7"/>
        <v>0</v>
      </c>
      <c r="BI221" s="188">
        <f t="shared" si="8"/>
        <v>0</v>
      </c>
      <c r="BJ221" s="16" t="s">
        <v>83</v>
      </c>
      <c r="BK221" s="188">
        <f t="shared" si="9"/>
        <v>0</v>
      </c>
      <c r="BL221" s="16" t="s">
        <v>417</v>
      </c>
      <c r="BM221" s="187" t="s">
        <v>482</v>
      </c>
    </row>
    <row r="222" spans="1:65" s="2" customFormat="1" ht="24" customHeight="1" x14ac:dyDescent="0.2">
      <c r="A222" s="33"/>
      <c r="B222" s="34"/>
      <c r="C222" s="220" t="s">
        <v>483</v>
      </c>
      <c r="D222" s="220" t="s">
        <v>303</v>
      </c>
      <c r="E222" s="221" t="s">
        <v>484</v>
      </c>
      <c r="F222" s="222" t="s">
        <v>485</v>
      </c>
      <c r="G222" s="223" t="s">
        <v>147</v>
      </c>
      <c r="H222" s="224">
        <v>1</v>
      </c>
      <c r="I222" s="225"/>
      <c r="J222" s="226">
        <f t="shared" si="0"/>
        <v>0</v>
      </c>
      <c r="K222" s="222" t="s">
        <v>148</v>
      </c>
      <c r="L222" s="38"/>
      <c r="M222" s="227" t="s">
        <v>35</v>
      </c>
      <c r="N222" s="228" t="s">
        <v>47</v>
      </c>
      <c r="O222" s="63"/>
      <c r="P222" s="185">
        <f t="shared" si="1"/>
        <v>0</v>
      </c>
      <c r="Q222" s="185">
        <v>0</v>
      </c>
      <c r="R222" s="185">
        <f t="shared" si="2"/>
        <v>0</v>
      </c>
      <c r="S222" s="185">
        <v>0</v>
      </c>
      <c r="T222" s="186">
        <f t="shared" si="3"/>
        <v>0</v>
      </c>
      <c r="U222" s="33"/>
      <c r="V222" s="33"/>
      <c r="W222" s="33"/>
      <c r="X222" s="33"/>
      <c r="Y222" s="33"/>
      <c r="Z222" s="33"/>
      <c r="AA222" s="33"/>
      <c r="AB222" s="33"/>
      <c r="AC222" s="33"/>
      <c r="AD222" s="33"/>
      <c r="AE222" s="33"/>
      <c r="AR222" s="187" t="s">
        <v>417</v>
      </c>
      <c r="AT222" s="187" t="s">
        <v>303</v>
      </c>
      <c r="AU222" s="187" t="s">
        <v>83</v>
      </c>
      <c r="AY222" s="16" t="s">
        <v>150</v>
      </c>
      <c r="BE222" s="188">
        <f t="shared" si="4"/>
        <v>0</v>
      </c>
      <c r="BF222" s="188">
        <f t="shared" si="5"/>
        <v>0</v>
      </c>
      <c r="BG222" s="188">
        <f t="shared" si="6"/>
        <v>0</v>
      </c>
      <c r="BH222" s="188">
        <f t="shared" si="7"/>
        <v>0</v>
      </c>
      <c r="BI222" s="188">
        <f t="shared" si="8"/>
        <v>0</v>
      </c>
      <c r="BJ222" s="16" t="s">
        <v>83</v>
      </c>
      <c r="BK222" s="188">
        <f t="shared" si="9"/>
        <v>0</v>
      </c>
      <c r="BL222" s="16" t="s">
        <v>417</v>
      </c>
      <c r="BM222" s="187" t="s">
        <v>486</v>
      </c>
    </row>
    <row r="223" spans="1:65" s="2" customFormat="1" ht="96" customHeight="1" x14ac:dyDescent="0.2">
      <c r="A223" s="33"/>
      <c r="B223" s="34"/>
      <c r="C223" s="220" t="s">
        <v>511</v>
      </c>
      <c r="D223" s="220" t="s">
        <v>303</v>
      </c>
      <c r="E223" s="221" t="s">
        <v>512</v>
      </c>
      <c r="F223" s="222" t="s">
        <v>513</v>
      </c>
      <c r="G223" s="223" t="s">
        <v>291</v>
      </c>
      <c r="H223" s="224">
        <v>3.7040000000000002</v>
      </c>
      <c r="I223" s="225"/>
      <c r="J223" s="226">
        <f t="shared" si="0"/>
        <v>0</v>
      </c>
      <c r="K223" s="222" t="s">
        <v>148</v>
      </c>
      <c r="L223" s="38"/>
      <c r="M223" s="227" t="s">
        <v>35</v>
      </c>
      <c r="N223" s="228" t="s">
        <v>47</v>
      </c>
      <c r="O223" s="63"/>
      <c r="P223" s="185">
        <f t="shared" si="1"/>
        <v>0</v>
      </c>
      <c r="Q223" s="185">
        <v>0</v>
      </c>
      <c r="R223" s="185">
        <f t="shared" si="2"/>
        <v>0</v>
      </c>
      <c r="S223" s="185">
        <v>0</v>
      </c>
      <c r="T223" s="186">
        <f t="shared" si="3"/>
        <v>0</v>
      </c>
      <c r="U223" s="33"/>
      <c r="V223" s="33"/>
      <c r="W223" s="33"/>
      <c r="X223" s="33"/>
      <c r="Y223" s="33"/>
      <c r="Z223" s="33"/>
      <c r="AA223" s="33"/>
      <c r="AB223" s="33"/>
      <c r="AC223" s="33"/>
      <c r="AD223" s="33"/>
      <c r="AE223" s="33"/>
      <c r="AR223" s="187" t="s">
        <v>417</v>
      </c>
      <c r="AT223" s="187" t="s">
        <v>303</v>
      </c>
      <c r="AU223" s="187" t="s">
        <v>83</v>
      </c>
      <c r="AY223" s="16" t="s">
        <v>150</v>
      </c>
      <c r="BE223" s="188">
        <f t="shared" si="4"/>
        <v>0</v>
      </c>
      <c r="BF223" s="188">
        <f t="shared" si="5"/>
        <v>0</v>
      </c>
      <c r="BG223" s="188">
        <f t="shared" si="6"/>
        <v>0</v>
      </c>
      <c r="BH223" s="188">
        <f t="shared" si="7"/>
        <v>0</v>
      </c>
      <c r="BI223" s="188">
        <f t="shared" si="8"/>
        <v>0</v>
      </c>
      <c r="BJ223" s="16" t="s">
        <v>83</v>
      </c>
      <c r="BK223" s="188">
        <f t="shared" si="9"/>
        <v>0</v>
      </c>
      <c r="BL223" s="16" t="s">
        <v>417</v>
      </c>
      <c r="BM223" s="187" t="s">
        <v>597</v>
      </c>
    </row>
    <row r="224" spans="1:65" s="2" customFormat="1" ht="58.5" x14ac:dyDescent="0.2">
      <c r="A224" s="33"/>
      <c r="B224" s="34"/>
      <c r="C224" s="35"/>
      <c r="D224" s="191" t="s">
        <v>308</v>
      </c>
      <c r="E224" s="35"/>
      <c r="F224" s="201" t="s">
        <v>508</v>
      </c>
      <c r="G224" s="35"/>
      <c r="H224" s="35"/>
      <c r="I224" s="114"/>
      <c r="J224" s="35"/>
      <c r="K224" s="35"/>
      <c r="L224" s="38"/>
      <c r="M224" s="202"/>
      <c r="N224" s="203"/>
      <c r="O224" s="63"/>
      <c r="P224" s="63"/>
      <c r="Q224" s="63"/>
      <c r="R224" s="63"/>
      <c r="S224" s="63"/>
      <c r="T224" s="64"/>
      <c r="U224" s="33"/>
      <c r="V224" s="33"/>
      <c r="W224" s="33"/>
      <c r="X224" s="33"/>
      <c r="Y224" s="33"/>
      <c r="Z224" s="33"/>
      <c r="AA224" s="33"/>
      <c r="AB224" s="33"/>
      <c r="AC224" s="33"/>
      <c r="AD224" s="33"/>
      <c r="AE224" s="33"/>
      <c r="AT224" s="16" t="s">
        <v>308</v>
      </c>
      <c r="AU224" s="16" t="s">
        <v>83</v>
      </c>
    </row>
    <row r="225" spans="1:65" s="2" customFormat="1" ht="19.5" x14ac:dyDescent="0.2">
      <c r="A225" s="33"/>
      <c r="B225" s="34"/>
      <c r="C225" s="35"/>
      <c r="D225" s="191" t="s">
        <v>159</v>
      </c>
      <c r="E225" s="35"/>
      <c r="F225" s="201" t="s">
        <v>515</v>
      </c>
      <c r="G225" s="35"/>
      <c r="H225" s="35"/>
      <c r="I225" s="114"/>
      <c r="J225" s="35"/>
      <c r="K225" s="35"/>
      <c r="L225" s="38"/>
      <c r="M225" s="202"/>
      <c r="N225" s="203"/>
      <c r="O225" s="63"/>
      <c r="P225" s="63"/>
      <c r="Q225" s="63"/>
      <c r="R225" s="63"/>
      <c r="S225" s="63"/>
      <c r="T225" s="64"/>
      <c r="U225" s="33"/>
      <c r="V225" s="33"/>
      <c r="W225" s="33"/>
      <c r="X225" s="33"/>
      <c r="Y225" s="33"/>
      <c r="Z225" s="33"/>
      <c r="AA225" s="33"/>
      <c r="AB225" s="33"/>
      <c r="AC225" s="33"/>
      <c r="AD225" s="33"/>
      <c r="AE225" s="33"/>
      <c r="AT225" s="16" t="s">
        <v>159</v>
      </c>
      <c r="AU225" s="16" t="s">
        <v>83</v>
      </c>
    </row>
    <row r="226" spans="1:65" s="12" customFormat="1" ht="11.25" x14ac:dyDescent="0.2">
      <c r="B226" s="189"/>
      <c r="C226" s="190"/>
      <c r="D226" s="191" t="s">
        <v>153</v>
      </c>
      <c r="E226" s="192" t="s">
        <v>35</v>
      </c>
      <c r="F226" s="193" t="s">
        <v>516</v>
      </c>
      <c r="G226" s="190"/>
      <c r="H226" s="194">
        <v>3.7040000000000002</v>
      </c>
      <c r="I226" s="195"/>
      <c r="J226" s="190"/>
      <c r="K226" s="190"/>
      <c r="L226" s="196"/>
      <c r="M226" s="197"/>
      <c r="N226" s="198"/>
      <c r="O226" s="198"/>
      <c r="P226" s="198"/>
      <c r="Q226" s="198"/>
      <c r="R226" s="198"/>
      <c r="S226" s="198"/>
      <c r="T226" s="199"/>
      <c r="AT226" s="200" t="s">
        <v>153</v>
      </c>
      <c r="AU226" s="200" t="s">
        <v>83</v>
      </c>
      <c r="AV226" s="12" t="s">
        <v>85</v>
      </c>
      <c r="AW226" s="12" t="s">
        <v>37</v>
      </c>
      <c r="AX226" s="12" t="s">
        <v>83</v>
      </c>
      <c r="AY226" s="200" t="s">
        <v>150</v>
      </c>
    </row>
    <row r="227" spans="1:65" s="2" customFormat="1" ht="96" customHeight="1" x14ac:dyDescent="0.2">
      <c r="A227" s="33"/>
      <c r="B227" s="34"/>
      <c r="C227" s="220" t="s">
        <v>517</v>
      </c>
      <c r="D227" s="220" t="s">
        <v>303</v>
      </c>
      <c r="E227" s="221" t="s">
        <v>518</v>
      </c>
      <c r="F227" s="222" t="s">
        <v>519</v>
      </c>
      <c r="G227" s="223" t="s">
        <v>291</v>
      </c>
      <c r="H227" s="224">
        <v>6.1449999999999996</v>
      </c>
      <c r="I227" s="225"/>
      <c r="J227" s="226">
        <f>ROUND(I227*H227,2)</f>
        <v>0</v>
      </c>
      <c r="K227" s="222" t="s">
        <v>148</v>
      </c>
      <c r="L227" s="38"/>
      <c r="M227" s="227" t="s">
        <v>35</v>
      </c>
      <c r="N227" s="228" t="s">
        <v>47</v>
      </c>
      <c r="O227" s="63"/>
      <c r="P227" s="185">
        <f>O227*H227</f>
        <v>0</v>
      </c>
      <c r="Q227" s="185">
        <v>0</v>
      </c>
      <c r="R227" s="185">
        <f>Q227*H227</f>
        <v>0</v>
      </c>
      <c r="S227" s="185">
        <v>0</v>
      </c>
      <c r="T227" s="186">
        <f>S227*H227</f>
        <v>0</v>
      </c>
      <c r="U227" s="33"/>
      <c r="V227" s="33"/>
      <c r="W227" s="33"/>
      <c r="X227" s="33"/>
      <c r="Y227" s="33"/>
      <c r="Z227" s="33"/>
      <c r="AA227" s="33"/>
      <c r="AB227" s="33"/>
      <c r="AC227" s="33"/>
      <c r="AD227" s="33"/>
      <c r="AE227" s="33"/>
      <c r="AR227" s="187" t="s">
        <v>417</v>
      </c>
      <c r="AT227" s="187" t="s">
        <v>303</v>
      </c>
      <c r="AU227" s="187" t="s">
        <v>83</v>
      </c>
      <c r="AY227" s="16" t="s">
        <v>150</v>
      </c>
      <c r="BE227" s="188">
        <f>IF(N227="základní",J227,0)</f>
        <v>0</v>
      </c>
      <c r="BF227" s="188">
        <f>IF(N227="snížená",J227,0)</f>
        <v>0</v>
      </c>
      <c r="BG227" s="188">
        <f>IF(N227="zákl. přenesená",J227,0)</f>
        <v>0</v>
      </c>
      <c r="BH227" s="188">
        <f>IF(N227="sníž. přenesená",J227,0)</f>
        <v>0</v>
      </c>
      <c r="BI227" s="188">
        <f>IF(N227="nulová",J227,0)</f>
        <v>0</v>
      </c>
      <c r="BJ227" s="16" t="s">
        <v>83</v>
      </c>
      <c r="BK227" s="188">
        <f>ROUND(I227*H227,2)</f>
        <v>0</v>
      </c>
      <c r="BL227" s="16" t="s">
        <v>417</v>
      </c>
      <c r="BM227" s="187" t="s">
        <v>520</v>
      </c>
    </row>
    <row r="228" spans="1:65" s="2" customFormat="1" ht="58.5" x14ac:dyDescent="0.2">
      <c r="A228" s="33"/>
      <c r="B228" s="34"/>
      <c r="C228" s="35"/>
      <c r="D228" s="191" t="s">
        <v>308</v>
      </c>
      <c r="E228" s="35"/>
      <c r="F228" s="201" t="s">
        <v>508</v>
      </c>
      <c r="G228" s="35"/>
      <c r="H228" s="35"/>
      <c r="I228" s="114"/>
      <c r="J228" s="35"/>
      <c r="K228" s="35"/>
      <c r="L228" s="38"/>
      <c r="M228" s="202"/>
      <c r="N228" s="203"/>
      <c r="O228" s="63"/>
      <c r="P228" s="63"/>
      <c r="Q228" s="63"/>
      <c r="R228" s="63"/>
      <c r="S228" s="63"/>
      <c r="T228" s="64"/>
      <c r="U228" s="33"/>
      <c r="V228" s="33"/>
      <c r="W228" s="33"/>
      <c r="X228" s="33"/>
      <c r="Y228" s="33"/>
      <c r="Z228" s="33"/>
      <c r="AA228" s="33"/>
      <c r="AB228" s="33"/>
      <c r="AC228" s="33"/>
      <c r="AD228" s="33"/>
      <c r="AE228" s="33"/>
      <c r="AT228" s="16" t="s">
        <v>308</v>
      </c>
      <c r="AU228" s="16" t="s">
        <v>83</v>
      </c>
    </row>
    <row r="229" spans="1:65" s="2" customFormat="1" ht="19.5" x14ac:dyDescent="0.2">
      <c r="A229" s="33"/>
      <c r="B229" s="34"/>
      <c r="C229" s="35"/>
      <c r="D229" s="191" t="s">
        <v>159</v>
      </c>
      <c r="E229" s="35"/>
      <c r="F229" s="201" t="s">
        <v>521</v>
      </c>
      <c r="G229" s="35"/>
      <c r="H229" s="35"/>
      <c r="I229" s="114"/>
      <c r="J229" s="35"/>
      <c r="K229" s="35"/>
      <c r="L229" s="38"/>
      <c r="M229" s="202"/>
      <c r="N229" s="203"/>
      <c r="O229" s="63"/>
      <c r="P229" s="63"/>
      <c r="Q229" s="63"/>
      <c r="R229" s="63"/>
      <c r="S229" s="63"/>
      <c r="T229" s="64"/>
      <c r="U229" s="33"/>
      <c r="V229" s="33"/>
      <c r="W229" s="33"/>
      <c r="X229" s="33"/>
      <c r="Y229" s="33"/>
      <c r="Z229" s="33"/>
      <c r="AA229" s="33"/>
      <c r="AB229" s="33"/>
      <c r="AC229" s="33"/>
      <c r="AD229" s="33"/>
      <c r="AE229" s="33"/>
      <c r="AT229" s="16" t="s">
        <v>159</v>
      </c>
      <c r="AU229" s="16" t="s">
        <v>83</v>
      </c>
    </row>
    <row r="230" spans="1:65" s="12" customFormat="1" ht="11.25" x14ac:dyDescent="0.2">
      <c r="B230" s="189"/>
      <c r="C230" s="190"/>
      <c r="D230" s="191" t="s">
        <v>153</v>
      </c>
      <c r="E230" s="192" t="s">
        <v>35</v>
      </c>
      <c r="F230" s="193" t="s">
        <v>598</v>
      </c>
      <c r="G230" s="190"/>
      <c r="H230" s="194">
        <v>6.1449999999999996</v>
      </c>
      <c r="I230" s="195"/>
      <c r="J230" s="190"/>
      <c r="K230" s="190"/>
      <c r="L230" s="196"/>
      <c r="M230" s="197"/>
      <c r="N230" s="198"/>
      <c r="O230" s="198"/>
      <c r="P230" s="198"/>
      <c r="Q230" s="198"/>
      <c r="R230" s="198"/>
      <c r="S230" s="198"/>
      <c r="T230" s="199"/>
      <c r="AT230" s="200" t="s">
        <v>153</v>
      </c>
      <c r="AU230" s="200" t="s">
        <v>83</v>
      </c>
      <c r="AV230" s="12" t="s">
        <v>85</v>
      </c>
      <c r="AW230" s="12" t="s">
        <v>37</v>
      </c>
      <c r="AX230" s="12" t="s">
        <v>83</v>
      </c>
      <c r="AY230" s="200" t="s">
        <v>150</v>
      </c>
    </row>
    <row r="231" spans="1:65" s="2" customFormat="1" ht="36" customHeight="1" x14ac:dyDescent="0.2">
      <c r="A231" s="33"/>
      <c r="B231" s="34"/>
      <c r="C231" s="220" t="s">
        <v>523</v>
      </c>
      <c r="D231" s="220" t="s">
        <v>303</v>
      </c>
      <c r="E231" s="221" t="s">
        <v>524</v>
      </c>
      <c r="F231" s="222" t="s">
        <v>525</v>
      </c>
      <c r="G231" s="223" t="s">
        <v>291</v>
      </c>
      <c r="H231" s="224">
        <v>6.1449999999999996</v>
      </c>
      <c r="I231" s="225"/>
      <c r="J231" s="226">
        <f>ROUND(I231*H231,2)</f>
        <v>0</v>
      </c>
      <c r="K231" s="222" t="s">
        <v>148</v>
      </c>
      <c r="L231" s="38"/>
      <c r="M231" s="227" t="s">
        <v>35</v>
      </c>
      <c r="N231" s="228" t="s">
        <v>47</v>
      </c>
      <c r="O231" s="63"/>
      <c r="P231" s="185">
        <f>O231*H231</f>
        <v>0</v>
      </c>
      <c r="Q231" s="185">
        <v>0</v>
      </c>
      <c r="R231" s="185">
        <f>Q231*H231</f>
        <v>0</v>
      </c>
      <c r="S231" s="185">
        <v>0</v>
      </c>
      <c r="T231" s="186">
        <f>S231*H231</f>
        <v>0</v>
      </c>
      <c r="U231" s="33"/>
      <c r="V231" s="33"/>
      <c r="W231" s="33"/>
      <c r="X231" s="33"/>
      <c r="Y231" s="33"/>
      <c r="Z231" s="33"/>
      <c r="AA231" s="33"/>
      <c r="AB231" s="33"/>
      <c r="AC231" s="33"/>
      <c r="AD231" s="33"/>
      <c r="AE231" s="33"/>
      <c r="AR231" s="187" t="s">
        <v>417</v>
      </c>
      <c r="AT231" s="187" t="s">
        <v>303</v>
      </c>
      <c r="AU231" s="187" t="s">
        <v>83</v>
      </c>
      <c r="AY231" s="16" t="s">
        <v>150</v>
      </c>
      <c r="BE231" s="188">
        <f>IF(N231="základní",J231,0)</f>
        <v>0</v>
      </c>
      <c r="BF231" s="188">
        <f>IF(N231="snížená",J231,0)</f>
        <v>0</v>
      </c>
      <c r="BG231" s="188">
        <f>IF(N231="zákl. přenesená",J231,0)</f>
        <v>0</v>
      </c>
      <c r="BH231" s="188">
        <f>IF(N231="sníž. přenesená",J231,0)</f>
        <v>0</v>
      </c>
      <c r="BI231" s="188">
        <f>IF(N231="nulová",J231,0)</f>
        <v>0</v>
      </c>
      <c r="BJ231" s="16" t="s">
        <v>83</v>
      </c>
      <c r="BK231" s="188">
        <f>ROUND(I231*H231,2)</f>
        <v>0</v>
      </c>
      <c r="BL231" s="16" t="s">
        <v>417</v>
      </c>
      <c r="BM231" s="187" t="s">
        <v>526</v>
      </c>
    </row>
    <row r="232" spans="1:65" s="2" customFormat="1" ht="29.25" x14ac:dyDescent="0.2">
      <c r="A232" s="33"/>
      <c r="B232" s="34"/>
      <c r="C232" s="35"/>
      <c r="D232" s="191" t="s">
        <v>308</v>
      </c>
      <c r="E232" s="35"/>
      <c r="F232" s="201" t="s">
        <v>527</v>
      </c>
      <c r="G232" s="35"/>
      <c r="H232" s="35"/>
      <c r="I232" s="114"/>
      <c r="J232" s="35"/>
      <c r="K232" s="35"/>
      <c r="L232" s="38"/>
      <c r="M232" s="202"/>
      <c r="N232" s="203"/>
      <c r="O232" s="63"/>
      <c r="P232" s="63"/>
      <c r="Q232" s="63"/>
      <c r="R232" s="63"/>
      <c r="S232" s="63"/>
      <c r="T232" s="64"/>
      <c r="U232" s="33"/>
      <c r="V232" s="33"/>
      <c r="W232" s="33"/>
      <c r="X232" s="33"/>
      <c r="Y232" s="33"/>
      <c r="Z232" s="33"/>
      <c r="AA232" s="33"/>
      <c r="AB232" s="33"/>
      <c r="AC232" s="33"/>
      <c r="AD232" s="33"/>
      <c r="AE232" s="33"/>
      <c r="AT232" s="16" t="s">
        <v>308</v>
      </c>
      <c r="AU232" s="16" t="s">
        <v>83</v>
      </c>
    </row>
    <row r="233" spans="1:65" s="2" customFormat="1" ht="19.5" x14ac:dyDescent="0.2">
      <c r="A233" s="33"/>
      <c r="B233" s="34"/>
      <c r="C233" s="35"/>
      <c r="D233" s="191" t="s">
        <v>159</v>
      </c>
      <c r="E233" s="35"/>
      <c r="F233" s="201" t="s">
        <v>528</v>
      </c>
      <c r="G233" s="35"/>
      <c r="H233" s="35"/>
      <c r="I233" s="114"/>
      <c r="J233" s="35"/>
      <c r="K233" s="35"/>
      <c r="L233" s="38"/>
      <c r="M233" s="202"/>
      <c r="N233" s="203"/>
      <c r="O233" s="63"/>
      <c r="P233" s="63"/>
      <c r="Q233" s="63"/>
      <c r="R233" s="63"/>
      <c r="S233" s="63"/>
      <c r="T233" s="64"/>
      <c r="U233" s="33"/>
      <c r="V233" s="33"/>
      <c r="W233" s="33"/>
      <c r="X233" s="33"/>
      <c r="Y233" s="33"/>
      <c r="Z233" s="33"/>
      <c r="AA233" s="33"/>
      <c r="AB233" s="33"/>
      <c r="AC233" s="33"/>
      <c r="AD233" s="33"/>
      <c r="AE233" s="33"/>
      <c r="AT233" s="16" t="s">
        <v>159</v>
      </c>
      <c r="AU233" s="16" t="s">
        <v>83</v>
      </c>
    </row>
    <row r="234" spans="1:65" s="12" customFormat="1" ht="11.25" x14ac:dyDescent="0.2">
      <c r="B234" s="189"/>
      <c r="C234" s="190"/>
      <c r="D234" s="191" t="s">
        <v>153</v>
      </c>
      <c r="E234" s="192" t="s">
        <v>35</v>
      </c>
      <c r="F234" s="193" t="s">
        <v>598</v>
      </c>
      <c r="G234" s="190"/>
      <c r="H234" s="194">
        <v>6.1449999999999996</v>
      </c>
      <c r="I234" s="195"/>
      <c r="J234" s="190"/>
      <c r="K234" s="190"/>
      <c r="L234" s="196"/>
      <c r="M234" s="197"/>
      <c r="N234" s="198"/>
      <c r="O234" s="198"/>
      <c r="P234" s="198"/>
      <c r="Q234" s="198"/>
      <c r="R234" s="198"/>
      <c r="S234" s="198"/>
      <c r="T234" s="199"/>
      <c r="AT234" s="200" t="s">
        <v>153</v>
      </c>
      <c r="AU234" s="200" t="s">
        <v>83</v>
      </c>
      <c r="AV234" s="12" t="s">
        <v>85</v>
      </c>
      <c r="AW234" s="12" t="s">
        <v>37</v>
      </c>
      <c r="AX234" s="12" t="s">
        <v>83</v>
      </c>
      <c r="AY234" s="200" t="s">
        <v>150</v>
      </c>
    </row>
    <row r="235" spans="1:65" s="2" customFormat="1" ht="84" customHeight="1" x14ac:dyDescent="0.2">
      <c r="A235" s="33"/>
      <c r="B235" s="34"/>
      <c r="C235" s="220" t="s">
        <v>504</v>
      </c>
      <c r="D235" s="220" t="s">
        <v>303</v>
      </c>
      <c r="E235" s="221" t="s">
        <v>505</v>
      </c>
      <c r="F235" s="222" t="s">
        <v>506</v>
      </c>
      <c r="G235" s="223" t="s">
        <v>291</v>
      </c>
      <c r="H235" s="224">
        <v>77.7</v>
      </c>
      <c r="I235" s="225"/>
      <c r="J235" s="226">
        <f>ROUND(I235*H235,2)</f>
        <v>0</v>
      </c>
      <c r="K235" s="222" t="s">
        <v>148</v>
      </c>
      <c r="L235" s="38"/>
      <c r="M235" s="227" t="s">
        <v>35</v>
      </c>
      <c r="N235" s="228" t="s">
        <v>47</v>
      </c>
      <c r="O235" s="63"/>
      <c r="P235" s="185">
        <f>O235*H235</f>
        <v>0</v>
      </c>
      <c r="Q235" s="185">
        <v>0</v>
      </c>
      <c r="R235" s="185">
        <f>Q235*H235</f>
        <v>0</v>
      </c>
      <c r="S235" s="185">
        <v>0</v>
      </c>
      <c r="T235" s="186">
        <f>S235*H235</f>
        <v>0</v>
      </c>
      <c r="U235" s="33"/>
      <c r="V235" s="33"/>
      <c r="W235" s="33"/>
      <c r="X235" s="33"/>
      <c r="Y235" s="33"/>
      <c r="Z235" s="33"/>
      <c r="AA235" s="33"/>
      <c r="AB235" s="33"/>
      <c r="AC235" s="33"/>
      <c r="AD235" s="33"/>
      <c r="AE235" s="33"/>
      <c r="AR235" s="187" t="s">
        <v>417</v>
      </c>
      <c r="AT235" s="187" t="s">
        <v>303</v>
      </c>
      <c r="AU235" s="187" t="s">
        <v>83</v>
      </c>
      <c r="AY235" s="16" t="s">
        <v>150</v>
      </c>
      <c r="BE235" s="188">
        <f>IF(N235="základní",J235,0)</f>
        <v>0</v>
      </c>
      <c r="BF235" s="188">
        <f>IF(N235="snížená",J235,0)</f>
        <v>0</v>
      </c>
      <c r="BG235" s="188">
        <f>IF(N235="zákl. přenesená",J235,0)</f>
        <v>0</v>
      </c>
      <c r="BH235" s="188">
        <f>IF(N235="sníž. přenesená",J235,0)</f>
        <v>0</v>
      </c>
      <c r="BI235" s="188">
        <f>IF(N235="nulová",J235,0)</f>
        <v>0</v>
      </c>
      <c r="BJ235" s="16" t="s">
        <v>83</v>
      </c>
      <c r="BK235" s="188">
        <f>ROUND(I235*H235,2)</f>
        <v>0</v>
      </c>
      <c r="BL235" s="16" t="s">
        <v>417</v>
      </c>
      <c r="BM235" s="187" t="s">
        <v>599</v>
      </c>
    </row>
    <row r="236" spans="1:65" s="2" customFormat="1" ht="58.5" x14ac:dyDescent="0.2">
      <c r="A236" s="33"/>
      <c r="B236" s="34"/>
      <c r="C236" s="35"/>
      <c r="D236" s="191" t="s">
        <v>308</v>
      </c>
      <c r="E236" s="35"/>
      <c r="F236" s="201" t="s">
        <v>508</v>
      </c>
      <c r="G236" s="35"/>
      <c r="H236" s="35"/>
      <c r="I236" s="114"/>
      <c r="J236" s="35"/>
      <c r="K236" s="35"/>
      <c r="L236" s="38"/>
      <c r="M236" s="202"/>
      <c r="N236" s="203"/>
      <c r="O236" s="63"/>
      <c r="P236" s="63"/>
      <c r="Q236" s="63"/>
      <c r="R236" s="63"/>
      <c r="S236" s="63"/>
      <c r="T236" s="64"/>
      <c r="U236" s="33"/>
      <c r="V236" s="33"/>
      <c r="W236" s="33"/>
      <c r="X236" s="33"/>
      <c r="Y236" s="33"/>
      <c r="Z236" s="33"/>
      <c r="AA236" s="33"/>
      <c r="AB236" s="33"/>
      <c r="AC236" s="33"/>
      <c r="AD236" s="33"/>
      <c r="AE236" s="33"/>
      <c r="AT236" s="16" t="s">
        <v>308</v>
      </c>
      <c r="AU236" s="16" t="s">
        <v>83</v>
      </c>
    </row>
    <row r="237" spans="1:65" s="2" customFormat="1" ht="19.5" x14ac:dyDescent="0.2">
      <c r="A237" s="33"/>
      <c r="B237" s="34"/>
      <c r="C237" s="35"/>
      <c r="D237" s="191" t="s">
        <v>159</v>
      </c>
      <c r="E237" s="35"/>
      <c r="F237" s="201" t="s">
        <v>509</v>
      </c>
      <c r="G237" s="35"/>
      <c r="H237" s="35"/>
      <c r="I237" s="114"/>
      <c r="J237" s="35"/>
      <c r="K237" s="35"/>
      <c r="L237" s="38"/>
      <c r="M237" s="202"/>
      <c r="N237" s="203"/>
      <c r="O237" s="63"/>
      <c r="P237" s="63"/>
      <c r="Q237" s="63"/>
      <c r="R237" s="63"/>
      <c r="S237" s="63"/>
      <c r="T237" s="64"/>
      <c r="U237" s="33"/>
      <c r="V237" s="33"/>
      <c r="W237" s="33"/>
      <c r="X237" s="33"/>
      <c r="Y237" s="33"/>
      <c r="Z237" s="33"/>
      <c r="AA237" s="33"/>
      <c r="AB237" s="33"/>
      <c r="AC237" s="33"/>
      <c r="AD237" s="33"/>
      <c r="AE237" s="33"/>
      <c r="AT237" s="16" t="s">
        <v>159</v>
      </c>
      <c r="AU237" s="16" t="s">
        <v>83</v>
      </c>
    </row>
    <row r="238" spans="1:65" s="12" customFormat="1" ht="11.25" x14ac:dyDescent="0.2">
      <c r="B238" s="189"/>
      <c r="C238" s="190"/>
      <c r="D238" s="191" t="s">
        <v>153</v>
      </c>
      <c r="E238" s="192" t="s">
        <v>35</v>
      </c>
      <c r="F238" s="193" t="s">
        <v>600</v>
      </c>
      <c r="G238" s="190"/>
      <c r="H238" s="194">
        <v>77.7</v>
      </c>
      <c r="I238" s="195"/>
      <c r="J238" s="190"/>
      <c r="K238" s="190"/>
      <c r="L238" s="196"/>
      <c r="M238" s="197"/>
      <c r="N238" s="198"/>
      <c r="O238" s="198"/>
      <c r="P238" s="198"/>
      <c r="Q238" s="198"/>
      <c r="R238" s="198"/>
      <c r="S238" s="198"/>
      <c r="T238" s="199"/>
      <c r="AT238" s="200" t="s">
        <v>153</v>
      </c>
      <c r="AU238" s="200" t="s">
        <v>83</v>
      </c>
      <c r="AV238" s="12" t="s">
        <v>85</v>
      </c>
      <c r="AW238" s="12" t="s">
        <v>37</v>
      </c>
      <c r="AX238" s="12" t="s">
        <v>83</v>
      </c>
      <c r="AY238" s="200" t="s">
        <v>150</v>
      </c>
    </row>
    <row r="239" spans="1:65" s="2" customFormat="1" ht="84" customHeight="1" x14ac:dyDescent="0.2">
      <c r="A239" s="33"/>
      <c r="B239" s="34"/>
      <c r="C239" s="220" t="s">
        <v>529</v>
      </c>
      <c r="D239" s="220" t="s">
        <v>303</v>
      </c>
      <c r="E239" s="221" t="s">
        <v>530</v>
      </c>
      <c r="F239" s="222" t="s">
        <v>531</v>
      </c>
      <c r="G239" s="223" t="s">
        <v>291</v>
      </c>
      <c r="H239" s="224">
        <v>94.35</v>
      </c>
      <c r="I239" s="225"/>
      <c r="J239" s="226">
        <f>ROUND(I239*H239,2)</f>
        <v>0</v>
      </c>
      <c r="K239" s="222" t="s">
        <v>148</v>
      </c>
      <c r="L239" s="38"/>
      <c r="M239" s="227" t="s">
        <v>35</v>
      </c>
      <c r="N239" s="228" t="s">
        <v>47</v>
      </c>
      <c r="O239" s="63"/>
      <c r="P239" s="185">
        <f>O239*H239</f>
        <v>0</v>
      </c>
      <c r="Q239" s="185">
        <v>0</v>
      </c>
      <c r="R239" s="185">
        <f>Q239*H239</f>
        <v>0</v>
      </c>
      <c r="S239" s="185">
        <v>0</v>
      </c>
      <c r="T239" s="186">
        <f>S239*H239</f>
        <v>0</v>
      </c>
      <c r="U239" s="33"/>
      <c r="V239" s="33"/>
      <c r="W239" s="33"/>
      <c r="X239" s="33"/>
      <c r="Y239" s="33"/>
      <c r="Z239" s="33"/>
      <c r="AA239" s="33"/>
      <c r="AB239" s="33"/>
      <c r="AC239" s="33"/>
      <c r="AD239" s="33"/>
      <c r="AE239" s="33"/>
      <c r="AR239" s="187" t="s">
        <v>417</v>
      </c>
      <c r="AT239" s="187" t="s">
        <v>303</v>
      </c>
      <c r="AU239" s="187" t="s">
        <v>83</v>
      </c>
      <c r="AY239" s="16" t="s">
        <v>150</v>
      </c>
      <c r="BE239" s="188">
        <f>IF(N239="základní",J239,0)</f>
        <v>0</v>
      </c>
      <c r="BF239" s="188">
        <f>IF(N239="snížená",J239,0)</f>
        <v>0</v>
      </c>
      <c r="BG239" s="188">
        <f>IF(N239="zákl. přenesená",J239,0)</f>
        <v>0</v>
      </c>
      <c r="BH239" s="188">
        <f>IF(N239="sníž. přenesená",J239,0)</f>
        <v>0</v>
      </c>
      <c r="BI239" s="188">
        <f>IF(N239="nulová",J239,0)</f>
        <v>0</v>
      </c>
      <c r="BJ239" s="16" t="s">
        <v>83</v>
      </c>
      <c r="BK239" s="188">
        <f>ROUND(I239*H239,2)</f>
        <v>0</v>
      </c>
      <c r="BL239" s="16" t="s">
        <v>417</v>
      </c>
      <c r="BM239" s="187" t="s">
        <v>532</v>
      </c>
    </row>
    <row r="240" spans="1:65" s="2" customFormat="1" ht="58.5" x14ac:dyDescent="0.2">
      <c r="A240" s="33"/>
      <c r="B240" s="34"/>
      <c r="C240" s="35"/>
      <c r="D240" s="191" t="s">
        <v>308</v>
      </c>
      <c r="E240" s="35"/>
      <c r="F240" s="201" t="s">
        <v>508</v>
      </c>
      <c r="G240" s="35"/>
      <c r="H240" s="35"/>
      <c r="I240" s="114"/>
      <c r="J240" s="35"/>
      <c r="K240" s="35"/>
      <c r="L240" s="38"/>
      <c r="M240" s="202"/>
      <c r="N240" s="203"/>
      <c r="O240" s="63"/>
      <c r="P240" s="63"/>
      <c r="Q240" s="63"/>
      <c r="R240" s="63"/>
      <c r="S240" s="63"/>
      <c r="T240" s="64"/>
      <c r="U240" s="33"/>
      <c r="V240" s="33"/>
      <c r="W240" s="33"/>
      <c r="X240" s="33"/>
      <c r="Y240" s="33"/>
      <c r="Z240" s="33"/>
      <c r="AA240" s="33"/>
      <c r="AB240" s="33"/>
      <c r="AC240" s="33"/>
      <c r="AD240" s="33"/>
      <c r="AE240" s="33"/>
      <c r="AT240" s="16" t="s">
        <v>308</v>
      </c>
      <c r="AU240" s="16" t="s">
        <v>83</v>
      </c>
    </row>
    <row r="241" spans="1:65" s="2" customFormat="1" ht="19.5" x14ac:dyDescent="0.2">
      <c r="A241" s="33"/>
      <c r="B241" s="34"/>
      <c r="C241" s="35"/>
      <c r="D241" s="191" t="s">
        <v>159</v>
      </c>
      <c r="E241" s="35"/>
      <c r="F241" s="201" t="s">
        <v>533</v>
      </c>
      <c r="G241" s="35"/>
      <c r="H241" s="35"/>
      <c r="I241" s="114"/>
      <c r="J241" s="35"/>
      <c r="K241" s="35"/>
      <c r="L241" s="38"/>
      <c r="M241" s="202"/>
      <c r="N241" s="203"/>
      <c r="O241" s="63"/>
      <c r="P241" s="63"/>
      <c r="Q241" s="63"/>
      <c r="R241" s="63"/>
      <c r="S241" s="63"/>
      <c r="T241" s="64"/>
      <c r="U241" s="33"/>
      <c r="V241" s="33"/>
      <c r="W241" s="33"/>
      <c r="X241" s="33"/>
      <c r="Y241" s="33"/>
      <c r="Z241" s="33"/>
      <c r="AA241" s="33"/>
      <c r="AB241" s="33"/>
      <c r="AC241" s="33"/>
      <c r="AD241" s="33"/>
      <c r="AE241" s="33"/>
      <c r="AT241" s="16" t="s">
        <v>159</v>
      </c>
      <c r="AU241" s="16" t="s">
        <v>83</v>
      </c>
    </row>
    <row r="242" spans="1:65" s="12" customFormat="1" ht="11.25" x14ac:dyDescent="0.2">
      <c r="B242" s="189"/>
      <c r="C242" s="190"/>
      <c r="D242" s="191" t="s">
        <v>153</v>
      </c>
      <c r="E242" s="192" t="s">
        <v>35</v>
      </c>
      <c r="F242" s="193" t="s">
        <v>601</v>
      </c>
      <c r="G242" s="190"/>
      <c r="H242" s="194">
        <v>94.35</v>
      </c>
      <c r="I242" s="195"/>
      <c r="J242" s="190"/>
      <c r="K242" s="190"/>
      <c r="L242" s="196"/>
      <c r="M242" s="197"/>
      <c r="N242" s="198"/>
      <c r="O242" s="198"/>
      <c r="P242" s="198"/>
      <c r="Q242" s="198"/>
      <c r="R242" s="198"/>
      <c r="S242" s="198"/>
      <c r="T242" s="199"/>
      <c r="AT242" s="200" t="s">
        <v>153</v>
      </c>
      <c r="AU242" s="200" t="s">
        <v>83</v>
      </c>
      <c r="AV242" s="12" t="s">
        <v>85</v>
      </c>
      <c r="AW242" s="12" t="s">
        <v>37</v>
      </c>
      <c r="AX242" s="12" t="s">
        <v>83</v>
      </c>
      <c r="AY242" s="200" t="s">
        <v>150</v>
      </c>
    </row>
    <row r="243" spans="1:65" s="2" customFormat="1" ht="96" customHeight="1" x14ac:dyDescent="0.2">
      <c r="A243" s="33"/>
      <c r="B243" s="34"/>
      <c r="C243" s="220" t="s">
        <v>535</v>
      </c>
      <c r="D243" s="220" t="s">
        <v>303</v>
      </c>
      <c r="E243" s="221" t="s">
        <v>536</v>
      </c>
      <c r="F243" s="222" t="s">
        <v>537</v>
      </c>
      <c r="G243" s="223" t="s">
        <v>291</v>
      </c>
      <c r="H243" s="224">
        <v>5.2629999999999999</v>
      </c>
      <c r="I243" s="225"/>
      <c r="J243" s="226">
        <f>ROUND(I243*H243,2)</f>
        <v>0</v>
      </c>
      <c r="K243" s="222" t="s">
        <v>148</v>
      </c>
      <c r="L243" s="38"/>
      <c r="M243" s="227" t="s">
        <v>35</v>
      </c>
      <c r="N243" s="228" t="s">
        <v>47</v>
      </c>
      <c r="O243" s="63"/>
      <c r="P243" s="185">
        <f>O243*H243</f>
        <v>0</v>
      </c>
      <c r="Q243" s="185">
        <v>0</v>
      </c>
      <c r="R243" s="185">
        <f>Q243*H243</f>
        <v>0</v>
      </c>
      <c r="S243" s="185">
        <v>0</v>
      </c>
      <c r="T243" s="186">
        <f>S243*H243</f>
        <v>0</v>
      </c>
      <c r="U243" s="33"/>
      <c r="V243" s="33"/>
      <c r="W243" s="33"/>
      <c r="X243" s="33"/>
      <c r="Y243" s="33"/>
      <c r="Z243" s="33"/>
      <c r="AA243" s="33"/>
      <c r="AB243" s="33"/>
      <c r="AC243" s="33"/>
      <c r="AD243" s="33"/>
      <c r="AE243" s="33"/>
      <c r="AR243" s="187" t="s">
        <v>417</v>
      </c>
      <c r="AT243" s="187" t="s">
        <v>303</v>
      </c>
      <c r="AU243" s="187" t="s">
        <v>83</v>
      </c>
      <c r="AY243" s="16" t="s">
        <v>150</v>
      </c>
      <c r="BE243" s="188">
        <f>IF(N243="základní",J243,0)</f>
        <v>0</v>
      </c>
      <c r="BF243" s="188">
        <f>IF(N243="snížená",J243,0)</f>
        <v>0</v>
      </c>
      <c r="BG243" s="188">
        <f>IF(N243="zákl. přenesená",J243,0)</f>
        <v>0</v>
      </c>
      <c r="BH243" s="188">
        <f>IF(N243="sníž. přenesená",J243,0)</f>
        <v>0</v>
      </c>
      <c r="BI243" s="188">
        <f>IF(N243="nulová",J243,0)</f>
        <v>0</v>
      </c>
      <c r="BJ243" s="16" t="s">
        <v>83</v>
      </c>
      <c r="BK243" s="188">
        <f>ROUND(I243*H243,2)</f>
        <v>0</v>
      </c>
      <c r="BL243" s="16" t="s">
        <v>417</v>
      </c>
      <c r="BM243" s="187" t="s">
        <v>538</v>
      </c>
    </row>
    <row r="244" spans="1:65" s="2" customFormat="1" ht="58.5" x14ac:dyDescent="0.2">
      <c r="A244" s="33"/>
      <c r="B244" s="34"/>
      <c r="C244" s="35"/>
      <c r="D244" s="191" t="s">
        <v>308</v>
      </c>
      <c r="E244" s="35"/>
      <c r="F244" s="201" t="s">
        <v>508</v>
      </c>
      <c r="G244" s="35"/>
      <c r="H244" s="35"/>
      <c r="I244" s="114"/>
      <c r="J244" s="35"/>
      <c r="K244" s="35"/>
      <c r="L244" s="38"/>
      <c r="M244" s="202"/>
      <c r="N244" s="203"/>
      <c r="O244" s="63"/>
      <c r="P244" s="63"/>
      <c r="Q244" s="63"/>
      <c r="R244" s="63"/>
      <c r="S244" s="63"/>
      <c r="T244" s="64"/>
      <c r="U244" s="33"/>
      <c r="V244" s="33"/>
      <c r="W244" s="33"/>
      <c r="X244" s="33"/>
      <c r="Y244" s="33"/>
      <c r="Z244" s="33"/>
      <c r="AA244" s="33"/>
      <c r="AB244" s="33"/>
      <c r="AC244" s="33"/>
      <c r="AD244" s="33"/>
      <c r="AE244" s="33"/>
      <c r="AT244" s="16" t="s">
        <v>308</v>
      </c>
      <c r="AU244" s="16" t="s">
        <v>83</v>
      </c>
    </row>
    <row r="245" spans="1:65" s="2" customFormat="1" ht="19.5" x14ac:dyDescent="0.2">
      <c r="A245" s="33"/>
      <c r="B245" s="34"/>
      <c r="C245" s="35"/>
      <c r="D245" s="191" t="s">
        <v>159</v>
      </c>
      <c r="E245" s="35"/>
      <c r="F245" s="201" t="s">
        <v>539</v>
      </c>
      <c r="G245" s="35"/>
      <c r="H245" s="35"/>
      <c r="I245" s="114"/>
      <c r="J245" s="35"/>
      <c r="K245" s="35"/>
      <c r="L245" s="38"/>
      <c r="M245" s="202"/>
      <c r="N245" s="203"/>
      <c r="O245" s="63"/>
      <c r="P245" s="63"/>
      <c r="Q245" s="63"/>
      <c r="R245" s="63"/>
      <c r="S245" s="63"/>
      <c r="T245" s="64"/>
      <c r="U245" s="33"/>
      <c r="V245" s="33"/>
      <c r="W245" s="33"/>
      <c r="X245" s="33"/>
      <c r="Y245" s="33"/>
      <c r="Z245" s="33"/>
      <c r="AA245" s="33"/>
      <c r="AB245" s="33"/>
      <c r="AC245" s="33"/>
      <c r="AD245" s="33"/>
      <c r="AE245" s="33"/>
      <c r="AT245" s="16" t="s">
        <v>159</v>
      </c>
      <c r="AU245" s="16" t="s">
        <v>83</v>
      </c>
    </row>
    <row r="246" spans="1:65" s="12" customFormat="1" ht="11.25" x14ac:dyDescent="0.2">
      <c r="B246" s="189"/>
      <c r="C246" s="190"/>
      <c r="D246" s="191" t="s">
        <v>153</v>
      </c>
      <c r="E246" s="192" t="s">
        <v>35</v>
      </c>
      <c r="F246" s="193" t="s">
        <v>602</v>
      </c>
      <c r="G246" s="190"/>
      <c r="H246" s="194">
        <v>5.2629999999999999</v>
      </c>
      <c r="I246" s="195"/>
      <c r="J246" s="190"/>
      <c r="K246" s="190"/>
      <c r="L246" s="196"/>
      <c r="M246" s="197"/>
      <c r="N246" s="198"/>
      <c r="O246" s="198"/>
      <c r="P246" s="198"/>
      <c r="Q246" s="198"/>
      <c r="R246" s="198"/>
      <c r="S246" s="198"/>
      <c r="T246" s="199"/>
      <c r="AT246" s="200" t="s">
        <v>153</v>
      </c>
      <c r="AU246" s="200" t="s">
        <v>83</v>
      </c>
      <c r="AV246" s="12" t="s">
        <v>85</v>
      </c>
      <c r="AW246" s="12" t="s">
        <v>37</v>
      </c>
      <c r="AX246" s="12" t="s">
        <v>83</v>
      </c>
      <c r="AY246" s="200" t="s">
        <v>150</v>
      </c>
    </row>
    <row r="247" spans="1:65" s="2" customFormat="1" ht="36" customHeight="1" x14ac:dyDescent="0.2">
      <c r="A247" s="33"/>
      <c r="B247" s="34"/>
      <c r="C247" s="220" t="s">
        <v>541</v>
      </c>
      <c r="D247" s="220" t="s">
        <v>303</v>
      </c>
      <c r="E247" s="221" t="s">
        <v>524</v>
      </c>
      <c r="F247" s="222" t="s">
        <v>525</v>
      </c>
      <c r="G247" s="223" t="s">
        <v>291</v>
      </c>
      <c r="H247" s="224">
        <v>5.2229999999999999</v>
      </c>
      <c r="I247" s="225"/>
      <c r="J247" s="226">
        <f>ROUND(I247*H247,2)</f>
        <v>0</v>
      </c>
      <c r="K247" s="222" t="s">
        <v>148</v>
      </c>
      <c r="L247" s="38"/>
      <c r="M247" s="227" t="s">
        <v>35</v>
      </c>
      <c r="N247" s="228" t="s">
        <v>47</v>
      </c>
      <c r="O247" s="63"/>
      <c r="P247" s="185">
        <f>O247*H247</f>
        <v>0</v>
      </c>
      <c r="Q247" s="185">
        <v>0</v>
      </c>
      <c r="R247" s="185">
        <f>Q247*H247</f>
        <v>0</v>
      </c>
      <c r="S247" s="185">
        <v>0</v>
      </c>
      <c r="T247" s="186">
        <f>S247*H247</f>
        <v>0</v>
      </c>
      <c r="U247" s="33"/>
      <c r="V247" s="33"/>
      <c r="W247" s="33"/>
      <c r="X247" s="33"/>
      <c r="Y247" s="33"/>
      <c r="Z247" s="33"/>
      <c r="AA247" s="33"/>
      <c r="AB247" s="33"/>
      <c r="AC247" s="33"/>
      <c r="AD247" s="33"/>
      <c r="AE247" s="33"/>
      <c r="AR247" s="187" t="s">
        <v>417</v>
      </c>
      <c r="AT247" s="187" t="s">
        <v>303</v>
      </c>
      <c r="AU247" s="187" t="s">
        <v>83</v>
      </c>
      <c r="AY247" s="16" t="s">
        <v>150</v>
      </c>
      <c r="BE247" s="188">
        <f>IF(N247="základní",J247,0)</f>
        <v>0</v>
      </c>
      <c r="BF247" s="188">
        <f>IF(N247="snížená",J247,0)</f>
        <v>0</v>
      </c>
      <c r="BG247" s="188">
        <f>IF(N247="zákl. přenesená",J247,0)</f>
        <v>0</v>
      </c>
      <c r="BH247" s="188">
        <f>IF(N247="sníž. přenesená",J247,0)</f>
        <v>0</v>
      </c>
      <c r="BI247" s="188">
        <f>IF(N247="nulová",J247,0)</f>
        <v>0</v>
      </c>
      <c r="BJ247" s="16" t="s">
        <v>83</v>
      </c>
      <c r="BK247" s="188">
        <f>ROUND(I247*H247,2)</f>
        <v>0</v>
      </c>
      <c r="BL247" s="16" t="s">
        <v>417</v>
      </c>
      <c r="BM247" s="187" t="s">
        <v>542</v>
      </c>
    </row>
    <row r="248" spans="1:65" s="2" customFormat="1" ht="29.25" x14ac:dyDescent="0.2">
      <c r="A248" s="33"/>
      <c r="B248" s="34"/>
      <c r="C248" s="35"/>
      <c r="D248" s="191" t="s">
        <v>308</v>
      </c>
      <c r="E248" s="35"/>
      <c r="F248" s="201" t="s">
        <v>527</v>
      </c>
      <c r="G248" s="35"/>
      <c r="H248" s="35"/>
      <c r="I248" s="114"/>
      <c r="J248" s="35"/>
      <c r="K248" s="35"/>
      <c r="L248" s="38"/>
      <c r="M248" s="202"/>
      <c r="N248" s="203"/>
      <c r="O248" s="63"/>
      <c r="P248" s="63"/>
      <c r="Q248" s="63"/>
      <c r="R248" s="63"/>
      <c r="S248" s="63"/>
      <c r="T248" s="64"/>
      <c r="U248" s="33"/>
      <c r="V248" s="33"/>
      <c r="W248" s="33"/>
      <c r="X248" s="33"/>
      <c r="Y248" s="33"/>
      <c r="Z248" s="33"/>
      <c r="AA248" s="33"/>
      <c r="AB248" s="33"/>
      <c r="AC248" s="33"/>
      <c r="AD248" s="33"/>
      <c r="AE248" s="33"/>
      <c r="AT248" s="16" t="s">
        <v>308</v>
      </c>
      <c r="AU248" s="16" t="s">
        <v>83</v>
      </c>
    </row>
    <row r="249" spans="1:65" s="2" customFormat="1" ht="19.5" x14ac:dyDescent="0.2">
      <c r="A249" s="33"/>
      <c r="B249" s="34"/>
      <c r="C249" s="35"/>
      <c r="D249" s="191" t="s">
        <v>159</v>
      </c>
      <c r="E249" s="35"/>
      <c r="F249" s="201" t="s">
        <v>543</v>
      </c>
      <c r="G249" s="35"/>
      <c r="H249" s="35"/>
      <c r="I249" s="114"/>
      <c r="J249" s="35"/>
      <c r="K249" s="35"/>
      <c r="L249" s="38"/>
      <c r="M249" s="202"/>
      <c r="N249" s="203"/>
      <c r="O249" s="63"/>
      <c r="P249" s="63"/>
      <c r="Q249" s="63"/>
      <c r="R249" s="63"/>
      <c r="S249" s="63"/>
      <c r="T249" s="64"/>
      <c r="U249" s="33"/>
      <c r="V249" s="33"/>
      <c r="W249" s="33"/>
      <c r="X249" s="33"/>
      <c r="Y249" s="33"/>
      <c r="Z249" s="33"/>
      <c r="AA249" s="33"/>
      <c r="AB249" s="33"/>
      <c r="AC249" s="33"/>
      <c r="AD249" s="33"/>
      <c r="AE249" s="33"/>
      <c r="AT249" s="16" t="s">
        <v>159</v>
      </c>
      <c r="AU249" s="16" t="s">
        <v>83</v>
      </c>
    </row>
    <row r="250" spans="1:65" s="12" customFormat="1" ht="11.25" x14ac:dyDescent="0.2">
      <c r="B250" s="189"/>
      <c r="C250" s="190"/>
      <c r="D250" s="191" t="s">
        <v>153</v>
      </c>
      <c r="E250" s="192" t="s">
        <v>35</v>
      </c>
      <c r="F250" s="193" t="s">
        <v>588</v>
      </c>
      <c r="G250" s="190"/>
      <c r="H250" s="194">
        <v>5.2229999999999999</v>
      </c>
      <c r="I250" s="195"/>
      <c r="J250" s="190"/>
      <c r="K250" s="190"/>
      <c r="L250" s="196"/>
      <c r="M250" s="197"/>
      <c r="N250" s="198"/>
      <c r="O250" s="198"/>
      <c r="P250" s="198"/>
      <c r="Q250" s="198"/>
      <c r="R250" s="198"/>
      <c r="S250" s="198"/>
      <c r="T250" s="199"/>
      <c r="AT250" s="200" t="s">
        <v>153</v>
      </c>
      <c r="AU250" s="200" t="s">
        <v>83</v>
      </c>
      <c r="AV250" s="12" t="s">
        <v>85</v>
      </c>
      <c r="AW250" s="12" t="s">
        <v>37</v>
      </c>
      <c r="AX250" s="12" t="s">
        <v>83</v>
      </c>
      <c r="AY250" s="200" t="s">
        <v>150</v>
      </c>
    </row>
    <row r="251" spans="1:65" s="2" customFormat="1" ht="48" customHeight="1" x14ac:dyDescent="0.2">
      <c r="A251" s="33"/>
      <c r="B251" s="34"/>
      <c r="C251" s="220" t="s">
        <v>544</v>
      </c>
      <c r="D251" s="220" t="s">
        <v>303</v>
      </c>
      <c r="E251" s="221" t="s">
        <v>545</v>
      </c>
      <c r="F251" s="222" t="s">
        <v>546</v>
      </c>
      <c r="G251" s="223" t="s">
        <v>291</v>
      </c>
      <c r="H251" s="224">
        <v>94.35</v>
      </c>
      <c r="I251" s="225"/>
      <c r="J251" s="226">
        <f>ROUND(I251*H251,2)</f>
        <v>0</v>
      </c>
      <c r="K251" s="222" t="s">
        <v>148</v>
      </c>
      <c r="L251" s="38"/>
      <c r="M251" s="227" t="s">
        <v>35</v>
      </c>
      <c r="N251" s="228" t="s">
        <v>47</v>
      </c>
      <c r="O251" s="63"/>
      <c r="P251" s="185">
        <f>O251*H251</f>
        <v>0</v>
      </c>
      <c r="Q251" s="185">
        <v>0</v>
      </c>
      <c r="R251" s="185">
        <f>Q251*H251</f>
        <v>0</v>
      </c>
      <c r="S251" s="185">
        <v>0</v>
      </c>
      <c r="T251" s="186">
        <f>S251*H251</f>
        <v>0</v>
      </c>
      <c r="U251" s="33"/>
      <c r="V251" s="33"/>
      <c r="W251" s="33"/>
      <c r="X251" s="33"/>
      <c r="Y251" s="33"/>
      <c r="Z251" s="33"/>
      <c r="AA251" s="33"/>
      <c r="AB251" s="33"/>
      <c r="AC251" s="33"/>
      <c r="AD251" s="33"/>
      <c r="AE251" s="33"/>
      <c r="AR251" s="187" t="s">
        <v>417</v>
      </c>
      <c r="AT251" s="187" t="s">
        <v>303</v>
      </c>
      <c r="AU251" s="187" t="s">
        <v>83</v>
      </c>
      <c r="AY251" s="16" t="s">
        <v>150</v>
      </c>
      <c r="BE251" s="188">
        <f>IF(N251="základní",J251,0)</f>
        <v>0</v>
      </c>
      <c r="BF251" s="188">
        <f>IF(N251="snížená",J251,0)</f>
        <v>0</v>
      </c>
      <c r="BG251" s="188">
        <f>IF(N251="zákl. přenesená",J251,0)</f>
        <v>0</v>
      </c>
      <c r="BH251" s="188">
        <f>IF(N251="sníž. přenesená",J251,0)</f>
        <v>0</v>
      </c>
      <c r="BI251" s="188">
        <f>IF(N251="nulová",J251,0)</f>
        <v>0</v>
      </c>
      <c r="BJ251" s="16" t="s">
        <v>83</v>
      </c>
      <c r="BK251" s="188">
        <f>ROUND(I251*H251,2)</f>
        <v>0</v>
      </c>
      <c r="BL251" s="16" t="s">
        <v>417</v>
      </c>
      <c r="BM251" s="187" t="s">
        <v>547</v>
      </c>
    </row>
    <row r="252" spans="1:65" s="2" customFormat="1" ht="29.25" x14ac:dyDescent="0.2">
      <c r="A252" s="33"/>
      <c r="B252" s="34"/>
      <c r="C252" s="35"/>
      <c r="D252" s="191" t="s">
        <v>308</v>
      </c>
      <c r="E252" s="35"/>
      <c r="F252" s="201" t="s">
        <v>548</v>
      </c>
      <c r="G252" s="35"/>
      <c r="H252" s="35"/>
      <c r="I252" s="114"/>
      <c r="J252" s="35"/>
      <c r="K252" s="35"/>
      <c r="L252" s="38"/>
      <c r="M252" s="202"/>
      <c r="N252" s="203"/>
      <c r="O252" s="63"/>
      <c r="P252" s="63"/>
      <c r="Q252" s="63"/>
      <c r="R252" s="63"/>
      <c r="S252" s="63"/>
      <c r="T252" s="64"/>
      <c r="U252" s="33"/>
      <c r="V252" s="33"/>
      <c r="W252" s="33"/>
      <c r="X252" s="33"/>
      <c r="Y252" s="33"/>
      <c r="Z252" s="33"/>
      <c r="AA252" s="33"/>
      <c r="AB252" s="33"/>
      <c r="AC252" s="33"/>
      <c r="AD252" s="33"/>
      <c r="AE252" s="33"/>
      <c r="AT252" s="16" t="s">
        <v>308</v>
      </c>
      <c r="AU252" s="16" t="s">
        <v>83</v>
      </c>
    </row>
    <row r="253" spans="1:65" s="12" customFormat="1" ht="11.25" x14ac:dyDescent="0.2">
      <c r="B253" s="189"/>
      <c r="C253" s="190"/>
      <c r="D253" s="191" t="s">
        <v>153</v>
      </c>
      <c r="E253" s="192" t="s">
        <v>35</v>
      </c>
      <c r="F253" s="193" t="s">
        <v>601</v>
      </c>
      <c r="G253" s="190"/>
      <c r="H253" s="194">
        <v>94.35</v>
      </c>
      <c r="I253" s="195"/>
      <c r="J253" s="190"/>
      <c r="K253" s="190"/>
      <c r="L253" s="196"/>
      <c r="M253" s="197"/>
      <c r="N253" s="198"/>
      <c r="O253" s="198"/>
      <c r="P253" s="198"/>
      <c r="Q253" s="198"/>
      <c r="R253" s="198"/>
      <c r="S253" s="198"/>
      <c r="T253" s="199"/>
      <c r="AT253" s="200" t="s">
        <v>153</v>
      </c>
      <c r="AU253" s="200" t="s">
        <v>83</v>
      </c>
      <c r="AV253" s="12" t="s">
        <v>85</v>
      </c>
      <c r="AW253" s="12" t="s">
        <v>37</v>
      </c>
      <c r="AX253" s="12" t="s">
        <v>83</v>
      </c>
      <c r="AY253" s="200" t="s">
        <v>150</v>
      </c>
    </row>
    <row r="254" spans="1:65" s="2" customFormat="1" ht="48" customHeight="1" x14ac:dyDescent="0.2">
      <c r="A254" s="33"/>
      <c r="B254" s="34"/>
      <c r="C254" s="220" t="s">
        <v>549</v>
      </c>
      <c r="D254" s="220" t="s">
        <v>303</v>
      </c>
      <c r="E254" s="221" t="s">
        <v>550</v>
      </c>
      <c r="F254" s="222" t="s">
        <v>551</v>
      </c>
      <c r="G254" s="223" t="s">
        <v>291</v>
      </c>
      <c r="H254" s="224">
        <v>5.2229999999999999</v>
      </c>
      <c r="I254" s="225"/>
      <c r="J254" s="226">
        <f>ROUND(I254*H254,2)</f>
        <v>0</v>
      </c>
      <c r="K254" s="222" t="s">
        <v>148</v>
      </c>
      <c r="L254" s="38"/>
      <c r="M254" s="227" t="s">
        <v>35</v>
      </c>
      <c r="N254" s="228" t="s">
        <v>47</v>
      </c>
      <c r="O254" s="63"/>
      <c r="P254" s="185">
        <f>O254*H254</f>
        <v>0</v>
      </c>
      <c r="Q254" s="185">
        <v>0</v>
      </c>
      <c r="R254" s="185">
        <f>Q254*H254</f>
        <v>0</v>
      </c>
      <c r="S254" s="185">
        <v>0</v>
      </c>
      <c r="T254" s="186">
        <f>S254*H254</f>
        <v>0</v>
      </c>
      <c r="U254" s="33"/>
      <c r="V254" s="33"/>
      <c r="W254" s="33"/>
      <c r="X254" s="33"/>
      <c r="Y254" s="33"/>
      <c r="Z254" s="33"/>
      <c r="AA254" s="33"/>
      <c r="AB254" s="33"/>
      <c r="AC254" s="33"/>
      <c r="AD254" s="33"/>
      <c r="AE254" s="33"/>
      <c r="AR254" s="187" t="s">
        <v>417</v>
      </c>
      <c r="AT254" s="187" t="s">
        <v>303</v>
      </c>
      <c r="AU254" s="187" t="s">
        <v>83</v>
      </c>
      <c r="AY254" s="16" t="s">
        <v>150</v>
      </c>
      <c r="BE254" s="188">
        <f>IF(N254="základní",J254,0)</f>
        <v>0</v>
      </c>
      <c r="BF254" s="188">
        <f>IF(N254="snížená",J254,0)</f>
        <v>0</v>
      </c>
      <c r="BG254" s="188">
        <f>IF(N254="zákl. přenesená",J254,0)</f>
        <v>0</v>
      </c>
      <c r="BH254" s="188">
        <f>IF(N254="sníž. přenesená",J254,0)</f>
        <v>0</v>
      </c>
      <c r="BI254" s="188">
        <f>IF(N254="nulová",J254,0)</f>
        <v>0</v>
      </c>
      <c r="BJ254" s="16" t="s">
        <v>83</v>
      </c>
      <c r="BK254" s="188">
        <f>ROUND(I254*H254,2)</f>
        <v>0</v>
      </c>
      <c r="BL254" s="16" t="s">
        <v>417</v>
      </c>
      <c r="BM254" s="187" t="s">
        <v>552</v>
      </c>
    </row>
    <row r="255" spans="1:65" s="2" customFormat="1" ht="29.25" x14ac:dyDescent="0.2">
      <c r="A255" s="33"/>
      <c r="B255" s="34"/>
      <c r="C255" s="35"/>
      <c r="D255" s="191" t="s">
        <v>308</v>
      </c>
      <c r="E255" s="35"/>
      <c r="F255" s="201" t="s">
        <v>548</v>
      </c>
      <c r="G255" s="35"/>
      <c r="H255" s="35"/>
      <c r="I255" s="114"/>
      <c r="J255" s="35"/>
      <c r="K255" s="35"/>
      <c r="L255" s="38"/>
      <c r="M255" s="202"/>
      <c r="N255" s="203"/>
      <c r="O255" s="63"/>
      <c r="P255" s="63"/>
      <c r="Q255" s="63"/>
      <c r="R255" s="63"/>
      <c r="S255" s="63"/>
      <c r="T255" s="64"/>
      <c r="U255" s="33"/>
      <c r="V255" s="33"/>
      <c r="W255" s="33"/>
      <c r="X255" s="33"/>
      <c r="Y255" s="33"/>
      <c r="Z255" s="33"/>
      <c r="AA255" s="33"/>
      <c r="AB255" s="33"/>
      <c r="AC255" s="33"/>
      <c r="AD255" s="33"/>
      <c r="AE255" s="33"/>
      <c r="AT255" s="16" t="s">
        <v>308</v>
      </c>
      <c r="AU255" s="16" t="s">
        <v>83</v>
      </c>
    </row>
    <row r="256" spans="1:65" s="12" customFormat="1" ht="11.25" x14ac:dyDescent="0.2">
      <c r="B256" s="189"/>
      <c r="C256" s="190"/>
      <c r="D256" s="191" t="s">
        <v>153</v>
      </c>
      <c r="E256" s="192" t="s">
        <v>35</v>
      </c>
      <c r="F256" s="193" t="s">
        <v>603</v>
      </c>
      <c r="G256" s="190"/>
      <c r="H256" s="194">
        <v>5.2229999999999999</v>
      </c>
      <c r="I256" s="195"/>
      <c r="J256" s="190"/>
      <c r="K256" s="190"/>
      <c r="L256" s="196"/>
      <c r="M256" s="197"/>
      <c r="N256" s="198"/>
      <c r="O256" s="198"/>
      <c r="P256" s="198"/>
      <c r="Q256" s="198"/>
      <c r="R256" s="198"/>
      <c r="S256" s="198"/>
      <c r="T256" s="199"/>
      <c r="AT256" s="200" t="s">
        <v>153</v>
      </c>
      <c r="AU256" s="200" t="s">
        <v>83</v>
      </c>
      <c r="AV256" s="12" t="s">
        <v>85</v>
      </c>
      <c r="AW256" s="12" t="s">
        <v>37</v>
      </c>
      <c r="AX256" s="12" t="s">
        <v>83</v>
      </c>
      <c r="AY256" s="200" t="s">
        <v>150</v>
      </c>
    </row>
    <row r="257" spans="1:65" s="2" customFormat="1" ht="36" customHeight="1" x14ac:dyDescent="0.2">
      <c r="A257" s="33"/>
      <c r="B257" s="34"/>
      <c r="C257" s="220" t="s">
        <v>554</v>
      </c>
      <c r="D257" s="220" t="s">
        <v>303</v>
      </c>
      <c r="E257" s="221" t="s">
        <v>555</v>
      </c>
      <c r="F257" s="222" t="s">
        <v>556</v>
      </c>
      <c r="G257" s="223" t="s">
        <v>291</v>
      </c>
      <c r="H257" s="224">
        <v>0.04</v>
      </c>
      <c r="I257" s="225"/>
      <c r="J257" s="226">
        <f>ROUND(I257*H257,2)</f>
        <v>0</v>
      </c>
      <c r="K257" s="222" t="s">
        <v>148</v>
      </c>
      <c r="L257" s="38"/>
      <c r="M257" s="227" t="s">
        <v>35</v>
      </c>
      <c r="N257" s="228" t="s">
        <v>47</v>
      </c>
      <c r="O257" s="63"/>
      <c r="P257" s="185">
        <f>O257*H257</f>
        <v>0</v>
      </c>
      <c r="Q257" s="185">
        <v>0</v>
      </c>
      <c r="R257" s="185">
        <f>Q257*H257</f>
        <v>0</v>
      </c>
      <c r="S257" s="185">
        <v>0</v>
      </c>
      <c r="T257" s="186">
        <f>S257*H257</f>
        <v>0</v>
      </c>
      <c r="U257" s="33"/>
      <c r="V257" s="33"/>
      <c r="W257" s="33"/>
      <c r="X257" s="33"/>
      <c r="Y257" s="33"/>
      <c r="Z257" s="33"/>
      <c r="AA257" s="33"/>
      <c r="AB257" s="33"/>
      <c r="AC257" s="33"/>
      <c r="AD257" s="33"/>
      <c r="AE257" s="33"/>
      <c r="AR257" s="187" t="s">
        <v>417</v>
      </c>
      <c r="AT257" s="187" t="s">
        <v>303</v>
      </c>
      <c r="AU257" s="187" t="s">
        <v>83</v>
      </c>
      <c r="AY257" s="16" t="s">
        <v>150</v>
      </c>
      <c r="BE257" s="188">
        <f>IF(N257="základní",J257,0)</f>
        <v>0</v>
      </c>
      <c r="BF257" s="188">
        <f>IF(N257="snížená",J257,0)</f>
        <v>0</v>
      </c>
      <c r="BG257" s="188">
        <f>IF(N257="zákl. přenesená",J257,0)</f>
        <v>0</v>
      </c>
      <c r="BH257" s="188">
        <f>IF(N257="sníž. přenesená",J257,0)</f>
        <v>0</v>
      </c>
      <c r="BI257" s="188">
        <f>IF(N257="nulová",J257,0)</f>
        <v>0</v>
      </c>
      <c r="BJ257" s="16" t="s">
        <v>83</v>
      </c>
      <c r="BK257" s="188">
        <f>ROUND(I257*H257,2)</f>
        <v>0</v>
      </c>
      <c r="BL257" s="16" t="s">
        <v>417</v>
      </c>
      <c r="BM257" s="187" t="s">
        <v>557</v>
      </c>
    </row>
    <row r="258" spans="1:65" s="2" customFormat="1" ht="29.25" x14ac:dyDescent="0.2">
      <c r="A258" s="33"/>
      <c r="B258" s="34"/>
      <c r="C258" s="35"/>
      <c r="D258" s="191" t="s">
        <v>308</v>
      </c>
      <c r="E258" s="35"/>
      <c r="F258" s="201" t="s">
        <v>548</v>
      </c>
      <c r="G258" s="35"/>
      <c r="H258" s="35"/>
      <c r="I258" s="114"/>
      <c r="J258" s="35"/>
      <c r="K258" s="35"/>
      <c r="L258" s="38"/>
      <c r="M258" s="202"/>
      <c r="N258" s="203"/>
      <c r="O258" s="63"/>
      <c r="P258" s="63"/>
      <c r="Q258" s="63"/>
      <c r="R258" s="63"/>
      <c r="S258" s="63"/>
      <c r="T258" s="64"/>
      <c r="U258" s="33"/>
      <c r="V258" s="33"/>
      <c r="W258" s="33"/>
      <c r="X258" s="33"/>
      <c r="Y258" s="33"/>
      <c r="Z258" s="33"/>
      <c r="AA258" s="33"/>
      <c r="AB258" s="33"/>
      <c r="AC258" s="33"/>
      <c r="AD258" s="33"/>
      <c r="AE258" s="33"/>
      <c r="AT258" s="16" t="s">
        <v>308</v>
      </c>
      <c r="AU258" s="16" t="s">
        <v>83</v>
      </c>
    </row>
    <row r="259" spans="1:65" s="12" customFormat="1" ht="11.25" x14ac:dyDescent="0.2">
      <c r="B259" s="189"/>
      <c r="C259" s="190"/>
      <c r="D259" s="191" t="s">
        <v>153</v>
      </c>
      <c r="E259" s="192" t="s">
        <v>35</v>
      </c>
      <c r="F259" s="193" t="s">
        <v>604</v>
      </c>
      <c r="G259" s="190"/>
      <c r="H259" s="194">
        <v>0.04</v>
      </c>
      <c r="I259" s="195"/>
      <c r="J259" s="190"/>
      <c r="K259" s="190"/>
      <c r="L259" s="196"/>
      <c r="M259" s="229"/>
      <c r="N259" s="230"/>
      <c r="O259" s="230"/>
      <c r="P259" s="230"/>
      <c r="Q259" s="230"/>
      <c r="R259" s="230"/>
      <c r="S259" s="230"/>
      <c r="T259" s="231"/>
      <c r="AT259" s="200" t="s">
        <v>153</v>
      </c>
      <c r="AU259" s="200" t="s">
        <v>83</v>
      </c>
      <c r="AV259" s="12" t="s">
        <v>85</v>
      </c>
      <c r="AW259" s="12" t="s">
        <v>37</v>
      </c>
      <c r="AX259" s="12" t="s">
        <v>83</v>
      </c>
      <c r="AY259" s="200" t="s">
        <v>150</v>
      </c>
    </row>
    <row r="260" spans="1:65" s="2" customFormat="1" ht="6.95" customHeight="1" x14ac:dyDescent="0.2">
      <c r="A260" s="33"/>
      <c r="B260" s="46"/>
      <c r="C260" s="47"/>
      <c r="D260" s="47"/>
      <c r="E260" s="47"/>
      <c r="F260" s="47"/>
      <c r="G260" s="47"/>
      <c r="H260" s="47"/>
      <c r="I260" s="141"/>
      <c r="J260" s="47"/>
      <c r="K260" s="47"/>
      <c r="L260" s="38"/>
      <c r="M260" s="33"/>
      <c r="O260" s="33"/>
      <c r="P260" s="33"/>
      <c r="Q260" s="33"/>
      <c r="R260" s="33"/>
      <c r="S260" s="33"/>
      <c r="T260" s="33"/>
      <c r="U260" s="33"/>
      <c r="V260" s="33"/>
      <c r="W260" s="33"/>
      <c r="X260" s="33"/>
      <c r="Y260" s="33"/>
      <c r="Z260" s="33"/>
      <c r="AA260" s="33"/>
      <c r="AB260" s="33"/>
      <c r="AC260" s="33"/>
      <c r="AD260" s="33"/>
      <c r="AE260" s="33"/>
    </row>
  </sheetData>
  <sheetProtection algorithmName="SHA-512" hashValue="ajcDrpf7m9osTlXTNP9Ce3zIzIH3JvarAdpacv4JtXZmfMw14jcUCRx2vPifIYcnLIHjC2nV3VUpSlZb5FPp2g==" saltValue="IUqZ2rfs7/usnj7lh5XaW6oHFaIloBjuiW9Oc9V+kh3GtcGsy2SMYIdP65ObpMW2dgJttanOUd93kKZKn4PXsw==" spinCount="100000" sheet="1" objects="1" scenarios="1" formatColumns="0" formatRows="0" autoFilter="0"/>
  <autoFilter ref="C87:K259"/>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0"/>
  <sheetViews>
    <sheetView showGridLines="0" topLeftCell="A67" workbookViewId="0">
      <selection activeCell="F97" sqref="F97"/>
    </sheetView>
  </sheetViews>
  <sheetFormatPr defaultRowHeight="15" x14ac:dyDescent="0.2"/>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7"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I2" s="107"/>
      <c r="L2" s="330"/>
      <c r="M2" s="330"/>
      <c r="N2" s="330"/>
      <c r="O2" s="330"/>
      <c r="P2" s="330"/>
      <c r="Q2" s="330"/>
      <c r="R2" s="330"/>
      <c r="S2" s="330"/>
      <c r="T2" s="330"/>
      <c r="U2" s="330"/>
      <c r="V2" s="330"/>
      <c r="AT2" s="16" t="s">
        <v>100</v>
      </c>
    </row>
    <row r="3" spans="1:46" s="1" customFormat="1" ht="6.95" customHeight="1" x14ac:dyDescent="0.2">
      <c r="B3" s="108"/>
      <c r="C3" s="109"/>
      <c r="D3" s="109"/>
      <c r="E3" s="109"/>
      <c r="F3" s="109"/>
      <c r="G3" s="109"/>
      <c r="H3" s="109"/>
      <c r="I3" s="110"/>
      <c r="J3" s="109"/>
      <c r="K3" s="109"/>
      <c r="L3" s="19"/>
      <c r="AT3" s="16" t="s">
        <v>85</v>
      </c>
    </row>
    <row r="4" spans="1:46" s="1" customFormat="1" ht="24.95" customHeight="1" x14ac:dyDescent="0.2">
      <c r="B4" s="19"/>
      <c r="D4" s="111" t="s">
        <v>118</v>
      </c>
      <c r="I4" s="107"/>
      <c r="L4" s="19"/>
      <c r="M4" s="112" t="s">
        <v>10</v>
      </c>
      <c r="AT4" s="16" t="s">
        <v>4</v>
      </c>
    </row>
    <row r="5" spans="1:46" s="1" customFormat="1" ht="6.95" customHeight="1" x14ac:dyDescent="0.2">
      <c r="B5" s="19"/>
      <c r="I5" s="107"/>
      <c r="L5" s="19"/>
    </row>
    <row r="6" spans="1:46" s="1" customFormat="1" ht="12" customHeight="1" x14ac:dyDescent="0.2">
      <c r="B6" s="19"/>
      <c r="D6" s="113" t="s">
        <v>16</v>
      </c>
      <c r="I6" s="107"/>
      <c r="L6" s="19"/>
    </row>
    <row r="7" spans="1:46" s="1" customFormat="1" ht="16.5" customHeight="1" x14ac:dyDescent="0.2">
      <c r="B7" s="19"/>
      <c r="E7" s="363" t="str">
        <f>'Rekapitulace stavby'!K6</f>
        <v>Oprava výhybek v žst. Tábor</v>
      </c>
      <c r="F7" s="364"/>
      <c r="G7" s="364"/>
      <c r="H7" s="364"/>
      <c r="I7" s="107"/>
      <c r="L7" s="19"/>
    </row>
    <row r="8" spans="1:46" s="1" customFormat="1" ht="12" customHeight="1" x14ac:dyDescent="0.2">
      <c r="B8" s="19"/>
      <c r="D8" s="113" t="s">
        <v>119</v>
      </c>
      <c r="I8" s="107"/>
      <c r="L8" s="19"/>
    </row>
    <row r="9" spans="1:46" s="2" customFormat="1" ht="16.5" customHeight="1" x14ac:dyDescent="0.2">
      <c r="A9" s="33"/>
      <c r="B9" s="38"/>
      <c r="C9" s="33"/>
      <c r="D9" s="33"/>
      <c r="E9" s="363" t="s">
        <v>564</v>
      </c>
      <c r="F9" s="365"/>
      <c r="G9" s="365"/>
      <c r="H9" s="365"/>
      <c r="I9" s="114"/>
      <c r="J9" s="33"/>
      <c r="K9" s="33"/>
      <c r="L9" s="115"/>
      <c r="S9" s="33"/>
      <c r="T9" s="33"/>
      <c r="U9" s="33"/>
      <c r="V9" s="33"/>
      <c r="W9" s="33"/>
      <c r="X9" s="33"/>
      <c r="Y9" s="33"/>
      <c r="Z9" s="33"/>
      <c r="AA9" s="33"/>
      <c r="AB9" s="33"/>
      <c r="AC9" s="33"/>
      <c r="AD9" s="33"/>
      <c r="AE9" s="33"/>
    </row>
    <row r="10" spans="1:46" s="2" customFormat="1" ht="12" customHeight="1" x14ac:dyDescent="0.2">
      <c r="A10" s="33"/>
      <c r="B10" s="38"/>
      <c r="C10" s="33"/>
      <c r="D10" s="113" t="s">
        <v>121</v>
      </c>
      <c r="E10" s="33"/>
      <c r="F10" s="33"/>
      <c r="G10" s="33"/>
      <c r="H10" s="33"/>
      <c r="I10" s="114"/>
      <c r="J10" s="33"/>
      <c r="K10" s="33"/>
      <c r="L10" s="115"/>
      <c r="S10" s="33"/>
      <c r="T10" s="33"/>
      <c r="U10" s="33"/>
      <c r="V10" s="33"/>
      <c r="W10" s="33"/>
      <c r="X10" s="33"/>
      <c r="Y10" s="33"/>
      <c r="Z10" s="33"/>
      <c r="AA10" s="33"/>
      <c r="AB10" s="33"/>
      <c r="AC10" s="33"/>
      <c r="AD10" s="33"/>
      <c r="AE10" s="33"/>
    </row>
    <row r="11" spans="1:46" s="2" customFormat="1" ht="16.5" customHeight="1" x14ac:dyDescent="0.2">
      <c r="A11" s="33"/>
      <c r="B11" s="38"/>
      <c r="C11" s="33"/>
      <c r="D11" s="33"/>
      <c r="E11" s="366" t="s">
        <v>605</v>
      </c>
      <c r="F11" s="365"/>
      <c r="G11" s="365"/>
      <c r="H11" s="365"/>
      <c r="I11" s="114"/>
      <c r="J11" s="33"/>
      <c r="K11" s="33"/>
      <c r="L11" s="115"/>
      <c r="S11" s="33"/>
      <c r="T11" s="33"/>
      <c r="U11" s="33"/>
      <c r="V11" s="33"/>
      <c r="W11" s="33"/>
      <c r="X11" s="33"/>
      <c r="Y11" s="33"/>
      <c r="Z11" s="33"/>
      <c r="AA11" s="33"/>
      <c r="AB11" s="33"/>
      <c r="AC11" s="33"/>
      <c r="AD11" s="33"/>
      <c r="AE11" s="33"/>
    </row>
    <row r="12" spans="1:46" s="2" customFormat="1" ht="11.25" x14ac:dyDescent="0.2">
      <c r="A12" s="33"/>
      <c r="B12" s="38"/>
      <c r="C12" s="33"/>
      <c r="D12" s="33"/>
      <c r="E12" s="33"/>
      <c r="F12" s="33"/>
      <c r="G12" s="33"/>
      <c r="H12" s="33"/>
      <c r="I12" s="114"/>
      <c r="J12" s="33"/>
      <c r="K12" s="33"/>
      <c r="L12" s="115"/>
      <c r="S12" s="33"/>
      <c r="T12" s="33"/>
      <c r="U12" s="33"/>
      <c r="V12" s="33"/>
      <c r="W12" s="33"/>
      <c r="X12" s="33"/>
      <c r="Y12" s="33"/>
      <c r="Z12" s="33"/>
      <c r="AA12" s="33"/>
      <c r="AB12" s="33"/>
      <c r="AC12" s="33"/>
      <c r="AD12" s="33"/>
      <c r="AE12" s="33"/>
    </row>
    <row r="13" spans="1:46" s="2" customFormat="1" ht="12" customHeight="1" x14ac:dyDescent="0.2">
      <c r="A13" s="33"/>
      <c r="B13" s="38"/>
      <c r="C13" s="33"/>
      <c r="D13" s="113" t="s">
        <v>18</v>
      </c>
      <c r="E13" s="33"/>
      <c r="F13" s="102" t="s">
        <v>19</v>
      </c>
      <c r="G13" s="33"/>
      <c r="H13" s="33"/>
      <c r="I13" s="116" t="s">
        <v>20</v>
      </c>
      <c r="J13" s="102" t="s">
        <v>21</v>
      </c>
      <c r="K13" s="33"/>
      <c r="L13" s="115"/>
      <c r="S13" s="33"/>
      <c r="T13" s="33"/>
      <c r="U13" s="33"/>
      <c r="V13" s="33"/>
      <c r="W13" s="33"/>
      <c r="X13" s="33"/>
      <c r="Y13" s="33"/>
      <c r="Z13" s="33"/>
      <c r="AA13" s="33"/>
      <c r="AB13" s="33"/>
      <c r="AC13" s="33"/>
      <c r="AD13" s="33"/>
      <c r="AE13" s="33"/>
    </row>
    <row r="14" spans="1:46" s="2" customFormat="1" ht="12" customHeight="1" x14ac:dyDescent="0.2">
      <c r="A14" s="33"/>
      <c r="B14" s="38"/>
      <c r="C14" s="33"/>
      <c r="D14" s="113" t="s">
        <v>22</v>
      </c>
      <c r="E14" s="33"/>
      <c r="F14" s="102" t="s">
        <v>23</v>
      </c>
      <c r="G14" s="33"/>
      <c r="H14" s="33"/>
      <c r="I14" s="116" t="s">
        <v>24</v>
      </c>
      <c r="J14" s="117" t="str">
        <f>'Rekapitulace stavby'!AN8</f>
        <v>25. 11. 2019</v>
      </c>
      <c r="K14" s="33"/>
      <c r="L14" s="115"/>
      <c r="S14" s="33"/>
      <c r="T14" s="33"/>
      <c r="U14" s="33"/>
      <c r="V14" s="33"/>
      <c r="W14" s="33"/>
      <c r="X14" s="33"/>
      <c r="Y14" s="33"/>
      <c r="Z14" s="33"/>
      <c r="AA14" s="33"/>
      <c r="AB14" s="33"/>
      <c r="AC14" s="33"/>
      <c r="AD14" s="33"/>
      <c r="AE14" s="33"/>
    </row>
    <row r="15" spans="1:46" s="2" customFormat="1" ht="10.9" customHeight="1" x14ac:dyDescent="0.2">
      <c r="A15" s="33"/>
      <c r="B15" s="38"/>
      <c r="C15" s="33"/>
      <c r="D15" s="33"/>
      <c r="E15" s="33"/>
      <c r="F15" s="33"/>
      <c r="G15" s="33"/>
      <c r="H15" s="33"/>
      <c r="I15" s="114"/>
      <c r="J15" s="33"/>
      <c r="K15" s="33"/>
      <c r="L15" s="115"/>
      <c r="S15" s="33"/>
      <c r="T15" s="33"/>
      <c r="U15" s="33"/>
      <c r="V15" s="33"/>
      <c r="W15" s="33"/>
      <c r="X15" s="33"/>
      <c r="Y15" s="33"/>
      <c r="Z15" s="33"/>
      <c r="AA15" s="33"/>
      <c r="AB15" s="33"/>
      <c r="AC15" s="33"/>
      <c r="AD15" s="33"/>
      <c r="AE15" s="33"/>
    </row>
    <row r="16" spans="1:46" s="2" customFormat="1" ht="12" customHeight="1" x14ac:dyDescent="0.2">
      <c r="A16" s="33"/>
      <c r="B16" s="38"/>
      <c r="C16" s="33"/>
      <c r="D16" s="113" t="s">
        <v>26</v>
      </c>
      <c r="E16" s="33"/>
      <c r="F16" s="33"/>
      <c r="G16" s="33"/>
      <c r="H16" s="33"/>
      <c r="I16" s="116" t="s">
        <v>27</v>
      </c>
      <c r="J16" s="102" t="s">
        <v>28</v>
      </c>
      <c r="K16" s="33"/>
      <c r="L16" s="115"/>
      <c r="S16" s="33"/>
      <c r="T16" s="33"/>
      <c r="U16" s="33"/>
      <c r="V16" s="33"/>
      <c r="W16" s="33"/>
      <c r="X16" s="33"/>
      <c r="Y16" s="33"/>
      <c r="Z16" s="33"/>
      <c r="AA16" s="33"/>
      <c r="AB16" s="33"/>
      <c r="AC16" s="33"/>
      <c r="AD16" s="33"/>
      <c r="AE16" s="33"/>
    </row>
    <row r="17" spans="1:31" s="2" customFormat="1" ht="18" customHeight="1" x14ac:dyDescent="0.2">
      <c r="A17" s="33"/>
      <c r="B17" s="38"/>
      <c r="C17" s="33"/>
      <c r="D17" s="33"/>
      <c r="E17" s="102" t="s">
        <v>29</v>
      </c>
      <c r="F17" s="33"/>
      <c r="G17" s="33"/>
      <c r="H17" s="33"/>
      <c r="I17" s="116" t="s">
        <v>30</v>
      </c>
      <c r="J17" s="102" t="s">
        <v>31</v>
      </c>
      <c r="K17" s="33"/>
      <c r="L17" s="115"/>
      <c r="S17" s="33"/>
      <c r="T17" s="33"/>
      <c r="U17" s="33"/>
      <c r="V17" s="33"/>
      <c r="W17" s="33"/>
      <c r="X17" s="33"/>
      <c r="Y17" s="33"/>
      <c r="Z17" s="33"/>
      <c r="AA17" s="33"/>
      <c r="AB17" s="33"/>
      <c r="AC17" s="33"/>
      <c r="AD17" s="33"/>
      <c r="AE17" s="33"/>
    </row>
    <row r="18" spans="1:31" s="2" customFormat="1" ht="6.95" customHeight="1" x14ac:dyDescent="0.2">
      <c r="A18" s="33"/>
      <c r="B18" s="38"/>
      <c r="C18" s="33"/>
      <c r="D18" s="33"/>
      <c r="E18" s="33"/>
      <c r="F18" s="33"/>
      <c r="G18" s="33"/>
      <c r="H18" s="33"/>
      <c r="I18" s="114"/>
      <c r="J18" s="33"/>
      <c r="K18" s="33"/>
      <c r="L18" s="115"/>
      <c r="S18" s="33"/>
      <c r="T18" s="33"/>
      <c r="U18" s="33"/>
      <c r="V18" s="33"/>
      <c r="W18" s="33"/>
      <c r="X18" s="33"/>
      <c r="Y18" s="33"/>
      <c r="Z18" s="33"/>
      <c r="AA18" s="33"/>
      <c r="AB18" s="33"/>
      <c r="AC18" s="33"/>
      <c r="AD18" s="33"/>
      <c r="AE18" s="33"/>
    </row>
    <row r="19" spans="1:31" s="2" customFormat="1" ht="12" customHeight="1" x14ac:dyDescent="0.2">
      <c r="A19" s="33"/>
      <c r="B19" s="38"/>
      <c r="C19" s="33"/>
      <c r="D19" s="113" t="s">
        <v>32</v>
      </c>
      <c r="E19" s="33"/>
      <c r="F19" s="33"/>
      <c r="G19" s="33"/>
      <c r="H19" s="33"/>
      <c r="I19" s="116" t="s">
        <v>27</v>
      </c>
      <c r="J19" s="29" t="str">
        <f>'Rekapitulace stavby'!AN13</f>
        <v>Vyplň údaj</v>
      </c>
      <c r="K19" s="33"/>
      <c r="L19" s="115"/>
      <c r="S19" s="33"/>
      <c r="T19" s="33"/>
      <c r="U19" s="33"/>
      <c r="V19" s="33"/>
      <c r="W19" s="33"/>
      <c r="X19" s="33"/>
      <c r="Y19" s="33"/>
      <c r="Z19" s="33"/>
      <c r="AA19" s="33"/>
      <c r="AB19" s="33"/>
      <c r="AC19" s="33"/>
      <c r="AD19" s="33"/>
      <c r="AE19" s="33"/>
    </row>
    <row r="20" spans="1:31" s="2" customFormat="1" ht="18" customHeight="1" x14ac:dyDescent="0.2">
      <c r="A20" s="33"/>
      <c r="B20" s="38"/>
      <c r="C20" s="33"/>
      <c r="D20" s="33"/>
      <c r="E20" s="367" t="str">
        <f>'Rekapitulace stavby'!E14</f>
        <v>Vyplň údaj</v>
      </c>
      <c r="F20" s="368"/>
      <c r="G20" s="368"/>
      <c r="H20" s="368"/>
      <c r="I20" s="116" t="s">
        <v>30</v>
      </c>
      <c r="J20" s="29" t="str">
        <f>'Rekapitulace stavby'!AN14</f>
        <v>Vyplň údaj</v>
      </c>
      <c r="K20" s="33"/>
      <c r="L20" s="115"/>
      <c r="S20" s="33"/>
      <c r="T20" s="33"/>
      <c r="U20" s="33"/>
      <c r="V20" s="33"/>
      <c r="W20" s="33"/>
      <c r="X20" s="33"/>
      <c r="Y20" s="33"/>
      <c r="Z20" s="33"/>
      <c r="AA20" s="33"/>
      <c r="AB20" s="33"/>
      <c r="AC20" s="33"/>
      <c r="AD20" s="33"/>
      <c r="AE20" s="33"/>
    </row>
    <row r="21" spans="1:31" s="2" customFormat="1" ht="6.95" customHeight="1" x14ac:dyDescent="0.2">
      <c r="A21" s="33"/>
      <c r="B21" s="38"/>
      <c r="C21" s="33"/>
      <c r="D21" s="33"/>
      <c r="E21" s="33"/>
      <c r="F21" s="33"/>
      <c r="G21" s="33"/>
      <c r="H21" s="33"/>
      <c r="I21" s="114"/>
      <c r="J21" s="33"/>
      <c r="K21" s="33"/>
      <c r="L21" s="115"/>
      <c r="S21" s="33"/>
      <c r="T21" s="33"/>
      <c r="U21" s="33"/>
      <c r="V21" s="33"/>
      <c r="W21" s="33"/>
      <c r="X21" s="33"/>
      <c r="Y21" s="33"/>
      <c r="Z21" s="33"/>
      <c r="AA21" s="33"/>
      <c r="AB21" s="33"/>
      <c r="AC21" s="33"/>
      <c r="AD21" s="33"/>
      <c r="AE21" s="33"/>
    </row>
    <row r="22" spans="1:31" s="2" customFormat="1" ht="12" customHeight="1" x14ac:dyDescent="0.2">
      <c r="A22" s="33"/>
      <c r="B22" s="38"/>
      <c r="C22" s="33"/>
      <c r="D22" s="113" t="s">
        <v>34</v>
      </c>
      <c r="E22" s="33"/>
      <c r="F22" s="33"/>
      <c r="G22" s="33"/>
      <c r="H22" s="33"/>
      <c r="I22" s="116" t="s">
        <v>27</v>
      </c>
      <c r="J22" s="102" t="str">
        <f>IF('Rekapitulace stavby'!AN16="","",'Rekapitulace stavby'!AN16)</f>
        <v/>
      </c>
      <c r="K22" s="33"/>
      <c r="L22" s="115"/>
      <c r="S22" s="33"/>
      <c r="T22" s="33"/>
      <c r="U22" s="33"/>
      <c r="V22" s="33"/>
      <c r="W22" s="33"/>
      <c r="X22" s="33"/>
      <c r="Y22" s="33"/>
      <c r="Z22" s="33"/>
      <c r="AA22" s="33"/>
      <c r="AB22" s="33"/>
      <c r="AC22" s="33"/>
      <c r="AD22" s="33"/>
      <c r="AE22" s="33"/>
    </row>
    <row r="23" spans="1:31" s="2" customFormat="1" ht="18" customHeight="1" x14ac:dyDescent="0.2">
      <c r="A23" s="33"/>
      <c r="B23" s="38"/>
      <c r="C23" s="33"/>
      <c r="D23" s="33"/>
      <c r="E23" s="102" t="str">
        <f>IF('Rekapitulace stavby'!E17="","",'Rekapitulace stavby'!E17)</f>
        <v xml:space="preserve"> </v>
      </c>
      <c r="F23" s="33"/>
      <c r="G23" s="33"/>
      <c r="H23" s="33"/>
      <c r="I23" s="116" t="s">
        <v>30</v>
      </c>
      <c r="J23" s="102" t="str">
        <f>IF('Rekapitulace stavby'!AN17="","",'Rekapitulace stavby'!AN17)</f>
        <v/>
      </c>
      <c r="K23" s="33"/>
      <c r="L23" s="115"/>
      <c r="S23" s="33"/>
      <c r="T23" s="33"/>
      <c r="U23" s="33"/>
      <c r="V23" s="33"/>
      <c r="W23" s="33"/>
      <c r="X23" s="33"/>
      <c r="Y23" s="33"/>
      <c r="Z23" s="33"/>
      <c r="AA23" s="33"/>
      <c r="AB23" s="33"/>
      <c r="AC23" s="33"/>
      <c r="AD23" s="33"/>
      <c r="AE23" s="33"/>
    </row>
    <row r="24" spans="1:31" s="2" customFormat="1" ht="6.95" customHeight="1" x14ac:dyDescent="0.2">
      <c r="A24" s="33"/>
      <c r="B24" s="38"/>
      <c r="C24" s="33"/>
      <c r="D24" s="33"/>
      <c r="E24" s="33"/>
      <c r="F24" s="33"/>
      <c r="G24" s="33"/>
      <c r="H24" s="33"/>
      <c r="I24" s="114"/>
      <c r="J24" s="33"/>
      <c r="K24" s="33"/>
      <c r="L24" s="115"/>
      <c r="S24" s="33"/>
      <c r="T24" s="33"/>
      <c r="U24" s="33"/>
      <c r="V24" s="33"/>
      <c r="W24" s="33"/>
      <c r="X24" s="33"/>
      <c r="Y24" s="33"/>
      <c r="Z24" s="33"/>
      <c r="AA24" s="33"/>
      <c r="AB24" s="33"/>
      <c r="AC24" s="33"/>
      <c r="AD24" s="33"/>
      <c r="AE24" s="33"/>
    </row>
    <row r="25" spans="1:31" s="2" customFormat="1" ht="12" customHeight="1" x14ac:dyDescent="0.2">
      <c r="A25" s="33"/>
      <c r="B25" s="38"/>
      <c r="C25" s="33"/>
      <c r="D25" s="113" t="s">
        <v>38</v>
      </c>
      <c r="E25" s="33"/>
      <c r="F25" s="33"/>
      <c r="G25" s="33"/>
      <c r="H25" s="33"/>
      <c r="I25" s="116" t="s">
        <v>27</v>
      </c>
      <c r="J25" s="102" t="s">
        <v>35</v>
      </c>
      <c r="K25" s="33"/>
      <c r="L25" s="115"/>
      <c r="S25" s="33"/>
      <c r="T25" s="33"/>
      <c r="U25" s="33"/>
      <c r="V25" s="33"/>
      <c r="W25" s="33"/>
      <c r="X25" s="33"/>
      <c r="Y25" s="33"/>
      <c r="Z25" s="33"/>
      <c r="AA25" s="33"/>
      <c r="AB25" s="33"/>
      <c r="AC25" s="33"/>
      <c r="AD25" s="33"/>
      <c r="AE25" s="33"/>
    </row>
    <row r="26" spans="1:31" s="2" customFormat="1" ht="18" customHeight="1" x14ac:dyDescent="0.2">
      <c r="A26" s="33"/>
      <c r="B26" s="38"/>
      <c r="C26" s="33"/>
      <c r="D26" s="33"/>
      <c r="E26" s="102" t="s">
        <v>39</v>
      </c>
      <c r="F26" s="33"/>
      <c r="G26" s="33"/>
      <c r="H26" s="33"/>
      <c r="I26" s="116" t="s">
        <v>30</v>
      </c>
      <c r="J26" s="102" t="s">
        <v>35</v>
      </c>
      <c r="K26" s="33"/>
      <c r="L26" s="115"/>
      <c r="S26" s="33"/>
      <c r="T26" s="33"/>
      <c r="U26" s="33"/>
      <c r="V26" s="33"/>
      <c r="W26" s="33"/>
      <c r="X26" s="33"/>
      <c r="Y26" s="33"/>
      <c r="Z26" s="33"/>
      <c r="AA26" s="33"/>
      <c r="AB26" s="33"/>
      <c r="AC26" s="33"/>
      <c r="AD26" s="33"/>
      <c r="AE26" s="33"/>
    </row>
    <row r="27" spans="1:31" s="2" customFormat="1" ht="6.95" customHeight="1" x14ac:dyDescent="0.2">
      <c r="A27" s="33"/>
      <c r="B27" s="38"/>
      <c r="C27" s="33"/>
      <c r="D27" s="33"/>
      <c r="E27" s="33"/>
      <c r="F27" s="33"/>
      <c r="G27" s="33"/>
      <c r="H27" s="33"/>
      <c r="I27" s="114"/>
      <c r="J27" s="33"/>
      <c r="K27" s="33"/>
      <c r="L27" s="115"/>
      <c r="S27" s="33"/>
      <c r="T27" s="33"/>
      <c r="U27" s="33"/>
      <c r="V27" s="33"/>
      <c r="W27" s="33"/>
      <c r="X27" s="33"/>
      <c r="Y27" s="33"/>
      <c r="Z27" s="33"/>
      <c r="AA27" s="33"/>
      <c r="AB27" s="33"/>
      <c r="AC27" s="33"/>
      <c r="AD27" s="33"/>
      <c r="AE27" s="33"/>
    </row>
    <row r="28" spans="1:31" s="2" customFormat="1" ht="12" customHeight="1" x14ac:dyDescent="0.2">
      <c r="A28" s="33"/>
      <c r="B28" s="38"/>
      <c r="C28" s="33"/>
      <c r="D28" s="113" t="s">
        <v>40</v>
      </c>
      <c r="E28" s="33"/>
      <c r="F28" s="33"/>
      <c r="G28" s="33"/>
      <c r="H28" s="33"/>
      <c r="I28" s="114"/>
      <c r="J28" s="33"/>
      <c r="K28" s="33"/>
      <c r="L28" s="115"/>
      <c r="S28" s="33"/>
      <c r="T28" s="33"/>
      <c r="U28" s="33"/>
      <c r="V28" s="33"/>
      <c r="W28" s="33"/>
      <c r="X28" s="33"/>
      <c r="Y28" s="33"/>
      <c r="Z28" s="33"/>
      <c r="AA28" s="33"/>
      <c r="AB28" s="33"/>
      <c r="AC28" s="33"/>
      <c r="AD28" s="33"/>
      <c r="AE28" s="33"/>
    </row>
    <row r="29" spans="1:31" s="8" customFormat="1" ht="16.5" customHeight="1" x14ac:dyDescent="0.2">
      <c r="A29" s="118"/>
      <c r="B29" s="119"/>
      <c r="C29" s="118"/>
      <c r="D29" s="118"/>
      <c r="E29" s="369" t="s">
        <v>35</v>
      </c>
      <c r="F29" s="369"/>
      <c r="G29" s="369"/>
      <c r="H29" s="369"/>
      <c r="I29" s="120"/>
      <c r="J29" s="118"/>
      <c r="K29" s="118"/>
      <c r="L29" s="121"/>
      <c r="S29" s="118"/>
      <c r="T29" s="118"/>
      <c r="U29" s="118"/>
      <c r="V29" s="118"/>
      <c r="W29" s="118"/>
      <c r="X29" s="118"/>
      <c r="Y29" s="118"/>
      <c r="Z29" s="118"/>
      <c r="AA29" s="118"/>
      <c r="AB29" s="118"/>
      <c r="AC29" s="118"/>
      <c r="AD29" s="118"/>
      <c r="AE29" s="118"/>
    </row>
    <row r="30" spans="1:31" s="2" customFormat="1" ht="6.95" customHeight="1" x14ac:dyDescent="0.2">
      <c r="A30" s="33"/>
      <c r="B30" s="38"/>
      <c r="C30" s="33"/>
      <c r="D30" s="33"/>
      <c r="E30" s="33"/>
      <c r="F30" s="33"/>
      <c r="G30" s="33"/>
      <c r="H30" s="33"/>
      <c r="I30" s="114"/>
      <c r="J30" s="33"/>
      <c r="K30" s="33"/>
      <c r="L30" s="115"/>
      <c r="S30" s="33"/>
      <c r="T30" s="33"/>
      <c r="U30" s="33"/>
      <c r="V30" s="33"/>
      <c r="W30" s="33"/>
      <c r="X30" s="33"/>
      <c r="Y30" s="33"/>
      <c r="Z30" s="33"/>
      <c r="AA30" s="33"/>
      <c r="AB30" s="33"/>
      <c r="AC30" s="33"/>
      <c r="AD30" s="33"/>
      <c r="AE30" s="33"/>
    </row>
    <row r="31" spans="1:31" s="2" customFormat="1" ht="6.95" customHeight="1" x14ac:dyDescent="0.2">
      <c r="A31" s="33"/>
      <c r="B31" s="38"/>
      <c r="C31" s="33"/>
      <c r="D31" s="122"/>
      <c r="E31" s="122"/>
      <c r="F31" s="122"/>
      <c r="G31" s="122"/>
      <c r="H31" s="122"/>
      <c r="I31" s="123"/>
      <c r="J31" s="122"/>
      <c r="K31" s="122"/>
      <c r="L31" s="115"/>
      <c r="S31" s="33"/>
      <c r="T31" s="33"/>
      <c r="U31" s="33"/>
      <c r="V31" s="33"/>
      <c r="W31" s="33"/>
      <c r="X31" s="33"/>
      <c r="Y31" s="33"/>
      <c r="Z31" s="33"/>
      <c r="AA31" s="33"/>
      <c r="AB31" s="33"/>
      <c r="AC31" s="33"/>
      <c r="AD31" s="33"/>
      <c r="AE31" s="33"/>
    </row>
    <row r="32" spans="1:31" s="2" customFormat="1" ht="25.35" customHeight="1" x14ac:dyDescent="0.2">
      <c r="A32" s="33"/>
      <c r="B32" s="38"/>
      <c r="C32" s="33"/>
      <c r="D32" s="124" t="s">
        <v>42</v>
      </c>
      <c r="E32" s="33"/>
      <c r="F32" s="33"/>
      <c r="G32" s="33"/>
      <c r="H32" s="33"/>
      <c r="I32" s="114"/>
      <c r="J32" s="125">
        <f>ROUND(J85, 2)</f>
        <v>0</v>
      </c>
      <c r="K32" s="33"/>
      <c r="L32" s="115"/>
      <c r="S32" s="33"/>
      <c r="T32" s="33"/>
      <c r="U32" s="33"/>
      <c r="V32" s="33"/>
      <c r="W32" s="33"/>
      <c r="X32" s="33"/>
      <c r="Y32" s="33"/>
      <c r="Z32" s="33"/>
      <c r="AA32" s="33"/>
      <c r="AB32" s="33"/>
      <c r="AC32" s="33"/>
      <c r="AD32" s="33"/>
      <c r="AE32" s="33"/>
    </row>
    <row r="33" spans="1:31" s="2" customFormat="1" ht="6.95" customHeight="1" x14ac:dyDescent="0.2">
      <c r="A33" s="33"/>
      <c r="B33" s="38"/>
      <c r="C33" s="33"/>
      <c r="D33" s="122"/>
      <c r="E33" s="122"/>
      <c r="F33" s="122"/>
      <c r="G33" s="122"/>
      <c r="H33" s="122"/>
      <c r="I33" s="123"/>
      <c r="J33" s="122"/>
      <c r="K33" s="122"/>
      <c r="L33" s="115"/>
      <c r="S33" s="33"/>
      <c r="T33" s="33"/>
      <c r="U33" s="33"/>
      <c r="V33" s="33"/>
      <c r="W33" s="33"/>
      <c r="X33" s="33"/>
      <c r="Y33" s="33"/>
      <c r="Z33" s="33"/>
      <c r="AA33" s="33"/>
      <c r="AB33" s="33"/>
      <c r="AC33" s="33"/>
      <c r="AD33" s="33"/>
      <c r="AE33" s="33"/>
    </row>
    <row r="34" spans="1:31" s="2" customFormat="1" ht="14.45" customHeight="1" x14ac:dyDescent="0.2">
      <c r="A34" s="33"/>
      <c r="B34" s="38"/>
      <c r="C34" s="33"/>
      <c r="D34" s="33"/>
      <c r="E34" s="33"/>
      <c r="F34" s="126" t="s">
        <v>44</v>
      </c>
      <c r="G34" s="33"/>
      <c r="H34" s="33"/>
      <c r="I34" s="127" t="s">
        <v>43</v>
      </c>
      <c r="J34" s="126" t="s">
        <v>45</v>
      </c>
      <c r="K34" s="33"/>
      <c r="L34" s="115"/>
      <c r="S34" s="33"/>
      <c r="T34" s="33"/>
      <c r="U34" s="33"/>
      <c r="V34" s="33"/>
      <c r="W34" s="33"/>
      <c r="X34" s="33"/>
      <c r="Y34" s="33"/>
      <c r="Z34" s="33"/>
      <c r="AA34" s="33"/>
      <c r="AB34" s="33"/>
      <c r="AC34" s="33"/>
      <c r="AD34" s="33"/>
      <c r="AE34" s="33"/>
    </row>
    <row r="35" spans="1:31" s="2" customFormat="1" ht="14.45" customHeight="1" x14ac:dyDescent="0.2">
      <c r="A35" s="33"/>
      <c r="B35" s="38"/>
      <c r="C35" s="33"/>
      <c r="D35" s="128" t="s">
        <v>46</v>
      </c>
      <c r="E35" s="113" t="s">
        <v>47</v>
      </c>
      <c r="F35" s="129">
        <f>ROUND((SUM(BE85:BE89)),  2)</f>
        <v>0</v>
      </c>
      <c r="G35" s="33"/>
      <c r="H35" s="33"/>
      <c r="I35" s="130">
        <v>0.21</v>
      </c>
      <c r="J35" s="129">
        <f>ROUND(((SUM(BE85:BE89))*I35),  2)</f>
        <v>0</v>
      </c>
      <c r="K35" s="33"/>
      <c r="L35" s="115"/>
      <c r="S35" s="33"/>
      <c r="T35" s="33"/>
      <c r="U35" s="33"/>
      <c r="V35" s="33"/>
      <c r="W35" s="33"/>
      <c r="X35" s="33"/>
      <c r="Y35" s="33"/>
      <c r="Z35" s="33"/>
      <c r="AA35" s="33"/>
      <c r="AB35" s="33"/>
      <c r="AC35" s="33"/>
      <c r="AD35" s="33"/>
      <c r="AE35" s="33"/>
    </row>
    <row r="36" spans="1:31" s="2" customFormat="1" ht="14.45" customHeight="1" x14ac:dyDescent="0.2">
      <c r="A36" s="33"/>
      <c r="B36" s="38"/>
      <c r="C36" s="33"/>
      <c r="D36" s="33"/>
      <c r="E36" s="113" t="s">
        <v>48</v>
      </c>
      <c r="F36" s="129">
        <f>ROUND((SUM(BF85:BF89)),  2)</f>
        <v>0</v>
      </c>
      <c r="G36" s="33"/>
      <c r="H36" s="33"/>
      <c r="I36" s="130">
        <v>0.15</v>
      </c>
      <c r="J36" s="129">
        <f>ROUND(((SUM(BF85:BF89))*I36),  2)</f>
        <v>0</v>
      </c>
      <c r="K36" s="33"/>
      <c r="L36" s="115"/>
      <c r="S36" s="33"/>
      <c r="T36" s="33"/>
      <c r="U36" s="33"/>
      <c r="V36" s="33"/>
      <c r="W36" s="33"/>
      <c r="X36" s="33"/>
      <c r="Y36" s="33"/>
      <c r="Z36" s="33"/>
      <c r="AA36" s="33"/>
      <c r="AB36" s="33"/>
      <c r="AC36" s="33"/>
      <c r="AD36" s="33"/>
      <c r="AE36" s="33"/>
    </row>
    <row r="37" spans="1:31" s="2" customFormat="1" ht="14.45" hidden="1" customHeight="1" x14ac:dyDescent="0.2">
      <c r="A37" s="33"/>
      <c r="B37" s="38"/>
      <c r="C37" s="33"/>
      <c r="D37" s="33"/>
      <c r="E37" s="113" t="s">
        <v>49</v>
      </c>
      <c r="F37" s="129">
        <f>ROUND((SUM(BG85:BG89)),  2)</f>
        <v>0</v>
      </c>
      <c r="G37" s="33"/>
      <c r="H37" s="33"/>
      <c r="I37" s="130">
        <v>0.21</v>
      </c>
      <c r="J37" s="129">
        <f>0</f>
        <v>0</v>
      </c>
      <c r="K37" s="33"/>
      <c r="L37" s="115"/>
      <c r="S37" s="33"/>
      <c r="T37" s="33"/>
      <c r="U37" s="33"/>
      <c r="V37" s="33"/>
      <c r="W37" s="33"/>
      <c r="X37" s="33"/>
      <c r="Y37" s="33"/>
      <c r="Z37" s="33"/>
      <c r="AA37" s="33"/>
      <c r="AB37" s="33"/>
      <c r="AC37" s="33"/>
      <c r="AD37" s="33"/>
      <c r="AE37" s="33"/>
    </row>
    <row r="38" spans="1:31" s="2" customFormat="1" ht="14.45" hidden="1" customHeight="1" x14ac:dyDescent="0.2">
      <c r="A38" s="33"/>
      <c r="B38" s="38"/>
      <c r="C38" s="33"/>
      <c r="D38" s="33"/>
      <c r="E38" s="113" t="s">
        <v>50</v>
      </c>
      <c r="F38" s="129">
        <f>ROUND((SUM(BH85:BH89)),  2)</f>
        <v>0</v>
      </c>
      <c r="G38" s="33"/>
      <c r="H38" s="33"/>
      <c r="I38" s="130">
        <v>0.15</v>
      </c>
      <c r="J38" s="129">
        <f>0</f>
        <v>0</v>
      </c>
      <c r="K38" s="33"/>
      <c r="L38" s="115"/>
      <c r="S38" s="33"/>
      <c r="T38" s="33"/>
      <c r="U38" s="33"/>
      <c r="V38" s="33"/>
      <c r="W38" s="33"/>
      <c r="X38" s="33"/>
      <c r="Y38" s="33"/>
      <c r="Z38" s="33"/>
      <c r="AA38" s="33"/>
      <c r="AB38" s="33"/>
      <c r="AC38" s="33"/>
      <c r="AD38" s="33"/>
      <c r="AE38" s="33"/>
    </row>
    <row r="39" spans="1:31" s="2" customFormat="1" ht="14.45" hidden="1" customHeight="1" x14ac:dyDescent="0.2">
      <c r="A39" s="33"/>
      <c r="B39" s="38"/>
      <c r="C39" s="33"/>
      <c r="D39" s="33"/>
      <c r="E39" s="113" t="s">
        <v>51</v>
      </c>
      <c r="F39" s="129">
        <f>ROUND((SUM(BI85:BI89)),  2)</f>
        <v>0</v>
      </c>
      <c r="G39" s="33"/>
      <c r="H39" s="33"/>
      <c r="I39" s="130">
        <v>0</v>
      </c>
      <c r="J39" s="129">
        <f>0</f>
        <v>0</v>
      </c>
      <c r="K39" s="33"/>
      <c r="L39" s="115"/>
      <c r="S39" s="33"/>
      <c r="T39" s="33"/>
      <c r="U39" s="33"/>
      <c r="V39" s="33"/>
      <c r="W39" s="33"/>
      <c r="X39" s="33"/>
      <c r="Y39" s="33"/>
      <c r="Z39" s="33"/>
      <c r="AA39" s="33"/>
      <c r="AB39" s="33"/>
      <c r="AC39" s="33"/>
      <c r="AD39" s="33"/>
      <c r="AE39" s="33"/>
    </row>
    <row r="40" spans="1:31" s="2" customFormat="1" ht="6.95" customHeight="1" x14ac:dyDescent="0.2">
      <c r="A40" s="33"/>
      <c r="B40" s="38"/>
      <c r="C40" s="33"/>
      <c r="D40" s="33"/>
      <c r="E40" s="33"/>
      <c r="F40" s="33"/>
      <c r="G40" s="33"/>
      <c r="H40" s="33"/>
      <c r="I40" s="114"/>
      <c r="J40" s="33"/>
      <c r="K40" s="33"/>
      <c r="L40" s="115"/>
      <c r="S40" s="33"/>
      <c r="T40" s="33"/>
      <c r="U40" s="33"/>
      <c r="V40" s="33"/>
      <c r="W40" s="33"/>
      <c r="X40" s="33"/>
      <c r="Y40" s="33"/>
      <c r="Z40" s="33"/>
      <c r="AA40" s="33"/>
      <c r="AB40" s="33"/>
      <c r="AC40" s="33"/>
      <c r="AD40" s="33"/>
      <c r="AE40" s="33"/>
    </row>
    <row r="41" spans="1:31" s="2" customFormat="1" ht="25.35" customHeight="1" x14ac:dyDescent="0.2">
      <c r="A41" s="33"/>
      <c r="B41" s="38"/>
      <c r="C41" s="131"/>
      <c r="D41" s="132" t="s">
        <v>52</v>
      </c>
      <c r="E41" s="133"/>
      <c r="F41" s="133"/>
      <c r="G41" s="134" t="s">
        <v>53</v>
      </c>
      <c r="H41" s="135" t="s">
        <v>54</v>
      </c>
      <c r="I41" s="136"/>
      <c r="J41" s="137">
        <f>SUM(J32:J39)</f>
        <v>0</v>
      </c>
      <c r="K41" s="138"/>
      <c r="L41" s="115"/>
      <c r="S41" s="33"/>
      <c r="T41" s="33"/>
      <c r="U41" s="33"/>
      <c r="V41" s="33"/>
      <c r="W41" s="33"/>
      <c r="X41" s="33"/>
      <c r="Y41" s="33"/>
      <c r="Z41" s="33"/>
      <c r="AA41" s="33"/>
      <c r="AB41" s="33"/>
      <c r="AC41" s="33"/>
      <c r="AD41" s="33"/>
      <c r="AE41" s="33"/>
    </row>
    <row r="42" spans="1:31" s="2" customFormat="1" ht="14.45" customHeight="1" x14ac:dyDescent="0.2">
      <c r="A42" s="33"/>
      <c r="B42" s="139"/>
      <c r="C42" s="140"/>
      <c r="D42" s="140"/>
      <c r="E42" s="140"/>
      <c r="F42" s="140"/>
      <c r="G42" s="140"/>
      <c r="H42" s="140"/>
      <c r="I42" s="141"/>
      <c r="J42" s="140"/>
      <c r="K42" s="140"/>
      <c r="L42" s="115"/>
      <c r="S42" s="33"/>
      <c r="T42" s="33"/>
      <c r="U42" s="33"/>
      <c r="V42" s="33"/>
      <c r="W42" s="33"/>
      <c r="X42" s="33"/>
      <c r="Y42" s="33"/>
      <c r="Z42" s="33"/>
      <c r="AA42" s="33"/>
      <c r="AB42" s="33"/>
      <c r="AC42" s="33"/>
      <c r="AD42" s="33"/>
      <c r="AE42" s="33"/>
    </row>
    <row r="46" spans="1:31" s="2" customFormat="1" ht="6.95" customHeight="1" x14ac:dyDescent="0.2">
      <c r="A46" s="33"/>
      <c r="B46" s="142"/>
      <c r="C46" s="143"/>
      <c r="D46" s="143"/>
      <c r="E46" s="143"/>
      <c r="F46" s="143"/>
      <c r="G46" s="143"/>
      <c r="H46" s="143"/>
      <c r="I46" s="144"/>
      <c r="J46" s="143"/>
      <c r="K46" s="143"/>
      <c r="L46" s="115"/>
      <c r="S46" s="33"/>
      <c r="T46" s="33"/>
      <c r="U46" s="33"/>
      <c r="V46" s="33"/>
      <c r="W46" s="33"/>
      <c r="X46" s="33"/>
      <c r="Y46" s="33"/>
      <c r="Z46" s="33"/>
      <c r="AA46" s="33"/>
      <c r="AB46" s="33"/>
      <c r="AC46" s="33"/>
      <c r="AD46" s="33"/>
      <c r="AE46" s="33"/>
    </row>
    <row r="47" spans="1:31" s="2" customFormat="1" ht="24.95" customHeight="1" x14ac:dyDescent="0.2">
      <c r="A47" s="33"/>
      <c r="B47" s="34"/>
      <c r="C47" s="22" t="s">
        <v>123</v>
      </c>
      <c r="D47" s="35"/>
      <c r="E47" s="35"/>
      <c r="F47" s="35"/>
      <c r="G47" s="35"/>
      <c r="H47" s="35"/>
      <c r="I47" s="114"/>
      <c r="J47" s="35"/>
      <c r="K47" s="35"/>
      <c r="L47" s="115"/>
      <c r="S47" s="33"/>
      <c r="T47" s="33"/>
      <c r="U47" s="33"/>
      <c r="V47" s="33"/>
      <c r="W47" s="33"/>
      <c r="X47" s="33"/>
      <c r="Y47" s="33"/>
      <c r="Z47" s="33"/>
      <c r="AA47" s="33"/>
      <c r="AB47" s="33"/>
      <c r="AC47" s="33"/>
      <c r="AD47" s="33"/>
      <c r="AE47" s="33"/>
    </row>
    <row r="48" spans="1:31" s="2" customFormat="1" ht="6.95" customHeight="1" x14ac:dyDescent="0.2">
      <c r="A48" s="33"/>
      <c r="B48" s="34"/>
      <c r="C48" s="35"/>
      <c r="D48" s="35"/>
      <c r="E48" s="35"/>
      <c r="F48" s="35"/>
      <c r="G48" s="35"/>
      <c r="H48" s="35"/>
      <c r="I48" s="114"/>
      <c r="J48" s="35"/>
      <c r="K48" s="35"/>
      <c r="L48" s="115"/>
      <c r="S48" s="33"/>
      <c r="T48" s="33"/>
      <c r="U48" s="33"/>
      <c r="V48" s="33"/>
      <c r="W48" s="33"/>
      <c r="X48" s="33"/>
      <c r="Y48" s="33"/>
      <c r="Z48" s="33"/>
      <c r="AA48" s="33"/>
      <c r="AB48" s="33"/>
      <c r="AC48" s="33"/>
      <c r="AD48" s="33"/>
      <c r="AE48" s="33"/>
    </row>
    <row r="49" spans="1:47" s="2" customFormat="1" ht="12" customHeight="1" x14ac:dyDescent="0.2">
      <c r="A49" s="33"/>
      <c r="B49" s="34"/>
      <c r="C49" s="28" t="s">
        <v>16</v>
      </c>
      <c r="D49" s="35"/>
      <c r="E49" s="35"/>
      <c r="F49" s="35"/>
      <c r="G49" s="35"/>
      <c r="H49" s="35"/>
      <c r="I49" s="114"/>
      <c r="J49" s="35"/>
      <c r="K49" s="35"/>
      <c r="L49" s="115"/>
      <c r="S49" s="33"/>
      <c r="T49" s="33"/>
      <c r="U49" s="33"/>
      <c r="V49" s="33"/>
      <c r="W49" s="33"/>
      <c r="X49" s="33"/>
      <c r="Y49" s="33"/>
      <c r="Z49" s="33"/>
      <c r="AA49" s="33"/>
      <c r="AB49" s="33"/>
      <c r="AC49" s="33"/>
      <c r="AD49" s="33"/>
      <c r="AE49" s="33"/>
    </row>
    <row r="50" spans="1:47" s="2" customFormat="1" ht="16.5" customHeight="1" x14ac:dyDescent="0.2">
      <c r="A50" s="33"/>
      <c r="B50" s="34"/>
      <c r="C50" s="35"/>
      <c r="D50" s="35"/>
      <c r="E50" s="370" t="str">
        <f>E7</f>
        <v>Oprava výhybek v žst. Tábor</v>
      </c>
      <c r="F50" s="371"/>
      <c r="G50" s="371"/>
      <c r="H50" s="371"/>
      <c r="I50" s="114"/>
      <c r="J50" s="35"/>
      <c r="K50" s="35"/>
      <c r="L50" s="115"/>
      <c r="S50" s="33"/>
      <c r="T50" s="33"/>
      <c r="U50" s="33"/>
      <c r="V50" s="33"/>
      <c r="W50" s="33"/>
      <c r="X50" s="33"/>
      <c r="Y50" s="33"/>
      <c r="Z50" s="33"/>
      <c r="AA50" s="33"/>
      <c r="AB50" s="33"/>
      <c r="AC50" s="33"/>
      <c r="AD50" s="33"/>
      <c r="AE50" s="33"/>
    </row>
    <row r="51" spans="1:47" s="1" customFormat="1" ht="12" customHeight="1" x14ac:dyDescent="0.2">
      <c r="B51" s="20"/>
      <c r="C51" s="28" t="s">
        <v>119</v>
      </c>
      <c r="D51" s="21"/>
      <c r="E51" s="21"/>
      <c r="F51" s="21"/>
      <c r="G51" s="21"/>
      <c r="H51" s="21"/>
      <c r="I51" s="107"/>
      <c r="J51" s="21"/>
      <c r="K51" s="21"/>
      <c r="L51" s="19"/>
    </row>
    <row r="52" spans="1:47" s="2" customFormat="1" ht="16.5" customHeight="1" x14ac:dyDescent="0.2">
      <c r="A52" s="33"/>
      <c r="B52" s="34"/>
      <c r="C52" s="35"/>
      <c r="D52" s="35"/>
      <c r="E52" s="370" t="s">
        <v>564</v>
      </c>
      <c r="F52" s="372"/>
      <c r="G52" s="372"/>
      <c r="H52" s="372"/>
      <c r="I52" s="114"/>
      <c r="J52" s="35"/>
      <c r="K52" s="35"/>
      <c r="L52" s="115"/>
      <c r="S52" s="33"/>
      <c r="T52" s="33"/>
      <c r="U52" s="33"/>
      <c r="V52" s="33"/>
      <c r="W52" s="33"/>
      <c r="X52" s="33"/>
      <c r="Y52" s="33"/>
      <c r="Z52" s="33"/>
      <c r="AA52" s="33"/>
      <c r="AB52" s="33"/>
      <c r="AC52" s="33"/>
      <c r="AD52" s="33"/>
      <c r="AE52" s="33"/>
    </row>
    <row r="53" spans="1:47" s="2" customFormat="1" ht="12" customHeight="1" x14ac:dyDescent="0.2">
      <c r="A53" s="33"/>
      <c r="B53" s="34"/>
      <c r="C53" s="28" t="s">
        <v>121</v>
      </c>
      <c r="D53" s="35"/>
      <c r="E53" s="35"/>
      <c r="F53" s="35"/>
      <c r="G53" s="35"/>
      <c r="H53" s="35"/>
      <c r="I53" s="114"/>
      <c r="J53" s="35"/>
      <c r="K53" s="35"/>
      <c r="L53" s="115"/>
      <c r="S53" s="33"/>
      <c r="T53" s="33"/>
      <c r="U53" s="33"/>
      <c r="V53" s="33"/>
      <c r="W53" s="33"/>
      <c r="X53" s="33"/>
      <c r="Y53" s="33"/>
      <c r="Z53" s="33"/>
      <c r="AA53" s="33"/>
      <c r="AB53" s="33"/>
      <c r="AC53" s="33"/>
      <c r="AD53" s="33"/>
      <c r="AE53" s="33"/>
    </row>
    <row r="54" spans="1:47" s="2" customFormat="1" ht="16.5" customHeight="1" x14ac:dyDescent="0.2">
      <c r="A54" s="33"/>
      <c r="B54" s="34"/>
      <c r="C54" s="35"/>
      <c r="D54" s="35"/>
      <c r="E54" s="339" t="str">
        <f>E11</f>
        <v>SO 02.2 - Materíál dodávaný zadavatelem - NEOCEŇOVAT!</v>
      </c>
      <c r="F54" s="372"/>
      <c r="G54" s="372"/>
      <c r="H54" s="372"/>
      <c r="I54" s="114"/>
      <c r="J54" s="35"/>
      <c r="K54" s="35"/>
      <c r="L54" s="115"/>
      <c r="S54" s="33"/>
      <c r="T54" s="33"/>
      <c r="U54" s="33"/>
      <c r="V54" s="33"/>
      <c r="W54" s="33"/>
      <c r="X54" s="33"/>
      <c r="Y54" s="33"/>
      <c r="Z54" s="33"/>
      <c r="AA54" s="33"/>
      <c r="AB54" s="33"/>
      <c r="AC54" s="33"/>
      <c r="AD54" s="33"/>
      <c r="AE54" s="33"/>
    </row>
    <row r="55" spans="1:47" s="2" customFormat="1" ht="6.95" customHeight="1" x14ac:dyDescent="0.2">
      <c r="A55" s="33"/>
      <c r="B55" s="34"/>
      <c r="C55" s="35"/>
      <c r="D55" s="35"/>
      <c r="E55" s="35"/>
      <c r="F55" s="35"/>
      <c r="G55" s="35"/>
      <c r="H55" s="35"/>
      <c r="I55" s="114"/>
      <c r="J55" s="35"/>
      <c r="K55" s="35"/>
      <c r="L55" s="115"/>
      <c r="S55" s="33"/>
      <c r="T55" s="33"/>
      <c r="U55" s="33"/>
      <c r="V55" s="33"/>
      <c r="W55" s="33"/>
      <c r="X55" s="33"/>
      <c r="Y55" s="33"/>
      <c r="Z55" s="33"/>
      <c r="AA55" s="33"/>
      <c r="AB55" s="33"/>
      <c r="AC55" s="33"/>
      <c r="AD55" s="33"/>
      <c r="AE55" s="33"/>
    </row>
    <row r="56" spans="1:47" s="2" customFormat="1" ht="12" customHeight="1" x14ac:dyDescent="0.2">
      <c r="A56" s="33"/>
      <c r="B56" s="34"/>
      <c r="C56" s="28" t="s">
        <v>22</v>
      </c>
      <c r="D56" s="35"/>
      <c r="E56" s="35"/>
      <c r="F56" s="26" t="str">
        <f>F14</f>
        <v>žst. Tábor</v>
      </c>
      <c r="G56" s="35"/>
      <c r="H56" s="35"/>
      <c r="I56" s="116" t="s">
        <v>24</v>
      </c>
      <c r="J56" s="58" t="str">
        <f>IF(J14="","",J14)</f>
        <v>25. 11. 2019</v>
      </c>
      <c r="K56" s="35"/>
      <c r="L56" s="115"/>
      <c r="S56" s="33"/>
      <c r="T56" s="33"/>
      <c r="U56" s="33"/>
      <c r="V56" s="33"/>
      <c r="W56" s="33"/>
      <c r="X56" s="33"/>
      <c r="Y56" s="33"/>
      <c r="Z56" s="33"/>
      <c r="AA56" s="33"/>
      <c r="AB56" s="33"/>
      <c r="AC56" s="33"/>
      <c r="AD56" s="33"/>
      <c r="AE56" s="33"/>
    </row>
    <row r="57" spans="1:47" s="2" customFormat="1" ht="6.95" customHeight="1" x14ac:dyDescent="0.2">
      <c r="A57" s="33"/>
      <c r="B57" s="34"/>
      <c r="C57" s="35"/>
      <c r="D57" s="35"/>
      <c r="E57" s="35"/>
      <c r="F57" s="35"/>
      <c r="G57" s="35"/>
      <c r="H57" s="35"/>
      <c r="I57" s="114"/>
      <c r="J57" s="35"/>
      <c r="K57" s="35"/>
      <c r="L57" s="115"/>
      <c r="S57" s="33"/>
      <c r="T57" s="33"/>
      <c r="U57" s="33"/>
      <c r="V57" s="33"/>
      <c r="W57" s="33"/>
      <c r="X57" s="33"/>
      <c r="Y57" s="33"/>
      <c r="Z57" s="33"/>
      <c r="AA57" s="33"/>
      <c r="AB57" s="33"/>
      <c r="AC57" s="33"/>
      <c r="AD57" s="33"/>
      <c r="AE57" s="33"/>
    </row>
    <row r="58" spans="1:47" s="2" customFormat="1" ht="15.2" customHeight="1" x14ac:dyDescent="0.2">
      <c r="A58" s="33"/>
      <c r="B58" s="34"/>
      <c r="C58" s="28" t="s">
        <v>26</v>
      </c>
      <c r="D58" s="35"/>
      <c r="E58" s="35"/>
      <c r="F58" s="26" t="str">
        <f>E17</f>
        <v xml:space="preserve">Správa železniční dopravní cesty, s. o., OŘ Plzeň </v>
      </c>
      <c r="G58" s="35"/>
      <c r="H58" s="35"/>
      <c r="I58" s="116" t="s">
        <v>34</v>
      </c>
      <c r="J58" s="31" t="str">
        <f>E23</f>
        <v xml:space="preserve"> </v>
      </c>
      <c r="K58" s="35"/>
      <c r="L58" s="115"/>
      <c r="S58" s="33"/>
      <c r="T58" s="33"/>
      <c r="U58" s="33"/>
      <c r="V58" s="33"/>
      <c r="W58" s="33"/>
      <c r="X58" s="33"/>
      <c r="Y58" s="33"/>
      <c r="Z58" s="33"/>
      <c r="AA58" s="33"/>
      <c r="AB58" s="33"/>
      <c r="AC58" s="33"/>
      <c r="AD58" s="33"/>
      <c r="AE58" s="33"/>
    </row>
    <row r="59" spans="1:47" s="2" customFormat="1" ht="15.2" customHeight="1" x14ac:dyDescent="0.2">
      <c r="A59" s="33"/>
      <c r="B59" s="34"/>
      <c r="C59" s="28" t="s">
        <v>32</v>
      </c>
      <c r="D59" s="35"/>
      <c r="E59" s="35"/>
      <c r="F59" s="26" t="str">
        <f>IF(E20="","",E20)</f>
        <v>Vyplň údaj</v>
      </c>
      <c r="G59" s="35"/>
      <c r="H59" s="35"/>
      <c r="I59" s="116" t="s">
        <v>38</v>
      </c>
      <c r="J59" s="31" t="str">
        <f>E26</f>
        <v>Libor Brabenec</v>
      </c>
      <c r="K59" s="35"/>
      <c r="L59" s="115"/>
      <c r="S59" s="33"/>
      <c r="T59" s="33"/>
      <c r="U59" s="33"/>
      <c r="V59" s="33"/>
      <c r="W59" s="33"/>
      <c r="X59" s="33"/>
      <c r="Y59" s="33"/>
      <c r="Z59" s="33"/>
      <c r="AA59" s="33"/>
      <c r="AB59" s="33"/>
      <c r="AC59" s="33"/>
      <c r="AD59" s="33"/>
      <c r="AE59" s="33"/>
    </row>
    <row r="60" spans="1:47" s="2" customFormat="1" ht="10.35" customHeight="1" x14ac:dyDescent="0.2">
      <c r="A60" s="33"/>
      <c r="B60" s="34"/>
      <c r="C60" s="35"/>
      <c r="D60" s="35"/>
      <c r="E60" s="35"/>
      <c r="F60" s="35"/>
      <c r="G60" s="35"/>
      <c r="H60" s="35"/>
      <c r="I60" s="114"/>
      <c r="J60" s="35"/>
      <c r="K60" s="35"/>
      <c r="L60" s="115"/>
      <c r="S60" s="33"/>
      <c r="T60" s="33"/>
      <c r="U60" s="33"/>
      <c r="V60" s="33"/>
      <c r="W60" s="33"/>
      <c r="X60" s="33"/>
      <c r="Y60" s="33"/>
      <c r="Z60" s="33"/>
      <c r="AA60" s="33"/>
      <c r="AB60" s="33"/>
      <c r="AC60" s="33"/>
      <c r="AD60" s="33"/>
      <c r="AE60" s="33"/>
    </row>
    <row r="61" spans="1:47" s="2" customFormat="1" ht="29.25" customHeight="1" x14ac:dyDescent="0.2">
      <c r="A61" s="33"/>
      <c r="B61" s="34"/>
      <c r="C61" s="145" t="s">
        <v>124</v>
      </c>
      <c r="D61" s="146"/>
      <c r="E61" s="146"/>
      <c r="F61" s="146"/>
      <c r="G61" s="146"/>
      <c r="H61" s="146"/>
      <c r="I61" s="147"/>
      <c r="J61" s="148" t="s">
        <v>125</v>
      </c>
      <c r="K61" s="146"/>
      <c r="L61" s="115"/>
      <c r="S61" s="33"/>
      <c r="T61" s="33"/>
      <c r="U61" s="33"/>
      <c r="V61" s="33"/>
      <c r="W61" s="33"/>
      <c r="X61" s="33"/>
      <c r="Y61" s="33"/>
      <c r="Z61" s="33"/>
      <c r="AA61" s="33"/>
      <c r="AB61" s="33"/>
      <c r="AC61" s="33"/>
      <c r="AD61" s="33"/>
      <c r="AE61" s="33"/>
    </row>
    <row r="62" spans="1:47" s="2" customFormat="1" ht="10.35" customHeight="1" x14ac:dyDescent="0.2">
      <c r="A62" s="33"/>
      <c r="B62" s="34"/>
      <c r="C62" s="35"/>
      <c r="D62" s="35"/>
      <c r="E62" s="35"/>
      <c r="F62" s="35"/>
      <c r="G62" s="35"/>
      <c r="H62" s="35"/>
      <c r="I62" s="114"/>
      <c r="J62" s="35"/>
      <c r="K62" s="35"/>
      <c r="L62" s="115"/>
      <c r="S62" s="33"/>
      <c r="T62" s="33"/>
      <c r="U62" s="33"/>
      <c r="V62" s="33"/>
      <c r="W62" s="33"/>
      <c r="X62" s="33"/>
      <c r="Y62" s="33"/>
      <c r="Z62" s="33"/>
      <c r="AA62" s="33"/>
      <c r="AB62" s="33"/>
      <c r="AC62" s="33"/>
      <c r="AD62" s="33"/>
      <c r="AE62" s="33"/>
    </row>
    <row r="63" spans="1:47" s="2" customFormat="1" ht="22.9" customHeight="1" x14ac:dyDescent="0.2">
      <c r="A63" s="33"/>
      <c r="B63" s="34"/>
      <c r="C63" s="149" t="s">
        <v>74</v>
      </c>
      <c r="D63" s="35"/>
      <c r="E63" s="35"/>
      <c r="F63" s="35"/>
      <c r="G63" s="35"/>
      <c r="H63" s="35"/>
      <c r="I63" s="114"/>
      <c r="J63" s="76">
        <f>J85</f>
        <v>0</v>
      </c>
      <c r="K63" s="35"/>
      <c r="L63" s="115"/>
      <c r="S63" s="33"/>
      <c r="T63" s="33"/>
      <c r="U63" s="33"/>
      <c r="V63" s="33"/>
      <c r="W63" s="33"/>
      <c r="X63" s="33"/>
      <c r="Y63" s="33"/>
      <c r="Z63" s="33"/>
      <c r="AA63" s="33"/>
      <c r="AB63" s="33"/>
      <c r="AC63" s="33"/>
      <c r="AD63" s="33"/>
      <c r="AE63" s="33"/>
      <c r="AU63" s="16" t="s">
        <v>126</v>
      </c>
    </row>
    <row r="64" spans="1:47" s="2" customFormat="1" ht="21.75" customHeight="1" x14ac:dyDescent="0.2">
      <c r="A64" s="33"/>
      <c r="B64" s="34"/>
      <c r="C64" s="35"/>
      <c r="D64" s="35"/>
      <c r="E64" s="35"/>
      <c r="F64" s="35"/>
      <c r="G64" s="35"/>
      <c r="H64" s="35"/>
      <c r="I64" s="114"/>
      <c r="J64" s="35"/>
      <c r="K64" s="35"/>
      <c r="L64" s="115"/>
      <c r="S64" s="33"/>
      <c r="T64" s="33"/>
      <c r="U64" s="33"/>
      <c r="V64" s="33"/>
      <c r="W64" s="33"/>
      <c r="X64" s="33"/>
      <c r="Y64" s="33"/>
      <c r="Z64" s="33"/>
      <c r="AA64" s="33"/>
      <c r="AB64" s="33"/>
      <c r="AC64" s="33"/>
      <c r="AD64" s="33"/>
      <c r="AE64" s="33"/>
    </row>
    <row r="65" spans="1:31" s="2" customFormat="1" ht="6.95" customHeight="1" x14ac:dyDescent="0.2">
      <c r="A65" s="33"/>
      <c r="B65" s="46"/>
      <c r="C65" s="47"/>
      <c r="D65" s="47"/>
      <c r="E65" s="47"/>
      <c r="F65" s="47"/>
      <c r="G65" s="47"/>
      <c r="H65" s="47"/>
      <c r="I65" s="141"/>
      <c r="J65" s="47"/>
      <c r="K65" s="47"/>
      <c r="L65" s="115"/>
      <c r="S65" s="33"/>
      <c r="T65" s="33"/>
      <c r="U65" s="33"/>
      <c r="V65" s="33"/>
      <c r="W65" s="33"/>
      <c r="X65" s="33"/>
      <c r="Y65" s="33"/>
      <c r="Z65" s="33"/>
      <c r="AA65" s="33"/>
      <c r="AB65" s="33"/>
      <c r="AC65" s="33"/>
      <c r="AD65" s="33"/>
      <c r="AE65" s="33"/>
    </row>
    <row r="69" spans="1:31" s="2" customFormat="1" ht="6.95" customHeight="1" x14ac:dyDescent="0.2">
      <c r="A69" s="33"/>
      <c r="B69" s="48"/>
      <c r="C69" s="49"/>
      <c r="D69" s="49"/>
      <c r="E69" s="49"/>
      <c r="F69" s="49"/>
      <c r="G69" s="49"/>
      <c r="H69" s="49"/>
      <c r="I69" s="144"/>
      <c r="J69" s="49"/>
      <c r="K69" s="49"/>
      <c r="L69" s="115"/>
      <c r="S69" s="33"/>
      <c r="T69" s="33"/>
      <c r="U69" s="33"/>
      <c r="V69" s="33"/>
      <c r="W69" s="33"/>
      <c r="X69" s="33"/>
      <c r="Y69" s="33"/>
      <c r="Z69" s="33"/>
      <c r="AA69" s="33"/>
      <c r="AB69" s="33"/>
      <c r="AC69" s="33"/>
      <c r="AD69" s="33"/>
      <c r="AE69" s="33"/>
    </row>
    <row r="70" spans="1:31" s="2" customFormat="1" ht="24.95" customHeight="1" x14ac:dyDescent="0.2">
      <c r="A70" s="33"/>
      <c r="B70" s="34"/>
      <c r="C70" s="22" t="s">
        <v>130</v>
      </c>
      <c r="D70" s="35"/>
      <c r="E70" s="35"/>
      <c r="F70" s="35"/>
      <c r="G70" s="35"/>
      <c r="H70" s="35"/>
      <c r="I70" s="114"/>
      <c r="J70" s="35"/>
      <c r="K70" s="35"/>
      <c r="L70" s="115"/>
      <c r="S70" s="33"/>
      <c r="T70" s="33"/>
      <c r="U70" s="33"/>
      <c r="V70" s="33"/>
      <c r="W70" s="33"/>
      <c r="X70" s="33"/>
      <c r="Y70" s="33"/>
      <c r="Z70" s="33"/>
      <c r="AA70" s="33"/>
      <c r="AB70" s="33"/>
      <c r="AC70" s="33"/>
      <c r="AD70" s="33"/>
      <c r="AE70" s="33"/>
    </row>
    <row r="71" spans="1:31" s="2" customFormat="1" ht="6.95" customHeight="1" x14ac:dyDescent="0.2">
      <c r="A71" s="33"/>
      <c r="B71" s="34"/>
      <c r="C71" s="35"/>
      <c r="D71" s="35"/>
      <c r="E71" s="35"/>
      <c r="F71" s="35"/>
      <c r="G71" s="35"/>
      <c r="H71" s="35"/>
      <c r="I71" s="114"/>
      <c r="J71" s="35"/>
      <c r="K71" s="35"/>
      <c r="L71" s="115"/>
      <c r="S71" s="33"/>
      <c r="T71" s="33"/>
      <c r="U71" s="33"/>
      <c r="V71" s="33"/>
      <c r="W71" s="33"/>
      <c r="X71" s="33"/>
      <c r="Y71" s="33"/>
      <c r="Z71" s="33"/>
      <c r="AA71" s="33"/>
      <c r="AB71" s="33"/>
      <c r="AC71" s="33"/>
      <c r="AD71" s="33"/>
      <c r="AE71" s="33"/>
    </row>
    <row r="72" spans="1:31" s="2" customFormat="1" ht="12" customHeight="1" x14ac:dyDescent="0.2">
      <c r="A72" s="33"/>
      <c r="B72" s="34"/>
      <c r="C72" s="28" t="s">
        <v>16</v>
      </c>
      <c r="D72" s="35"/>
      <c r="E72" s="35"/>
      <c r="F72" s="35"/>
      <c r="G72" s="35"/>
      <c r="H72" s="35"/>
      <c r="I72" s="114"/>
      <c r="J72" s="35"/>
      <c r="K72" s="35"/>
      <c r="L72" s="115"/>
      <c r="S72" s="33"/>
      <c r="T72" s="33"/>
      <c r="U72" s="33"/>
      <c r="V72" s="33"/>
      <c r="W72" s="33"/>
      <c r="X72" s="33"/>
      <c r="Y72" s="33"/>
      <c r="Z72" s="33"/>
      <c r="AA72" s="33"/>
      <c r="AB72" s="33"/>
      <c r="AC72" s="33"/>
      <c r="AD72" s="33"/>
      <c r="AE72" s="33"/>
    </row>
    <row r="73" spans="1:31" s="2" customFormat="1" ht="16.5" customHeight="1" x14ac:dyDescent="0.2">
      <c r="A73" s="33"/>
      <c r="B73" s="34"/>
      <c r="C73" s="35"/>
      <c r="D73" s="35"/>
      <c r="E73" s="370" t="str">
        <f>E7</f>
        <v>Oprava výhybek v žst. Tábor</v>
      </c>
      <c r="F73" s="371"/>
      <c r="G73" s="371"/>
      <c r="H73" s="371"/>
      <c r="I73" s="114"/>
      <c r="J73" s="35"/>
      <c r="K73" s="35"/>
      <c r="L73" s="115"/>
      <c r="S73" s="33"/>
      <c r="T73" s="33"/>
      <c r="U73" s="33"/>
      <c r="V73" s="33"/>
      <c r="W73" s="33"/>
      <c r="X73" s="33"/>
      <c r="Y73" s="33"/>
      <c r="Z73" s="33"/>
      <c r="AA73" s="33"/>
      <c r="AB73" s="33"/>
      <c r="AC73" s="33"/>
      <c r="AD73" s="33"/>
      <c r="AE73" s="33"/>
    </row>
    <row r="74" spans="1:31" s="1" customFormat="1" ht="12" customHeight="1" x14ac:dyDescent="0.2">
      <c r="B74" s="20"/>
      <c r="C74" s="28" t="s">
        <v>119</v>
      </c>
      <c r="D74" s="21"/>
      <c r="E74" s="21"/>
      <c r="F74" s="21"/>
      <c r="G74" s="21"/>
      <c r="H74" s="21"/>
      <c r="I74" s="107"/>
      <c r="J74" s="21"/>
      <c r="K74" s="21"/>
      <c r="L74" s="19"/>
    </row>
    <row r="75" spans="1:31" s="2" customFormat="1" ht="16.5" customHeight="1" x14ac:dyDescent="0.2">
      <c r="A75" s="33"/>
      <c r="B75" s="34"/>
      <c r="C75" s="35"/>
      <c r="D75" s="35"/>
      <c r="E75" s="370" t="s">
        <v>564</v>
      </c>
      <c r="F75" s="372"/>
      <c r="G75" s="372"/>
      <c r="H75" s="372"/>
      <c r="I75" s="114"/>
      <c r="J75" s="35"/>
      <c r="K75" s="35"/>
      <c r="L75" s="115"/>
      <c r="S75" s="33"/>
      <c r="T75" s="33"/>
      <c r="U75" s="33"/>
      <c r="V75" s="33"/>
      <c r="W75" s="33"/>
      <c r="X75" s="33"/>
      <c r="Y75" s="33"/>
      <c r="Z75" s="33"/>
      <c r="AA75" s="33"/>
      <c r="AB75" s="33"/>
      <c r="AC75" s="33"/>
      <c r="AD75" s="33"/>
      <c r="AE75" s="33"/>
    </row>
    <row r="76" spans="1:31" s="2" customFormat="1" ht="12" customHeight="1" x14ac:dyDescent="0.2">
      <c r="A76" s="33"/>
      <c r="B76" s="34"/>
      <c r="C76" s="28" t="s">
        <v>121</v>
      </c>
      <c r="D76" s="35"/>
      <c r="E76" s="35"/>
      <c r="F76" s="35"/>
      <c r="G76" s="35"/>
      <c r="H76" s="35"/>
      <c r="I76" s="114"/>
      <c r="J76" s="35"/>
      <c r="K76" s="35"/>
      <c r="L76" s="115"/>
      <c r="S76" s="33"/>
      <c r="T76" s="33"/>
      <c r="U76" s="33"/>
      <c r="V76" s="33"/>
      <c r="W76" s="33"/>
      <c r="X76" s="33"/>
      <c r="Y76" s="33"/>
      <c r="Z76" s="33"/>
      <c r="AA76" s="33"/>
      <c r="AB76" s="33"/>
      <c r="AC76" s="33"/>
      <c r="AD76" s="33"/>
      <c r="AE76" s="33"/>
    </row>
    <row r="77" spans="1:31" s="2" customFormat="1" ht="16.5" customHeight="1" x14ac:dyDescent="0.2">
      <c r="A77" s="33"/>
      <c r="B77" s="34"/>
      <c r="C77" s="35"/>
      <c r="D77" s="35"/>
      <c r="E77" s="339" t="str">
        <f>E11</f>
        <v>SO 02.2 - Materíál dodávaný zadavatelem - NEOCEŇOVAT!</v>
      </c>
      <c r="F77" s="372"/>
      <c r="G77" s="372"/>
      <c r="H77" s="372"/>
      <c r="I77" s="114"/>
      <c r="J77" s="35"/>
      <c r="K77" s="35"/>
      <c r="L77" s="115"/>
      <c r="S77" s="33"/>
      <c r="T77" s="33"/>
      <c r="U77" s="33"/>
      <c r="V77" s="33"/>
      <c r="W77" s="33"/>
      <c r="X77" s="33"/>
      <c r="Y77" s="33"/>
      <c r="Z77" s="33"/>
      <c r="AA77" s="33"/>
      <c r="AB77" s="33"/>
      <c r="AC77" s="33"/>
      <c r="AD77" s="33"/>
      <c r="AE77" s="33"/>
    </row>
    <row r="78" spans="1:31" s="2" customFormat="1" ht="6.95" customHeight="1" x14ac:dyDescent="0.2">
      <c r="A78" s="33"/>
      <c r="B78" s="34"/>
      <c r="C78" s="35"/>
      <c r="D78" s="35"/>
      <c r="E78" s="35"/>
      <c r="F78" s="35"/>
      <c r="G78" s="35"/>
      <c r="H78" s="35"/>
      <c r="I78" s="114"/>
      <c r="J78" s="35"/>
      <c r="K78" s="35"/>
      <c r="L78" s="115"/>
      <c r="S78" s="33"/>
      <c r="T78" s="33"/>
      <c r="U78" s="33"/>
      <c r="V78" s="33"/>
      <c r="W78" s="33"/>
      <c r="X78" s="33"/>
      <c r="Y78" s="33"/>
      <c r="Z78" s="33"/>
      <c r="AA78" s="33"/>
      <c r="AB78" s="33"/>
      <c r="AC78" s="33"/>
      <c r="AD78" s="33"/>
      <c r="AE78" s="33"/>
    </row>
    <row r="79" spans="1:31" s="2" customFormat="1" ht="12" customHeight="1" x14ac:dyDescent="0.2">
      <c r="A79" s="33"/>
      <c r="B79" s="34"/>
      <c r="C79" s="28" t="s">
        <v>22</v>
      </c>
      <c r="D79" s="35"/>
      <c r="E79" s="35"/>
      <c r="F79" s="26" t="str">
        <f>F14</f>
        <v>žst. Tábor</v>
      </c>
      <c r="G79" s="35"/>
      <c r="H79" s="35"/>
      <c r="I79" s="116" t="s">
        <v>24</v>
      </c>
      <c r="J79" s="58" t="str">
        <f>IF(J14="","",J14)</f>
        <v>25. 11. 2019</v>
      </c>
      <c r="K79" s="35"/>
      <c r="L79" s="115"/>
      <c r="S79" s="33"/>
      <c r="T79" s="33"/>
      <c r="U79" s="33"/>
      <c r="V79" s="33"/>
      <c r="W79" s="33"/>
      <c r="X79" s="33"/>
      <c r="Y79" s="33"/>
      <c r="Z79" s="33"/>
      <c r="AA79" s="33"/>
      <c r="AB79" s="33"/>
      <c r="AC79" s="33"/>
      <c r="AD79" s="33"/>
      <c r="AE79" s="33"/>
    </row>
    <row r="80" spans="1:31" s="2" customFormat="1" ht="6.95" customHeight="1" x14ac:dyDescent="0.2">
      <c r="A80" s="33"/>
      <c r="B80" s="34"/>
      <c r="C80" s="35"/>
      <c r="D80" s="35"/>
      <c r="E80" s="35"/>
      <c r="F80" s="35"/>
      <c r="G80" s="35"/>
      <c r="H80" s="35"/>
      <c r="I80" s="114"/>
      <c r="J80" s="35"/>
      <c r="K80" s="35"/>
      <c r="L80" s="115"/>
      <c r="S80" s="33"/>
      <c r="T80" s="33"/>
      <c r="U80" s="33"/>
      <c r="V80" s="33"/>
      <c r="W80" s="33"/>
      <c r="X80" s="33"/>
      <c r="Y80" s="33"/>
      <c r="Z80" s="33"/>
      <c r="AA80" s="33"/>
      <c r="AB80" s="33"/>
      <c r="AC80" s="33"/>
      <c r="AD80" s="33"/>
      <c r="AE80" s="33"/>
    </row>
    <row r="81" spans="1:65" s="2" customFormat="1" ht="15.2" customHeight="1" x14ac:dyDescent="0.2">
      <c r="A81" s="33"/>
      <c r="B81" s="34"/>
      <c r="C81" s="28" t="s">
        <v>26</v>
      </c>
      <c r="D81" s="35"/>
      <c r="E81" s="35"/>
      <c r="F81" s="26" t="str">
        <f>E17</f>
        <v xml:space="preserve">Správa železniční dopravní cesty, s. o., OŘ Plzeň </v>
      </c>
      <c r="G81" s="35"/>
      <c r="H81" s="35"/>
      <c r="I81" s="116" t="s">
        <v>34</v>
      </c>
      <c r="J81" s="31" t="str">
        <f>E23</f>
        <v xml:space="preserve"> </v>
      </c>
      <c r="K81" s="35"/>
      <c r="L81" s="115"/>
      <c r="S81" s="33"/>
      <c r="T81" s="33"/>
      <c r="U81" s="33"/>
      <c r="V81" s="33"/>
      <c r="W81" s="33"/>
      <c r="X81" s="33"/>
      <c r="Y81" s="33"/>
      <c r="Z81" s="33"/>
      <c r="AA81" s="33"/>
      <c r="AB81" s="33"/>
      <c r="AC81" s="33"/>
      <c r="AD81" s="33"/>
      <c r="AE81" s="33"/>
    </row>
    <row r="82" spans="1:65" s="2" customFormat="1" ht="15.2" customHeight="1" x14ac:dyDescent="0.2">
      <c r="A82" s="33"/>
      <c r="B82" s="34"/>
      <c r="C82" s="28" t="s">
        <v>32</v>
      </c>
      <c r="D82" s="35"/>
      <c r="E82" s="35"/>
      <c r="F82" s="26" t="str">
        <f>IF(E20="","",E20)</f>
        <v>Vyplň údaj</v>
      </c>
      <c r="G82" s="35"/>
      <c r="H82" s="35"/>
      <c r="I82" s="116" t="s">
        <v>38</v>
      </c>
      <c r="J82" s="31" t="str">
        <f>E26</f>
        <v>Libor Brabenec</v>
      </c>
      <c r="K82" s="35"/>
      <c r="L82" s="115"/>
      <c r="S82" s="33"/>
      <c r="T82" s="33"/>
      <c r="U82" s="33"/>
      <c r="V82" s="33"/>
      <c r="W82" s="33"/>
      <c r="X82" s="33"/>
      <c r="Y82" s="33"/>
      <c r="Z82" s="33"/>
      <c r="AA82" s="33"/>
      <c r="AB82" s="33"/>
      <c r="AC82" s="33"/>
      <c r="AD82" s="33"/>
      <c r="AE82" s="33"/>
    </row>
    <row r="83" spans="1:65" s="2" customFormat="1" ht="10.35" customHeight="1" x14ac:dyDescent="0.2">
      <c r="A83" s="33"/>
      <c r="B83" s="34"/>
      <c r="C83" s="35"/>
      <c r="D83" s="35"/>
      <c r="E83" s="35"/>
      <c r="F83" s="35"/>
      <c r="G83" s="35"/>
      <c r="H83" s="35"/>
      <c r="I83" s="114"/>
      <c r="J83" s="35"/>
      <c r="K83" s="35"/>
      <c r="L83" s="115"/>
      <c r="S83" s="33"/>
      <c r="T83" s="33"/>
      <c r="U83" s="33"/>
      <c r="V83" s="33"/>
      <c r="W83" s="33"/>
      <c r="X83" s="33"/>
      <c r="Y83" s="33"/>
      <c r="Z83" s="33"/>
      <c r="AA83" s="33"/>
      <c r="AB83" s="33"/>
      <c r="AC83" s="33"/>
      <c r="AD83" s="33"/>
      <c r="AE83" s="33"/>
    </row>
    <row r="84" spans="1:65" s="11" customFormat="1" ht="29.25" customHeight="1" x14ac:dyDescent="0.2">
      <c r="A84" s="163"/>
      <c r="B84" s="164"/>
      <c r="C84" s="165" t="s">
        <v>131</v>
      </c>
      <c r="D84" s="166" t="s">
        <v>61</v>
      </c>
      <c r="E84" s="166" t="s">
        <v>57</v>
      </c>
      <c r="F84" s="166" t="s">
        <v>58</v>
      </c>
      <c r="G84" s="166" t="s">
        <v>132</v>
      </c>
      <c r="H84" s="166" t="s">
        <v>133</v>
      </c>
      <c r="I84" s="167" t="s">
        <v>134</v>
      </c>
      <c r="J84" s="166" t="s">
        <v>125</v>
      </c>
      <c r="K84" s="168" t="s">
        <v>135</v>
      </c>
      <c r="L84" s="169"/>
      <c r="M84" s="67" t="s">
        <v>35</v>
      </c>
      <c r="N84" s="68" t="s">
        <v>46</v>
      </c>
      <c r="O84" s="68" t="s">
        <v>136</v>
      </c>
      <c r="P84" s="68" t="s">
        <v>137</v>
      </c>
      <c r="Q84" s="68" t="s">
        <v>138</v>
      </c>
      <c r="R84" s="68" t="s">
        <v>139</v>
      </c>
      <c r="S84" s="68" t="s">
        <v>140</v>
      </c>
      <c r="T84" s="69" t="s">
        <v>141</v>
      </c>
      <c r="U84" s="163"/>
      <c r="V84" s="163"/>
      <c r="W84" s="163"/>
      <c r="X84" s="163"/>
      <c r="Y84" s="163"/>
      <c r="Z84" s="163"/>
      <c r="AA84" s="163"/>
      <c r="AB84" s="163"/>
      <c r="AC84" s="163"/>
      <c r="AD84" s="163"/>
      <c r="AE84" s="163"/>
    </row>
    <row r="85" spans="1:65" s="2" customFormat="1" ht="22.9" customHeight="1" x14ac:dyDescent="0.25">
      <c r="A85" s="33"/>
      <c r="B85" s="34"/>
      <c r="C85" s="74" t="s">
        <v>142</v>
      </c>
      <c r="D85" s="35"/>
      <c r="E85" s="35"/>
      <c r="F85" s="35"/>
      <c r="G85" s="35"/>
      <c r="H85" s="35"/>
      <c r="I85" s="114"/>
      <c r="J85" s="170">
        <f>BK85</f>
        <v>0</v>
      </c>
      <c r="K85" s="35"/>
      <c r="L85" s="38"/>
      <c r="M85" s="70"/>
      <c r="N85" s="171"/>
      <c r="O85" s="71"/>
      <c r="P85" s="172">
        <f>SUM(P86:P89)</f>
        <v>0</v>
      </c>
      <c r="Q85" s="71"/>
      <c r="R85" s="172">
        <f>SUM(R86:R89)</f>
        <v>0</v>
      </c>
      <c r="S85" s="71"/>
      <c r="T85" s="173">
        <f>SUM(T86:T89)</f>
        <v>0</v>
      </c>
      <c r="U85" s="33"/>
      <c r="V85" s="33"/>
      <c r="W85" s="33"/>
      <c r="X85" s="33"/>
      <c r="Y85" s="33"/>
      <c r="Z85" s="33"/>
      <c r="AA85" s="33"/>
      <c r="AB85" s="33"/>
      <c r="AC85" s="33"/>
      <c r="AD85" s="33"/>
      <c r="AE85" s="33"/>
      <c r="AT85" s="16" t="s">
        <v>75</v>
      </c>
      <c r="AU85" s="16" t="s">
        <v>126</v>
      </c>
      <c r="BK85" s="174">
        <f>SUM(BK86:BK89)</f>
        <v>0</v>
      </c>
    </row>
    <row r="86" spans="1:65" s="2" customFormat="1" ht="24" customHeight="1" x14ac:dyDescent="0.2">
      <c r="A86" s="33"/>
      <c r="B86" s="34"/>
      <c r="C86" s="175" t="s">
        <v>83</v>
      </c>
      <c r="D86" s="175" t="s">
        <v>144</v>
      </c>
      <c r="E86" s="176" t="s">
        <v>560</v>
      </c>
      <c r="F86" s="177" t="s">
        <v>561</v>
      </c>
      <c r="G86" s="178" t="s">
        <v>147</v>
      </c>
      <c r="H86" s="179">
        <v>642</v>
      </c>
      <c r="I86" s="381">
        <v>0</v>
      </c>
      <c r="J86" s="181">
        <f>ROUND(I86*H86,2)</f>
        <v>0</v>
      </c>
      <c r="K86" s="177" t="s">
        <v>148</v>
      </c>
      <c r="L86" s="182"/>
      <c r="M86" s="183" t="s">
        <v>35</v>
      </c>
      <c r="N86" s="184" t="s">
        <v>47</v>
      </c>
      <c r="O86" s="63"/>
      <c r="P86" s="185">
        <f>O86*H86</f>
        <v>0</v>
      </c>
      <c r="Q86" s="185">
        <v>0</v>
      </c>
      <c r="R86" s="185">
        <f>Q86*H86</f>
        <v>0</v>
      </c>
      <c r="S86" s="185">
        <v>0</v>
      </c>
      <c r="T86" s="186">
        <f>S86*H86</f>
        <v>0</v>
      </c>
      <c r="U86" s="33"/>
      <c r="V86" s="33"/>
      <c r="W86" s="33"/>
      <c r="X86" s="33"/>
      <c r="Y86" s="33"/>
      <c r="Z86" s="33"/>
      <c r="AA86" s="33"/>
      <c r="AB86" s="33"/>
      <c r="AC86" s="33"/>
      <c r="AD86" s="33"/>
      <c r="AE86" s="33"/>
      <c r="AR86" s="187" t="s">
        <v>149</v>
      </c>
      <c r="AT86" s="187" t="s">
        <v>144</v>
      </c>
      <c r="AU86" s="187" t="s">
        <v>76</v>
      </c>
      <c r="AY86" s="16" t="s">
        <v>150</v>
      </c>
      <c r="BE86" s="188">
        <f>IF(N86="základní",J86,0)</f>
        <v>0</v>
      </c>
      <c r="BF86" s="188">
        <f>IF(N86="snížená",J86,0)</f>
        <v>0</v>
      </c>
      <c r="BG86" s="188">
        <f>IF(N86="zákl. přenesená",J86,0)</f>
        <v>0</v>
      </c>
      <c r="BH86" s="188">
        <f>IF(N86="sníž. přenesená",J86,0)</f>
        <v>0</v>
      </c>
      <c r="BI86" s="188">
        <f>IF(N86="nulová",J86,0)</f>
        <v>0</v>
      </c>
      <c r="BJ86" s="16" t="s">
        <v>83</v>
      </c>
      <c r="BK86" s="188">
        <f>ROUND(I86*H86,2)</f>
        <v>0</v>
      </c>
      <c r="BL86" s="16" t="s">
        <v>151</v>
      </c>
      <c r="BM86" s="187" t="s">
        <v>562</v>
      </c>
    </row>
    <row r="87" spans="1:65" s="2" customFormat="1" ht="18" x14ac:dyDescent="0.2">
      <c r="A87" s="33"/>
      <c r="B87" s="34"/>
      <c r="C87" s="35"/>
      <c r="D87" s="191" t="s">
        <v>159</v>
      </c>
      <c r="E87" s="35"/>
      <c r="F87" s="382" t="s">
        <v>563</v>
      </c>
      <c r="G87" s="35"/>
      <c r="H87" s="35"/>
      <c r="I87" s="114"/>
      <c r="J87" s="35"/>
      <c r="K87" s="35"/>
      <c r="L87" s="38"/>
      <c r="M87" s="202"/>
      <c r="N87" s="203"/>
      <c r="O87" s="63"/>
      <c r="P87" s="63"/>
      <c r="Q87" s="63"/>
      <c r="R87" s="63"/>
      <c r="S87" s="63"/>
      <c r="T87" s="64"/>
      <c r="U87" s="33"/>
      <c r="V87" s="33"/>
      <c r="W87" s="33"/>
      <c r="X87" s="33"/>
      <c r="Y87" s="33"/>
      <c r="Z87" s="33"/>
      <c r="AA87" s="33"/>
      <c r="AB87" s="33"/>
      <c r="AC87" s="33"/>
      <c r="AD87" s="33"/>
      <c r="AE87" s="33"/>
      <c r="AT87" s="16" t="s">
        <v>159</v>
      </c>
      <c r="AU87" s="16" t="s">
        <v>76</v>
      </c>
    </row>
    <row r="88" spans="1:65" s="2" customFormat="1" ht="24" customHeight="1" x14ac:dyDescent="0.2">
      <c r="A88" s="33"/>
      <c r="B88" s="34"/>
      <c r="C88" s="175" t="s">
        <v>85</v>
      </c>
      <c r="D88" s="175" t="s">
        <v>144</v>
      </c>
      <c r="E88" s="176" t="s">
        <v>606</v>
      </c>
      <c r="F88" s="177" t="s">
        <v>607</v>
      </c>
      <c r="G88" s="178" t="s">
        <v>147</v>
      </c>
      <c r="H88" s="179">
        <v>4</v>
      </c>
      <c r="I88" s="381">
        <v>0</v>
      </c>
      <c r="J88" s="181">
        <f>ROUND(I88*H88,2)</f>
        <v>0</v>
      </c>
      <c r="K88" s="177" t="s">
        <v>148</v>
      </c>
      <c r="L88" s="182"/>
      <c r="M88" s="183" t="s">
        <v>35</v>
      </c>
      <c r="N88" s="184" t="s">
        <v>47</v>
      </c>
      <c r="O88" s="63"/>
      <c r="P88" s="185">
        <f>O88*H88</f>
        <v>0</v>
      </c>
      <c r="Q88" s="185">
        <v>0</v>
      </c>
      <c r="R88" s="185">
        <f>Q88*H88</f>
        <v>0</v>
      </c>
      <c r="S88" s="185">
        <v>0</v>
      </c>
      <c r="T88" s="186">
        <f>S88*H88</f>
        <v>0</v>
      </c>
      <c r="U88" s="33"/>
      <c r="V88" s="33"/>
      <c r="W88" s="33"/>
      <c r="X88" s="33"/>
      <c r="Y88" s="33"/>
      <c r="Z88" s="33"/>
      <c r="AA88" s="33"/>
      <c r="AB88" s="33"/>
      <c r="AC88" s="33"/>
      <c r="AD88" s="33"/>
      <c r="AE88" s="33"/>
      <c r="AR88" s="187" t="s">
        <v>165</v>
      </c>
      <c r="AT88" s="187" t="s">
        <v>144</v>
      </c>
      <c r="AU88" s="187" t="s">
        <v>76</v>
      </c>
      <c r="AY88" s="16" t="s">
        <v>150</v>
      </c>
      <c r="BE88" s="188">
        <f>IF(N88="základní",J88,0)</f>
        <v>0</v>
      </c>
      <c r="BF88" s="188">
        <f>IF(N88="snížená",J88,0)</f>
        <v>0</v>
      </c>
      <c r="BG88" s="188">
        <f>IF(N88="zákl. přenesená",J88,0)</f>
        <v>0</v>
      </c>
      <c r="BH88" s="188">
        <f>IF(N88="sníž. přenesená",J88,0)</f>
        <v>0</v>
      </c>
      <c r="BI88" s="188">
        <f>IF(N88="nulová",J88,0)</f>
        <v>0</v>
      </c>
      <c r="BJ88" s="16" t="s">
        <v>83</v>
      </c>
      <c r="BK88" s="188">
        <f>ROUND(I88*H88,2)</f>
        <v>0</v>
      </c>
      <c r="BL88" s="16" t="s">
        <v>165</v>
      </c>
      <c r="BM88" s="187" t="s">
        <v>608</v>
      </c>
    </row>
    <row r="89" spans="1:65" s="2" customFormat="1" ht="18" x14ac:dyDescent="0.2">
      <c r="A89" s="33"/>
      <c r="B89" s="34"/>
      <c r="C89" s="35"/>
      <c r="D89" s="191" t="s">
        <v>159</v>
      </c>
      <c r="E89" s="35"/>
      <c r="F89" s="382" t="s">
        <v>563</v>
      </c>
      <c r="G89" s="35"/>
      <c r="H89" s="35"/>
      <c r="I89" s="114"/>
      <c r="J89" s="35"/>
      <c r="K89" s="35"/>
      <c r="L89" s="38"/>
      <c r="M89" s="232"/>
      <c r="N89" s="233"/>
      <c r="O89" s="234"/>
      <c r="P89" s="234"/>
      <c r="Q89" s="234"/>
      <c r="R89" s="234"/>
      <c r="S89" s="234"/>
      <c r="T89" s="235"/>
      <c r="U89" s="33"/>
      <c r="V89" s="33"/>
      <c r="W89" s="33"/>
      <c r="X89" s="33"/>
      <c r="Y89" s="33"/>
      <c r="Z89" s="33"/>
      <c r="AA89" s="33"/>
      <c r="AB89" s="33"/>
      <c r="AC89" s="33"/>
      <c r="AD89" s="33"/>
      <c r="AE89" s="33"/>
      <c r="AT89" s="16" t="s">
        <v>159</v>
      </c>
      <c r="AU89" s="16" t="s">
        <v>76</v>
      </c>
    </row>
    <row r="90" spans="1:65" s="2" customFormat="1" ht="6.95" customHeight="1" x14ac:dyDescent="0.2">
      <c r="A90" s="33"/>
      <c r="B90" s="46"/>
      <c r="C90" s="47"/>
      <c r="D90" s="47"/>
      <c r="E90" s="47"/>
      <c r="F90" s="47"/>
      <c r="G90" s="47"/>
      <c r="H90" s="47"/>
      <c r="I90" s="141"/>
      <c r="J90" s="47"/>
      <c r="K90" s="47"/>
      <c r="L90" s="38"/>
      <c r="M90" s="33"/>
      <c r="O90" s="33"/>
      <c r="P90" s="33"/>
      <c r="Q90" s="33"/>
      <c r="R90" s="33"/>
      <c r="S90" s="33"/>
      <c r="T90" s="33"/>
      <c r="U90" s="33"/>
      <c r="V90" s="33"/>
      <c r="W90" s="33"/>
      <c r="X90" s="33"/>
      <c r="Y90" s="33"/>
      <c r="Z90" s="33"/>
      <c r="AA90" s="33"/>
      <c r="AB90" s="33"/>
      <c r="AC90" s="33"/>
      <c r="AD90" s="33"/>
      <c r="AE90" s="33"/>
    </row>
  </sheetData>
  <sheetProtection algorithmName="SHA-512" hashValue="yiskIO4KDU4ryWt+DNQHwz6yz9zADy3FWpZXq6QSp0w2dnagoYJ6onbqoGn1CPzw1jvK2x63qdHwcRVfpQUBmA==" saltValue="F90880z6y6iwdHFfVUI0hg==" spinCount="100000" sheet="1" objects="1" scenarios="1" formatColumns="0" formatRows="0" autoFilter="0"/>
  <autoFilter ref="C84:K89"/>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03"/>
  <sheetViews>
    <sheetView showGridLines="0" workbookViewId="0"/>
  </sheetViews>
  <sheetFormatPr defaultRowHeight="15" x14ac:dyDescent="0.2"/>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7"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I2" s="107"/>
      <c r="L2" s="330"/>
      <c r="M2" s="330"/>
      <c r="N2" s="330"/>
      <c r="O2" s="330"/>
      <c r="P2" s="330"/>
      <c r="Q2" s="330"/>
      <c r="R2" s="330"/>
      <c r="S2" s="330"/>
      <c r="T2" s="330"/>
      <c r="U2" s="330"/>
      <c r="V2" s="330"/>
      <c r="AT2" s="16" t="s">
        <v>105</v>
      </c>
    </row>
    <row r="3" spans="1:46" s="1" customFormat="1" ht="6.95" customHeight="1" x14ac:dyDescent="0.2">
      <c r="B3" s="108"/>
      <c r="C3" s="109"/>
      <c r="D3" s="109"/>
      <c r="E3" s="109"/>
      <c r="F3" s="109"/>
      <c r="G3" s="109"/>
      <c r="H3" s="109"/>
      <c r="I3" s="110"/>
      <c r="J3" s="109"/>
      <c r="K3" s="109"/>
      <c r="L3" s="19"/>
      <c r="AT3" s="16" t="s">
        <v>85</v>
      </c>
    </row>
    <row r="4" spans="1:46" s="1" customFormat="1" ht="24.95" customHeight="1" x14ac:dyDescent="0.2">
      <c r="B4" s="19"/>
      <c r="D4" s="111" t="s">
        <v>118</v>
      </c>
      <c r="I4" s="107"/>
      <c r="L4" s="19"/>
      <c r="M4" s="112" t="s">
        <v>10</v>
      </c>
      <c r="AT4" s="16" t="s">
        <v>4</v>
      </c>
    </row>
    <row r="5" spans="1:46" s="1" customFormat="1" ht="6.95" customHeight="1" x14ac:dyDescent="0.2">
      <c r="B5" s="19"/>
      <c r="I5" s="107"/>
      <c r="L5" s="19"/>
    </row>
    <row r="6" spans="1:46" s="1" customFormat="1" ht="12" customHeight="1" x14ac:dyDescent="0.2">
      <c r="B6" s="19"/>
      <c r="D6" s="113" t="s">
        <v>16</v>
      </c>
      <c r="I6" s="107"/>
      <c r="L6" s="19"/>
    </row>
    <row r="7" spans="1:46" s="1" customFormat="1" ht="16.5" customHeight="1" x14ac:dyDescent="0.2">
      <c r="B7" s="19"/>
      <c r="E7" s="363" t="str">
        <f>'Rekapitulace stavby'!K6</f>
        <v>Oprava výhybek v žst. Tábor</v>
      </c>
      <c r="F7" s="364"/>
      <c r="G7" s="364"/>
      <c r="H7" s="364"/>
      <c r="I7" s="107"/>
      <c r="L7" s="19"/>
    </row>
    <row r="8" spans="1:46" s="1" customFormat="1" ht="12" customHeight="1" x14ac:dyDescent="0.2">
      <c r="B8" s="19"/>
      <c r="D8" s="113" t="s">
        <v>119</v>
      </c>
      <c r="I8" s="107"/>
      <c r="L8" s="19"/>
    </row>
    <row r="9" spans="1:46" s="2" customFormat="1" ht="16.5" customHeight="1" x14ac:dyDescent="0.2">
      <c r="A9" s="33"/>
      <c r="B9" s="38"/>
      <c r="C9" s="33"/>
      <c r="D9" s="33"/>
      <c r="E9" s="363" t="s">
        <v>609</v>
      </c>
      <c r="F9" s="365"/>
      <c r="G9" s="365"/>
      <c r="H9" s="365"/>
      <c r="I9" s="114"/>
      <c r="J9" s="33"/>
      <c r="K9" s="33"/>
      <c r="L9" s="115"/>
      <c r="S9" s="33"/>
      <c r="T9" s="33"/>
      <c r="U9" s="33"/>
      <c r="V9" s="33"/>
      <c r="W9" s="33"/>
      <c r="X9" s="33"/>
      <c r="Y9" s="33"/>
      <c r="Z9" s="33"/>
      <c r="AA9" s="33"/>
      <c r="AB9" s="33"/>
      <c r="AC9" s="33"/>
      <c r="AD9" s="33"/>
      <c r="AE9" s="33"/>
    </row>
    <row r="10" spans="1:46" s="2" customFormat="1" ht="12" customHeight="1" x14ac:dyDescent="0.2">
      <c r="A10" s="33"/>
      <c r="B10" s="38"/>
      <c r="C10" s="33"/>
      <c r="D10" s="113" t="s">
        <v>121</v>
      </c>
      <c r="E10" s="33"/>
      <c r="F10" s="33"/>
      <c r="G10" s="33"/>
      <c r="H10" s="33"/>
      <c r="I10" s="114"/>
      <c r="J10" s="33"/>
      <c r="K10" s="33"/>
      <c r="L10" s="115"/>
      <c r="S10" s="33"/>
      <c r="T10" s="33"/>
      <c r="U10" s="33"/>
      <c r="V10" s="33"/>
      <c r="W10" s="33"/>
      <c r="X10" s="33"/>
      <c r="Y10" s="33"/>
      <c r="Z10" s="33"/>
      <c r="AA10" s="33"/>
      <c r="AB10" s="33"/>
      <c r="AC10" s="33"/>
      <c r="AD10" s="33"/>
      <c r="AE10" s="33"/>
    </row>
    <row r="11" spans="1:46" s="2" customFormat="1" ht="16.5" customHeight="1" x14ac:dyDescent="0.2">
      <c r="A11" s="33"/>
      <c r="B11" s="38"/>
      <c r="C11" s="33"/>
      <c r="D11" s="33"/>
      <c r="E11" s="366" t="s">
        <v>610</v>
      </c>
      <c r="F11" s="365"/>
      <c r="G11" s="365"/>
      <c r="H11" s="365"/>
      <c r="I11" s="114"/>
      <c r="J11" s="33"/>
      <c r="K11" s="33"/>
      <c r="L11" s="115"/>
      <c r="S11" s="33"/>
      <c r="T11" s="33"/>
      <c r="U11" s="33"/>
      <c r="V11" s="33"/>
      <c r="W11" s="33"/>
      <c r="X11" s="33"/>
      <c r="Y11" s="33"/>
      <c r="Z11" s="33"/>
      <c r="AA11" s="33"/>
      <c r="AB11" s="33"/>
      <c r="AC11" s="33"/>
      <c r="AD11" s="33"/>
      <c r="AE11" s="33"/>
    </row>
    <row r="12" spans="1:46" s="2" customFormat="1" ht="11.25" x14ac:dyDescent="0.2">
      <c r="A12" s="33"/>
      <c r="B12" s="38"/>
      <c r="C12" s="33"/>
      <c r="D12" s="33"/>
      <c r="E12" s="33"/>
      <c r="F12" s="33"/>
      <c r="G12" s="33"/>
      <c r="H12" s="33"/>
      <c r="I12" s="114"/>
      <c r="J12" s="33"/>
      <c r="K12" s="33"/>
      <c r="L12" s="115"/>
      <c r="S12" s="33"/>
      <c r="T12" s="33"/>
      <c r="U12" s="33"/>
      <c r="V12" s="33"/>
      <c r="W12" s="33"/>
      <c r="X12" s="33"/>
      <c r="Y12" s="33"/>
      <c r="Z12" s="33"/>
      <c r="AA12" s="33"/>
      <c r="AB12" s="33"/>
      <c r="AC12" s="33"/>
      <c r="AD12" s="33"/>
      <c r="AE12" s="33"/>
    </row>
    <row r="13" spans="1:46" s="2" customFormat="1" ht="12" customHeight="1" x14ac:dyDescent="0.2">
      <c r="A13" s="33"/>
      <c r="B13" s="38"/>
      <c r="C13" s="33"/>
      <c r="D13" s="113" t="s">
        <v>18</v>
      </c>
      <c r="E13" s="33"/>
      <c r="F13" s="102" t="s">
        <v>19</v>
      </c>
      <c r="G13" s="33"/>
      <c r="H13" s="33"/>
      <c r="I13" s="116" t="s">
        <v>20</v>
      </c>
      <c r="J13" s="102" t="s">
        <v>21</v>
      </c>
      <c r="K13" s="33"/>
      <c r="L13" s="115"/>
      <c r="S13" s="33"/>
      <c r="T13" s="33"/>
      <c r="U13" s="33"/>
      <c r="V13" s="33"/>
      <c r="W13" s="33"/>
      <c r="X13" s="33"/>
      <c r="Y13" s="33"/>
      <c r="Z13" s="33"/>
      <c r="AA13" s="33"/>
      <c r="AB13" s="33"/>
      <c r="AC13" s="33"/>
      <c r="AD13" s="33"/>
      <c r="AE13" s="33"/>
    </row>
    <row r="14" spans="1:46" s="2" customFormat="1" ht="12" customHeight="1" x14ac:dyDescent="0.2">
      <c r="A14" s="33"/>
      <c r="B14" s="38"/>
      <c r="C14" s="33"/>
      <c r="D14" s="113" t="s">
        <v>22</v>
      </c>
      <c r="E14" s="33"/>
      <c r="F14" s="102" t="s">
        <v>23</v>
      </c>
      <c r="G14" s="33"/>
      <c r="H14" s="33"/>
      <c r="I14" s="116" t="s">
        <v>24</v>
      </c>
      <c r="J14" s="117" t="str">
        <f>'Rekapitulace stavby'!AN8</f>
        <v>25. 11. 2019</v>
      </c>
      <c r="K14" s="33"/>
      <c r="L14" s="115"/>
      <c r="S14" s="33"/>
      <c r="T14" s="33"/>
      <c r="U14" s="33"/>
      <c r="V14" s="33"/>
      <c r="W14" s="33"/>
      <c r="X14" s="33"/>
      <c r="Y14" s="33"/>
      <c r="Z14" s="33"/>
      <c r="AA14" s="33"/>
      <c r="AB14" s="33"/>
      <c r="AC14" s="33"/>
      <c r="AD14" s="33"/>
      <c r="AE14" s="33"/>
    </row>
    <row r="15" spans="1:46" s="2" customFormat="1" ht="10.9" customHeight="1" x14ac:dyDescent="0.2">
      <c r="A15" s="33"/>
      <c r="B15" s="38"/>
      <c r="C15" s="33"/>
      <c r="D15" s="33"/>
      <c r="E15" s="33"/>
      <c r="F15" s="33"/>
      <c r="G15" s="33"/>
      <c r="H15" s="33"/>
      <c r="I15" s="114"/>
      <c r="J15" s="33"/>
      <c r="K15" s="33"/>
      <c r="L15" s="115"/>
      <c r="S15" s="33"/>
      <c r="T15" s="33"/>
      <c r="U15" s="33"/>
      <c r="V15" s="33"/>
      <c r="W15" s="33"/>
      <c r="X15" s="33"/>
      <c r="Y15" s="33"/>
      <c r="Z15" s="33"/>
      <c r="AA15" s="33"/>
      <c r="AB15" s="33"/>
      <c r="AC15" s="33"/>
      <c r="AD15" s="33"/>
      <c r="AE15" s="33"/>
    </row>
    <row r="16" spans="1:46" s="2" customFormat="1" ht="12" customHeight="1" x14ac:dyDescent="0.2">
      <c r="A16" s="33"/>
      <c r="B16" s="38"/>
      <c r="C16" s="33"/>
      <c r="D16" s="113" t="s">
        <v>26</v>
      </c>
      <c r="E16" s="33"/>
      <c r="F16" s="33"/>
      <c r="G16" s="33"/>
      <c r="H16" s="33"/>
      <c r="I16" s="116" t="s">
        <v>27</v>
      </c>
      <c r="J16" s="102" t="s">
        <v>28</v>
      </c>
      <c r="K16" s="33"/>
      <c r="L16" s="115"/>
      <c r="S16" s="33"/>
      <c r="T16" s="33"/>
      <c r="U16" s="33"/>
      <c r="V16" s="33"/>
      <c r="W16" s="33"/>
      <c r="X16" s="33"/>
      <c r="Y16" s="33"/>
      <c r="Z16" s="33"/>
      <c r="AA16" s="33"/>
      <c r="AB16" s="33"/>
      <c r="AC16" s="33"/>
      <c r="AD16" s="33"/>
      <c r="AE16" s="33"/>
    </row>
    <row r="17" spans="1:31" s="2" customFormat="1" ht="18" customHeight="1" x14ac:dyDescent="0.2">
      <c r="A17" s="33"/>
      <c r="B17" s="38"/>
      <c r="C17" s="33"/>
      <c r="D17" s="33"/>
      <c r="E17" s="102" t="s">
        <v>29</v>
      </c>
      <c r="F17" s="33"/>
      <c r="G17" s="33"/>
      <c r="H17" s="33"/>
      <c r="I17" s="116" t="s">
        <v>30</v>
      </c>
      <c r="J17" s="102" t="s">
        <v>31</v>
      </c>
      <c r="K17" s="33"/>
      <c r="L17" s="115"/>
      <c r="S17" s="33"/>
      <c r="T17" s="33"/>
      <c r="U17" s="33"/>
      <c r="V17" s="33"/>
      <c r="W17" s="33"/>
      <c r="X17" s="33"/>
      <c r="Y17" s="33"/>
      <c r="Z17" s="33"/>
      <c r="AA17" s="33"/>
      <c r="AB17" s="33"/>
      <c r="AC17" s="33"/>
      <c r="AD17" s="33"/>
      <c r="AE17" s="33"/>
    </row>
    <row r="18" spans="1:31" s="2" customFormat="1" ht="6.95" customHeight="1" x14ac:dyDescent="0.2">
      <c r="A18" s="33"/>
      <c r="B18" s="38"/>
      <c r="C18" s="33"/>
      <c r="D18" s="33"/>
      <c r="E18" s="33"/>
      <c r="F18" s="33"/>
      <c r="G18" s="33"/>
      <c r="H18" s="33"/>
      <c r="I18" s="114"/>
      <c r="J18" s="33"/>
      <c r="K18" s="33"/>
      <c r="L18" s="115"/>
      <c r="S18" s="33"/>
      <c r="T18" s="33"/>
      <c r="U18" s="33"/>
      <c r="V18" s="33"/>
      <c r="W18" s="33"/>
      <c r="X18" s="33"/>
      <c r="Y18" s="33"/>
      <c r="Z18" s="33"/>
      <c r="AA18" s="33"/>
      <c r="AB18" s="33"/>
      <c r="AC18" s="33"/>
      <c r="AD18" s="33"/>
      <c r="AE18" s="33"/>
    </row>
    <row r="19" spans="1:31" s="2" customFormat="1" ht="12" customHeight="1" x14ac:dyDescent="0.2">
      <c r="A19" s="33"/>
      <c r="B19" s="38"/>
      <c r="C19" s="33"/>
      <c r="D19" s="113" t="s">
        <v>32</v>
      </c>
      <c r="E19" s="33"/>
      <c r="F19" s="33"/>
      <c r="G19" s="33"/>
      <c r="H19" s="33"/>
      <c r="I19" s="116" t="s">
        <v>27</v>
      </c>
      <c r="J19" s="29" t="str">
        <f>'Rekapitulace stavby'!AN13</f>
        <v>Vyplň údaj</v>
      </c>
      <c r="K19" s="33"/>
      <c r="L19" s="115"/>
      <c r="S19" s="33"/>
      <c r="T19" s="33"/>
      <c r="U19" s="33"/>
      <c r="V19" s="33"/>
      <c r="W19" s="33"/>
      <c r="X19" s="33"/>
      <c r="Y19" s="33"/>
      <c r="Z19" s="33"/>
      <c r="AA19" s="33"/>
      <c r="AB19" s="33"/>
      <c r="AC19" s="33"/>
      <c r="AD19" s="33"/>
      <c r="AE19" s="33"/>
    </row>
    <row r="20" spans="1:31" s="2" customFormat="1" ht="18" customHeight="1" x14ac:dyDescent="0.2">
      <c r="A20" s="33"/>
      <c r="B20" s="38"/>
      <c r="C20" s="33"/>
      <c r="D20" s="33"/>
      <c r="E20" s="367" t="str">
        <f>'Rekapitulace stavby'!E14</f>
        <v>Vyplň údaj</v>
      </c>
      <c r="F20" s="368"/>
      <c r="G20" s="368"/>
      <c r="H20" s="368"/>
      <c r="I20" s="116" t="s">
        <v>30</v>
      </c>
      <c r="J20" s="29" t="str">
        <f>'Rekapitulace stavby'!AN14</f>
        <v>Vyplň údaj</v>
      </c>
      <c r="K20" s="33"/>
      <c r="L20" s="115"/>
      <c r="S20" s="33"/>
      <c r="T20" s="33"/>
      <c r="U20" s="33"/>
      <c r="V20" s="33"/>
      <c r="W20" s="33"/>
      <c r="X20" s="33"/>
      <c r="Y20" s="33"/>
      <c r="Z20" s="33"/>
      <c r="AA20" s="33"/>
      <c r="AB20" s="33"/>
      <c r="AC20" s="33"/>
      <c r="AD20" s="33"/>
      <c r="AE20" s="33"/>
    </row>
    <row r="21" spans="1:31" s="2" customFormat="1" ht="6.95" customHeight="1" x14ac:dyDescent="0.2">
      <c r="A21" s="33"/>
      <c r="B21" s="38"/>
      <c r="C21" s="33"/>
      <c r="D21" s="33"/>
      <c r="E21" s="33"/>
      <c r="F21" s="33"/>
      <c r="G21" s="33"/>
      <c r="H21" s="33"/>
      <c r="I21" s="114"/>
      <c r="J21" s="33"/>
      <c r="K21" s="33"/>
      <c r="L21" s="115"/>
      <c r="S21" s="33"/>
      <c r="T21" s="33"/>
      <c r="U21" s="33"/>
      <c r="V21" s="33"/>
      <c r="W21" s="33"/>
      <c r="X21" s="33"/>
      <c r="Y21" s="33"/>
      <c r="Z21" s="33"/>
      <c r="AA21" s="33"/>
      <c r="AB21" s="33"/>
      <c r="AC21" s="33"/>
      <c r="AD21" s="33"/>
      <c r="AE21" s="33"/>
    </row>
    <row r="22" spans="1:31" s="2" customFormat="1" ht="12" customHeight="1" x14ac:dyDescent="0.2">
      <c r="A22" s="33"/>
      <c r="B22" s="38"/>
      <c r="C22" s="33"/>
      <c r="D22" s="113" t="s">
        <v>34</v>
      </c>
      <c r="E22" s="33"/>
      <c r="F22" s="33"/>
      <c r="G22" s="33"/>
      <c r="H22" s="33"/>
      <c r="I22" s="116" t="s">
        <v>27</v>
      </c>
      <c r="J22" s="102" t="str">
        <f>IF('Rekapitulace stavby'!AN16="","",'Rekapitulace stavby'!AN16)</f>
        <v/>
      </c>
      <c r="K22" s="33"/>
      <c r="L22" s="115"/>
      <c r="S22" s="33"/>
      <c r="T22" s="33"/>
      <c r="U22" s="33"/>
      <c r="V22" s="33"/>
      <c r="W22" s="33"/>
      <c r="X22" s="33"/>
      <c r="Y22" s="33"/>
      <c r="Z22" s="33"/>
      <c r="AA22" s="33"/>
      <c r="AB22" s="33"/>
      <c r="AC22" s="33"/>
      <c r="AD22" s="33"/>
      <c r="AE22" s="33"/>
    </row>
    <row r="23" spans="1:31" s="2" customFormat="1" ht="18" customHeight="1" x14ac:dyDescent="0.2">
      <c r="A23" s="33"/>
      <c r="B23" s="38"/>
      <c r="C23" s="33"/>
      <c r="D23" s="33"/>
      <c r="E23" s="102" t="str">
        <f>IF('Rekapitulace stavby'!E17="","",'Rekapitulace stavby'!E17)</f>
        <v xml:space="preserve"> </v>
      </c>
      <c r="F23" s="33"/>
      <c r="G23" s="33"/>
      <c r="H23" s="33"/>
      <c r="I23" s="116" t="s">
        <v>30</v>
      </c>
      <c r="J23" s="102" t="str">
        <f>IF('Rekapitulace stavby'!AN17="","",'Rekapitulace stavby'!AN17)</f>
        <v/>
      </c>
      <c r="K23" s="33"/>
      <c r="L23" s="115"/>
      <c r="S23" s="33"/>
      <c r="T23" s="33"/>
      <c r="U23" s="33"/>
      <c r="V23" s="33"/>
      <c r="W23" s="33"/>
      <c r="X23" s="33"/>
      <c r="Y23" s="33"/>
      <c r="Z23" s="33"/>
      <c r="AA23" s="33"/>
      <c r="AB23" s="33"/>
      <c r="AC23" s="33"/>
      <c r="AD23" s="33"/>
      <c r="AE23" s="33"/>
    </row>
    <row r="24" spans="1:31" s="2" customFormat="1" ht="6.95" customHeight="1" x14ac:dyDescent="0.2">
      <c r="A24" s="33"/>
      <c r="B24" s="38"/>
      <c r="C24" s="33"/>
      <c r="D24" s="33"/>
      <c r="E24" s="33"/>
      <c r="F24" s="33"/>
      <c r="G24" s="33"/>
      <c r="H24" s="33"/>
      <c r="I24" s="114"/>
      <c r="J24" s="33"/>
      <c r="K24" s="33"/>
      <c r="L24" s="115"/>
      <c r="S24" s="33"/>
      <c r="T24" s="33"/>
      <c r="U24" s="33"/>
      <c r="V24" s="33"/>
      <c r="W24" s="33"/>
      <c r="X24" s="33"/>
      <c r="Y24" s="33"/>
      <c r="Z24" s="33"/>
      <c r="AA24" s="33"/>
      <c r="AB24" s="33"/>
      <c r="AC24" s="33"/>
      <c r="AD24" s="33"/>
      <c r="AE24" s="33"/>
    </row>
    <row r="25" spans="1:31" s="2" customFormat="1" ht="12" customHeight="1" x14ac:dyDescent="0.2">
      <c r="A25" s="33"/>
      <c r="B25" s="38"/>
      <c r="C25" s="33"/>
      <c r="D25" s="113" t="s">
        <v>38</v>
      </c>
      <c r="E25" s="33"/>
      <c r="F25" s="33"/>
      <c r="G25" s="33"/>
      <c r="H25" s="33"/>
      <c r="I25" s="116" t="s">
        <v>27</v>
      </c>
      <c r="J25" s="102" t="s">
        <v>35</v>
      </c>
      <c r="K25" s="33"/>
      <c r="L25" s="115"/>
      <c r="S25" s="33"/>
      <c r="T25" s="33"/>
      <c r="U25" s="33"/>
      <c r="V25" s="33"/>
      <c r="W25" s="33"/>
      <c r="X25" s="33"/>
      <c r="Y25" s="33"/>
      <c r="Z25" s="33"/>
      <c r="AA25" s="33"/>
      <c r="AB25" s="33"/>
      <c r="AC25" s="33"/>
      <c r="AD25" s="33"/>
      <c r="AE25" s="33"/>
    </row>
    <row r="26" spans="1:31" s="2" customFormat="1" ht="18" customHeight="1" x14ac:dyDescent="0.2">
      <c r="A26" s="33"/>
      <c r="B26" s="38"/>
      <c r="C26" s="33"/>
      <c r="D26" s="33"/>
      <c r="E26" s="102" t="s">
        <v>39</v>
      </c>
      <c r="F26" s="33"/>
      <c r="G26" s="33"/>
      <c r="H26" s="33"/>
      <c r="I26" s="116" t="s">
        <v>30</v>
      </c>
      <c r="J26" s="102" t="s">
        <v>35</v>
      </c>
      <c r="K26" s="33"/>
      <c r="L26" s="115"/>
      <c r="S26" s="33"/>
      <c r="T26" s="33"/>
      <c r="U26" s="33"/>
      <c r="V26" s="33"/>
      <c r="W26" s="33"/>
      <c r="X26" s="33"/>
      <c r="Y26" s="33"/>
      <c r="Z26" s="33"/>
      <c r="AA26" s="33"/>
      <c r="AB26" s="33"/>
      <c r="AC26" s="33"/>
      <c r="AD26" s="33"/>
      <c r="AE26" s="33"/>
    </row>
    <row r="27" spans="1:31" s="2" customFormat="1" ht="6.95" customHeight="1" x14ac:dyDescent="0.2">
      <c r="A27" s="33"/>
      <c r="B27" s="38"/>
      <c r="C27" s="33"/>
      <c r="D27" s="33"/>
      <c r="E27" s="33"/>
      <c r="F27" s="33"/>
      <c r="G27" s="33"/>
      <c r="H27" s="33"/>
      <c r="I27" s="114"/>
      <c r="J27" s="33"/>
      <c r="K27" s="33"/>
      <c r="L27" s="115"/>
      <c r="S27" s="33"/>
      <c r="T27" s="33"/>
      <c r="U27" s="33"/>
      <c r="V27" s="33"/>
      <c r="W27" s="33"/>
      <c r="X27" s="33"/>
      <c r="Y27" s="33"/>
      <c r="Z27" s="33"/>
      <c r="AA27" s="33"/>
      <c r="AB27" s="33"/>
      <c r="AC27" s="33"/>
      <c r="AD27" s="33"/>
      <c r="AE27" s="33"/>
    </row>
    <row r="28" spans="1:31" s="2" customFormat="1" ht="12" customHeight="1" x14ac:dyDescent="0.2">
      <c r="A28" s="33"/>
      <c r="B28" s="38"/>
      <c r="C28" s="33"/>
      <c r="D28" s="113" t="s">
        <v>40</v>
      </c>
      <c r="E28" s="33"/>
      <c r="F28" s="33"/>
      <c r="G28" s="33"/>
      <c r="H28" s="33"/>
      <c r="I28" s="114"/>
      <c r="J28" s="33"/>
      <c r="K28" s="33"/>
      <c r="L28" s="115"/>
      <c r="S28" s="33"/>
      <c r="T28" s="33"/>
      <c r="U28" s="33"/>
      <c r="V28" s="33"/>
      <c r="W28" s="33"/>
      <c r="X28" s="33"/>
      <c r="Y28" s="33"/>
      <c r="Z28" s="33"/>
      <c r="AA28" s="33"/>
      <c r="AB28" s="33"/>
      <c r="AC28" s="33"/>
      <c r="AD28" s="33"/>
      <c r="AE28" s="33"/>
    </row>
    <row r="29" spans="1:31" s="8" customFormat="1" ht="16.5" customHeight="1" x14ac:dyDescent="0.2">
      <c r="A29" s="118"/>
      <c r="B29" s="119"/>
      <c r="C29" s="118"/>
      <c r="D29" s="118"/>
      <c r="E29" s="369" t="s">
        <v>35</v>
      </c>
      <c r="F29" s="369"/>
      <c r="G29" s="369"/>
      <c r="H29" s="369"/>
      <c r="I29" s="120"/>
      <c r="J29" s="118"/>
      <c r="K29" s="118"/>
      <c r="L29" s="121"/>
      <c r="S29" s="118"/>
      <c r="T29" s="118"/>
      <c r="U29" s="118"/>
      <c r="V29" s="118"/>
      <c r="W29" s="118"/>
      <c r="X29" s="118"/>
      <c r="Y29" s="118"/>
      <c r="Z29" s="118"/>
      <c r="AA29" s="118"/>
      <c r="AB29" s="118"/>
      <c r="AC29" s="118"/>
      <c r="AD29" s="118"/>
      <c r="AE29" s="118"/>
    </row>
    <row r="30" spans="1:31" s="2" customFormat="1" ht="6.95" customHeight="1" x14ac:dyDescent="0.2">
      <c r="A30" s="33"/>
      <c r="B30" s="38"/>
      <c r="C30" s="33"/>
      <c r="D30" s="33"/>
      <c r="E30" s="33"/>
      <c r="F30" s="33"/>
      <c r="G30" s="33"/>
      <c r="H30" s="33"/>
      <c r="I30" s="114"/>
      <c r="J30" s="33"/>
      <c r="K30" s="33"/>
      <c r="L30" s="115"/>
      <c r="S30" s="33"/>
      <c r="T30" s="33"/>
      <c r="U30" s="33"/>
      <c r="V30" s="33"/>
      <c r="W30" s="33"/>
      <c r="X30" s="33"/>
      <c r="Y30" s="33"/>
      <c r="Z30" s="33"/>
      <c r="AA30" s="33"/>
      <c r="AB30" s="33"/>
      <c r="AC30" s="33"/>
      <c r="AD30" s="33"/>
      <c r="AE30" s="33"/>
    </row>
    <row r="31" spans="1:31" s="2" customFormat="1" ht="6.95" customHeight="1" x14ac:dyDescent="0.2">
      <c r="A31" s="33"/>
      <c r="B31" s="38"/>
      <c r="C31" s="33"/>
      <c r="D31" s="122"/>
      <c r="E31" s="122"/>
      <c r="F31" s="122"/>
      <c r="G31" s="122"/>
      <c r="H31" s="122"/>
      <c r="I31" s="123"/>
      <c r="J31" s="122"/>
      <c r="K31" s="122"/>
      <c r="L31" s="115"/>
      <c r="S31" s="33"/>
      <c r="T31" s="33"/>
      <c r="U31" s="33"/>
      <c r="V31" s="33"/>
      <c r="W31" s="33"/>
      <c r="X31" s="33"/>
      <c r="Y31" s="33"/>
      <c r="Z31" s="33"/>
      <c r="AA31" s="33"/>
      <c r="AB31" s="33"/>
      <c r="AC31" s="33"/>
      <c r="AD31" s="33"/>
      <c r="AE31" s="33"/>
    </row>
    <row r="32" spans="1:31" s="2" customFormat="1" ht="25.35" customHeight="1" x14ac:dyDescent="0.2">
      <c r="A32" s="33"/>
      <c r="B32" s="38"/>
      <c r="C32" s="33"/>
      <c r="D32" s="124" t="s">
        <v>42</v>
      </c>
      <c r="E32" s="33"/>
      <c r="F32" s="33"/>
      <c r="G32" s="33"/>
      <c r="H32" s="33"/>
      <c r="I32" s="114"/>
      <c r="J32" s="125">
        <f>ROUND(J88, 2)</f>
        <v>0</v>
      </c>
      <c r="K32" s="33"/>
      <c r="L32" s="115"/>
      <c r="S32" s="33"/>
      <c r="T32" s="33"/>
      <c r="U32" s="33"/>
      <c r="V32" s="33"/>
      <c r="W32" s="33"/>
      <c r="X32" s="33"/>
      <c r="Y32" s="33"/>
      <c r="Z32" s="33"/>
      <c r="AA32" s="33"/>
      <c r="AB32" s="33"/>
      <c r="AC32" s="33"/>
      <c r="AD32" s="33"/>
      <c r="AE32" s="33"/>
    </row>
    <row r="33" spans="1:31" s="2" customFormat="1" ht="6.95" customHeight="1" x14ac:dyDescent="0.2">
      <c r="A33" s="33"/>
      <c r="B33" s="38"/>
      <c r="C33" s="33"/>
      <c r="D33" s="122"/>
      <c r="E33" s="122"/>
      <c r="F33" s="122"/>
      <c r="G33" s="122"/>
      <c r="H33" s="122"/>
      <c r="I33" s="123"/>
      <c r="J33" s="122"/>
      <c r="K33" s="122"/>
      <c r="L33" s="115"/>
      <c r="S33" s="33"/>
      <c r="T33" s="33"/>
      <c r="U33" s="33"/>
      <c r="V33" s="33"/>
      <c r="W33" s="33"/>
      <c r="X33" s="33"/>
      <c r="Y33" s="33"/>
      <c r="Z33" s="33"/>
      <c r="AA33" s="33"/>
      <c r="AB33" s="33"/>
      <c r="AC33" s="33"/>
      <c r="AD33" s="33"/>
      <c r="AE33" s="33"/>
    </row>
    <row r="34" spans="1:31" s="2" customFormat="1" ht="14.45" customHeight="1" x14ac:dyDescent="0.2">
      <c r="A34" s="33"/>
      <c r="B34" s="38"/>
      <c r="C34" s="33"/>
      <c r="D34" s="33"/>
      <c r="E34" s="33"/>
      <c r="F34" s="126" t="s">
        <v>44</v>
      </c>
      <c r="G34" s="33"/>
      <c r="H34" s="33"/>
      <c r="I34" s="127" t="s">
        <v>43</v>
      </c>
      <c r="J34" s="126" t="s">
        <v>45</v>
      </c>
      <c r="K34" s="33"/>
      <c r="L34" s="115"/>
      <c r="S34" s="33"/>
      <c r="T34" s="33"/>
      <c r="U34" s="33"/>
      <c r="V34" s="33"/>
      <c r="W34" s="33"/>
      <c r="X34" s="33"/>
      <c r="Y34" s="33"/>
      <c r="Z34" s="33"/>
      <c r="AA34" s="33"/>
      <c r="AB34" s="33"/>
      <c r="AC34" s="33"/>
      <c r="AD34" s="33"/>
      <c r="AE34" s="33"/>
    </row>
    <row r="35" spans="1:31" s="2" customFormat="1" ht="14.45" customHeight="1" x14ac:dyDescent="0.2">
      <c r="A35" s="33"/>
      <c r="B35" s="38"/>
      <c r="C35" s="33"/>
      <c r="D35" s="128" t="s">
        <v>46</v>
      </c>
      <c r="E35" s="113" t="s">
        <v>47</v>
      </c>
      <c r="F35" s="129">
        <f>ROUND((SUM(BE88:BE302)),  2)</f>
        <v>0</v>
      </c>
      <c r="G35" s="33"/>
      <c r="H35" s="33"/>
      <c r="I35" s="130">
        <v>0.21</v>
      </c>
      <c r="J35" s="129">
        <f>ROUND(((SUM(BE88:BE302))*I35),  2)</f>
        <v>0</v>
      </c>
      <c r="K35" s="33"/>
      <c r="L35" s="115"/>
      <c r="S35" s="33"/>
      <c r="T35" s="33"/>
      <c r="U35" s="33"/>
      <c r="V35" s="33"/>
      <c r="W35" s="33"/>
      <c r="X35" s="33"/>
      <c r="Y35" s="33"/>
      <c r="Z35" s="33"/>
      <c r="AA35" s="33"/>
      <c r="AB35" s="33"/>
      <c r="AC35" s="33"/>
      <c r="AD35" s="33"/>
      <c r="AE35" s="33"/>
    </row>
    <row r="36" spans="1:31" s="2" customFormat="1" ht="14.45" customHeight="1" x14ac:dyDescent="0.2">
      <c r="A36" s="33"/>
      <c r="B36" s="38"/>
      <c r="C36" s="33"/>
      <c r="D36" s="33"/>
      <c r="E36" s="113" t="s">
        <v>48</v>
      </c>
      <c r="F36" s="129">
        <f>ROUND((SUM(BF88:BF302)),  2)</f>
        <v>0</v>
      </c>
      <c r="G36" s="33"/>
      <c r="H36" s="33"/>
      <c r="I36" s="130">
        <v>0.15</v>
      </c>
      <c r="J36" s="129">
        <f>ROUND(((SUM(BF88:BF302))*I36),  2)</f>
        <v>0</v>
      </c>
      <c r="K36" s="33"/>
      <c r="L36" s="115"/>
      <c r="S36" s="33"/>
      <c r="T36" s="33"/>
      <c r="U36" s="33"/>
      <c r="V36" s="33"/>
      <c r="W36" s="33"/>
      <c r="X36" s="33"/>
      <c r="Y36" s="33"/>
      <c r="Z36" s="33"/>
      <c r="AA36" s="33"/>
      <c r="AB36" s="33"/>
      <c r="AC36" s="33"/>
      <c r="AD36" s="33"/>
      <c r="AE36" s="33"/>
    </row>
    <row r="37" spans="1:31" s="2" customFormat="1" ht="14.45" hidden="1" customHeight="1" x14ac:dyDescent="0.2">
      <c r="A37" s="33"/>
      <c r="B37" s="38"/>
      <c r="C37" s="33"/>
      <c r="D37" s="33"/>
      <c r="E37" s="113" t="s">
        <v>49</v>
      </c>
      <c r="F37" s="129">
        <f>ROUND((SUM(BG88:BG302)),  2)</f>
        <v>0</v>
      </c>
      <c r="G37" s="33"/>
      <c r="H37" s="33"/>
      <c r="I37" s="130">
        <v>0.21</v>
      </c>
      <c r="J37" s="129">
        <f>0</f>
        <v>0</v>
      </c>
      <c r="K37" s="33"/>
      <c r="L37" s="115"/>
      <c r="S37" s="33"/>
      <c r="T37" s="33"/>
      <c r="U37" s="33"/>
      <c r="V37" s="33"/>
      <c r="W37" s="33"/>
      <c r="X37" s="33"/>
      <c r="Y37" s="33"/>
      <c r="Z37" s="33"/>
      <c r="AA37" s="33"/>
      <c r="AB37" s="33"/>
      <c r="AC37" s="33"/>
      <c r="AD37" s="33"/>
      <c r="AE37" s="33"/>
    </row>
    <row r="38" spans="1:31" s="2" customFormat="1" ht="14.45" hidden="1" customHeight="1" x14ac:dyDescent="0.2">
      <c r="A38" s="33"/>
      <c r="B38" s="38"/>
      <c r="C38" s="33"/>
      <c r="D38" s="33"/>
      <c r="E38" s="113" t="s">
        <v>50</v>
      </c>
      <c r="F38" s="129">
        <f>ROUND((SUM(BH88:BH302)),  2)</f>
        <v>0</v>
      </c>
      <c r="G38" s="33"/>
      <c r="H38" s="33"/>
      <c r="I38" s="130">
        <v>0.15</v>
      </c>
      <c r="J38" s="129">
        <f>0</f>
        <v>0</v>
      </c>
      <c r="K38" s="33"/>
      <c r="L38" s="115"/>
      <c r="S38" s="33"/>
      <c r="T38" s="33"/>
      <c r="U38" s="33"/>
      <c r="V38" s="33"/>
      <c r="W38" s="33"/>
      <c r="X38" s="33"/>
      <c r="Y38" s="33"/>
      <c r="Z38" s="33"/>
      <c r="AA38" s="33"/>
      <c r="AB38" s="33"/>
      <c r="AC38" s="33"/>
      <c r="AD38" s="33"/>
      <c r="AE38" s="33"/>
    </row>
    <row r="39" spans="1:31" s="2" customFormat="1" ht="14.45" hidden="1" customHeight="1" x14ac:dyDescent="0.2">
      <c r="A39" s="33"/>
      <c r="B39" s="38"/>
      <c r="C39" s="33"/>
      <c r="D39" s="33"/>
      <c r="E39" s="113" t="s">
        <v>51</v>
      </c>
      <c r="F39" s="129">
        <f>ROUND((SUM(BI88:BI302)),  2)</f>
        <v>0</v>
      </c>
      <c r="G39" s="33"/>
      <c r="H39" s="33"/>
      <c r="I39" s="130">
        <v>0</v>
      </c>
      <c r="J39" s="129">
        <f>0</f>
        <v>0</v>
      </c>
      <c r="K39" s="33"/>
      <c r="L39" s="115"/>
      <c r="S39" s="33"/>
      <c r="T39" s="33"/>
      <c r="U39" s="33"/>
      <c r="V39" s="33"/>
      <c r="W39" s="33"/>
      <c r="X39" s="33"/>
      <c r="Y39" s="33"/>
      <c r="Z39" s="33"/>
      <c r="AA39" s="33"/>
      <c r="AB39" s="33"/>
      <c r="AC39" s="33"/>
      <c r="AD39" s="33"/>
      <c r="AE39" s="33"/>
    </row>
    <row r="40" spans="1:31" s="2" customFormat="1" ht="6.95" customHeight="1" x14ac:dyDescent="0.2">
      <c r="A40" s="33"/>
      <c r="B40" s="38"/>
      <c r="C40" s="33"/>
      <c r="D40" s="33"/>
      <c r="E40" s="33"/>
      <c r="F40" s="33"/>
      <c r="G40" s="33"/>
      <c r="H40" s="33"/>
      <c r="I40" s="114"/>
      <c r="J40" s="33"/>
      <c r="K40" s="33"/>
      <c r="L40" s="115"/>
      <c r="S40" s="33"/>
      <c r="T40" s="33"/>
      <c r="U40" s="33"/>
      <c r="V40" s="33"/>
      <c r="W40" s="33"/>
      <c r="X40" s="33"/>
      <c r="Y40" s="33"/>
      <c r="Z40" s="33"/>
      <c r="AA40" s="33"/>
      <c r="AB40" s="33"/>
      <c r="AC40" s="33"/>
      <c r="AD40" s="33"/>
      <c r="AE40" s="33"/>
    </row>
    <row r="41" spans="1:31" s="2" customFormat="1" ht="25.35" customHeight="1" x14ac:dyDescent="0.2">
      <c r="A41" s="33"/>
      <c r="B41" s="38"/>
      <c r="C41" s="131"/>
      <c r="D41" s="132" t="s">
        <v>52</v>
      </c>
      <c r="E41" s="133"/>
      <c r="F41" s="133"/>
      <c r="G41" s="134" t="s">
        <v>53</v>
      </c>
      <c r="H41" s="135" t="s">
        <v>54</v>
      </c>
      <c r="I41" s="136"/>
      <c r="J41" s="137">
        <f>SUM(J32:J39)</f>
        <v>0</v>
      </c>
      <c r="K41" s="138"/>
      <c r="L41" s="115"/>
      <c r="S41" s="33"/>
      <c r="T41" s="33"/>
      <c r="U41" s="33"/>
      <c r="V41" s="33"/>
      <c r="W41" s="33"/>
      <c r="X41" s="33"/>
      <c r="Y41" s="33"/>
      <c r="Z41" s="33"/>
      <c r="AA41" s="33"/>
      <c r="AB41" s="33"/>
      <c r="AC41" s="33"/>
      <c r="AD41" s="33"/>
      <c r="AE41" s="33"/>
    </row>
    <row r="42" spans="1:31" s="2" customFormat="1" ht="14.45" customHeight="1" x14ac:dyDescent="0.2">
      <c r="A42" s="33"/>
      <c r="B42" s="139"/>
      <c r="C42" s="140"/>
      <c r="D42" s="140"/>
      <c r="E42" s="140"/>
      <c r="F42" s="140"/>
      <c r="G42" s="140"/>
      <c r="H42" s="140"/>
      <c r="I42" s="141"/>
      <c r="J42" s="140"/>
      <c r="K42" s="140"/>
      <c r="L42" s="115"/>
      <c r="S42" s="33"/>
      <c r="T42" s="33"/>
      <c r="U42" s="33"/>
      <c r="V42" s="33"/>
      <c r="W42" s="33"/>
      <c r="X42" s="33"/>
      <c r="Y42" s="33"/>
      <c r="Z42" s="33"/>
      <c r="AA42" s="33"/>
      <c r="AB42" s="33"/>
      <c r="AC42" s="33"/>
      <c r="AD42" s="33"/>
      <c r="AE42" s="33"/>
    </row>
    <row r="46" spans="1:31" s="2" customFormat="1" ht="6.95" customHeight="1" x14ac:dyDescent="0.2">
      <c r="A46" s="33"/>
      <c r="B46" s="142"/>
      <c r="C46" s="143"/>
      <c r="D46" s="143"/>
      <c r="E46" s="143"/>
      <c r="F46" s="143"/>
      <c r="G46" s="143"/>
      <c r="H46" s="143"/>
      <c r="I46" s="144"/>
      <c r="J46" s="143"/>
      <c r="K46" s="143"/>
      <c r="L46" s="115"/>
      <c r="S46" s="33"/>
      <c r="T46" s="33"/>
      <c r="U46" s="33"/>
      <c r="V46" s="33"/>
      <c r="W46" s="33"/>
      <c r="X46" s="33"/>
      <c r="Y46" s="33"/>
      <c r="Z46" s="33"/>
      <c r="AA46" s="33"/>
      <c r="AB46" s="33"/>
      <c r="AC46" s="33"/>
      <c r="AD46" s="33"/>
      <c r="AE46" s="33"/>
    </row>
    <row r="47" spans="1:31" s="2" customFormat="1" ht="24.95" customHeight="1" x14ac:dyDescent="0.2">
      <c r="A47" s="33"/>
      <c r="B47" s="34"/>
      <c r="C47" s="22" t="s">
        <v>123</v>
      </c>
      <c r="D47" s="35"/>
      <c r="E47" s="35"/>
      <c r="F47" s="35"/>
      <c r="G47" s="35"/>
      <c r="H47" s="35"/>
      <c r="I47" s="114"/>
      <c r="J47" s="35"/>
      <c r="K47" s="35"/>
      <c r="L47" s="115"/>
      <c r="S47" s="33"/>
      <c r="T47" s="33"/>
      <c r="U47" s="33"/>
      <c r="V47" s="33"/>
      <c r="W47" s="33"/>
      <c r="X47" s="33"/>
      <c r="Y47" s="33"/>
      <c r="Z47" s="33"/>
      <c r="AA47" s="33"/>
      <c r="AB47" s="33"/>
      <c r="AC47" s="33"/>
      <c r="AD47" s="33"/>
      <c r="AE47" s="33"/>
    </row>
    <row r="48" spans="1:31" s="2" customFormat="1" ht="6.95" customHeight="1" x14ac:dyDescent="0.2">
      <c r="A48" s="33"/>
      <c r="B48" s="34"/>
      <c r="C48" s="35"/>
      <c r="D48" s="35"/>
      <c r="E48" s="35"/>
      <c r="F48" s="35"/>
      <c r="G48" s="35"/>
      <c r="H48" s="35"/>
      <c r="I48" s="114"/>
      <c r="J48" s="35"/>
      <c r="K48" s="35"/>
      <c r="L48" s="115"/>
      <c r="S48" s="33"/>
      <c r="T48" s="33"/>
      <c r="U48" s="33"/>
      <c r="V48" s="33"/>
      <c r="W48" s="33"/>
      <c r="X48" s="33"/>
      <c r="Y48" s="33"/>
      <c r="Z48" s="33"/>
      <c r="AA48" s="33"/>
      <c r="AB48" s="33"/>
      <c r="AC48" s="33"/>
      <c r="AD48" s="33"/>
      <c r="AE48" s="33"/>
    </row>
    <row r="49" spans="1:47" s="2" customFormat="1" ht="12" customHeight="1" x14ac:dyDescent="0.2">
      <c r="A49" s="33"/>
      <c r="B49" s="34"/>
      <c r="C49" s="28" t="s">
        <v>16</v>
      </c>
      <c r="D49" s="35"/>
      <c r="E49" s="35"/>
      <c r="F49" s="35"/>
      <c r="G49" s="35"/>
      <c r="H49" s="35"/>
      <c r="I49" s="114"/>
      <c r="J49" s="35"/>
      <c r="K49" s="35"/>
      <c r="L49" s="115"/>
      <c r="S49" s="33"/>
      <c r="T49" s="33"/>
      <c r="U49" s="33"/>
      <c r="V49" s="33"/>
      <c r="W49" s="33"/>
      <c r="X49" s="33"/>
      <c r="Y49" s="33"/>
      <c r="Z49" s="33"/>
      <c r="AA49" s="33"/>
      <c r="AB49" s="33"/>
      <c r="AC49" s="33"/>
      <c r="AD49" s="33"/>
      <c r="AE49" s="33"/>
    </row>
    <row r="50" spans="1:47" s="2" customFormat="1" ht="16.5" customHeight="1" x14ac:dyDescent="0.2">
      <c r="A50" s="33"/>
      <c r="B50" s="34"/>
      <c r="C50" s="35"/>
      <c r="D50" s="35"/>
      <c r="E50" s="370" t="str">
        <f>E7</f>
        <v>Oprava výhybek v žst. Tábor</v>
      </c>
      <c r="F50" s="371"/>
      <c r="G50" s="371"/>
      <c r="H50" s="371"/>
      <c r="I50" s="114"/>
      <c r="J50" s="35"/>
      <c r="K50" s="35"/>
      <c r="L50" s="115"/>
      <c r="S50" s="33"/>
      <c r="T50" s="33"/>
      <c r="U50" s="33"/>
      <c r="V50" s="33"/>
      <c r="W50" s="33"/>
      <c r="X50" s="33"/>
      <c r="Y50" s="33"/>
      <c r="Z50" s="33"/>
      <c r="AA50" s="33"/>
      <c r="AB50" s="33"/>
      <c r="AC50" s="33"/>
      <c r="AD50" s="33"/>
      <c r="AE50" s="33"/>
    </row>
    <row r="51" spans="1:47" s="1" customFormat="1" ht="12" customHeight="1" x14ac:dyDescent="0.2">
      <c r="B51" s="20"/>
      <c r="C51" s="28" t="s">
        <v>119</v>
      </c>
      <c r="D51" s="21"/>
      <c r="E51" s="21"/>
      <c r="F51" s="21"/>
      <c r="G51" s="21"/>
      <c r="H51" s="21"/>
      <c r="I51" s="107"/>
      <c r="J51" s="21"/>
      <c r="K51" s="21"/>
      <c r="L51" s="19"/>
    </row>
    <row r="52" spans="1:47" s="2" customFormat="1" ht="16.5" customHeight="1" x14ac:dyDescent="0.2">
      <c r="A52" s="33"/>
      <c r="B52" s="34"/>
      <c r="C52" s="35"/>
      <c r="D52" s="35"/>
      <c r="E52" s="370" t="s">
        <v>609</v>
      </c>
      <c r="F52" s="372"/>
      <c r="G52" s="372"/>
      <c r="H52" s="372"/>
      <c r="I52" s="114"/>
      <c r="J52" s="35"/>
      <c r="K52" s="35"/>
      <c r="L52" s="115"/>
      <c r="S52" s="33"/>
      <c r="T52" s="33"/>
      <c r="U52" s="33"/>
      <c r="V52" s="33"/>
      <c r="W52" s="33"/>
      <c r="X52" s="33"/>
      <c r="Y52" s="33"/>
      <c r="Z52" s="33"/>
      <c r="AA52" s="33"/>
      <c r="AB52" s="33"/>
      <c r="AC52" s="33"/>
      <c r="AD52" s="33"/>
      <c r="AE52" s="33"/>
    </row>
    <row r="53" spans="1:47" s="2" customFormat="1" ht="12" customHeight="1" x14ac:dyDescent="0.2">
      <c r="A53" s="33"/>
      <c r="B53" s="34"/>
      <c r="C53" s="28" t="s">
        <v>121</v>
      </c>
      <c r="D53" s="35"/>
      <c r="E53" s="35"/>
      <c r="F53" s="35"/>
      <c r="G53" s="35"/>
      <c r="H53" s="35"/>
      <c r="I53" s="114"/>
      <c r="J53" s="35"/>
      <c r="K53" s="35"/>
      <c r="L53" s="115"/>
      <c r="S53" s="33"/>
      <c r="T53" s="33"/>
      <c r="U53" s="33"/>
      <c r="V53" s="33"/>
      <c r="W53" s="33"/>
      <c r="X53" s="33"/>
      <c r="Y53" s="33"/>
      <c r="Z53" s="33"/>
      <c r="AA53" s="33"/>
      <c r="AB53" s="33"/>
      <c r="AC53" s="33"/>
      <c r="AD53" s="33"/>
      <c r="AE53" s="33"/>
    </row>
    <row r="54" spans="1:47" s="2" customFormat="1" ht="16.5" customHeight="1" x14ac:dyDescent="0.2">
      <c r="A54" s="33"/>
      <c r="B54" s="34"/>
      <c r="C54" s="35"/>
      <c r="D54" s="35"/>
      <c r="E54" s="339" t="str">
        <f>E11</f>
        <v>SO 03.1 - Železniční svršek</v>
      </c>
      <c r="F54" s="372"/>
      <c r="G54" s="372"/>
      <c r="H54" s="372"/>
      <c r="I54" s="114"/>
      <c r="J54" s="35"/>
      <c r="K54" s="35"/>
      <c r="L54" s="115"/>
      <c r="S54" s="33"/>
      <c r="T54" s="33"/>
      <c r="U54" s="33"/>
      <c r="V54" s="33"/>
      <c r="W54" s="33"/>
      <c r="X54" s="33"/>
      <c r="Y54" s="33"/>
      <c r="Z54" s="33"/>
      <c r="AA54" s="33"/>
      <c r="AB54" s="33"/>
      <c r="AC54" s="33"/>
      <c r="AD54" s="33"/>
      <c r="AE54" s="33"/>
    </row>
    <row r="55" spans="1:47" s="2" customFormat="1" ht="6.95" customHeight="1" x14ac:dyDescent="0.2">
      <c r="A55" s="33"/>
      <c r="B55" s="34"/>
      <c r="C55" s="35"/>
      <c r="D55" s="35"/>
      <c r="E55" s="35"/>
      <c r="F55" s="35"/>
      <c r="G55" s="35"/>
      <c r="H55" s="35"/>
      <c r="I55" s="114"/>
      <c r="J55" s="35"/>
      <c r="K55" s="35"/>
      <c r="L55" s="115"/>
      <c r="S55" s="33"/>
      <c r="T55" s="33"/>
      <c r="U55" s="33"/>
      <c r="V55" s="33"/>
      <c r="W55" s="33"/>
      <c r="X55" s="33"/>
      <c r="Y55" s="33"/>
      <c r="Z55" s="33"/>
      <c r="AA55" s="33"/>
      <c r="AB55" s="33"/>
      <c r="AC55" s="33"/>
      <c r="AD55" s="33"/>
      <c r="AE55" s="33"/>
    </row>
    <row r="56" spans="1:47" s="2" customFormat="1" ht="12" customHeight="1" x14ac:dyDescent="0.2">
      <c r="A56" s="33"/>
      <c r="B56" s="34"/>
      <c r="C56" s="28" t="s">
        <v>22</v>
      </c>
      <c r="D56" s="35"/>
      <c r="E56" s="35"/>
      <c r="F56" s="26" t="str">
        <f>F14</f>
        <v>žst. Tábor</v>
      </c>
      <c r="G56" s="35"/>
      <c r="H56" s="35"/>
      <c r="I56" s="116" t="s">
        <v>24</v>
      </c>
      <c r="J56" s="58" t="str">
        <f>IF(J14="","",J14)</f>
        <v>25. 11. 2019</v>
      </c>
      <c r="K56" s="35"/>
      <c r="L56" s="115"/>
      <c r="S56" s="33"/>
      <c r="T56" s="33"/>
      <c r="U56" s="33"/>
      <c r="V56" s="33"/>
      <c r="W56" s="33"/>
      <c r="X56" s="33"/>
      <c r="Y56" s="33"/>
      <c r="Z56" s="33"/>
      <c r="AA56" s="33"/>
      <c r="AB56" s="33"/>
      <c r="AC56" s="33"/>
      <c r="AD56" s="33"/>
      <c r="AE56" s="33"/>
    </row>
    <row r="57" spans="1:47" s="2" customFormat="1" ht="6.95" customHeight="1" x14ac:dyDescent="0.2">
      <c r="A57" s="33"/>
      <c r="B57" s="34"/>
      <c r="C57" s="35"/>
      <c r="D57" s="35"/>
      <c r="E57" s="35"/>
      <c r="F57" s="35"/>
      <c r="G57" s="35"/>
      <c r="H57" s="35"/>
      <c r="I57" s="114"/>
      <c r="J57" s="35"/>
      <c r="K57" s="35"/>
      <c r="L57" s="115"/>
      <c r="S57" s="33"/>
      <c r="T57" s="33"/>
      <c r="U57" s="33"/>
      <c r="V57" s="33"/>
      <c r="W57" s="33"/>
      <c r="X57" s="33"/>
      <c r="Y57" s="33"/>
      <c r="Z57" s="33"/>
      <c r="AA57" s="33"/>
      <c r="AB57" s="33"/>
      <c r="AC57" s="33"/>
      <c r="AD57" s="33"/>
      <c r="AE57" s="33"/>
    </row>
    <row r="58" spans="1:47" s="2" customFormat="1" ht="15.2" customHeight="1" x14ac:dyDescent="0.2">
      <c r="A58" s="33"/>
      <c r="B58" s="34"/>
      <c r="C58" s="28" t="s">
        <v>26</v>
      </c>
      <c r="D58" s="35"/>
      <c r="E58" s="35"/>
      <c r="F58" s="26" t="str">
        <f>E17</f>
        <v xml:space="preserve">Správa železniční dopravní cesty, s. o., OŘ Plzeň </v>
      </c>
      <c r="G58" s="35"/>
      <c r="H58" s="35"/>
      <c r="I58" s="116" t="s">
        <v>34</v>
      </c>
      <c r="J58" s="31" t="str">
        <f>E23</f>
        <v xml:space="preserve"> </v>
      </c>
      <c r="K58" s="35"/>
      <c r="L58" s="115"/>
      <c r="S58" s="33"/>
      <c r="T58" s="33"/>
      <c r="U58" s="33"/>
      <c r="V58" s="33"/>
      <c r="W58" s="33"/>
      <c r="X58" s="33"/>
      <c r="Y58" s="33"/>
      <c r="Z58" s="33"/>
      <c r="AA58" s="33"/>
      <c r="AB58" s="33"/>
      <c r="AC58" s="33"/>
      <c r="AD58" s="33"/>
      <c r="AE58" s="33"/>
    </row>
    <row r="59" spans="1:47" s="2" customFormat="1" ht="15.2" customHeight="1" x14ac:dyDescent="0.2">
      <c r="A59" s="33"/>
      <c r="B59" s="34"/>
      <c r="C59" s="28" t="s">
        <v>32</v>
      </c>
      <c r="D59" s="35"/>
      <c r="E59" s="35"/>
      <c r="F59" s="26" t="str">
        <f>IF(E20="","",E20)</f>
        <v>Vyplň údaj</v>
      </c>
      <c r="G59" s="35"/>
      <c r="H59" s="35"/>
      <c r="I59" s="116" t="s">
        <v>38</v>
      </c>
      <c r="J59" s="31" t="str">
        <f>E26</f>
        <v>Libor Brabenec</v>
      </c>
      <c r="K59" s="35"/>
      <c r="L59" s="115"/>
      <c r="S59" s="33"/>
      <c r="T59" s="33"/>
      <c r="U59" s="33"/>
      <c r="V59" s="33"/>
      <c r="W59" s="33"/>
      <c r="X59" s="33"/>
      <c r="Y59" s="33"/>
      <c r="Z59" s="33"/>
      <c r="AA59" s="33"/>
      <c r="AB59" s="33"/>
      <c r="AC59" s="33"/>
      <c r="AD59" s="33"/>
      <c r="AE59" s="33"/>
    </row>
    <row r="60" spans="1:47" s="2" customFormat="1" ht="10.35" customHeight="1" x14ac:dyDescent="0.2">
      <c r="A60" s="33"/>
      <c r="B60" s="34"/>
      <c r="C60" s="35"/>
      <c r="D60" s="35"/>
      <c r="E60" s="35"/>
      <c r="F60" s="35"/>
      <c r="G60" s="35"/>
      <c r="H60" s="35"/>
      <c r="I60" s="114"/>
      <c r="J60" s="35"/>
      <c r="K60" s="35"/>
      <c r="L60" s="115"/>
      <c r="S60" s="33"/>
      <c r="T60" s="33"/>
      <c r="U60" s="33"/>
      <c r="V60" s="33"/>
      <c r="W60" s="33"/>
      <c r="X60" s="33"/>
      <c r="Y60" s="33"/>
      <c r="Z60" s="33"/>
      <c r="AA60" s="33"/>
      <c r="AB60" s="33"/>
      <c r="AC60" s="33"/>
      <c r="AD60" s="33"/>
      <c r="AE60" s="33"/>
    </row>
    <row r="61" spans="1:47" s="2" customFormat="1" ht="29.25" customHeight="1" x14ac:dyDescent="0.2">
      <c r="A61" s="33"/>
      <c r="B61" s="34"/>
      <c r="C61" s="145" t="s">
        <v>124</v>
      </c>
      <c r="D61" s="146"/>
      <c r="E61" s="146"/>
      <c r="F61" s="146"/>
      <c r="G61" s="146"/>
      <c r="H61" s="146"/>
      <c r="I61" s="147"/>
      <c r="J61" s="148" t="s">
        <v>125</v>
      </c>
      <c r="K61" s="146"/>
      <c r="L61" s="115"/>
      <c r="S61" s="33"/>
      <c r="T61" s="33"/>
      <c r="U61" s="33"/>
      <c r="V61" s="33"/>
      <c r="W61" s="33"/>
      <c r="X61" s="33"/>
      <c r="Y61" s="33"/>
      <c r="Z61" s="33"/>
      <c r="AA61" s="33"/>
      <c r="AB61" s="33"/>
      <c r="AC61" s="33"/>
      <c r="AD61" s="33"/>
      <c r="AE61" s="33"/>
    </row>
    <row r="62" spans="1:47" s="2" customFormat="1" ht="10.35" customHeight="1" x14ac:dyDescent="0.2">
      <c r="A62" s="33"/>
      <c r="B62" s="34"/>
      <c r="C62" s="35"/>
      <c r="D62" s="35"/>
      <c r="E62" s="35"/>
      <c r="F62" s="35"/>
      <c r="G62" s="35"/>
      <c r="H62" s="35"/>
      <c r="I62" s="114"/>
      <c r="J62" s="35"/>
      <c r="K62" s="35"/>
      <c r="L62" s="115"/>
      <c r="S62" s="33"/>
      <c r="T62" s="33"/>
      <c r="U62" s="33"/>
      <c r="V62" s="33"/>
      <c r="W62" s="33"/>
      <c r="X62" s="33"/>
      <c r="Y62" s="33"/>
      <c r="Z62" s="33"/>
      <c r="AA62" s="33"/>
      <c r="AB62" s="33"/>
      <c r="AC62" s="33"/>
      <c r="AD62" s="33"/>
      <c r="AE62" s="33"/>
    </row>
    <row r="63" spans="1:47" s="2" customFormat="1" ht="22.9" customHeight="1" x14ac:dyDescent="0.2">
      <c r="A63" s="33"/>
      <c r="B63" s="34"/>
      <c r="C63" s="149" t="s">
        <v>74</v>
      </c>
      <c r="D63" s="35"/>
      <c r="E63" s="35"/>
      <c r="F63" s="35"/>
      <c r="G63" s="35"/>
      <c r="H63" s="35"/>
      <c r="I63" s="114"/>
      <c r="J63" s="76">
        <f>J88</f>
        <v>0</v>
      </c>
      <c r="K63" s="35"/>
      <c r="L63" s="115"/>
      <c r="S63" s="33"/>
      <c r="T63" s="33"/>
      <c r="U63" s="33"/>
      <c r="V63" s="33"/>
      <c r="W63" s="33"/>
      <c r="X63" s="33"/>
      <c r="Y63" s="33"/>
      <c r="Z63" s="33"/>
      <c r="AA63" s="33"/>
      <c r="AB63" s="33"/>
      <c r="AC63" s="33"/>
      <c r="AD63" s="33"/>
      <c r="AE63" s="33"/>
      <c r="AU63" s="16" t="s">
        <v>126</v>
      </c>
    </row>
    <row r="64" spans="1:47" s="9" customFormat="1" ht="24.95" customHeight="1" x14ac:dyDescent="0.2">
      <c r="B64" s="150"/>
      <c r="C64" s="151"/>
      <c r="D64" s="152" t="s">
        <v>127</v>
      </c>
      <c r="E64" s="153"/>
      <c r="F64" s="153"/>
      <c r="G64" s="153"/>
      <c r="H64" s="153"/>
      <c r="I64" s="154"/>
      <c r="J64" s="155">
        <f>J174</f>
        <v>0</v>
      </c>
      <c r="K64" s="151"/>
      <c r="L64" s="156"/>
    </row>
    <row r="65" spans="1:31" s="10" customFormat="1" ht="19.899999999999999" customHeight="1" x14ac:dyDescent="0.2">
      <c r="B65" s="157"/>
      <c r="C65" s="96"/>
      <c r="D65" s="158" t="s">
        <v>128</v>
      </c>
      <c r="E65" s="159"/>
      <c r="F65" s="159"/>
      <c r="G65" s="159"/>
      <c r="H65" s="159"/>
      <c r="I65" s="160"/>
      <c r="J65" s="161">
        <f>J175</f>
        <v>0</v>
      </c>
      <c r="K65" s="96"/>
      <c r="L65" s="162"/>
    </row>
    <row r="66" spans="1:31" s="9" customFormat="1" ht="24.95" customHeight="1" x14ac:dyDescent="0.2">
      <c r="B66" s="150"/>
      <c r="C66" s="151"/>
      <c r="D66" s="152" t="s">
        <v>129</v>
      </c>
      <c r="E66" s="153"/>
      <c r="F66" s="153"/>
      <c r="G66" s="153"/>
      <c r="H66" s="153"/>
      <c r="I66" s="154"/>
      <c r="J66" s="155">
        <f>J246</f>
        <v>0</v>
      </c>
      <c r="K66" s="151"/>
      <c r="L66" s="156"/>
    </row>
    <row r="67" spans="1:31" s="2" customFormat="1" ht="21.75" customHeight="1" x14ac:dyDescent="0.2">
      <c r="A67" s="33"/>
      <c r="B67" s="34"/>
      <c r="C67" s="35"/>
      <c r="D67" s="35"/>
      <c r="E67" s="35"/>
      <c r="F67" s="35"/>
      <c r="G67" s="35"/>
      <c r="H67" s="35"/>
      <c r="I67" s="114"/>
      <c r="J67" s="35"/>
      <c r="K67" s="35"/>
      <c r="L67" s="115"/>
      <c r="S67" s="33"/>
      <c r="T67" s="33"/>
      <c r="U67" s="33"/>
      <c r="V67" s="33"/>
      <c r="W67" s="33"/>
      <c r="X67" s="33"/>
      <c r="Y67" s="33"/>
      <c r="Z67" s="33"/>
      <c r="AA67" s="33"/>
      <c r="AB67" s="33"/>
      <c r="AC67" s="33"/>
      <c r="AD67" s="33"/>
      <c r="AE67" s="33"/>
    </row>
    <row r="68" spans="1:31" s="2" customFormat="1" ht="6.95" customHeight="1" x14ac:dyDescent="0.2">
      <c r="A68" s="33"/>
      <c r="B68" s="46"/>
      <c r="C68" s="47"/>
      <c r="D68" s="47"/>
      <c r="E68" s="47"/>
      <c r="F68" s="47"/>
      <c r="G68" s="47"/>
      <c r="H68" s="47"/>
      <c r="I68" s="141"/>
      <c r="J68" s="47"/>
      <c r="K68" s="47"/>
      <c r="L68" s="115"/>
      <c r="S68" s="33"/>
      <c r="T68" s="33"/>
      <c r="U68" s="33"/>
      <c r="V68" s="33"/>
      <c r="W68" s="33"/>
      <c r="X68" s="33"/>
      <c r="Y68" s="33"/>
      <c r="Z68" s="33"/>
      <c r="AA68" s="33"/>
      <c r="AB68" s="33"/>
      <c r="AC68" s="33"/>
      <c r="AD68" s="33"/>
      <c r="AE68" s="33"/>
    </row>
    <row r="72" spans="1:31" s="2" customFormat="1" ht="6.95" customHeight="1" x14ac:dyDescent="0.2">
      <c r="A72" s="33"/>
      <c r="B72" s="48"/>
      <c r="C72" s="49"/>
      <c r="D72" s="49"/>
      <c r="E72" s="49"/>
      <c r="F72" s="49"/>
      <c r="G72" s="49"/>
      <c r="H72" s="49"/>
      <c r="I72" s="144"/>
      <c r="J72" s="49"/>
      <c r="K72" s="49"/>
      <c r="L72" s="115"/>
      <c r="S72" s="33"/>
      <c r="T72" s="33"/>
      <c r="U72" s="33"/>
      <c r="V72" s="33"/>
      <c r="W72" s="33"/>
      <c r="X72" s="33"/>
      <c r="Y72" s="33"/>
      <c r="Z72" s="33"/>
      <c r="AA72" s="33"/>
      <c r="AB72" s="33"/>
      <c r="AC72" s="33"/>
      <c r="AD72" s="33"/>
      <c r="AE72" s="33"/>
    </row>
    <row r="73" spans="1:31" s="2" customFormat="1" ht="24.95" customHeight="1" x14ac:dyDescent="0.2">
      <c r="A73" s="33"/>
      <c r="B73" s="34"/>
      <c r="C73" s="22" t="s">
        <v>130</v>
      </c>
      <c r="D73" s="35"/>
      <c r="E73" s="35"/>
      <c r="F73" s="35"/>
      <c r="G73" s="35"/>
      <c r="H73" s="35"/>
      <c r="I73" s="114"/>
      <c r="J73" s="35"/>
      <c r="K73" s="35"/>
      <c r="L73" s="115"/>
      <c r="S73" s="33"/>
      <c r="T73" s="33"/>
      <c r="U73" s="33"/>
      <c r="V73" s="33"/>
      <c r="W73" s="33"/>
      <c r="X73" s="33"/>
      <c r="Y73" s="33"/>
      <c r="Z73" s="33"/>
      <c r="AA73" s="33"/>
      <c r="AB73" s="33"/>
      <c r="AC73" s="33"/>
      <c r="AD73" s="33"/>
      <c r="AE73" s="33"/>
    </row>
    <row r="74" spans="1:31" s="2" customFormat="1" ht="6.95" customHeight="1" x14ac:dyDescent="0.2">
      <c r="A74" s="33"/>
      <c r="B74" s="34"/>
      <c r="C74" s="35"/>
      <c r="D74" s="35"/>
      <c r="E74" s="35"/>
      <c r="F74" s="35"/>
      <c r="G74" s="35"/>
      <c r="H74" s="35"/>
      <c r="I74" s="114"/>
      <c r="J74" s="35"/>
      <c r="K74" s="35"/>
      <c r="L74" s="115"/>
      <c r="S74" s="33"/>
      <c r="T74" s="33"/>
      <c r="U74" s="33"/>
      <c r="V74" s="33"/>
      <c r="W74" s="33"/>
      <c r="X74" s="33"/>
      <c r="Y74" s="33"/>
      <c r="Z74" s="33"/>
      <c r="AA74" s="33"/>
      <c r="AB74" s="33"/>
      <c r="AC74" s="33"/>
      <c r="AD74" s="33"/>
      <c r="AE74" s="33"/>
    </row>
    <row r="75" spans="1:31" s="2" customFormat="1" ht="12" customHeight="1" x14ac:dyDescent="0.2">
      <c r="A75" s="33"/>
      <c r="B75" s="34"/>
      <c r="C75" s="28" t="s">
        <v>16</v>
      </c>
      <c r="D75" s="35"/>
      <c r="E75" s="35"/>
      <c r="F75" s="35"/>
      <c r="G75" s="35"/>
      <c r="H75" s="35"/>
      <c r="I75" s="114"/>
      <c r="J75" s="35"/>
      <c r="K75" s="35"/>
      <c r="L75" s="115"/>
      <c r="S75" s="33"/>
      <c r="T75" s="33"/>
      <c r="U75" s="33"/>
      <c r="V75" s="33"/>
      <c r="W75" s="33"/>
      <c r="X75" s="33"/>
      <c r="Y75" s="33"/>
      <c r="Z75" s="33"/>
      <c r="AA75" s="33"/>
      <c r="AB75" s="33"/>
      <c r="AC75" s="33"/>
      <c r="AD75" s="33"/>
      <c r="AE75" s="33"/>
    </row>
    <row r="76" spans="1:31" s="2" customFormat="1" ht="16.5" customHeight="1" x14ac:dyDescent="0.2">
      <c r="A76" s="33"/>
      <c r="B76" s="34"/>
      <c r="C76" s="35"/>
      <c r="D76" s="35"/>
      <c r="E76" s="370" t="str">
        <f>E7</f>
        <v>Oprava výhybek v žst. Tábor</v>
      </c>
      <c r="F76" s="371"/>
      <c r="G76" s="371"/>
      <c r="H76" s="371"/>
      <c r="I76" s="114"/>
      <c r="J76" s="35"/>
      <c r="K76" s="35"/>
      <c r="L76" s="115"/>
      <c r="S76" s="33"/>
      <c r="T76" s="33"/>
      <c r="U76" s="33"/>
      <c r="V76" s="33"/>
      <c r="W76" s="33"/>
      <c r="X76" s="33"/>
      <c r="Y76" s="33"/>
      <c r="Z76" s="33"/>
      <c r="AA76" s="33"/>
      <c r="AB76" s="33"/>
      <c r="AC76" s="33"/>
      <c r="AD76" s="33"/>
      <c r="AE76" s="33"/>
    </row>
    <row r="77" spans="1:31" s="1" customFormat="1" ht="12" customHeight="1" x14ac:dyDescent="0.2">
      <c r="B77" s="20"/>
      <c r="C77" s="28" t="s">
        <v>119</v>
      </c>
      <c r="D77" s="21"/>
      <c r="E77" s="21"/>
      <c r="F77" s="21"/>
      <c r="G77" s="21"/>
      <c r="H77" s="21"/>
      <c r="I77" s="107"/>
      <c r="J77" s="21"/>
      <c r="K77" s="21"/>
      <c r="L77" s="19"/>
    </row>
    <row r="78" spans="1:31" s="2" customFormat="1" ht="16.5" customHeight="1" x14ac:dyDescent="0.2">
      <c r="A78" s="33"/>
      <c r="B78" s="34"/>
      <c r="C78" s="35"/>
      <c r="D78" s="35"/>
      <c r="E78" s="370" t="s">
        <v>609</v>
      </c>
      <c r="F78" s="372"/>
      <c r="G78" s="372"/>
      <c r="H78" s="372"/>
      <c r="I78" s="114"/>
      <c r="J78" s="35"/>
      <c r="K78" s="35"/>
      <c r="L78" s="115"/>
      <c r="S78" s="33"/>
      <c r="T78" s="33"/>
      <c r="U78" s="33"/>
      <c r="V78" s="33"/>
      <c r="W78" s="33"/>
      <c r="X78" s="33"/>
      <c r="Y78" s="33"/>
      <c r="Z78" s="33"/>
      <c r="AA78" s="33"/>
      <c r="AB78" s="33"/>
      <c r="AC78" s="33"/>
      <c r="AD78" s="33"/>
      <c r="AE78" s="33"/>
    </row>
    <row r="79" spans="1:31" s="2" customFormat="1" ht="12" customHeight="1" x14ac:dyDescent="0.2">
      <c r="A79" s="33"/>
      <c r="B79" s="34"/>
      <c r="C79" s="28" t="s">
        <v>121</v>
      </c>
      <c r="D79" s="35"/>
      <c r="E79" s="35"/>
      <c r="F79" s="35"/>
      <c r="G79" s="35"/>
      <c r="H79" s="35"/>
      <c r="I79" s="114"/>
      <c r="J79" s="35"/>
      <c r="K79" s="35"/>
      <c r="L79" s="115"/>
      <c r="S79" s="33"/>
      <c r="T79" s="33"/>
      <c r="U79" s="33"/>
      <c r="V79" s="33"/>
      <c r="W79" s="33"/>
      <c r="X79" s="33"/>
      <c r="Y79" s="33"/>
      <c r="Z79" s="33"/>
      <c r="AA79" s="33"/>
      <c r="AB79" s="33"/>
      <c r="AC79" s="33"/>
      <c r="AD79" s="33"/>
      <c r="AE79" s="33"/>
    </row>
    <row r="80" spans="1:31" s="2" customFormat="1" ht="16.5" customHeight="1" x14ac:dyDescent="0.2">
      <c r="A80" s="33"/>
      <c r="B80" s="34"/>
      <c r="C80" s="35"/>
      <c r="D80" s="35"/>
      <c r="E80" s="339" t="str">
        <f>E11</f>
        <v>SO 03.1 - Železniční svršek</v>
      </c>
      <c r="F80" s="372"/>
      <c r="G80" s="372"/>
      <c r="H80" s="372"/>
      <c r="I80" s="114"/>
      <c r="J80" s="35"/>
      <c r="K80" s="35"/>
      <c r="L80" s="115"/>
      <c r="S80" s="33"/>
      <c r="T80" s="33"/>
      <c r="U80" s="33"/>
      <c r="V80" s="33"/>
      <c r="W80" s="33"/>
      <c r="X80" s="33"/>
      <c r="Y80" s="33"/>
      <c r="Z80" s="33"/>
      <c r="AA80" s="33"/>
      <c r="AB80" s="33"/>
      <c r="AC80" s="33"/>
      <c r="AD80" s="33"/>
      <c r="AE80" s="33"/>
    </row>
    <row r="81" spans="1:65" s="2" customFormat="1" ht="6.95" customHeight="1" x14ac:dyDescent="0.2">
      <c r="A81" s="33"/>
      <c r="B81" s="34"/>
      <c r="C81" s="35"/>
      <c r="D81" s="35"/>
      <c r="E81" s="35"/>
      <c r="F81" s="35"/>
      <c r="G81" s="35"/>
      <c r="H81" s="35"/>
      <c r="I81" s="114"/>
      <c r="J81" s="35"/>
      <c r="K81" s="35"/>
      <c r="L81" s="115"/>
      <c r="S81" s="33"/>
      <c r="T81" s="33"/>
      <c r="U81" s="33"/>
      <c r="V81" s="33"/>
      <c r="W81" s="33"/>
      <c r="X81" s="33"/>
      <c r="Y81" s="33"/>
      <c r="Z81" s="33"/>
      <c r="AA81" s="33"/>
      <c r="AB81" s="33"/>
      <c r="AC81" s="33"/>
      <c r="AD81" s="33"/>
      <c r="AE81" s="33"/>
    </row>
    <row r="82" spans="1:65" s="2" customFormat="1" ht="12" customHeight="1" x14ac:dyDescent="0.2">
      <c r="A82" s="33"/>
      <c r="B82" s="34"/>
      <c r="C82" s="28" t="s">
        <v>22</v>
      </c>
      <c r="D82" s="35"/>
      <c r="E82" s="35"/>
      <c r="F82" s="26" t="str">
        <f>F14</f>
        <v>žst. Tábor</v>
      </c>
      <c r="G82" s="35"/>
      <c r="H82" s="35"/>
      <c r="I82" s="116" t="s">
        <v>24</v>
      </c>
      <c r="J82" s="58" t="str">
        <f>IF(J14="","",J14)</f>
        <v>25. 11. 2019</v>
      </c>
      <c r="K82" s="35"/>
      <c r="L82" s="115"/>
      <c r="S82" s="33"/>
      <c r="T82" s="33"/>
      <c r="U82" s="33"/>
      <c r="V82" s="33"/>
      <c r="W82" s="33"/>
      <c r="X82" s="33"/>
      <c r="Y82" s="33"/>
      <c r="Z82" s="33"/>
      <c r="AA82" s="33"/>
      <c r="AB82" s="33"/>
      <c r="AC82" s="33"/>
      <c r="AD82" s="33"/>
      <c r="AE82" s="33"/>
    </row>
    <row r="83" spans="1:65" s="2" customFormat="1" ht="6.95" customHeight="1" x14ac:dyDescent="0.2">
      <c r="A83" s="33"/>
      <c r="B83" s="34"/>
      <c r="C83" s="35"/>
      <c r="D83" s="35"/>
      <c r="E83" s="35"/>
      <c r="F83" s="35"/>
      <c r="G83" s="35"/>
      <c r="H83" s="35"/>
      <c r="I83" s="114"/>
      <c r="J83" s="35"/>
      <c r="K83" s="35"/>
      <c r="L83" s="115"/>
      <c r="S83" s="33"/>
      <c r="T83" s="33"/>
      <c r="U83" s="33"/>
      <c r="V83" s="33"/>
      <c r="W83" s="33"/>
      <c r="X83" s="33"/>
      <c r="Y83" s="33"/>
      <c r="Z83" s="33"/>
      <c r="AA83" s="33"/>
      <c r="AB83" s="33"/>
      <c r="AC83" s="33"/>
      <c r="AD83" s="33"/>
      <c r="AE83" s="33"/>
    </row>
    <row r="84" spans="1:65" s="2" customFormat="1" ht="15.2" customHeight="1" x14ac:dyDescent="0.2">
      <c r="A84" s="33"/>
      <c r="B84" s="34"/>
      <c r="C84" s="28" t="s">
        <v>26</v>
      </c>
      <c r="D84" s="35"/>
      <c r="E84" s="35"/>
      <c r="F84" s="26" t="str">
        <f>E17</f>
        <v xml:space="preserve">Správa železniční dopravní cesty, s. o., OŘ Plzeň </v>
      </c>
      <c r="G84" s="35"/>
      <c r="H84" s="35"/>
      <c r="I84" s="116" t="s">
        <v>34</v>
      </c>
      <c r="J84" s="31" t="str">
        <f>E23</f>
        <v xml:space="preserve"> </v>
      </c>
      <c r="K84" s="35"/>
      <c r="L84" s="115"/>
      <c r="S84" s="33"/>
      <c r="T84" s="33"/>
      <c r="U84" s="33"/>
      <c r="V84" s="33"/>
      <c r="W84" s="33"/>
      <c r="X84" s="33"/>
      <c r="Y84" s="33"/>
      <c r="Z84" s="33"/>
      <c r="AA84" s="33"/>
      <c r="AB84" s="33"/>
      <c r="AC84" s="33"/>
      <c r="AD84" s="33"/>
      <c r="AE84" s="33"/>
    </row>
    <row r="85" spans="1:65" s="2" customFormat="1" ht="15.2" customHeight="1" x14ac:dyDescent="0.2">
      <c r="A85" s="33"/>
      <c r="B85" s="34"/>
      <c r="C85" s="28" t="s">
        <v>32</v>
      </c>
      <c r="D85" s="35"/>
      <c r="E85" s="35"/>
      <c r="F85" s="26" t="str">
        <f>IF(E20="","",E20)</f>
        <v>Vyplň údaj</v>
      </c>
      <c r="G85" s="35"/>
      <c r="H85" s="35"/>
      <c r="I85" s="116" t="s">
        <v>38</v>
      </c>
      <c r="J85" s="31" t="str">
        <f>E26</f>
        <v>Libor Brabenec</v>
      </c>
      <c r="K85" s="35"/>
      <c r="L85" s="115"/>
      <c r="S85" s="33"/>
      <c r="T85" s="33"/>
      <c r="U85" s="33"/>
      <c r="V85" s="33"/>
      <c r="W85" s="33"/>
      <c r="X85" s="33"/>
      <c r="Y85" s="33"/>
      <c r="Z85" s="33"/>
      <c r="AA85" s="33"/>
      <c r="AB85" s="33"/>
      <c r="AC85" s="33"/>
      <c r="AD85" s="33"/>
      <c r="AE85" s="33"/>
    </row>
    <row r="86" spans="1:65" s="2" customFormat="1" ht="10.35" customHeight="1" x14ac:dyDescent="0.2">
      <c r="A86" s="33"/>
      <c r="B86" s="34"/>
      <c r="C86" s="35"/>
      <c r="D86" s="35"/>
      <c r="E86" s="35"/>
      <c r="F86" s="35"/>
      <c r="G86" s="35"/>
      <c r="H86" s="35"/>
      <c r="I86" s="114"/>
      <c r="J86" s="35"/>
      <c r="K86" s="35"/>
      <c r="L86" s="115"/>
      <c r="S86" s="33"/>
      <c r="T86" s="33"/>
      <c r="U86" s="33"/>
      <c r="V86" s="33"/>
      <c r="W86" s="33"/>
      <c r="X86" s="33"/>
      <c r="Y86" s="33"/>
      <c r="Z86" s="33"/>
      <c r="AA86" s="33"/>
      <c r="AB86" s="33"/>
      <c r="AC86" s="33"/>
      <c r="AD86" s="33"/>
      <c r="AE86" s="33"/>
    </row>
    <row r="87" spans="1:65" s="11" customFormat="1" ht="29.25" customHeight="1" x14ac:dyDescent="0.2">
      <c r="A87" s="163"/>
      <c r="B87" s="164"/>
      <c r="C87" s="165" t="s">
        <v>131</v>
      </c>
      <c r="D87" s="166" t="s">
        <v>61</v>
      </c>
      <c r="E87" s="166" t="s">
        <v>57</v>
      </c>
      <c r="F87" s="166" t="s">
        <v>58</v>
      </c>
      <c r="G87" s="166" t="s">
        <v>132</v>
      </c>
      <c r="H87" s="166" t="s">
        <v>133</v>
      </c>
      <c r="I87" s="167" t="s">
        <v>134</v>
      </c>
      <c r="J87" s="166" t="s">
        <v>125</v>
      </c>
      <c r="K87" s="168" t="s">
        <v>135</v>
      </c>
      <c r="L87" s="169"/>
      <c r="M87" s="67" t="s">
        <v>35</v>
      </c>
      <c r="N87" s="68" t="s">
        <v>46</v>
      </c>
      <c r="O87" s="68" t="s">
        <v>136</v>
      </c>
      <c r="P87" s="68" t="s">
        <v>137</v>
      </c>
      <c r="Q87" s="68" t="s">
        <v>138</v>
      </c>
      <c r="R87" s="68" t="s">
        <v>139</v>
      </c>
      <c r="S87" s="68" t="s">
        <v>140</v>
      </c>
      <c r="T87" s="69" t="s">
        <v>141</v>
      </c>
      <c r="U87" s="163"/>
      <c r="V87" s="163"/>
      <c r="W87" s="163"/>
      <c r="X87" s="163"/>
      <c r="Y87" s="163"/>
      <c r="Z87" s="163"/>
      <c r="AA87" s="163"/>
      <c r="AB87" s="163"/>
      <c r="AC87" s="163"/>
      <c r="AD87" s="163"/>
      <c r="AE87" s="163"/>
    </row>
    <row r="88" spans="1:65" s="2" customFormat="1" ht="22.9" customHeight="1" x14ac:dyDescent="0.25">
      <c r="A88" s="33"/>
      <c r="B88" s="34"/>
      <c r="C88" s="74" t="s">
        <v>142</v>
      </c>
      <c r="D88" s="35"/>
      <c r="E88" s="35"/>
      <c r="F88" s="35"/>
      <c r="G88" s="35"/>
      <c r="H88" s="35"/>
      <c r="I88" s="114"/>
      <c r="J88" s="170">
        <f>BK88</f>
        <v>0</v>
      </c>
      <c r="K88" s="35"/>
      <c r="L88" s="38"/>
      <c r="M88" s="70"/>
      <c r="N88" s="171"/>
      <c r="O88" s="71"/>
      <c r="P88" s="172">
        <f>P89+SUM(P90:P174)+P246</f>
        <v>0</v>
      </c>
      <c r="Q88" s="71"/>
      <c r="R88" s="172">
        <f>R89+SUM(R90:R174)+R246</f>
        <v>93.636969999999991</v>
      </c>
      <c r="S88" s="71"/>
      <c r="T88" s="173">
        <f>T89+SUM(T90:T174)+T246</f>
        <v>0</v>
      </c>
      <c r="U88" s="33"/>
      <c r="V88" s="33"/>
      <c r="W88" s="33"/>
      <c r="X88" s="33"/>
      <c r="Y88" s="33"/>
      <c r="Z88" s="33"/>
      <c r="AA88" s="33"/>
      <c r="AB88" s="33"/>
      <c r="AC88" s="33"/>
      <c r="AD88" s="33"/>
      <c r="AE88" s="33"/>
      <c r="AT88" s="16" t="s">
        <v>75</v>
      </c>
      <c r="AU88" s="16" t="s">
        <v>126</v>
      </c>
      <c r="BK88" s="174">
        <f>BK89+SUM(BK90:BK174)+BK246</f>
        <v>0</v>
      </c>
    </row>
    <row r="89" spans="1:65" s="2" customFormat="1" ht="24" customHeight="1" x14ac:dyDescent="0.2">
      <c r="A89" s="33"/>
      <c r="B89" s="34"/>
      <c r="C89" s="175" t="s">
        <v>611</v>
      </c>
      <c r="D89" s="175" t="s">
        <v>144</v>
      </c>
      <c r="E89" s="176" t="s">
        <v>612</v>
      </c>
      <c r="F89" s="177" t="s">
        <v>613</v>
      </c>
      <c r="G89" s="178" t="s">
        <v>348</v>
      </c>
      <c r="H89" s="179">
        <v>113</v>
      </c>
      <c r="I89" s="180"/>
      <c r="J89" s="181">
        <f>ROUND(I89*H89,2)</f>
        <v>0</v>
      </c>
      <c r="K89" s="177" t="s">
        <v>148</v>
      </c>
      <c r="L89" s="182"/>
      <c r="M89" s="183" t="s">
        <v>35</v>
      </c>
      <c r="N89" s="184" t="s">
        <v>47</v>
      </c>
      <c r="O89" s="63"/>
      <c r="P89" s="185">
        <f>O89*H89</f>
        <v>0</v>
      </c>
      <c r="Q89" s="185">
        <v>4.9390000000000003E-2</v>
      </c>
      <c r="R89" s="185">
        <f>Q89*H89</f>
        <v>5.5810700000000004</v>
      </c>
      <c r="S89" s="185">
        <v>0</v>
      </c>
      <c r="T89" s="186">
        <f>S89*H89</f>
        <v>0</v>
      </c>
      <c r="U89" s="33"/>
      <c r="V89" s="33"/>
      <c r="W89" s="33"/>
      <c r="X89" s="33"/>
      <c r="Y89" s="33"/>
      <c r="Z89" s="33"/>
      <c r="AA89" s="33"/>
      <c r="AB89" s="33"/>
      <c r="AC89" s="33"/>
      <c r="AD89" s="33"/>
      <c r="AE89" s="33"/>
      <c r="AR89" s="187" t="s">
        <v>149</v>
      </c>
      <c r="AT89" s="187" t="s">
        <v>144</v>
      </c>
      <c r="AU89" s="187" t="s">
        <v>76</v>
      </c>
      <c r="AY89" s="16" t="s">
        <v>150</v>
      </c>
      <c r="BE89" s="188">
        <f>IF(N89="základní",J89,0)</f>
        <v>0</v>
      </c>
      <c r="BF89" s="188">
        <f>IF(N89="snížená",J89,0)</f>
        <v>0</v>
      </c>
      <c r="BG89" s="188">
        <f>IF(N89="zákl. přenesená",J89,0)</f>
        <v>0</v>
      </c>
      <c r="BH89" s="188">
        <f>IF(N89="sníž. přenesená",J89,0)</f>
        <v>0</v>
      </c>
      <c r="BI89" s="188">
        <f>IF(N89="nulová",J89,0)</f>
        <v>0</v>
      </c>
      <c r="BJ89" s="16" t="s">
        <v>83</v>
      </c>
      <c r="BK89" s="188">
        <f>ROUND(I89*H89,2)</f>
        <v>0</v>
      </c>
      <c r="BL89" s="16" t="s">
        <v>151</v>
      </c>
      <c r="BM89" s="187" t="s">
        <v>614</v>
      </c>
    </row>
    <row r="90" spans="1:65" s="12" customFormat="1" ht="11.25" x14ac:dyDescent="0.2">
      <c r="B90" s="189"/>
      <c r="C90" s="190"/>
      <c r="D90" s="191" t="s">
        <v>153</v>
      </c>
      <c r="E90" s="192" t="s">
        <v>35</v>
      </c>
      <c r="F90" s="193" t="s">
        <v>615</v>
      </c>
      <c r="G90" s="190"/>
      <c r="H90" s="194">
        <v>113</v>
      </c>
      <c r="I90" s="195"/>
      <c r="J90" s="190"/>
      <c r="K90" s="190"/>
      <c r="L90" s="196"/>
      <c r="M90" s="197"/>
      <c r="N90" s="198"/>
      <c r="O90" s="198"/>
      <c r="P90" s="198"/>
      <c r="Q90" s="198"/>
      <c r="R90" s="198"/>
      <c r="S90" s="198"/>
      <c r="T90" s="199"/>
      <c r="AT90" s="200" t="s">
        <v>153</v>
      </c>
      <c r="AU90" s="200" t="s">
        <v>76</v>
      </c>
      <c r="AV90" s="12" t="s">
        <v>85</v>
      </c>
      <c r="AW90" s="12" t="s">
        <v>37</v>
      </c>
      <c r="AX90" s="12" t="s">
        <v>83</v>
      </c>
      <c r="AY90" s="200" t="s">
        <v>150</v>
      </c>
    </row>
    <row r="91" spans="1:65" s="2" customFormat="1" ht="24" customHeight="1" x14ac:dyDescent="0.2">
      <c r="A91" s="33"/>
      <c r="B91" s="34"/>
      <c r="C91" s="175" t="s">
        <v>155</v>
      </c>
      <c r="D91" s="175" t="s">
        <v>144</v>
      </c>
      <c r="E91" s="176" t="s">
        <v>156</v>
      </c>
      <c r="F91" s="177" t="s">
        <v>157</v>
      </c>
      <c r="G91" s="178" t="s">
        <v>147</v>
      </c>
      <c r="H91" s="179">
        <v>12</v>
      </c>
      <c r="I91" s="180"/>
      <c r="J91" s="181">
        <f>ROUND(I91*H91,2)</f>
        <v>0</v>
      </c>
      <c r="K91" s="177" t="s">
        <v>148</v>
      </c>
      <c r="L91" s="182"/>
      <c r="M91" s="183" t="s">
        <v>35</v>
      </c>
      <c r="N91" s="184" t="s">
        <v>47</v>
      </c>
      <c r="O91" s="63"/>
      <c r="P91" s="185">
        <f>O91*H91</f>
        <v>0</v>
      </c>
      <c r="Q91" s="185">
        <v>9.7000000000000003E-2</v>
      </c>
      <c r="R91" s="185">
        <f>Q91*H91</f>
        <v>1.1640000000000001</v>
      </c>
      <c r="S91" s="185">
        <v>0</v>
      </c>
      <c r="T91" s="186">
        <f>S91*H91</f>
        <v>0</v>
      </c>
      <c r="U91" s="33"/>
      <c r="V91" s="33"/>
      <c r="W91" s="33"/>
      <c r="X91" s="33"/>
      <c r="Y91" s="33"/>
      <c r="Z91" s="33"/>
      <c r="AA91" s="33"/>
      <c r="AB91" s="33"/>
      <c r="AC91" s="33"/>
      <c r="AD91" s="33"/>
      <c r="AE91" s="33"/>
      <c r="AR91" s="187" t="s">
        <v>149</v>
      </c>
      <c r="AT91" s="187" t="s">
        <v>144</v>
      </c>
      <c r="AU91" s="187" t="s">
        <v>76</v>
      </c>
      <c r="AY91" s="16" t="s">
        <v>150</v>
      </c>
      <c r="BE91" s="188">
        <f>IF(N91="základní",J91,0)</f>
        <v>0</v>
      </c>
      <c r="BF91" s="188">
        <f>IF(N91="snížená",J91,0)</f>
        <v>0</v>
      </c>
      <c r="BG91" s="188">
        <f>IF(N91="zákl. přenesená",J91,0)</f>
        <v>0</v>
      </c>
      <c r="BH91" s="188">
        <f>IF(N91="sníž. přenesená",J91,0)</f>
        <v>0</v>
      </c>
      <c r="BI91" s="188">
        <f>IF(N91="nulová",J91,0)</f>
        <v>0</v>
      </c>
      <c r="BJ91" s="16" t="s">
        <v>83</v>
      </c>
      <c r="BK91" s="188">
        <f>ROUND(I91*H91,2)</f>
        <v>0</v>
      </c>
      <c r="BL91" s="16" t="s">
        <v>151</v>
      </c>
      <c r="BM91" s="187" t="s">
        <v>158</v>
      </c>
    </row>
    <row r="92" spans="1:65" s="2" customFormat="1" ht="19.5" x14ac:dyDescent="0.2">
      <c r="A92" s="33"/>
      <c r="B92" s="34"/>
      <c r="C92" s="35"/>
      <c r="D92" s="191" t="s">
        <v>159</v>
      </c>
      <c r="E92" s="35"/>
      <c r="F92" s="201" t="s">
        <v>616</v>
      </c>
      <c r="G92" s="35"/>
      <c r="H92" s="35"/>
      <c r="I92" s="114"/>
      <c r="J92" s="35"/>
      <c r="K92" s="35"/>
      <c r="L92" s="38"/>
      <c r="M92" s="202"/>
      <c r="N92" s="203"/>
      <c r="O92" s="63"/>
      <c r="P92" s="63"/>
      <c r="Q92" s="63"/>
      <c r="R92" s="63"/>
      <c r="S92" s="63"/>
      <c r="T92" s="64"/>
      <c r="U92" s="33"/>
      <c r="V92" s="33"/>
      <c r="W92" s="33"/>
      <c r="X92" s="33"/>
      <c r="Y92" s="33"/>
      <c r="Z92" s="33"/>
      <c r="AA92" s="33"/>
      <c r="AB92" s="33"/>
      <c r="AC92" s="33"/>
      <c r="AD92" s="33"/>
      <c r="AE92" s="33"/>
      <c r="AT92" s="16" t="s">
        <v>159</v>
      </c>
      <c r="AU92" s="16" t="s">
        <v>76</v>
      </c>
    </row>
    <row r="93" spans="1:65" s="12" customFormat="1" ht="11.25" x14ac:dyDescent="0.2">
      <c r="B93" s="189"/>
      <c r="C93" s="190"/>
      <c r="D93" s="191" t="s">
        <v>153</v>
      </c>
      <c r="E93" s="192" t="s">
        <v>35</v>
      </c>
      <c r="F93" s="193" t="s">
        <v>617</v>
      </c>
      <c r="G93" s="190"/>
      <c r="H93" s="194">
        <v>12</v>
      </c>
      <c r="I93" s="195"/>
      <c r="J93" s="190"/>
      <c r="K93" s="190"/>
      <c r="L93" s="196"/>
      <c r="M93" s="197"/>
      <c r="N93" s="198"/>
      <c r="O93" s="198"/>
      <c r="P93" s="198"/>
      <c r="Q93" s="198"/>
      <c r="R93" s="198"/>
      <c r="S93" s="198"/>
      <c r="T93" s="199"/>
      <c r="AT93" s="200" t="s">
        <v>153</v>
      </c>
      <c r="AU93" s="200" t="s">
        <v>76</v>
      </c>
      <c r="AV93" s="12" t="s">
        <v>85</v>
      </c>
      <c r="AW93" s="12" t="s">
        <v>37</v>
      </c>
      <c r="AX93" s="12" t="s">
        <v>83</v>
      </c>
      <c r="AY93" s="200" t="s">
        <v>150</v>
      </c>
    </row>
    <row r="94" spans="1:65" s="2" customFormat="1" ht="24" customHeight="1" x14ac:dyDescent="0.2">
      <c r="A94" s="33"/>
      <c r="B94" s="34"/>
      <c r="C94" s="175" t="s">
        <v>162</v>
      </c>
      <c r="D94" s="175" t="s">
        <v>144</v>
      </c>
      <c r="E94" s="176" t="s">
        <v>163</v>
      </c>
      <c r="F94" s="177" t="s">
        <v>164</v>
      </c>
      <c r="G94" s="178" t="s">
        <v>147</v>
      </c>
      <c r="H94" s="179">
        <v>3</v>
      </c>
      <c r="I94" s="180"/>
      <c r="J94" s="181">
        <f>ROUND(I94*H94,2)</f>
        <v>0</v>
      </c>
      <c r="K94" s="177" t="s">
        <v>148</v>
      </c>
      <c r="L94" s="182"/>
      <c r="M94" s="183" t="s">
        <v>35</v>
      </c>
      <c r="N94" s="184" t="s">
        <v>47</v>
      </c>
      <c r="O94" s="63"/>
      <c r="P94" s="185">
        <f>O94*H94</f>
        <v>0</v>
      </c>
      <c r="Q94" s="185">
        <v>8.9539999999999995E-2</v>
      </c>
      <c r="R94" s="185">
        <f>Q94*H94</f>
        <v>0.26861999999999997</v>
      </c>
      <c r="S94" s="185">
        <v>0</v>
      </c>
      <c r="T94" s="186">
        <f>S94*H94</f>
        <v>0</v>
      </c>
      <c r="U94" s="33"/>
      <c r="V94" s="33"/>
      <c r="W94" s="33"/>
      <c r="X94" s="33"/>
      <c r="Y94" s="33"/>
      <c r="Z94" s="33"/>
      <c r="AA94" s="33"/>
      <c r="AB94" s="33"/>
      <c r="AC94" s="33"/>
      <c r="AD94" s="33"/>
      <c r="AE94" s="33"/>
      <c r="AR94" s="187" t="s">
        <v>165</v>
      </c>
      <c r="AT94" s="187" t="s">
        <v>144</v>
      </c>
      <c r="AU94" s="187" t="s">
        <v>76</v>
      </c>
      <c r="AY94" s="16" t="s">
        <v>150</v>
      </c>
      <c r="BE94" s="188">
        <f>IF(N94="základní",J94,0)</f>
        <v>0</v>
      </c>
      <c r="BF94" s="188">
        <f>IF(N94="snížená",J94,0)</f>
        <v>0</v>
      </c>
      <c r="BG94" s="188">
        <f>IF(N94="zákl. přenesená",J94,0)</f>
        <v>0</v>
      </c>
      <c r="BH94" s="188">
        <f>IF(N94="sníž. přenesená",J94,0)</f>
        <v>0</v>
      </c>
      <c r="BI94" s="188">
        <f>IF(N94="nulová",J94,0)</f>
        <v>0</v>
      </c>
      <c r="BJ94" s="16" t="s">
        <v>83</v>
      </c>
      <c r="BK94" s="188">
        <f>ROUND(I94*H94,2)</f>
        <v>0</v>
      </c>
      <c r="BL94" s="16" t="s">
        <v>165</v>
      </c>
      <c r="BM94" s="187" t="s">
        <v>166</v>
      </c>
    </row>
    <row r="95" spans="1:65" s="2" customFormat="1" ht="19.5" x14ac:dyDescent="0.2">
      <c r="A95" s="33"/>
      <c r="B95" s="34"/>
      <c r="C95" s="35"/>
      <c r="D95" s="191" t="s">
        <v>159</v>
      </c>
      <c r="E95" s="35"/>
      <c r="F95" s="201" t="s">
        <v>618</v>
      </c>
      <c r="G95" s="35"/>
      <c r="H95" s="35"/>
      <c r="I95" s="114"/>
      <c r="J95" s="35"/>
      <c r="K95" s="35"/>
      <c r="L95" s="38"/>
      <c r="M95" s="202"/>
      <c r="N95" s="203"/>
      <c r="O95" s="63"/>
      <c r="P95" s="63"/>
      <c r="Q95" s="63"/>
      <c r="R95" s="63"/>
      <c r="S95" s="63"/>
      <c r="T95" s="64"/>
      <c r="U95" s="33"/>
      <c r="V95" s="33"/>
      <c r="W95" s="33"/>
      <c r="X95" s="33"/>
      <c r="Y95" s="33"/>
      <c r="Z95" s="33"/>
      <c r="AA95" s="33"/>
      <c r="AB95" s="33"/>
      <c r="AC95" s="33"/>
      <c r="AD95" s="33"/>
      <c r="AE95" s="33"/>
      <c r="AT95" s="16" t="s">
        <v>159</v>
      </c>
      <c r="AU95" s="16" t="s">
        <v>76</v>
      </c>
    </row>
    <row r="96" spans="1:65" s="12" customFormat="1" ht="11.25" x14ac:dyDescent="0.2">
      <c r="B96" s="189"/>
      <c r="C96" s="190"/>
      <c r="D96" s="191" t="s">
        <v>153</v>
      </c>
      <c r="E96" s="192" t="s">
        <v>35</v>
      </c>
      <c r="F96" s="193" t="s">
        <v>154</v>
      </c>
      <c r="G96" s="190"/>
      <c r="H96" s="194">
        <v>3</v>
      </c>
      <c r="I96" s="195"/>
      <c r="J96" s="190"/>
      <c r="K96" s="190"/>
      <c r="L96" s="196"/>
      <c r="M96" s="197"/>
      <c r="N96" s="198"/>
      <c r="O96" s="198"/>
      <c r="P96" s="198"/>
      <c r="Q96" s="198"/>
      <c r="R96" s="198"/>
      <c r="S96" s="198"/>
      <c r="T96" s="199"/>
      <c r="AT96" s="200" t="s">
        <v>153</v>
      </c>
      <c r="AU96" s="200" t="s">
        <v>76</v>
      </c>
      <c r="AV96" s="12" t="s">
        <v>85</v>
      </c>
      <c r="AW96" s="12" t="s">
        <v>37</v>
      </c>
      <c r="AX96" s="12" t="s">
        <v>83</v>
      </c>
      <c r="AY96" s="200" t="s">
        <v>150</v>
      </c>
    </row>
    <row r="97" spans="1:65" s="2" customFormat="1" ht="24" customHeight="1" x14ac:dyDescent="0.2">
      <c r="A97" s="33"/>
      <c r="B97" s="34"/>
      <c r="C97" s="175" t="s">
        <v>168</v>
      </c>
      <c r="D97" s="175" t="s">
        <v>144</v>
      </c>
      <c r="E97" s="176" t="s">
        <v>169</v>
      </c>
      <c r="F97" s="177" t="s">
        <v>170</v>
      </c>
      <c r="G97" s="178" t="s">
        <v>147</v>
      </c>
      <c r="H97" s="179">
        <v>8</v>
      </c>
      <c r="I97" s="180"/>
      <c r="J97" s="181">
        <f>ROUND(I97*H97,2)</f>
        <v>0</v>
      </c>
      <c r="K97" s="177" t="s">
        <v>148</v>
      </c>
      <c r="L97" s="182"/>
      <c r="M97" s="183" t="s">
        <v>35</v>
      </c>
      <c r="N97" s="184" t="s">
        <v>47</v>
      </c>
      <c r="O97" s="63"/>
      <c r="P97" s="185">
        <f>O97*H97</f>
        <v>0</v>
      </c>
      <c r="Q97" s="185">
        <v>9.7000000000000003E-2</v>
      </c>
      <c r="R97" s="185">
        <f>Q97*H97</f>
        <v>0.77600000000000002</v>
      </c>
      <c r="S97" s="185">
        <v>0</v>
      </c>
      <c r="T97" s="186">
        <f>S97*H97</f>
        <v>0</v>
      </c>
      <c r="U97" s="33"/>
      <c r="V97" s="33"/>
      <c r="W97" s="33"/>
      <c r="X97" s="33"/>
      <c r="Y97" s="33"/>
      <c r="Z97" s="33"/>
      <c r="AA97" s="33"/>
      <c r="AB97" s="33"/>
      <c r="AC97" s="33"/>
      <c r="AD97" s="33"/>
      <c r="AE97" s="33"/>
      <c r="AR97" s="187" t="s">
        <v>165</v>
      </c>
      <c r="AT97" s="187" t="s">
        <v>144</v>
      </c>
      <c r="AU97" s="187" t="s">
        <v>76</v>
      </c>
      <c r="AY97" s="16" t="s">
        <v>150</v>
      </c>
      <c r="BE97" s="188">
        <f>IF(N97="základní",J97,0)</f>
        <v>0</v>
      </c>
      <c r="BF97" s="188">
        <f>IF(N97="snížená",J97,0)</f>
        <v>0</v>
      </c>
      <c r="BG97" s="188">
        <f>IF(N97="zákl. přenesená",J97,0)</f>
        <v>0</v>
      </c>
      <c r="BH97" s="188">
        <f>IF(N97="sníž. přenesená",J97,0)</f>
        <v>0</v>
      </c>
      <c r="BI97" s="188">
        <f>IF(N97="nulová",J97,0)</f>
        <v>0</v>
      </c>
      <c r="BJ97" s="16" t="s">
        <v>83</v>
      </c>
      <c r="BK97" s="188">
        <f>ROUND(I97*H97,2)</f>
        <v>0</v>
      </c>
      <c r="BL97" s="16" t="s">
        <v>165</v>
      </c>
      <c r="BM97" s="187" t="s">
        <v>171</v>
      </c>
    </row>
    <row r="98" spans="1:65" s="2" customFormat="1" ht="19.5" x14ac:dyDescent="0.2">
      <c r="A98" s="33"/>
      <c r="B98" s="34"/>
      <c r="C98" s="35"/>
      <c r="D98" s="191" t="s">
        <v>159</v>
      </c>
      <c r="E98" s="35"/>
      <c r="F98" s="201" t="s">
        <v>619</v>
      </c>
      <c r="G98" s="35"/>
      <c r="H98" s="35"/>
      <c r="I98" s="114"/>
      <c r="J98" s="35"/>
      <c r="K98" s="35"/>
      <c r="L98" s="38"/>
      <c r="M98" s="202"/>
      <c r="N98" s="203"/>
      <c r="O98" s="63"/>
      <c r="P98" s="63"/>
      <c r="Q98" s="63"/>
      <c r="R98" s="63"/>
      <c r="S98" s="63"/>
      <c r="T98" s="64"/>
      <c r="U98" s="33"/>
      <c r="V98" s="33"/>
      <c r="W98" s="33"/>
      <c r="X98" s="33"/>
      <c r="Y98" s="33"/>
      <c r="Z98" s="33"/>
      <c r="AA98" s="33"/>
      <c r="AB98" s="33"/>
      <c r="AC98" s="33"/>
      <c r="AD98" s="33"/>
      <c r="AE98" s="33"/>
      <c r="AT98" s="16" t="s">
        <v>159</v>
      </c>
      <c r="AU98" s="16" t="s">
        <v>76</v>
      </c>
    </row>
    <row r="99" spans="1:65" s="12" customFormat="1" ht="11.25" x14ac:dyDescent="0.2">
      <c r="B99" s="189"/>
      <c r="C99" s="190"/>
      <c r="D99" s="191" t="s">
        <v>153</v>
      </c>
      <c r="E99" s="192" t="s">
        <v>35</v>
      </c>
      <c r="F99" s="193" t="s">
        <v>369</v>
      </c>
      <c r="G99" s="190"/>
      <c r="H99" s="194">
        <v>8</v>
      </c>
      <c r="I99" s="195"/>
      <c r="J99" s="190"/>
      <c r="K99" s="190"/>
      <c r="L99" s="196"/>
      <c r="M99" s="197"/>
      <c r="N99" s="198"/>
      <c r="O99" s="198"/>
      <c r="P99" s="198"/>
      <c r="Q99" s="198"/>
      <c r="R99" s="198"/>
      <c r="S99" s="198"/>
      <c r="T99" s="199"/>
      <c r="AT99" s="200" t="s">
        <v>153</v>
      </c>
      <c r="AU99" s="200" t="s">
        <v>76</v>
      </c>
      <c r="AV99" s="12" t="s">
        <v>85</v>
      </c>
      <c r="AW99" s="12" t="s">
        <v>37</v>
      </c>
      <c r="AX99" s="12" t="s">
        <v>83</v>
      </c>
      <c r="AY99" s="200" t="s">
        <v>150</v>
      </c>
    </row>
    <row r="100" spans="1:65" s="2" customFormat="1" ht="24" customHeight="1" x14ac:dyDescent="0.2">
      <c r="A100" s="33"/>
      <c r="B100" s="34"/>
      <c r="C100" s="175" t="s">
        <v>173</v>
      </c>
      <c r="D100" s="175" t="s">
        <v>144</v>
      </c>
      <c r="E100" s="176" t="s">
        <v>174</v>
      </c>
      <c r="F100" s="177" t="s">
        <v>175</v>
      </c>
      <c r="G100" s="178" t="s">
        <v>147</v>
      </c>
      <c r="H100" s="179">
        <v>5</v>
      </c>
      <c r="I100" s="180"/>
      <c r="J100" s="181">
        <f>ROUND(I100*H100,2)</f>
        <v>0</v>
      </c>
      <c r="K100" s="177" t="s">
        <v>148</v>
      </c>
      <c r="L100" s="182"/>
      <c r="M100" s="183" t="s">
        <v>35</v>
      </c>
      <c r="N100" s="184" t="s">
        <v>47</v>
      </c>
      <c r="O100" s="63"/>
      <c r="P100" s="185">
        <f>O100*H100</f>
        <v>0</v>
      </c>
      <c r="Q100" s="185">
        <v>0.10073</v>
      </c>
      <c r="R100" s="185">
        <f>Q100*H100</f>
        <v>0.50365000000000004</v>
      </c>
      <c r="S100" s="185">
        <v>0</v>
      </c>
      <c r="T100" s="186">
        <f>S100*H100</f>
        <v>0</v>
      </c>
      <c r="U100" s="33"/>
      <c r="V100" s="33"/>
      <c r="W100" s="33"/>
      <c r="X100" s="33"/>
      <c r="Y100" s="33"/>
      <c r="Z100" s="33"/>
      <c r="AA100" s="33"/>
      <c r="AB100" s="33"/>
      <c r="AC100" s="33"/>
      <c r="AD100" s="33"/>
      <c r="AE100" s="33"/>
      <c r="AR100" s="187" t="s">
        <v>165</v>
      </c>
      <c r="AT100" s="187" t="s">
        <v>144</v>
      </c>
      <c r="AU100" s="187" t="s">
        <v>76</v>
      </c>
      <c r="AY100" s="16" t="s">
        <v>150</v>
      </c>
      <c r="BE100" s="188">
        <f>IF(N100="základní",J100,0)</f>
        <v>0</v>
      </c>
      <c r="BF100" s="188">
        <f>IF(N100="snížená",J100,0)</f>
        <v>0</v>
      </c>
      <c r="BG100" s="188">
        <f>IF(N100="zákl. přenesená",J100,0)</f>
        <v>0</v>
      </c>
      <c r="BH100" s="188">
        <f>IF(N100="sníž. přenesená",J100,0)</f>
        <v>0</v>
      </c>
      <c r="BI100" s="188">
        <f>IF(N100="nulová",J100,0)</f>
        <v>0</v>
      </c>
      <c r="BJ100" s="16" t="s">
        <v>83</v>
      </c>
      <c r="BK100" s="188">
        <f>ROUND(I100*H100,2)</f>
        <v>0</v>
      </c>
      <c r="BL100" s="16" t="s">
        <v>165</v>
      </c>
      <c r="BM100" s="187" t="s">
        <v>176</v>
      </c>
    </row>
    <row r="101" spans="1:65" s="12" customFormat="1" ht="11.25" x14ac:dyDescent="0.2">
      <c r="B101" s="189"/>
      <c r="C101" s="190"/>
      <c r="D101" s="191" t="s">
        <v>153</v>
      </c>
      <c r="E101" s="192" t="s">
        <v>35</v>
      </c>
      <c r="F101" s="193" t="s">
        <v>181</v>
      </c>
      <c r="G101" s="190"/>
      <c r="H101" s="194">
        <v>5</v>
      </c>
      <c r="I101" s="195"/>
      <c r="J101" s="190"/>
      <c r="K101" s="190"/>
      <c r="L101" s="196"/>
      <c r="M101" s="197"/>
      <c r="N101" s="198"/>
      <c r="O101" s="198"/>
      <c r="P101" s="198"/>
      <c r="Q101" s="198"/>
      <c r="R101" s="198"/>
      <c r="S101" s="198"/>
      <c r="T101" s="199"/>
      <c r="AT101" s="200" t="s">
        <v>153</v>
      </c>
      <c r="AU101" s="200" t="s">
        <v>76</v>
      </c>
      <c r="AV101" s="12" t="s">
        <v>85</v>
      </c>
      <c r="AW101" s="12" t="s">
        <v>37</v>
      </c>
      <c r="AX101" s="12" t="s">
        <v>83</v>
      </c>
      <c r="AY101" s="200" t="s">
        <v>150</v>
      </c>
    </row>
    <row r="102" spans="1:65" s="2" customFormat="1" ht="24" customHeight="1" x14ac:dyDescent="0.2">
      <c r="A102" s="33"/>
      <c r="B102" s="34"/>
      <c r="C102" s="175" t="s">
        <v>8</v>
      </c>
      <c r="D102" s="175" t="s">
        <v>144</v>
      </c>
      <c r="E102" s="176" t="s">
        <v>178</v>
      </c>
      <c r="F102" s="177" t="s">
        <v>179</v>
      </c>
      <c r="G102" s="178" t="s">
        <v>147</v>
      </c>
      <c r="H102" s="179">
        <v>2</v>
      </c>
      <c r="I102" s="180"/>
      <c r="J102" s="181">
        <f>ROUND(I102*H102,2)</f>
        <v>0</v>
      </c>
      <c r="K102" s="177" t="s">
        <v>148</v>
      </c>
      <c r="L102" s="182"/>
      <c r="M102" s="183" t="s">
        <v>35</v>
      </c>
      <c r="N102" s="184" t="s">
        <v>47</v>
      </c>
      <c r="O102" s="63"/>
      <c r="P102" s="185">
        <f>O102*H102</f>
        <v>0</v>
      </c>
      <c r="Q102" s="185">
        <v>0.10446</v>
      </c>
      <c r="R102" s="185">
        <f>Q102*H102</f>
        <v>0.20891999999999999</v>
      </c>
      <c r="S102" s="185">
        <v>0</v>
      </c>
      <c r="T102" s="186">
        <f>S102*H102</f>
        <v>0</v>
      </c>
      <c r="U102" s="33"/>
      <c r="V102" s="33"/>
      <c r="W102" s="33"/>
      <c r="X102" s="33"/>
      <c r="Y102" s="33"/>
      <c r="Z102" s="33"/>
      <c r="AA102" s="33"/>
      <c r="AB102" s="33"/>
      <c r="AC102" s="33"/>
      <c r="AD102" s="33"/>
      <c r="AE102" s="33"/>
      <c r="AR102" s="187" t="s">
        <v>165</v>
      </c>
      <c r="AT102" s="187" t="s">
        <v>144</v>
      </c>
      <c r="AU102" s="187" t="s">
        <v>76</v>
      </c>
      <c r="AY102" s="16" t="s">
        <v>150</v>
      </c>
      <c r="BE102" s="188">
        <f>IF(N102="základní",J102,0)</f>
        <v>0</v>
      </c>
      <c r="BF102" s="188">
        <f>IF(N102="snížená",J102,0)</f>
        <v>0</v>
      </c>
      <c r="BG102" s="188">
        <f>IF(N102="zákl. přenesená",J102,0)</f>
        <v>0</v>
      </c>
      <c r="BH102" s="188">
        <f>IF(N102="sníž. přenesená",J102,0)</f>
        <v>0</v>
      </c>
      <c r="BI102" s="188">
        <f>IF(N102="nulová",J102,0)</f>
        <v>0</v>
      </c>
      <c r="BJ102" s="16" t="s">
        <v>83</v>
      </c>
      <c r="BK102" s="188">
        <f>ROUND(I102*H102,2)</f>
        <v>0</v>
      </c>
      <c r="BL102" s="16" t="s">
        <v>165</v>
      </c>
      <c r="BM102" s="187" t="s">
        <v>180</v>
      </c>
    </row>
    <row r="103" spans="1:65" s="12" customFormat="1" ht="11.25" x14ac:dyDescent="0.2">
      <c r="B103" s="189"/>
      <c r="C103" s="190"/>
      <c r="D103" s="191" t="s">
        <v>153</v>
      </c>
      <c r="E103" s="192" t="s">
        <v>35</v>
      </c>
      <c r="F103" s="193" t="s">
        <v>167</v>
      </c>
      <c r="G103" s="190"/>
      <c r="H103" s="194">
        <v>2</v>
      </c>
      <c r="I103" s="195"/>
      <c r="J103" s="190"/>
      <c r="K103" s="190"/>
      <c r="L103" s="196"/>
      <c r="M103" s="197"/>
      <c r="N103" s="198"/>
      <c r="O103" s="198"/>
      <c r="P103" s="198"/>
      <c r="Q103" s="198"/>
      <c r="R103" s="198"/>
      <c r="S103" s="198"/>
      <c r="T103" s="199"/>
      <c r="AT103" s="200" t="s">
        <v>153</v>
      </c>
      <c r="AU103" s="200" t="s">
        <v>76</v>
      </c>
      <c r="AV103" s="12" t="s">
        <v>85</v>
      </c>
      <c r="AW103" s="12" t="s">
        <v>37</v>
      </c>
      <c r="AX103" s="12" t="s">
        <v>83</v>
      </c>
      <c r="AY103" s="200" t="s">
        <v>150</v>
      </c>
    </row>
    <row r="104" spans="1:65" s="2" customFormat="1" ht="24" customHeight="1" x14ac:dyDescent="0.2">
      <c r="A104" s="33"/>
      <c r="B104" s="34"/>
      <c r="C104" s="175" t="s">
        <v>182</v>
      </c>
      <c r="D104" s="175" t="s">
        <v>144</v>
      </c>
      <c r="E104" s="176" t="s">
        <v>183</v>
      </c>
      <c r="F104" s="177" t="s">
        <v>184</v>
      </c>
      <c r="G104" s="178" t="s">
        <v>147</v>
      </c>
      <c r="H104" s="179">
        <v>4</v>
      </c>
      <c r="I104" s="180"/>
      <c r="J104" s="181">
        <f>ROUND(I104*H104,2)</f>
        <v>0</v>
      </c>
      <c r="K104" s="177" t="s">
        <v>148</v>
      </c>
      <c r="L104" s="182"/>
      <c r="M104" s="183" t="s">
        <v>35</v>
      </c>
      <c r="N104" s="184" t="s">
        <v>47</v>
      </c>
      <c r="O104" s="63"/>
      <c r="P104" s="185">
        <f>O104*H104</f>
        <v>0</v>
      </c>
      <c r="Q104" s="185">
        <v>0.10818999999999999</v>
      </c>
      <c r="R104" s="185">
        <f>Q104*H104</f>
        <v>0.43275999999999998</v>
      </c>
      <c r="S104" s="185">
        <v>0</v>
      </c>
      <c r="T104" s="186">
        <f>S104*H104</f>
        <v>0</v>
      </c>
      <c r="U104" s="33"/>
      <c r="V104" s="33"/>
      <c r="W104" s="33"/>
      <c r="X104" s="33"/>
      <c r="Y104" s="33"/>
      <c r="Z104" s="33"/>
      <c r="AA104" s="33"/>
      <c r="AB104" s="33"/>
      <c r="AC104" s="33"/>
      <c r="AD104" s="33"/>
      <c r="AE104" s="33"/>
      <c r="AR104" s="187" t="s">
        <v>165</v>
      </c>
      <c r="AT104" s="187" t="s">
        <v>144</v>
      </c>
      <c r="AU104" s="187" t="s">
        <v>76</v>
      </c>
      <c r="AY104" s="16" t="s">
        <v>150</v>
      </c>
      <c r="BE104" s="188">
        <f>IF(N104="základní",J104,0)</f>
        <v>0</v>
      </c>
      <c r="BF104" s="188">
        <f>IF(N104="snížená",J104,0)</f>
        <v>0</v>
      </c>
      <c r="BG104" s="188">
        <f>IF(N104="zákl. přenesená",J104,0)</f>
        <v>0</v>
      </c>
      <c r="BH104" s="188">
        <f>IF(N104="sníž. přenesená",J104,0)</f>
        <v>0</v>
      </c>
      <c r="BI104" s="188">
        <f>IF(N104="nulová",J104,0)</f>
        <v>0</v>
      </c>
      <c r="BJ104" s="16" t="s">
        <v>83</v>
      </c>
      <c r="BK104" s="188">
        <f>ROUND(I104*H104,2)</f>
        <v>0</v>
      </c>
      <c r="BL104" s="16" t="s">
        <v>165</v>
      </c>
      <c r="BM104" s="187" t="s">
        <v>185</v>
      </c>
    </row>
    <row r="105" spans="1:65" s="12" customFormat="1" ht="11.25" x14ac:dyDescent="0.2">
      <c r="B105" s="189"/>
      <c r="C105" s="190"/>
      <c r="D105" s="191" t="s">
        <v>153</v>
      </c>
      <c r="E105" s="192" t="s">
        <v>35</v>
      </c>
      <c r="F105" s="193" t="s">
        <v>186</v>
      </c>
      <c r="G105" s="190"/>
      <c r="H105" s="194">
        <v>4</v>
      </c>
      <c r="I105" s="195"/>
      <c r="J105" s="190"/>
      <c r="K105" s="190"/>
      <c r="L105" s="196"/>
      <c r="M105" s="197"/>
      <c r="N105" s="198"/>
      <c r="O105" s="198"/>
      <c r="P105" s="198"/>
      <c r="Q105" s="198"/>
      <c r="R105" s="198"/>
      <c r="S105" s="198"/>
      <c r="T105" s="199"/>
      <c r="AT105" s="200" t="s">
        <v>153</v>
      </c>
      <c r="AU105" s="200" t="s">
        <v>76</v>
      </c>
      <c r="AV105" s="12" t="s">
        <v>85</v>
      </c>
      <c r="AW105" s="12" t="s">
        <v>37</v>
      </c>
      <c r="AX105" s="12" t="s">
        <v>83</v>
      </c>
      <c r="AY105" s="200" t="s">
        <v>150</v>
      </c>
    </row>
    <row r="106" spans="1:65" s="2" customFormat="1" ht="24" customHeight="1" x14ac:dyDescent="0.2">
      <c r="A106" s="33"/>
      <c r="B106" s="34"/>
      <c r="C106" s="175" t="s">
        <v>187</v>
      </c>
      <c r="D106" s="175" t="s">
        <v>144</v>
      </c>
      <c r="E106" s="176" t="s">
        <v>188</v>
      </c>
      <c r="F106" s="177" t="s">
        <v>189</v>
      </c>
      <c r="G106" s="178" t="s">
        <v>147</v>
      </c>
      <c r="H106" s="179">
        <v>2</v>
      </c>
      <c r="I106" s="180"/>
      <c r="J106" s="181">
        <f>ROUND(I106*H106,2)</f>
        <v>0</v>
      </c>
      <c r="K106" s="177" t="s">
        <v>148</v>
      </c>
      <c r="L106" s="182"/>
      <c r="M106" s="183" t="s">
        <v>35</v>
      </c>
      <c r="N106" s="184" t="s">
        <v>47</v>
      </c>
      <c r="O106" s="63"/>
      <c r="P106" s="185">
        <f>O106*H106</f>
        <v>0</v>
      </c>
      <c r="Q106" s="185">
        <v>0.11192000000000001</v>
      </c>
      <c r="R106" s="185">
        <f>Q106*H106</f>
        <v>0.22384000000000001</v>
      </c>
      <c r="S106" s="185">
        <v>0</v>
      </c>
      <c r="T106" s="186">
        <f>S106*H106</f>
        <v>0</v>
      </c>
      <c r="U106" s="33"/>
      <c r="V106" s="33"/>
      <c r="W106" s="33"/>
      <c r="X106" s="33"/>
      <c r="Y106" s="33"/>
      <c r="Z106" s="33"/>
      <c r="AA106" s="33"/>
      <c r="AB106" s="33"/>
      <c r="AC106" s="33"/>
      <c r="AD106" s="33"/>
      <c r="AE106" s="33"/>
      <c r="AR106" s="187" t="s">
        <v>165</v>
      </c>
      <c r="AT106" s="187" t="s">
        <v>144</v>
      </c>
      <c r="AU106" s="187" t="s">
        <v>76</v>
      </c>
      <c r="AY106" s="16" t="s">
        <v>150</v>
      </c>
      <c r="BE106" s="188">
        <f>IF(N106="základní",J106,0)</f>
        <v>0</v>
      </c>
      <c r="BF106" s="188">
        <f>IF(N106="snížená",J106,0)</f>
        <v>0</v>
      </c>
      <c r="BG106" s="188">
        <f>IF(N106="zákl. přenesená",J106,0)</f>
        <v>0</v>
      </c>
      <c r="BH106" s="188">
        <f>IF(N106="sníž. přenesená",J106,0)</f>
        <v>0</v>
      </c>
      <c r="BI106" s="188">
        <f>IF(N106="nulová",J106,0)</f>
        <v>0</v>
      </c>
      <c r="BJ106" s="16" t="s">
        <v>83</v>
      </c>
      <c r="BK106" s="188">
        <f>ROUND(I106*H106,2)</f>
        <v>0</v>
      </c>
      <c r="BL106" s="16" t="s">
        <v>165</v>
      </c>
      <c r="BM106" s="187" t="s">
        <v>190</v>
      </c>
    </row>
    <row r="107" spans="1:65" s="12" customFormat="1" ht="11.25" x14ac:dyDescent="0.2">
      <c r="B107" s="189"/>
      <c r="C107" s="190"/>
      <c r="D107" s="191" t="s">
        <v>153</v>
      </c>
      <c r="E107" s="192" t="s">
        <v>35</v>
      </c>
      <c r="F107" s="193" t="s">
        <v>167</v>
      </c>
      <c r="G107" s="190"/>
      <c r="H107" s="194">
        <v>2</v>
      </c>
      <c r="I107" s="195"/>
      <c r="J107" s="190"/>
      <c r="K107" s="190"/>
      <c r="L107" s="196"/>
      <c r="M107" s="197"/>
      <c r="N107" s="198"/>
      <c r="O107" s="198"/>
      <c r="P107" s="198"/>
      <c r="Q107" s="198"/>
      <c r="R107" s="198"/>
      <c r="S107" s="198"/>
      <c r="T107" s="199"/>
      <c r="AT107" s="200" t="s">
        <v>153</v>
      </c>
      <c r="AU107" s="200" t="s">
        <v>76</v>
      </c>
      <c r="AV107" s="12" t="s">
        <v>85</v>
      </c>
      <c r="AW107" s="12" t="s">
        <v>37</v>
      </c>
      <c r="AX107" s="12" t="s">
        <v>83</v>
      </c>
      <c r="AY107" s="200" t="s">
        <v>150</v>
      </c>
    </row>
    <row r="108" spans="1:65" s="2" customFormat="1" ht="24" customHeight="1" x14ac:dyDescent="0.2">
      <c r="A108" s="33"/>
      <c r="B108" s="34"/>
      <c r="C108" s="175" t="s">
        <v>191</v>
      </c>
      <c r="D108" s="175" t="s">
        <v>144</v>
      </c>
      <c r="E108" s="176" t="s">
        <v>192</v>
      </c>
      <c r="F108" s="177" t="s">
        <v>193</v>
      </c>
      <c r="G108" s="178" t="s">
        <v>147</v>
      </c>
      <c r="H108" s="179">
        <v>2</v>
      </c>
      <c r="I108" s="180"/>
      <c r="J108" s="181">
        <f>ROUND(I108*H108,2)</f>
        <v>0</v>
      </c>
      <c r="K108" s="177" t="s">
        <v>148</v>
      </c>
      <c r="L108" s="182"/>
      <c r="M108" s="183" t="s">
        <v>35</v>
      </c>
      <c r="N108" s="184" t="s">
        <v>47</v>
      </c>
      <c r="O108" s="63"/>
      <c r="P108" s="185">
        <f>O108*H108</f>
        <v>0</v>
      </c>
      <c r="Q108" s="185">
        <v>0.11565</v>
      </c>
      <c r="R108" s="185">
        <f>Q108*H108</f>
        <v>0.23130000000000001</v>
      </c>
      <c r="S108" s="185">
        <v>0</v>
      </c>
      <c r="T108" s="186">
        <f>S108*H108</f>
        <v>0</v>
      </c>
      <c r="U108" s="33"/>
      <c r="V108" s="33"/>
      <c r="W108" s="33"/>
      <c r="X108" s="33"/>
      <c r="Y108" s="33"/>
      <c r="Z108" s="33"/>
      <c r="AA108" s="33"/>
      <c r="AB108" s="33"/>
      <c r="AC108" s="33"/>
      <c r="AD108" s="33"/>
      <c r="AE108" s="33"/>
      <c r="AR108" s="187" t="s">
        <v>165</v>
      </c>
      <c r="AT108" s="187" t="s">
        <v>144</v>
      </c>
      <c r="AU108" s="187" t="s">
        <v>76</v>
      </c>
      <c r="AY108" s="16" t="s">
        <v>150</v>
      </c>
      <c r="BE108" s="188">
        <f>IF(N108="základní",J108,0)</f>
        <v>0</v>
      </c>
      <c r="BF108" s="188">
        <f>IF(N108="snížená",J108,0)</f>
        <v>0</v>
      </c>
      <c r="BG108" s="188">
        <f>IF(N108="zákl. přenesená",J108,0)</f>
        <v>0</v>
      </c>
      <c r="BH108" s="188">
        <f>IF(N108="sníž. přenesená",J108,0)</f>
        <v>0</v>
      </c>
      <c r="BI108" s="188">
        <f>IF(N108="nulová",J108,0)</f>
        <v>0</v>
      </c>
      <c r="BJ108" s="16" t="s">
        <v>83</v>
      </c>
      <c r="BK108" s="188">
        <f>ROUND(I108*H108,2)</f>
        <v>0</v>
      </c>
      <c r="BL108" s="16" t="s">
        <v>165</v>
      </c>
      <c r="BM108" s="187" t="s">
        <v>194</v>
      </c>
    </row>
    <row r="109" spans="1:65" s="12" customFormat="1" ht="11.25" x14ac:dyDescent="0.2">
      <c r="B109" s="189"/>
      <c r="C109" s="190"/>
      <c r="D109" s="191" t="s">
        <v>153</v>
      </c>
      <c r="E109" s="192" t="s">
        <v>35</v>
      </c>
      <c r="F109" s="193" t="s">
        <v>167</v>
      </c>
      <c r="G109" s="190"/>
      <c r="H109" s="194">
        <v>2</v>
      </c>
      <c r="I109" s="195"/>
      <c r="J109" s="190"/>
      <c r="K109" s="190"/>
      <c r="L109" s="196"/>
      <c r="M109" s="197"/>
      <c r="N109" s="198"/>
      <c r="O109" s="198"/>
      <c r="P109" s="198"/>
      <c r="Q109" s="198"/>
      <c r="R109" s="198"/>
      <c r="S109" s="198"/>
      <c r="T109" s="199"/>
      <c r="AT109" s="200" t="s">
        <v>153</v>
      </c>
      <c r="AU109" s="200" t="s">
        <v>76</v>
      </c>
      <c r="AV109" s="12" t="s">
        <v>85</v>
      </c>
      <c r="AW109" s="12" t="s">
        <v>37</v>
      </c>
      <c r="AX109" s="12" t="s">
        <v>83</v>
      </c>
      <c r="AY109" s="200" t="s">
        <v>150</v>
      </c>
    </row>
    <row r="110" spans="1:65" s="2" customFormat="1" ht="24" customHeight="1" x14ac:dyDescent="0.2">
      <c r="A110" s="33"/>
      <c r="B110" s="34"/>
      <c r="C110" s="175" t="s">
        <v>195</v>
      </c>
      <c r="D110" s="175" t="s">
        <v>144</v>
      </c>
      <c r="E110" s="176" t="s">
        <v>196</v>
      </c>
      <c r="F110" s="177" t="s">
        <v>197</v>
      </c>
      <c r="G110" s="178" t="s">
        <v>147</v>
      </c>
      <c r="H110" s="179">
        <v>2</v>
      </c>
      <c r="I110" s="180"/>
      <c r="J110" s="181">
        <f>ROUND(I110*H110,2)</f>
        <v>0</v>
      </c>
      <c r="K110" s="177" t="s">
        <v>148</v>
      </c>
      <c r="L110" s="182"/>
      <c r="M110" s="183" t="s">
        <v>35</v>
      </c>
      <c r="N110" s="184" t="s">
        <v>47</v>
      </c>
      <c r="O110" s="63"/>
      <c r="P110" s="185">
        <f>O110*H110</f>
        <v>0</v>
      </c>
      <c r="Q110" s="185">
        <v>0.11938</v>
      </c>
      <c r="R110" s="185">
        <f>Q110*H110</f>
        <v>0.23876</v>
      </c>
      <c r="S110" s="185">
        <v>0</v>
      </c>
      <c r="T110" s="186">
        <f>S110*H110</f>
        <v>0</v>
      </c>
      <c r="U110" s="33"/>
      <c r="V110" s="33"/>
      <c r="W110" s="33"/>
      <c r="X110" s="33"/>
      <c r="Y110" s="33"/>
      <c r="Z110" s="33"/>
      <c r="AA110" s="33"/>
      <c r="AB110" s="33"/>
      <c r="AC110" s="33"/>
      <c r="AD110" s="33"/>
      <c r="AE110" s="33"/>
      <c r="AR110" s="187" t="s">
        <v>165</v>
      </c>
      <c r="AT110" s="187" t="s">
        <v>144</v>
      </c>
      <c r="AU110" s="187" t="s">
        <v>76</v>
      </c>
      <c r="AY110" s="16" t="s">
        <v>150</v>
      </c>
      <c r="BE110" s="188">
        <f>IF(N110="základní",J110,0)</f>
        <v>0</v>
      </c>
      <c r="BF110" s="188">
        <f>IF(N110="snížená",J110,0)</f>
        <v>0</v>
      </c>
      <c r="BG110" s="188">
        <f>IF(N110="zákl. přenesená",J110,0)</f>
        <v>0</v>
      </c>
      <c r="BH110" s="188">
        <f>IF(N110="sníž. přenesená",J110,0)</f>
        <v>0</v>
      </c>
      <c r="BI110" s="188">
        <f>IF(N110="nulová",J110,0)</f>
        <v>0</v>
      </c>
      <c r="BJ110" s="16" t="s">
        <v>83</v>
      </c>
      <c r="BK110" s="188">
        <f>ROUND(I110*H110,2)</f>
        <v>0</v>
      </c>
      <c r="BL110" s="16" t="s">
        <v>165</v>
      </c>
      <c r="BM110" s="187" t="s">
        <v>198</v>
      </c>
    </row>
    <row r="111" spans="1:65" s="12" customFormat="1" ht="11.25" x14ac:dyDescent="0.2">
      <c r="B111" s="189"/>
      <c r="C111" s="190"/>
      <c r="D111" s="191" t="s">
        <v>153</v>
      </c>
      <c r="E111" s="192" t="s">
        <v>35</v>
      </c>
      <c r="F111" s="193" t="s">
        <v>167</v>
      </c>
      <c r="G111" s="190"/>
      <c r="H111" s="194">
        <v>2</v>
      </c>
      <c r="I111" s="195"/>
      <c r="J111" s="190"/>
      <c r="K111" s="190"/>
      <c r="L111" s="196"/>
      <c r="M111" s="197"/>
      <c r="N111" s="198"/>
      <c r="O111" s="198"/>
      <c r="P111" s="198"/>
      <c r="Q111" s="198"/>
      <c r="R111" s="198"/>
      <c r="S111" s="198"/>
      <c r="T111" s="199"/>
      <c r="AT111" s="200" t="s">
        <v>153</v>
      </c>
      <c r="AU111" s="200" t="s">
        <v>76</v>
      </c>
      <c r="AV111" s="12" t="s">
        <v>85</v>
      </c>
      <c r="AW111" s="12" t="s">
        <v>37</v>
      </c>
      <c r="AX111" s="12" t="s">
        <v>83</v>
      </c>
      <c r="AY111" s="200" t="s">
        <v>150</v>
      </c>
    </row>
    <row r="112" spans="1:65" s="2" customFormat="1" ht="24" customHeight="1" x14ac:dyDescent="0.2">
      <c r="A112" s="33"/>
      <c r="B112" s="34"/>
      <c r="C112" s="175" t="s">
        <v>199</v>
      </c>
      <c r="D112" s="175" t="s">
        <v>144</v>
      </c>
      <c r="E112" s="176" t="s">
        <v>200</v>
      </c>
      <c r="F112" s="177" t="s">
        <v>201</v>
      </c>
      <c r="G112" s="178" t="s">
        <v>147</v>
      </c>
      <c r="H112" s="179">
        <v>2</v>
      </c>
      <c r="I112" s="180"/>
      <c r="J112" s="181">
        <f>ROUND(I112*H112,2)</f>
        <v>0</v>
      </c>
      <c r="K112" s="177" t="s">
        <v>148</v>
      </c>
      <c r="L112" s="182"/>
      <c r="M112" s="183" t="s">
        <v>35</v>
      </c>
      <c r="N112" s="184" t="s">
        <v>47</v>
      </c>
      <c r="O112" s="63"/>
      <c r="P112" s="185">
        <f>O112*H112</f>
        <v>0</v>
      </c>
      <c r="Q112" s="185">
        <v>0.12311999999999999</v>
      </c>
      <c r="R112" s="185">
        <f>Q112*H112</f>
        <v>0.24623999999999999</v>
      </c>
      <c r="S112" s="185">
        <v>0</v>
      </c>
      <c r="T112" s="186">
        <f>S112*H112</f>
        <v>0</v>
      </c>
      <c r="U112" s="33"/>
      <c r="V112" s="33"/>
      <c r="W112" s="33"/>
      <c r="X112" s="33"/>
      <c r="Y112" s="33"/>
      <c r="Z112" s="33"/>
      <c r="AA112" s="33"/>
      <c r="AB112" s="33"/>
      <c r="AC112" s="33"/>
      <c r="AD112" s="33"/>
      <c r="AE112" s="33"/>
      <c r="AR112" s="187" t="s">
        <v>165</v>
      </c>
      <c r="AT112" s="187" t="s">
        <v>144</v>
      </c>
      <c r="AU112" s="187" t="s">
        <v>76</v>
      </c>
      <c r="AY112" s="16" t="s">
        <v>150</v>
      </c>
      <c r="BE112" s="188">
        <f>IF(N112="základní",J112,0)</f>
        <v>0</v>
      </c>
      <c r="BF112" s="188">
        <f>IF(N112="snížená",J112,0)</f>
        <v>0</v>
      </c>
      <c r="BG112" s="188">
        <f>IF(N112="zákl. přenesená",J112,0)</f>
        <v>0</v>
      </c>
      <c r="BH112" s="188">
        <f>IF(N112="sníž. přenesená",J112,0)</f>
        <v>0</v>
      </c>
      <c r="BI112" s="188">
        <f>IF(N112="nulová",J112,0)</f>
        <v>0</v>
      </c>
      <c r="BJ112" s="16" t="s">
        <v>83</v>
      </c>
      <c r="BK112" s="188">
        <f>ROUND(I112*H112,2)</f>
        <v>0</v>
      </c>
      <c r="BL112" s="16" t="s">
        <v>165</v>
      </c>
      <c r="BM112" s="187" t="s">
        <v>202</v>
      </c>
    </row>
    <row r="113" spans="1:65" s="12" customFormat="1" ht="11.25" x14ac:dyDescent="0.2">
      <c r="B113" s="189"/>
      <c r="C113" s="190"/>
      <c r="D113" s="191" t="s">
        <v>153</v>
      </c>
      <c r="E113" s="192" t="s">
        <v>35</v>
      </c>
      <c r="F113" s="193" t="s">
        <v>167</v>
      </c>
      <c r="G113" s="190"/>
      <c r="H113" s="194">
        <v>2</v>
      </c>
      <c r="I113" s="195"/>
      <c r="J113" s="190"/>
      <c r="K113" s="190"/>
      <c r="L113" s="196"/>
      <c r="M113" s="197"/>
      <c r="N113" s="198"/>
      <c r="O113" s="198"/>
      <c r="P113" s="198"/>
      <c r="Q113" s="198"/>
      <c r="R113" s="198"/>
      <c r="S113" s="198"/>
      <c r="T113" s="199"/>
      <c r="AT113" s="200" t="s">
        <v>153</v>
      </c>
      <c r="AU113" s="200" t="s">
        <v>76</v>
      </c>
      <c r="AV113" s="12" t="s">
        <v>85</v>
      </c>
      <c r="AW113" s="12" t="s">
        <v>37</v>
      </c>
      <c r="AX113" s="12" t="s">
        <v>83</v>
      </c>
      <c r="AY113" s="200" t="s">
        <v>150</v>
      </c>
    </row>
    <row r="114" spans="1:65" s="2" customFormat="1" ht="24" customHeight="1" x14ac:dyDescent="0.2">
      <c r="A114" s="33"/>
      <c r="B114" s="34"/>
      <c r="C114" s="175" t="s">
        <v>7</v>
      </c>
      <c r="D114" s="175" t="s">
        <v>144</v>
      </c>
      <c r="E114" s="176" t="s">
        <v>203</v>
      </c>
      <c r="F114" s="177" t="s">
        <v>204</v>
      </c>
      <c r="G114" s="178" t="s">
        <v>147</v>
      </c>
      <c r="H114" s="179">
        <v>2</v>
      </c>
      <c r="I114" s="180"/>
      <c r="J114" s="181">
        <f>ROUND(I114*H114,2)</f>
        <v>0</v>
      </c>
      <c r="K114" s="177" t="s">
        <v>148</v>
      </c>
      <c r="L114" s="182"/>
      <c r="M114" s="183" t="s">
        <v>35</v>
      </c>
      <c r="N114" s="184" t="s">
        <v>47</v>
      </c>
      <c r="O114" s="63"/>
      <c r="P114" s="185">
        <f>O114*H114</f>
        <v>0</v>
      </c>
      <c r="Q114" s="185">
        <v>0.12684999999999999</v>
      </c>
      <c r="R114" s="185">
        <f>Q114*H114</f>
        <v>0.25369999999999998</v>
      </c>
      <c r="S114" s="185">
        <v>0</v>
      </c>
      <c r="T114" s="186">
        <f>S114*H114</f>
        <v>0</v>
      </c>
      <c r="U114" s="33"/>
      <c r="V114" s="33"/>
      <c r="W114" s="33"/>
      <c r="X114" s="33"/>
      <c r="Y114" s="33"/>
      <c r="Z114" s="33"/>
      <c r="AA114" s="33"/>
      <c r="AB114" s="33"/>
      <c r="AC114" s="33"/>
      <c r="AD114" s="33"/>
      <c r="AE114" s="33"/>
      <c r="AR114" s="187" t="s">
        <v>165</v>
      </c>
      <c r="AT114" s="187" t="s">
        <v>144</v>
      </c>
      <c r="AU114" s="187" t="s">
        <v>76</v>
      </c>
      <c r="AY114" s="16" t="s">
        <v>150</v>
      </c>
      <c r="BE114" s="188">
        <f>IF(N114="základní",J114,0)</f>
        <v>0</v>
      </c>
      <c r="BF114" s="188">
        <f>IF(N114="snížená",J114,0)</f>
        <v>0</v>
      </c>
      <c r="BG114" s="188">
        <f>IF(N114="zákl. přenesená",J114,0)</f>
        <v>0</v>
      </c>
      <c r="BH114" s="188">
        <f>IF(N114="sníž. přenesená",J114,0)</f>
        <v>0</v>
      </c>
      <c r="BI114" s="188">
        <f>IF(N114="nulová",J114,0)</f>
        <v>0</v>
      </c>
      <c r="BJ114" s="16" t="s">
        <v>83</v>
      </c>
      <c r="BK114" s="188">
        <f>ROUND(I114*H114,2)</f>
        <v>0</v>
      </c>
      <c r="BL114" s="16" t="s">
        <v>165</v>
      </c>
      <c r="BM114" s="187" t="s">
        <v>205</v>
      </c>
    </row>
    <row r="115" spans="1:65" s="12" customFormat="1" ht="11.25" x14ac:dyDescent="0.2">
      <c r="B115" s="189"/>
      <c r="C115" s="190"/>
      <c r="D115" s="191" t="s">
        <v>153</v>
      </c>
      <c r="E115" s="192" t="s">
        <v>35</v>
      </c>
      <c r="F115" s="193" t="s">
        <v>167</v>
      </c>
      <c r="G115" s="190"/>
      <c r="H115" s="194">
        <v>2</v>
      </c>
      <c r="I115" s="195"/>
      <c r="J115" s="190"/>
      <c r="K115" s="190"/>
      <c r="L115" s="196"/>
      <c r="M115" s="197"/>
      <c r="N115" s="198"/>
      <c r="O115" s="198"/>
      <c r="P115" s="198"/>
      <c r="Q115" s="198"/>
      <c r="R115" s="198"/>
      <c r="S115" s="198"/>
      <c r="T115" s="199"/>
      <c r="AT115" s="200" t="s">
        <v>153</v>
      </c>
      <c r="AU115" s="200" t="s">
        <v>76</v>
      </c>
      <c r="AV115" s="12" t="s">
        <v>85</v>
      </c>
      <c r="AW115" s="12" t="s">
        <v>37</v>
      </c>
      <c r="AX115" s="12" t="s">
        <v>83</v>
      </c>
      <c r="AY115" s="200" t="s">
        <v>150</v>
      </c>
    </row>
    <row r="116" spans="1:65" s="2" customFormat="1" ht="24" customHeight="1" x14ac:dyDescent="0.2">
      <c r="A116" s="33"/>
      <c r="B116" s="34"/>
      <c r="C116" s="175" t="s">
        <v>206</v>
      </c>
      <c r="D116" s="175" t="s">
        <v>144</v>
      </c>
      <c r="E116" s="176" t="s">
        <v>207</v>
      </c>
      <c r="F116" s="177" t="s">
        <v>208</v>
      </c>
      <c r="G116" s="178" t="s">
        <v>147</v>
      </c>
      <c r="H116" s="179">
        <v>1</v>
      </c>
      <c r="I116" s="180"/>
      <c r="J116" s="181">
        <f>ROUND(I116*H116,2)</f>
        <v>0</v>
      </c>
      <c r="K116" s="177" t="s">
        <v>148</v>
      </c>
      <c r="L116" s="182"/>
      <c r="M116" s="183" t="s">
        <v>35</v>
      </c>
      <c r="N116" s="184" t="s">
        <v>47</v>
      </c>
      <c r="O116" s="63"/>
      <c r="P116" s="185">
        <f>O116*H116</f>
        <v>0</v>
      </c>
      <c r="Q116" s="185">
        <v>0.13058</v>
      </c>
      <c r="R116" s="185">
        <f>Q116*H116</f>
        <v>0.13058</v>
      </c>
      <c r="S116" s="185">
        <v>0</v>
      </c>
      <c r="T116" s="186">
        <f>S116*H116</f>
        <v>0</v>
      </c>
      <c r="U116" s="33"/>
      <c r="V116" s="33"/>
      <c r="W116" s="33"/>
      <c r="X116" s="33"/>
      <c r="Y116" s="33"/>
      <c r="Z116" s="33"/>
      <c r="AA116" s="33"/>
      <c r="AB116" s="33"/>
      <c r="AC116" s="33"/>
      <c r="AD116" s="33"/>
      <c r="AE116" s="33"/>
      <c r="AR116" s="187" t="s">
        <v>165</v>
      </c>
      <c r="AT116" s="187" t="s">
        <v>144</v>
      </c>
      <c r="AU116" s="187" t="s">
        <v>76</v>
      </c>
      <c r="AY116" s="16" t="s">
        <v>150</v>
      </c>
      <c r="BE116" s="188">
        <f>IF(N116="základní",J116,0)</f>
        <v>0</v>
      </c>
      <c r="BF116" s="188">
        <f>IF(N116="snížená",J116,0)</f>
        <v>0</v>
      </c>
      <c r="BG116" s="188">
        <f>IF(N116="zákl. přenesená",J116,0)</f>
        <v>0</v>
      </c>
      <c r="BH116" s="188">
        <f>IF(N116="sníž. přenesená",J116,0)</f>
        <v>0</v>
      </c>
      <c r="BI116" s="188">
        <f>IF(N116="nulová",J116,0)</f>
        <v>0</v>
      </c>
      <c r="BJ116" s="16" t="s">
        <v>83</v>
      </c>
      <c r="BK116" s="188">
        <f>ROUND(I116*H116,2)</f>
        <v>0</v>
      </c>
      <c r="BL116" s="16" t="s">
        <v>165</v>
      </c>
      <c r="BM116" s="187" t="s">
        <v>209</v>
      </c>
    </row>
    <row r="117" spans="1:65" s="12" customFormat="1" ht="11.25" x14ac:dyDescent="0.2">
      <c r="B117" s="189"/>
      <c r="C117" s="190"/>
      <c r="D117" s="191" t="s">
        <v>153</v>
      </c>
      <c r="E117" s="192" t="s">
        <v>35</v>
      </c>
      <c r="F117" s="193" t="s">
        <v>214</v>
      </c>
      <c r="G117" s="190"/>
      <c r="H117" s="194">
        <v>1</v>
      </c>
      <c r="I117" s="195"/>
      <c r="J117" s="190"/>
      <c r="K117" s="190"/>
      <c r="L117" s="196"/>
      <c r="M117" s="197"/>
      <c r="N117" s="198"/>
      <c r="O117" s="198"/>
      <c r="P117" s="198"/>
      <c r="Q117" s="198"/>
      <c r="R117" s="198"/>
      <c r="S117" s="198"/>
      <c r="T117" s="199"/>
      <c r="AT117" s="200" t="s">
        <v>153</v>
      </c>
      <c r="AU117" s="200" t="s">
        <v>76</v>
      </c>
      <c r="AV117" s="12" t="s">
        <v>85</v>
      </c>
      <c r="AW117" s="12" t="s">
        <v>37</v>
      </c>
      <c r="AX117" s="12" t="s">
        <v>83</v>
      </c>
      <c r="AY117" s="200" t="s">
        <v>150</v>
      </c>
    </row>
    <row r="118" spans="1:65" s="2" customFormat="1" ht="24" customHeight="1" x14ac:dyDescent="0.2">
      <c r="A118" s="33"/>
      <c r="B118" s="34"/>
      <c r="C118" s="175" t="s">
        <v>210</v>
      </c>
      <c r="D118" s="175" t="s">
        <v>144</v>
      </c>
      <c r="E118" s="176" t="s">
        <v>211</v>
      </c>
      <c r="F118" s="177" t="s">
        <v>212</v>
      </c>
      <c r="G118" s="178" t="s">
        <v>147</v>
      </c>
      <c r="H118" s="179">
        <v>2</v>
      </c>
      <c r="I118" s="180"/>
      <c r="J118" s="181">
        <f>ROUND(I118*H118,2)</f>
        <v>0</v>
      </c>
      <c r="K118" s="177" t="s">
        <v>148</v>
      </c>
      <c r="L118" s="182"/>
      <c r="M118" s="183" t="s">
        <v>35</v>
      </c>
      <c r="N118" s="184" t="s">
        <v>47</v>
      </c>
      <c r="O118" s="63"/>
      <c r="P118" s="185">
        <f>O118*H118</f>
        <v>0</v>
      </c>
      <c r="Q118" s="185">
        <v>0.13431000000000001</v>
      </c>
      <c r="R118" s="185">
        <f>Q118*H118</f>
        <v>0.26862000000000003</v>
      </c>
      <c r="S118" s="185">
        <v>0</v>
      </c>
      <c r="T118" s="186">
        <f>S118*H118</f>
        <v>0</v>
      </c>
      <c r="U118" s="33"/>
      <c r="V118" s="33"/>
      <c r="W118" s="33"/>
      <c r="X118" s="33"/>
      <c r="Y118" s="33"/>
      <c r="Z118" s="33"/>
      <c r="AA118" s="33"/>
      <c r="AB118" s="33"/>
      <c r="AC118" s="33"/>
      <c r="AD118" s="33"/>
      <c r="AE118" s="33"/>
      <c r="AR118" s="187" t="s">
        <v>165</v>
      </c>
      <c r="AT118" s="187" t="s">
        <v>144</v>
      </c>
      <c r="AU118" s="187" t="s">
        <v>76</v>
      </c>
      <c r="AY118" s="16" t="s">
        <v>150</v>
      </c>
      <c r="BE118" s="188">
        <f>IF(N118="základní",J118,0)</f>
        <v>0</v>
      </c>
      <c r="BF118" s="188">
        <f>IF(N118="snížená",J118,0)</f>
        <v>0</v>
      </c>
      <c r="BG118" s="188">
        <f>IF(N118="zákl. přenesená",J118,0)</f>
        <v>0</v>
      </c>
      <c r="BH118" s="188">
        <f>IF(N118="sníž. přenesená",J118,0)</f>
        <v>0</v>
      </c>
      <c r="BI118" s="188">
        <f>IF(N118="nulová",J118,0)</f>
        <v>0</v>
      </c>
      <c r="BJ118" s="16" t="s">
        <v>83</v>
      </c>
      <c r="BK118" s="188">
        <f>ROUND(I118*H118,2)</f>
        <v>0</v>
      </c>
      <c r="BL118" s="16" t="s">
        <v>165</v>
      </c>
      <c r="BM118" s="187" t="s">
        <v>213</v>
      </c>
    </row>
    <row r="119" spans="1:65" s="12" customFormat="1" ht="11.25" x14ac:dyDescent="0.2">
      <c r="B119" s="189"/>
      <c r="C119" s="190"/>
      <c r="D119" s="191" t="s">
        <v>153</v>
      </c>
      <c r="E119" s="192" t="s">
        <v>35</v>
      </c>
      <c r="F119" s="193" t="s">
        <v>167</v>
      </c>
      <c r="G119" s="190"/>
      <c r="H119" s="194">
        <v>2</v>
      </c>
      <c r="I119" s="195"/>
      <c r="J119" s="190"/>
      <c r="K119" s="190"/>
      <c r="L119" s="196"/>
      <c r="M119" s="197"/>
      <c r="N119" s="198"/>
      <c r="O119" s="198"/>
      <c r="P119" s="198"/>
      <c r="Q119" s="198"/>
      <c r="R119" s="198"/>
      <c r="S119" s="198"/>
      <c r="T119" s="199"/>
      <c r="AT119" s="200" t="s">
        <v>153</v>
      </c>
      <c r="AU119" s="200" t="s">
        <v>76</v>
      </c>
      <c r="AV119" s="12" t="s">
        <v>85</v>
      </c>
      <c r="AW119" s="12" t="s">
        <v>37</v>
      </c>
      <c r="AX119" s="12" t="s">
        <v>83</v>
      </c>
      <c r="AY119" s="200" t="s">
        <v>150</v>
      </c>
    </row>
    <row r="120" spans="1:65" s="2" customFormat="1" ht="24" customHeight="1" x14ac:dyDescent="0.2">
      <c r="A120" s="33"/>
      <c r="B120" s="34"/>
      <c r="C120" s="175" t="s">
        <v>215</v>
      </c>
      <c r="D120" s="175" t="s">
        <v>144</v>
      </c>
      <c r="E120" s="176" t="s">
        <v>216</v>
      </c>
      <c r="F120" s="177" t="s">
        <v>217</v>
      </c>
      <c r="G120" s="178" t="s">
        <v>147</v>
      </c>
      <c r="H120" s="179">
        <v>2</v>
      </c>
      <c r="I120" s="180"/>
      <c r="J120" s="181">
        <f>ROUND(I120*H120,2)</f>
        <v>0</v>
      </c>
      <c r="K120" s="177" t="s">
        <v>148</v>
      </c>
      <c r="L120" s="182"/>
      <c r="M120" s="183" t="s">
        <v>35</v>
      </c>
      <c r="N120" s="184" t="s">
        <v>47</v>
      </c>
      <c r="O120" s="63"/>
      <c r="P120" s="185">
        <f>O120*H120</f>
        <v>0</v>
      </c>
      <c r="Q120" s="185">
        <v>0.13804</v>
      </c>
      <c r="R120" s="185">
        <f>Q120*H120</f>
        <v>0.27607999999999999</v>
      </c>
      <c r="S120" s="185">
        <v>0</v>
      </c>
      <c r="T120" s="186">
        <f>S120*H120</f>
        <v>0</v>
      </c>
      <c r="U120" s="33"/>
      <c r="V120" s="33"/>
      <c r="W120" s="33"/>
      <c r="X120" s="33"/>
      <c r="Y120" s="33"/>
      <c r="Z120" s="33"/>
      <c r="AA120" s="33"/>
      <c r="AB120" s="33"/>
      <c r="AC120" s="33"/>
      <c r="AD120" s="33"/>
      <c r="AE120" s="33"/>
      <c r="AR120" s="187" t="s">
        <v>165</v>
      </c>
      <c r="AT120" s="187" t="s">
        <v>144</v>
      </c>
      <c r="AU120" s="187" t="s">
        <v>76</v>
      </c>
      <c r="AY120" s="16" t="s">
        <v>150</v>
      </c>
      <c r="BE120" s="188">
        <f>IF(N120="základní",J120,0)</f>
        <v>0</v>
      </c>
      <c r="BF120" s="188">
        <f>IF(N120="snížená",J120,0)</f>
        <v>0</v>
      </c>
      <c r="BG120" s="188">
        <f>IF(N120="zákl. přenesená",J120,0)</f>
        <v>0</v>
      </c>
      <c r="BH120" s="188">
        <f>IF(N120="sníž. přenesená",J120,0)</f>
        <v>0</v>
      </c>
      <c r="BI120" s="188">
        <f>IF(N120="nulová",J120,0)</f>
        <v>0</v>
      </c>
      <c r="BJ120" s="16" t="s">
        <v>83</v>
      </c>
      <c r="BK120" s="188">
        <f>ROUND(I120*H120,2)</f>
        <v>0</v>
      </c>
      <c r="BL120" s="16" t="s">
        <v>165</v>
      </c>
      <c r="BM120" s="187" t="s">
        <v>218</v>
      </c>
    </row>
    <row r="121" spans="1:65" s="12" customFormat="1" ht="11.25" x14ac:dyDescent="0.2">
      <c r="B121" s="189"/>
      <c r="C121" s="190"/>
      <c r="D121" s="191" t="s">
        <v>153</v>
      </c>
      <c r="E121" s="192" t="s">
        <v>35</v>
      </c>
      <c r="F121" s="193" t="s">
        <v>167</v>
      </c>
      <c r="G121" s="190"/>
      <c r="H121" s="194">
        <v>2</v>
      </c>
      <c r="I121" s="195"/>
      <c r="J121" s="190"/>
      <c r="K121" s="190"/>
      <c r="L121" s="196"/>
      <c r="M121" s="197"/>
      <c r="N121" s="198"/>
      <c r="O121" s="198"/>
      <c r="P121" s="198"/>
      <c r="Q121" s="198"/>
      <c r="R121" s="198"/>
      <c r="S121" s="198"/>
      <c r="T121" s="199"/>
      <c r="AT121" s="200" t="s">
        <v>153</v>
      </c>
      <c r="AU121" s="200" t="s">
        <v>76</v>
      </c>
      <c r="AV121" s="12" t="s">
        <v>85</v>
      </c>
      <c r="AW121" s="12" t="s">
        <v>37</v>
      </c>
      <c r="AX121" s="12" t="s">
        <v>83</v>
      </c>
      <c r="AY121" s="200" t="s">
        <v>150</v>
      </c>
    </row>
    <row r="122" spans="1:65" s="2" customFormat="1" ht="24" customHeight="1" x14ac:dyDescent="0.2">
      <c r="A122" s="33"/>
      <c r="B122" s="34"/>
      <c r="C122" s="175" t="s">
        <v>219</v>
      </c>
      <c r="D122" s="175" t="s">
        <v>144</v>
      </c>
      <c r="E122" s="176" t="s">
        <v>220</v>
      </c>
      <c r="F122" s="177" t="s">
        <v>221</v>
      </c>
      <c r="G122" s="178" t="s">
        <v>147</v>
      </c>
      <c r="H122" s="179">
        <v>1</v>
      </c>
      <c r="I122" s="180"/>
      <c r="J122" s="181">
        <f>ROUND(I122*H122,2)</f>
        <v>0</v>
      </c>
      <c r="K122" s="177" t="s">
        <v>148</v>
      </c>
      <c r="L122" s="182"/>
      <c r="M122" s="183" t="s">
        <v>35</v>
      </c>
      <c r="N122" s="184" t="s">
        <v>47</v>
      </c>
      <c r="O122" s="63"/>
      <c r="P122" s="185">
        <f>O122*H122</f>
        <v>0</v>
      </c>
      <c r="Q122" s="185">
        <v>0.14177000000000001</v>
      </c>
      <c r="R122" s="185">
        <f>Q122*H122</f>
        <v>0.14177000000000001</v>
      </c>
      <c r="S122" s="185">
        <v>0</v>
      </c>
      <c r="T122" s="186">
        <f>S122*H122</f>
        <v>0</v>
      </c>
      <c r="U122" s="33"/>
      <c r="V122" s="33"/>
      <c r="W122" s="33"/>
      <c r="X122" s="33"/>
      <c r="Y122" s="33"/>
      <c r="Z122" s="33"/>
      <c r="AA122" s="33"/>
      <c r="AB122" s="33"/>
      <c r="AC122" s="33"/>
      <c r="AD122" s="33"/>
      <c r="AE122" s="33"/>
      <c r="AR122" s="187" t="s">
        <v>165</v>
      </c>
      <c r="AT122" s="187" t="s">
        <v>144</v>
      </c>
      <c r="AU122" s="187" t="s">
        <v>76</v>
      </c>
      <c r="AY122" s="16" t="s">
        <v>150</v>
      </c>
      <c r="BE122" s="188">
        <f>IF(N122="základní",J122,0)</f>
        <v>0</v>
      </c>
      <c r="BF122" s="188">
        <f>IF(N122="snížená",J122,0)</f>
        <v>0</v>
      </c>
      <c r="BG122" s="188">
        <f>IF(N122="zákl. přenesená",J122,0)</f>
        <v>0</v>
      </c>
      <c r="BH122" s="188">
        <f>IF(N122="sníž. přenesená",J122,0)</f>
        <v>0</v>
      </c>
      <c r="BI122" s="188">
        <f>IF(N122="nulová",J122,0)</f>
        <v>0</v>
      </c>
      <c r="BJ122" s="16" t="s">
        <v>83</v>
      </c>
      <c r="BK122" s="188">
        <f>ROUND(I122*H122,2)</f>
        <v>0</v>
      </c>
      <c r="BL122" s="16" t="s">
        <v>165</v>
      </c>
      <c r="BM122" s="187" t="s">
        <v>222</v>
      </c>
    </row>
    <row r="123" spans="1:65" s="12" customFormat="1" ht="11.25" x14ac:dyDescent="0.2">
      <c r="B123" s="189"/>
      <c r="C123" s="190"/>
      <c r="D123" s="191" t="s">
        <v>153</v>
      </c>
      <c r="E123" s="192" t="s">
        <v>35</v>
      </c>
      <c r="F123" s="193" t="s">
        <v>214</v>
      </c>
      <c r="G123" s="190"/>
      <c r="H123" s="194">
        <v>1</v>
      </c>
      <c r="I123" s="195"/>
      <c r="J123" s="190"/>
      <c r="K123" s="190"/>
      <c r="L123" s="196"/>
      <c r="M123" s="197"/>
      <c r="N123" s="198"/>
      <c r="O123" s="198"/>
      <c r="P123" s="198"/>
      <c r="Q123" s="198"/>
      <c r="R123" s="198"/>
      <c r="S123" s="198"/>
      <c r="T123" s="199"/>
      <c r="AT123" s="200" t="s">
        <v>153</v>
      </c>
      <c r="AU123" s="200" t="s">
        <v>76</v>
      </c>
      <c r="AV123" s="12" t="s">
        <v>85</v>
      </c>
      <c r="AW123" s="12" t="s">
        <v>37</v>
      </c>
      <c r="AX123" s="12" t="s">
        <v>83</v>
      </c>
      <c r="AY123" s="200" t="s">
        <v>150</v>
      </c>
    </row>
    <row r="124" spans="1:65" s="2" customFormat="1" ht="24" customHeight="1" x14ac:dyDescent="0.2">
      <c r="A124" s="33"/>
      <c r="B124" s="34"/>
      <c r="C124" s="175" t="s">
        <v>223</v>
      </c>
      <c r="D124" s="175" t="s">
        <v>144</v>
      </c>
      <c r="E124" s="176" t="s">
        <v>224</v>
      </c>
      <c r="F124" s="177" t="s">
        <v>225</v>
      </c>
      <c r="G124" s="178" t="s">
        <v>147</v>
      </c>
      <c r="H124" s="179">
        <v>2</v>
      </c>
      <c r="I124" s="180"/>
      <c r="J124" s="181">
        <f>ROUND(I124*H124,2)</f>
        <v>0</v>
      </c>
      <c r="K124" s="177" t="s">
        <v>148</v>
      </c>
      <c r="L124" s="182"/>
      <c r="M124" s="183" t="s">
        <v>35</v>
      </c>
      <c r="N124" s="184" t="s">
        <v>47</v>
      </c>
      <c r="O124" s="63"/>
      <c r="P124" s="185">
        <f>O124*H124</f>
        <v>0</v>
      </c>
      <c r="Q124" s="185">
        <v>0.14549999999999999</v>
      </c>
      <c r="R124" s="185">
        <f>Q124*H124</f>
        <v>0.29099999999999998</v>
      </c>
      <c r="S124" s="185">
        <v>0</v>
      </c>
      <c r="T124" s="186">
        <f>S124*H124</f>
        <v>0</v>
      </c>
      <c r="U124" s="33"/>
      <c r="V124" s="33"/>
      <c r="W124" s="33"/>
      <c r="X124" s="33"/>
      <c r="Y124" s="33"/>
      <c r="Z124" s="33"/>
      <c r="AA124" s="33"/>
      <c r="AB124" s="33"/>
      <c r="AC124" s="33"/>
      <c r="AD124" s="33"/>
      <c r="AE124" s="33"/>
      <c r="AR124" s="187" t="s">
        <v>165</v>
      </c>
      <c r="AT124" s="187" t="s">
        <v>144</v>
      </c>
      <c r="AU124" s="187" t="s">
        <v>76</v>
      </c>
      <c r="AY124" s="16" t="s">
        <v>150</v>
      </c>
      <c r="BE124" s="188">
        <f>IF(N124="základní",J124,0)</f>
        <v>0</v>
      </c>
      <c r="BF124" s="188">
        <f>IF(N124="snížená",J124,0)</f>
        <v>0</v>
      </c>
      <c r="BG124" s="188">
        <f>IF(N124="zákl. přenesená",J124,0)</f>
        <v>0</v>
      </c>
      <c r="BH124" s="188">
        <f>IF(N124="sníž. přenesená",J124,0)</f>
        <v>0</v>
      </c>
      <c r="BI124" s="188">
        <f>IF(N124="nulová",J124,0)</f>
        <v>0</v>
      </c>
      <c r="BJ124" s="16" t="s">
        <v>83</v>
      </c>
      <c r="BK124" s="188">
        <f>ROUND(I124*H124,2)</f>
        <v>0</v>
      </c>
      <c r="BL124" s="16" t="s">
        <v>165</v>
      </c>
      <c r="BM124" s="187" t="s">
        <v>226</v>
      </c>
    </row>
    <row r="125" spans="1:65" s="12" customFormat="1" ht="11.25" x14ac:dyDescent="0.2">
      <c r="B125" s="189"/>
      <c r="C125" s="190"/>
      <c r="D125" s="191" t="s">
        <v>153</v>
      </c>
      <c r="E125" s="192" t="s">
        <v>35</v>
      </c>
      <c r="F125" s="193" t="s">
        <v>167</v>
      </c>
      <c r="G125" s="190"/>
      <c r="H125" s="194">
        <v>2</v>
      </c>
      <c r="I125" s="195"/>
      <c r="J125" s="190"/>
      <c r="K125" s="190"/>
      <c r="L125" s="196"/>
      <c r="M125" s="197"/>
      <c r="N125" s="198"/>
      <c r="O125" s="198"/>
      <c r="P125" s="198"/>
      <c r="Q125" s="198"/>
      <c r="R125" s="198"/>
      <c r="S125" s="198"/>
      <c r="T125" s="199"/>
      <c r="AT125" s="200" t="s">
        <v>153</v>
      </c>
      <c r="AU125" s="200" t="s">
        <v>76</v>
      </c>
      <c r="AV125" s="12" t="s">
        <v>85</v>
      </c>
      <c r="AW125" s="12" t="s">
        <v>37</v>
      </c>
      <c r="AX125" s="12" t="s">
        <v>83</v>
      </c>
      <c r="AY125" s="200" t="s">
        <v>150</v>
      </c>
    </row>
    <row r="126" spans="1:65" s="2" customFormat="1" ht="24" customHeight="1" x14ac:dyDescent="0.2">
      <c r="A126" s="33"/>
      <c r="B126" s="34"/>
      <c r="C126" s="175" t="s">
        <v>227</v>
      </c>
      <c r="D126" s="175" t="s">
        <v>144</v>
      </c>
      <c r="E126" s="176" t="s">
        <v>228</v>
      </c>
      <c r="F126" s="177" t="s">
        <v>229</v>
      </c>
      <c r="G126" s="178" t="s">
        <v>147</v>
      </c>
      <c r="H126" s="179">
        <v>1</v>
      </c>
      <c r="I126" s="180"/>
      <c r="J126" s="181">
        <f>ROUND(I126*H126,2)</f>
        <v>0</v>
      </c>
      <c r="K126" s="177" t="s">
        <v>148</v>
      </c>
      <c r="L126" s="182"/>
      <c r="M126" s="183" t="s">
        <v>35</v>
      </c>
      <c r="N126" s="184" t="s">
        <v>47</v>
      </c>
      <c r="O126" s="63"/>
      <c r="P126" s="185">
        <f>O126*H126</f>
        <v>0</v>
      </c>
      <c r="Q126" s="185">
        <v>0.14923</v>
      </c>
      <c r="R126" s="185">
        <f>Q126*H126</f>
        <v>0.14923</v>
      </c>
      <c r="S126" s="185">
        <v>0</v>
      </c>
      <c r="T126" s="186">
        <f>S126*H126</f>
        <v>0</v>
      </c>
      <c r="U126" s="33"/>
      <c r="V126" s="33"/>
      <c r="W126" s="33"/>
      <c r="X126" s="33"/>
      <c r="Y126" s="33"/>
      <c r="Z126" s="33"/>
      <c r="AA126" s="33"/>
      <c r="AB126" s="33"/>
      <c r="AC126" s="33"/>
      <c r="AD126" s="33"/>
      <c r="AE126" s="33"/>
      <c r="AR126" s="187" t="s">
        <v>165</v>
      </c>
      <c r="AT126" s="187" t="s">
        <v>144</v>
      </c>
      <c r="AU126" s="187" t="s">
        <v>76</v>
      </c>
      <c r="AY126" s="16" t="s">
        <v>150</v>
      </c>
      <c r="BE126" s="188">
        <f>IF(N126="základní",J126,0)</f>
        <v>0</v>
      </c>
      <c r="BF126" s="188">
        <f>IF(N126="snížená",J126,0)</f>
        <v>0</v>
      </c>
      <c r="BG126" s="188">
        <f>IF(N126="zákl. přenesená",J126,0)</f>
        <v>0</v>
      </c>
      <c r="BH126" s="188">
        <f>IF(N126="sníž. přenesená",J126,0)</f>
        <v>0</v>
      </c>
      <c r="BI126" s="188">
        <f>IF(N126="nulová",J126,0)</f>
        <v>0</v>
      </c>
      <c r="BJ126" s="16" t="s">
        <v>83</v>
      </c>
      <c r="BK126" s="188">
        <f>ROUND(I126*H126,2)</f>
        <v>0</v>
      </c>
      <c r="BL126" s="16" t="s">
        <v>165</v>
      </c>
      <c r="BM126" s="187" t="s">
        <v>230</v>
      </c>
    </row>
    <row r="127" spans="1:65" s="12" customFormat="1" ht="11.25" x14ac:dyDescent="0.2">
      <c r="B127" s="189"/>
      <c r="C127" s="190"/>
      <c r="D127" s="191" t="s">
        <v>153</v>
      </c>
      <c r="E127" s="192" t="s">
        <v>35</v>
      </c>
      <c r="F127" s="193" t="s">
        <v>214</v>
      </c>
      <c r="G127" s="190"/>
      <c r="H127" s="194">
        <v>1</v>
      </c>
      <c r="I127" s="195"/>
      <c r="J127" s="190"/>
      <c r="K127" s="190"/>
      <c r="L127" s="196"/>
      <c r="M127" s="197"/>
      <c r="N127" s="198"/>
      <c r="O127" s="198"/>
      <c r="P127" s="198"/>
      <c r="Q127" s="198"/>
      <c r="R127" s="198"/>
      <c r="S127" s="198"/>
      <c r="T127" s="199"/>
      <c r="AT127" s="200" t="s">
        <v>153</v>
      </c>
      <c r="AU127" s="200" t="s">
        <v>76</v>
      </c>
      <c r="AV127" s="12" t="s">
        <v>85</v>
      </c>
      <c r="AW127" s="12" t="s">
        <v>37</v>
      </c>
      <c r="AX127" s="12" t="s">
        <v>83</v>
      </c>
      <c r="AY127" s="200" t="s">
        <v>150</v>
      </c>
    </row>
    <row r="128" spans="1:65" s="2" customFormat="1" ht="24" customHeight="1" x14ac:dyDescent="0.2">
      <c r="A128" s="33"/>
      <c r="B128" s="34"/>
      <c r="C128" s="175" t="s">
        <v>231</v>
      </c>
      <c r="D128" s="175" t="s">
        <v>144</v>
      </c>
      <c r="E128" s="176" t="s">
        <v>232</v>
      </c>
      <c r="F128" s="177" t="s">
        <v>233</v>
      </c>
      <c r="G128" s="178" t="s">
        <v>147</v>
      </c>
      <c r="H128" s="179">
        <v>2</v>
      </c>
      <c r="I128" s="180"/>
      <c r="J128" s="181">
        <f>ROUND(I128*H128,2)</f>
        <v>0</v>
      </c>
      <c r="K128" s="177" t="s">
        <v>148</v>
      </c>
      <c r="L128" s="182"/>
      <c r="M128" s="183" t="s">
        <v>35</v>
      </c>
      <c r="N128" s="184" t="s">
        <v>47</v>
      </c>
      <c r="O128" s="63"/>
      <c r="P128" s="185">
        <f>O128*H128</f>
        <v>0</v>
      </c>
      <c r="Q128" s="185">
        <v>0.15296000000000001</v>
      </c>
      <c r="R128" s="185">
        <f>Q128*H128</f>
        <v>0.30592000000000003</v>
      </c>
      <c r="S128" s="185">
        <v>0</v>
      </c>
      <c r="T128" s="186">
        <f>S128*H128</f>
        <v>0</v>
      </c>
      <c r="U128" s="33"/>
      <c r="V128" s="33"/>
      <c r="W128" s="33"/>
      <c r="X128" s="33"/>
      <c r="Y128" s="33"/>
      <c r="Z128" s="33"/>
      <c r="AA128" s="33"/>
      <c r="AB128" s="33"/>
      <c r="AC128" s="33"/>
      <c r="AD128" s="33"/>
      <c r="AE128" s="33"/>
      <c r="AR128" s="187" t="s">
        <v>165</v>
      </c>
      <c r="AT128" s="187" t="s">
        <v>144</v>
      </c>
      <c r="AU128" s="187" t="s">
        <v>76</v>
      </c>
      <c r="AY128" s="16" t="s">
        <v>150</v>
      </c>
      <c r="BE128" s="188">
        <f>IF(N128="základní",J128,0)</f>
        <v>0</v>
      </c>
      <c r="BF128" s="188">
        <f>IF(N128="snížená",J128,0)</f>
        <v>0</v>
      </c>
      <c r="BG128" s="188">
        <f>IF(N128="zákl. přenesená",J128,0)</f>
        <v>0</v>
      </c>
      <c r="BH128" s="188">
        <f>IF(N128="sníž. přenesená",J128,0)</f>
        <v>0</v>
      </c>
      <c r="BI128" s="188">
        <f>IF(N128="nulová",J128,0)</f>
        <v>0</v>
      </c>
      <c r="BJ128" s="16" t="s">
        <v>83</v>
      </c>
      <c r="BK128" s="188">
        <f>ROUND(I128*H128,2)</f>
        <v>0</v>
      </c>
      <c r="BL128" s="16" t="s">
        <v>165</v>
      </c>
      <c r="BM128" s="187" t="s">
        <v>234</v>
      </c>
    </row>
    <row r="129" spans="1:65" s="12" customFormat="1" ht="11.25" x14ac:dyDescent="0.2">
      <c r="B129" s="189"/>
      <c r="C129" s="190"/>
      <c r="D129" s="191" t="s">
        <v>153</v>
      </c>
      <c r="E129" s="192" t="s">
        <v>35</v>
      </c>
      <c r="F129" s="193" t="s">
        <v>167</v>
      </c>
      <c r="G129" s="190"/>
      <c r="H129" s="194">
        <v>2</v>
      </c>
      <c r="I129" s="195"/>
      <c r="J129" s="190"/>
      <c r="K129" s="190"/>
      <c r="L129" s="196"/>
      <c r="M129" s="197"/>
      <c r="N129" s="198"/>
      <c r="O129" s="198"/>
      <c r="P129" s="198"/>
      <c r="Q129" s="198"/>
      <c r="R129" s="198"/>
      <c r="S129" s="198"/>
      <c r="T129" s="199"/>
      <c r="AT129" s="200" t="s">
        <v>153</v>
      </c>
      <c r="AU129" s="200" t="s">
        <v>76</v>
      </c>
      <c r="AV129" s="12" t="s">
        <v>85</v>
      </c>
      <c r="AW129" s="12" t="s">
        <v>37</v>
      </c>
      <c r="AX129" s="12" t="s">
        <v>83</v>
      </c>
      <c r="AY129" s="200" t="s">
        <v>150</v>
      </c>
    </row>
    <row r="130" spans="1:65" s="2" customFormat="1" ht="24" customHeight="1" x14ac:dyDescent="0.2">
      <c r="A130" s="33"/>
      <c r="B130" s="34"/>
      <c r="C130" s="175" t="s">
        <v>235</v>
      </c>
      <c r="D130" s="175" t="s">
        <v>144</v>
      </c>
      <c r="E130" s="176" t="s">
        <v>236</v>
      </c>
      <c r="F130" s="177" t="s">
        <v>237</v>
      </c>
      <c r="G130" s="178" t="s">
        <v>147</v>
      </c>
      <c r="H130" s="179">
        <v>2</v>
      </c>
      <c r="I130" s="180"/>
      <c r="J130" s="181">
        <f>ROUND(I130*H130,2)</f>
        <v>0</v>
      </c>
      <c r="K130" s="177" t="s">
        <v>148</v>
      </c>
      <c r="L130" s="182"/>
      <c r="M130" s="183" t="s">
        <v>35</v>
      </c>
      <c r="N130" s="184" t="s">
        <v>47</v>
      </c>
      <c r="O130" s="63"/>
      <c r="P130" s="185">
        <f>O130*H130</f>
        <v>0</v>
      </c>
      <c r="Q130" s="185">
        <v>0.15669</v>
      </c>
      <c r="R130" s="185">
        <f>Q130*H130</f>
        <v>0.31337999999999999</v>
      </c>
      <c r="S130" s="185">
        <v>0</v>
      </c>
      <c r="T130" s="186">
        <f>S130*H130</f>
        <v>0</v>
      </c>
      <c r="U130" s="33"/>
      <c r="V130" s="33"/>
      <c r="W130" s="33"/>
      <c r="X130" s="33"/>
      <c r="Y130" s="33"/>
      <c r="Z130" s="33"/>
      <c r="AA130" s="33"/>
      <c r="AB130" s="33"/>
      <c r="AC130" s="33"/>
      <c r="AD130" s="33"/>
      <c r="AE130" s="33"/>
      <c r="AR130" s="187" t="s">
        <v>165</v>
      </c>
      <c r="AT130" s="187" t="s">
        <v>144</v>
      </c>
      <c r="AU130" s="187" t="s">
        <v>76</v>
      </c>
      <c r="AY130" s="16" t="s">
        <v>150</v>
      </c>
      <c r="BE130" s="188">
        <f>IF(N130="základní",J130,0)</f>
        <v>0</v>
      </c>
      <c r="BF130" s="188">
        <f>IF(N130="snížená",J130,0)</f>
        <v>0</v>
      </c>
      <c r="BG130" s="188">
        <f>IF(N130="zákl. přenesená",J130,0)</f>
        <v>0</v>
      </c>
      <c r="BH130" s="188">
        <f>IF(N130="sníž. přenesená",J130,0)</f>
        <v>0</v>
      </c>
      <c r="BI130" s="188">
        <f>IF(N130="nulová",J130,0)</f>
        <v>0</v>
      </c>
      <c r="BJ130" s="16" t="s">
        <v>83</v>
      </c>
      <c r="BK130" s="188">
        <f>ROUND(I130*H130,2)</f>
        <v>0</v>
      </c>
      <c r="BL130" s="16" t="s">
        <v>165</v>
      </c>
      <c r="BM130" s="187" t="s">
        <v>238</v>
      </c>
    </row>
    <row r="131" spans="1:65" s="12" customFormat="1" ht="11.25" x14ac:dyDescent="0.2">
      <c r="B131" s="189"/>
      <c r="C131" s="190"/>
      <c r="D131" s="191" t="s">
        <v>153</v>
      </c>
      <c r="E131" s="192" t="s">
        <v>35</v>
      </c>
      <c r="F131" s="193" t="s">
        <v>167</v>
      </c>
      <c r="G131" s="190"/>
      <c r="H131" s="194">
        <v>2</v>
      </c>
      <c r="I131" s="195"/>
      <c r="J131" s="190"/>
      <c r="K131" s="190"/>
      <c r="L131" s="196"/>
      <c r="M131" s="197"/>
      <c r="N131" s="198"/>
      <c r="O131" s="198"/>
      <c r="P131" s="198"/>
      <c r="Q131" s="198"/>
      <c r="R131" s="198"/>
      <c r="S131" s="198"/>
      <c r="T131" s="199"/>
      <c r="AT131" s="200" t="s">
        <v>153</v>
      </c>
      <c r="AU131" s="200" t="s">
        <v>76</v>
      </c>
      <c r="AV131" s="12" t="s">
        <v>85</v>
      </c>
      <c r="AW131" s="12" t="s">
        <v>37</v>
      </c>
      <c r="AX131" s="12" t="s">
        <v>83</v>
      </c>
      <c r="AY131" s="200" t="s">
        <v>150</v>
      </c>
    </row>
    <row r="132" spans="1:65" s="2" customFormat="1" ht="24" customHeight="1" x14ac:dyDescent="0.2">
      <c r="A132" s="33"/>
      <c r="B132" s="34"/>
      <c r="C132" s="175" t="s">
        <v>239</v>
      </c>
      <c r="D132" s="175" t="s">
        <v>144</v>
      </c>
      <c r="E132" s="176" t="s">
        <v>240</v>
      </c>
      <c r="F132" s="177" t="s">
        <v>241</v>
      </c>
      <c r="G132" s="178" t="s">
        <v>147</v>
      </c>
      <c r="H132" s="179">
        <v>1</v>
      </c>
      <c r="I132" s="180"/>
      <c r="J132" s="181">
        <f>ROUND(I132*H132,2)</f>
        <v>0</v>
      </c>
      <c r="K132" s="177" t="s">
        <v>148</v>
      </c>
      <c r="L132" s="182"/>
      <c r="M132" s="183" t="s">
        <v>35</v>
      </c>
      <c r="N132" s="184" t="s">
        <v>47</v>
      </c>
      <c r="O132" s="63"/>
      <c r="P132" s="185">
        <f>O132*H132</f>
        <v>0</v>
      </c>
      <c r="Q132" s="185">
        <v>0.16042000000000001</v>
      </c>
      <c r="R132" s="185">
        <f>Q132*H132</f>
        <v>0.16042000000000001</v>
      </c>
      <c r="S132" s="185">
        <v>0</v>
      </c>
      <c r="T132" s="186">
        <f>S132*H132</f>
        <v>0</v>
      </c>
      <c r="U132" s="33"/>
      <c r="V132" s="33"/>
      <c r="W132" s="33"/>
      <c r="X132" s="33"/>
      <c r="Y132" s="33"/>
      <c r="Z132" s="33"/>
      <c r="AA132" s="33"/>
      <c r="AB132" s="33"/>
      <c r="AC132" s="33"/>
      <c r="AD132" s="33"/>
      <c r="AE132" s="33"/>
      <c r="AR132" s="187" t="s">
        <v>165</v>
      </c>
      <c r="AT132" s="187" t="s">
        <v>144</v>
      </c>
      <c r="AU132" s="187" t="s">
        <v>76</v>
      </c>
      <c r="AY132" s="16" t="s">
        <v>150</v>
      </c>
      <c r="BE132" s="188">
        <f>IF(N132="základní",J132,0)</f>
        <v>0</v>
      </c>
      <c r="BF132" s="188">
        <f>IF(N132="snížená",J132,0)</f>
        <v>0</v>
      </c>
      <c r="BG132" s="188">
        <f>IF(N132="zákl. přenesená",J132,0)</f>
        <v>0</v>
      </c>
      <c r="BH132" s="188">
        <f>IF(N132="sníž. přenesená",J132,0)</f>
        <v>0</v>
      </c>
      <c r="BI132" s="188">
        <f>IF(N132="nulová",J132,0)</f>
        <v>0</v>
      </c>
      <c r="BJ132" s="16" t="s">
        <v>83</v>
      </c>
      <c r="BK132" s="188">
        <f>ROUND(I132*H132,2)</f>
        <v>0</v>
      </c>
      <c r="BL132" s="16" t="s">
        <v>165</v>
      </c>
      <c r="BM132" s="187" t="s">
        <v>242</v>
      </c>
    </row>
    <row r="133" spans="1:65" s="12" customFormat="1" ht="11.25" x14ac:dyDescent="0.2">
      <c r="B133" s="189"/>
      <c r="C133" s="190"/>
      <c r="D133" s="191" t="s">
        <v>153</v>
      </c>
      <c r="E133" s="192" t="s">
        <v>35</v>
      </c>
      <c r="F133" s="193" t="s">
        <v>214</v>
      </c>
      <c r="G133" s="190"/>
      <c r="H133" s="194">
        <v>1</v>
      </c>
      <c r="I133" s="195"/>
      <c r="J133" s="190"/>
      <c r="K133" s="190"/>
      <c r="L133" s="196"/>
      <c r="M133" s="197"/>
      <c r="N133" s="198"/>
      <c r="O133" s="198"/>
      <c r="P133" s="198"/>
      <c r="Q133" s="198"/>
      <c r="R133" s="198"/>
      <c r="S133" s="198"/>
      <c r="T133" s="199"/>
      <c r="AT133" s="200" t="s">
        <v>153</v>
      </c>
      <c r="AU133" s="200" t="s">
        <v>76</v>
      </c>
      <c r="AV133" s="12" t="s">
        <v>85</v>
      </c>
      <c r="AW133" s="12" t="s">
        <v>37</v>
      </c>
      <c r="AX133" s="12" t="s">
        <v>83</v>
      </c>
      <c r="AY133" s="200" t="s">
        <v>150</v>
      </c>
    </row>
    <row r="134" spans="1:65" s="2" customFormat="1" ht="24" customHeight="1" x14ac:dyDescent="0.2">
      <c r="A134" s="33"/>
      <c r="B134" s="34"/>
      <c r="C134" s="175" t="s">
        <v>243</v>
      </c>
      <c r="D134" s="175" t="s">
        <v>144</v>
      </c>
      <c r="E134" s="176" t="s">
        <v>244</v>
      </c>
      <c r="F134" s="177" t="s">
        <v>245</v>
      </c>
      <c r="G134" s="178" t="s">
        <v>147</v>
      </c>
      <c r="H134" s="179">
        <v>3</v>
      </c>
      <c r="I134" s="180"/>
      <c r="J134" s="181">
        <f>ROUND(I134*H134,2)</f>
        <v>0</v>
      </c>
      <c r="K134" s="177" t="s">
        <v>148</v>
      </c>
      <c r="L134" s="182"/>
      <c r="M134" s="183" t="s">
        <v>35</v>
      </c>
      <c r="N134" s="184" t="s">
        <v>47</v>
      </c>
      <c r="O134" s="63"/>
      <c r="P134" s="185">
        <f>O134*H134</f>
        <v>0</v>
      </c>
      <c r="Q134" s="185">
        <v>0.16414999999999999</v>
      </c>
      <c r="R134" s="185">
        <f>Q134*H134</f>
        <v>0.49244999999999994</v>
      </c>
      <c r="S134" s="185">
        <v>0</v>
      </c>
      <c r="T134" s="186">
        <f>S134*H134</f>
        <v>0</v>
      </c>
      <c r="U134" s="33"/>
      <c r="V134" s="33"/>
      <c r="W134" s="33"/>
      <c r="X134" s="33"/>
      <c r="Y134" s="33"/>
      <c r="Z134" s="33"/>
      <c r="AA134" s="33"/>
      <c r="AB134" s="33"/>
      <c r="AC134" s="33"/>
      <c r="AD134" s="33"/>
      <c r="AE134" s="33"/>
      <c r="AR134" s="187" t="s">
        <v>165</v>
      </c>
      <c r="AT134" s="187" t="s">
        <v>144</v>
      </c>
      <c r="AU134" s="187" t="s">
        <v>76</v>
      </c>
      <c r="AY134" s="16" t="s">
        <v>150</v>
      </c>
      <c r="BE134" s="188">
        <f>IF(N134="základní",J134,0)</f>
        <v>0</v>
      </c>
      <c r="BF134" s="188">
        <f>IF(N134="snížená",J134,0)</f>
        <v>0</v>
      </c>
      <c r="BG134" s="188">
        <f>IF(N134="zákl. přenesená",J134,0)</f>
        <v>0</v>
      </c>
      <c r="BH134" s="188">
        <f>IF(N134="sníž. přenesená",J134,0)</f>
        <v>0</v>
      </c>
      <c r="BI134" s="188">
        <f>IF(N134="nulová",J134,0)</f>
        <v>0</v>
      </c>
      <c r="BJ134" s="16" t="s">
        <v>83</v>
      </c>
      <c r="BK134" s="188">
        <f>ROUND(I134*H134,2)</f>
        <v>0</v>
      </c>
      <c r="BL134" s="16" t="s">
        <v>165</v>
      </c>
      <c r="BM134" s="187" t="s">
        <v>246</v>
      </c>
    </row>
    <row r="135" spans="1:65" s="12" customFormat="1" ht="11.25" x14ac:dyDescent="0.2">
      <c r="B135" s="189"/>
      <c r="C135" s="190"/>
      <c r="D135" s="191" t="s">
        <v>153</v>
      </c>
      <c r="E135" s="192" t="s">
        <v>35</v>
      </c>
      <c r="F135" s="193" t="s">
        <v>154</v>
      </c>
      <c r="G135" s="190"/>
      <c r="H135" s="194">
        <v>3</v>
      </c>
      <c r="I135" s="195"/>
      <c r="J135" s="190"/>
      <c r="K135" s="190"/>
      <c r="L135" s="196"/>
      <c r="M135" s="197"/>
      <c r="N135" s="198"/>
      <c r="O135" s="198"/>
      <c r="P135" s="198"/>
      <c r="Q135" s="198"/>
      <c r="R135" s="198"/>
      <c r="S135" s="198"/>
      <c r="T135" s="199"/>
      <c r="AT135" s="200" t="s">
        <v>153</v>
      </c>
      <c r="AU135" s="200" t="s">
        <v>76</v>
      </c>
      <c r="AV135" s="12" t="s">
        <v>85</v>
      </c>
      <c r="AW135" s="12" t="s">
        <v>37</v>
      </c>
      <c r="AX135" s="12" t="s">
        <v>83</v>
      </c>
      <c r="AY135" s="200" t="s">
        <v>150</v>
      </c>
    </row>
    <row r="136" spans="1:65" s="2" customFormat="1" ht="24" customHeight="1" x14ac:dyDescent="0.2">
      <c r="A136" s="33"/>
      <c r="B136" s="34"/>
      <c r="C136" s="175" t="s">
        <v>247</v>
      </c>
      <c r="D136" s="175" t="s">
        <v>144</v>
      </c>
      <c r="E136" s="176" t="s">
        <v>248</v>
      </c>
      <c r="F136" s="177" t="s">
        <v>249</v>
      </c>
      <c r="G136" s="178" t="s">
        <v>147</v>
      </c>
      <c r="H136" s="179">
        <v>2</v>
      </c>
      <c r="I136" s="180"/>
      <c r="J136" s="181">
        <f>ROUND(I136*H136,2)</f>
        <v>0</v>
      </c>
      <c r="K136" s="177" t="s">
        <v>148</v>
      </c>
      <c r="L136" s="182"/>
      <c r="M136" s="183" t="s">
        <v>35</v>
      </c>
      <c r="N136" s="184" t="s">
        <v>47</v>
      </c>
      <c r="O136" s="63"/>
      <c r="P136" s="185">
        <f>O136*H136</f>
        <v>0</v>
      </c>
      <c r="Q136" s="185">
        <v>0.16788</v>
      </c>
      <c r="R136" s="185">
        <f>Q136*H136</f>
        <v>0.33576</v>
      </c>
      <c r="S136" s="185">
        <v>0</v>
      </c>
      <c r="T136" s="186">
        <f>S136*H136</f>
        <v>0</v>
      </c>
      <c r="U136" s="33"/>
      <c r="V136" s="33"/>
      <c r="W136" s="33"/>
      <c r="X136" s="33"/>
      <c r="Y136" s="33"/>
      <c r="Z136" s="33"/>
      <c r="AA136" s="33"/>
      <c r="AB136" s="33"/>
      <c r="AC136" s="33"/>
      <c r="AD136" s="33"/>
      <c r="AE136" s="33"/>
      <c r="AR136" s="187" t="s">
        <v>165</v>
      </c>
      <c r="AT136" s="187" t="s">
        <v>144</v>
      </c>
      <c r="AU136" s="187" t="s">
        <v>76</v>
      </c>
      <c r="AY136" s="16" t="s">
        <v>150</v>
      </c>
      <c r="BE136" s="188">
        <f>IF(N136="základní",J136,0)</f>
        <v>0</v>
      </c>
      <c r="BF136" s="188">
        <f>IF(N136="snížená",J136,0)</f>
        <v>0</v>
      </c>
      <c r="BG136" s="188">
        <f>IF(N136="zákl. přenesená",J136,0)</f>
        <v>0</v>
      </c>
      <c r="BH136" s="188">
        <f>IF(N136="sníž. přenesená",J136,0)</f>
        <v>0</v>
      </c>
      <c r="BI136" s="188">
        <f>IF(N136="nulová",J136,0)</f>
        <v>0</v>
      </c>
      <c r="BJ136" s="16" t="s">
        <v>83</v>
      </c>
      <c r="BK136" s="188">
        <f>ROUND(I136*H136,2)</f>
        <v>0</v>
      </c>
      <c r="BL136" s="16" t="s">
        <v>165</v>
      </c>
      <c r="BM136" s="187" t="s">
        <v>250</v>
      </c>
    </row>
    <row r="137" spans="1:65" s="12" customFormat="1" ht="11.25" x14ac:dyDescent="0.2">
      <c r="B137" s="189"/>
      <c r="C137" s="190"/>
      <c r="D137" s="191" t="s">
        <v>153</v>
      </c>
      <c r="E137" s="192" t="s">
        <v>35</v>
      </c>
      <c r="F137" s="193" t="s">
        <v>167</v>
      </c>
      <c r="G137" s="190"/>
      <c r="H137" s="194">
        <v>2</v>
      </c>
      <c r="I137" s="195"/>
      <c r="J137" s="190"/>
      <c r="K137" s="190"/>
      <c r="L137" s="196"/>
      <c r="M137" s="197"/>
      <c r="N137" s="198"/>
      <c r="O137" s="198"/>
      <c r="P137" s="198"/>
      <c r="Q137" s="198"/>
      <c r="R137" s="198"/>
      <c r="S137" s="198"/>
      <c r="T137" s="199"/>
      <c r="AT137" s="200" t="s">
        <v>153</v>
      </c>
      <c r="AU137" s="200" t="s">
        <v>76</v>
      </c>
      <c r="AV137" s="12" t="s">
        <v>85</v>
      </c>
      <c r="AW137" s="12" t="s">
        <v>37</v>
      </c>
      <c r="AX137" s="12" t="s">
        <v>83</v>
      </c>
      <c r="AY137" s="200" t="s">
        <v>150</v>
      </c>
    </row>
    <row r="138" spans="1:65" s="2" customFormat="1" ht="24" customHeight="1" x14ac:dyDescent="0.2">
      <c r="A138" s="33"/>
      <c r="B138" s="34"/>
      <c r="C138" s="175" t="s">
        <v>251</v>
      </c>
      <c r="D138" s="175" t="s">
        <v>144</v>
      </c>
      <c r="E138" s="176" t="s">
        <v>252</v>
      </c>
      <c r="F138" s="177" t="s">
        <v>253</v>
      </c>
      <c r="G138" s="178" t="s">
        <v>147</v>
      </c>
      <c r="H138" s="179">
        <v>264</v>
      </c>
      <c r="I138" s="180"/>
      <c r="J138" s="181">
        <f>ROUND(I138*H138,2)</f>
        <v>0</v>
      </c>
      <c r="K138" s="177" t="s">
        <v>148</v>
      </c>
      <c r="L138" s="182"/>
      <c r="M138" s="183" t="s">
        <v>35</v>
      </c>
      <c r="N138" s="184" t="s">
        <v>47</v>
      </c>
      <c r="O138" s="63"/>
      <c r="P138" s="185">
        <f>O138*H138</f>
        <v>0</v>
      </c>
      <c r="Q138" s="185">
        <v>1.23E-3</v>
      </c>
      <c r="R138" s="185">
        <f>Q138*H138</f>
        <v>0.32472000000000001</v>
      </c>
      <c r="S138" s="185">
        <v>0</v>
      </c>
      <c r="T138" s="186">
        <f>S138*H138</f>
        <v>0</v>
      </c>
      <c r="U138" s="33"/>
      <c r="V138" s="33"/>
      <c r="W138" s="33"/>
      <c r="X138" s="33"/>
      <c r="Y138" s="33"/>
      <c r="Z138" s="33"/>
      <c r="AA138" s="33"/>
      <c r="AB138" s="33"/>
      <c r="AC138" s="33"/>
      <c r="AD138" s="33"/>
      <c r="AE138" s="33"/>
      <c r="AR138" s="187" t="s">
        <v>149</v>
      </c>
      <c r="AT138" s="187" t="s">
        <v>144</v>
      </c>
      <c r="AU138" s="187" t="s">
        <v>76</v>
      </c>
      <c r="AY138" s="16" t="s">
        <v>150</v>
      </c>
      <c r="BE138" s="188">
        <f>IF(N138="základní",J138,0)</f>
        <v>0</v>
      </c>
      <c r="BF138" s="188">
        <f>IF(N138="snížená",J138,0)</f>
        <v>0</v>
      </c>
      <c r="BG138" s="188">
        <f>IF(N138="zákl. přenesená",J138,0)</f>
        <v>0</v>
      </c>
      <c r="BH138" s="188">
        <f>IF(N138="sníž. přenesená",J138,0)</f>
        <v>0</v>
      </c>
      <c r="BI138" s="188">
        <f>IF(N138="nulová",J138,0)</f>
        <v>0</v>
      </c>
      <c r="BJ138" s="16" t="s">
        <v>83</v>
      </c>
      <c r="BK138" s="188">
        <f>ROUND(I138*H138,2)</f>
        <v>0</v>
      </c>
      <c r="BL138" s="16" t="s">
        <v>151</v>
      </c>
      <c r="BM138" s="187" t="s">
        <v>254</v>
      </c>
    </row>
    <row r="139" spans="1:65" s="12" customFormat="1" ht="11.25" x14ac:dyDescent="0.2">
      <c r="B139" s="189"/>
      <c r="C139" s="190"/>
      <c r="D139" s="191" t="s">
        <v>153</v>
      </c>
      <c r="E139" s="192" t="s">
        <v>35</v>
      </c>
      <c r="F139" s="193" t="s">
        <v>620</v>
      </c>
      <c r="G139" s="190"/>
      <c r="H139" s="194">
        <v>264</v>
      </c>
      <c r="I139" s="195"/>
      <c r="J139" s="190"/>
      <c r="K139" s="190"/>
      <c r="L139" s="196"/>
      <c r="M139" s="197"/>
      <c r="N139" s="198"/>
      <c r="O139" s="198"/>
      <c r="P139" s="198"/>
      <c r="Q139" s="198"/>
      <c r="R139" s="198"/>
      <c r="S139" s="198"/>
      <c r="T139" s="199"/>
      <c r="AT139" s="200" t="s">
        <v>153</v>
      </c>
      <c r="AU139" s="200" t="s">
        <v>76</v>
      </c>
      <c r="AV139" s="12" t="s">
        <v>85</v>
      </c>
      <c r="AW139" s="12" t="s">
        <v>37</v>
      </c>
      <c r="AX139" s="12" t="s">
        <v>83</v>
      </c>
      <c r="AY139" s="200" t="s">
        <v>150</v>
      </c>
    </row>
    <row r="140" spans="1:65" s="2" customFormat="1" ht="24" customHeight="1" x14ac:dyDescent="0.2">
      <c r="A140" s="33"/>
      <c r="B140" s="34"/>
      <c r="C140" s="175" t="s">
        <v>151</v>
      </c>
      <c r="D140" s="175" t="s">
        <v>144</v>
      </c>
      <c r="E140" s="176" t="s">
        <v>256</v>
      </c>
      <c r="F140" s="177" t="s">
        <v>257</v>
      </c>
      <c r="G140" s="178" t="s">
        <v>147</v>
      </c>
      <c r="H140" s="179">
        <v>904</v>
      </c>
      <c r="I140" s="180"/>
      <c r="J140" s="181">
        <f>ROUND(I140*H140,2)</f>
        <v>0</v>
      </c>
      <c r="K140" s="177" t="s">
        <v>148</v>
      </c>
      <c r="L140" s="182"/>
      <c r="M140" s="183" t="s">
        <v>35</v>
      </c>
      <c r="N140" s="184" t="s">
        <v>47</v>
      </c>
      <c r="O140" s="63"/>
      <c r="P140" s="185">
        <f>O140*H140</f>
        <v>0</v>
      </c>
      <c r="Q140" s="185">
        <v>9.0000000000000006E-5</v>
      </c>
      <c r="R140" s="185">
        <f>Q140*H140</f>
        <v>8.1360000000000002E-2</v>
      </c>
      <c r="S140" s="185">
        <v>0</v>
      </c>
      <c r="T140" s="186">
        <f>S140*H140</f>
        <v>0</v>
      </c>
      <c r="U140" s="33"/>
      <c r="V140" s="33"/>
      <c r="W140" s="33"/>
      <c r="X140" s="33"/>
      <c r="Y140" s="33"/>
      <c r="Z140" s="33"/>
      <c r="AA140" s="33"/>
      <c r="AB140" s="33"/>
      <c r="AC140" s="33"/>
      <c r="AD140" s="33"/>
      <c r="AE140" s="33"/>
      <c r="AR140" s="187" t="s">
        <v>149</v>
      </c>
      <c r="AT140" s="187" t="s">
        <v>144</v>
      </c>
      <c r="AU140" s="187" t="s">
        <v>76</v>
      </c>
      <c r="AY140" s="16" t="s">
        <v>150</v>
      </c>
      <c r="BE140" s="188">
        <f>IF(N140="základní",J140,0)</f>
        <v>0</v>
      </c>
      <c r="BF140" s="188">
        <f>IF(N140="snížená",J140,0)</f>
        <v>0</v>
      </c>
      <c r="BG140" s="188">
        <f>IF(N140="zákl. přenesená",J140,0)</f>
        <v>0</v>
      </c>
      <c r="BH140" s="188">
        <f>IF(N140="sníž. přenesená",J140,0)</f>
        <v>0</v>
      </c>
      <c r="BI140" s="188">
        <f>IF(N140="nulová",J140,0)</f>
        <v>0</v>
      </c>
      <c r="BJ140" s="16" t="s">
        <v>83</v>
      </c>
      <c r="BK140" s="188">
        <f>ROUND(I140*H140,2)</f>
        <v>0</v>
      </c>
      <c r="BL140" s="16" t="s">
        <v>151</v>
      </c>
      <c r="BM140" s="187" t="s">
        <v>258</v>
      </c>
    </row>
    <row r="141" spans="1:65" s="12" customFormat="1" ht="11.25" x14ac:dyDescent="0.2">
      <c r="B141" s="189"/>
      <c r="C141" s="190"/>
      <c r="D141" s="191" t="s">
        <v>153</v>
      </c>
      <c r="E141" s="192" t="s">
        <v>35</v>
      </c>
      <c r="F141" s="193" t="s">
        <v>621</v>
      </c>
      <c r="G141" s="190"/>
      <c r="H141" s="194">
        <v>904</v>
      </c>
      <c r="I141" s="195"/>
      <c r="J141" s="190"/>
      <c r="K141" s="190"/>
      <c r="L141" s="196"/>
      <c r="M141" s="197"/>
      <c r="N141" s="198"/>
      <c r="O141" s="198"/>
      <c r="P141" s="198"/>
      <c r="Q141" s="198"/>
      <c r="R141" s="198"/>
      <c r="S141" s="198"/>
      <c r="T141" s="199"/>
      <c r="AT141" s="200" t="s">
        <v>153</v>
      </c>
      <c r="AU141" s="200" t="s">
        <v>76</v>
      </c>
      <c r="AV141" s="12" t="s">
        <v>85</v>
      </c>
      <c r="AW141" s="12" t="s">
        <v>37</v>
      </c>
      <c r="AX141" s="12" t="s">
        <v>83</v>
      </c>
      <c r="AY141" s="200" t="s">
        <v>150</v>
      </c>
    </row>
    <row r="142" spans="1:65" s="2" customFormat="1" ht="24" customHeight="1" x14ac:dyDescent="0.2">
      <c r="A142" s="33"/>
      <c r="B142" s="34"/>
      <c r="C142" s="175" t="s">
        <v>260</v>
      </c>
      <c r="D142" s="175" t="s">
        <v>144</v>
      </c>
      <c r="E142" s="176" t="s">
        <v>261</v>
      </c>
      <c r="F142" s="177" t="s">
        <v>262</v>
      </c>
      <c r="G142" s="178" t="s">
        <v>147</v>
      </c>
      <c r="H142" s="179">
        <v>10</v>
      </c>
      <c r="I142" s="180"/>
      <c r="J142" s="181">
        <f>ROUND(I142*H142,2)</f>
        <v>0</v>
      </c>
      <c r="K142" s="177" t="s">
        <v>148</v>
      </c>
      <c r="L142" s="182"/>
      <c r="M142" s="183" t="s">
        <v>35</v>
      </c>
      <c r="N142" s="184" t="s">
        <v>47</v>
      </c>
      <c r="O142" s="63"/>
      <c r="P142" s="185">
        <f>O142*H142</f>
        <v>0</v>
      </c>
      <c r="Q142" s="185">
        <v>7.4200000000000004E-3</v>
      </c>
      <c r="R142" s="185">
        <f>Q142*H142</f>
        <v>7.4200000000000002E-2</v>
      </c>
      <c r="S142" s="185">
        <v>0</v>
      </c>
      <c r="T142" s="186">
        <f>S142*H142</f>
        <v>0</v>
      </c>
      <c r="U142" s="33"/>
      <c r="V142" s="33"/>
      <c r="W142" s="33"/>
      <c r="X142" s="33"/>
      <c r="Y142" s="33"/>
      <c r="Z142" s="33"/>
      <c r="AA142" s="33"/>
      <c r="AB142" s="33"/>
      <c r="AC142" s="33"/>
      <c r="AD142" s="33"/>
      <c r="AE142" s="33"/>
      <c r="AR142" s="187" t="s">
        <v>149</v>
      </c>
      <c r="AT142" s="187" t="s">
        <v>144</v>
      </c>
      <c r="AU142" s="187" t="s">
        <v>76</v>
      </c>
      <c r="AY142" s="16" t="s">
        <v>150</v>
      </c>
      <c r="BE142" s="188">
        <f>IF(N142="základní",J142,0)</f>
        <v>0</v>
      </c>
      <c r="BF142" s="188">
        <f>IF(N142="snížená",J142,0)</f>
        <v>0</v>
      </c>
      <c r="BG142" s="188">
        <f>IF(N142="zákl. přenesená",J142,0)</f>
        <v>0</v>
      </c>
      <c r="BH142" s="188">
        <f>IF(N142="sníž. přenesená",J142,0)</f>
        <v>0</v>
      </c>
      <c r="BI142" s="188">
        <f>IF(N142="nulová",J142,0)</f>
        <v>0</v>
      </c>
      <c r="BJ142" s="16" t="s">
        <v>83</v>
      </c>
      <c r="BK142" s="188">
        <f>ROUND(I142*H142,2)</f>
        <v>0</v>
      </c>
      <c r="BL142" s="16" t="s">
        <v>151</v>
      </c>
      <c r="BM142" s="187" t="s">
        <v>263</v>
      </c>
    </row>
    <row r="143" spans="1:65" s="12" customFormat="1" ht="11.25" x14ac:dyDescent="0.2">
      <c r="B143" s="189"/>
      <c r="C143" s="190"/>
      <c r="D143" s="191" t="s">
        <v>153</v>
      </c>
      <c r="E143" s="192" t="s">
        <v>35</v>
      </c>
      <c r="F143" s="193" t="s">
        <v>161</v>
      </c>
      <c r="G143" s="190"/>
      <c r="H143" s="194">
        <v>10</v>
      </c>
      <c r="I143" s="195"/>
      <c r="J143" s="190"/>
      <c r="K143" s="190"/>
      <c r="L143" s="196"/>
      <c r="M143" s="197"/>
      <c r="N143" s="198"/>
      <c r="O143" s="198"/>
      <c r="P143" s="198"/>
      <c r="Q143" s="198"/>
      <c r="R143" s="198"/>
      <c r="S143" s="198"/>
      <c r="T143" s="199"/>
      <c r="AT143" s="200" t="s">
        <v>153</v>
      </c>
      <c r="AU143" s="200" t="s">
        <v>76</v>
      </c>
      <c r="AV143" s="12" t="s">
        <v>85</v>
      </c>
      <c r="AW143" s="12" t="s">
        <v>37</v>
      </c>
      <c r="AX143" s="12" t="s">
        <v>83</v>
      </c>
      <c r="AY143" s="200" t="s">
        <v>150</v>
      </c>
    </row>
    <row r="144" spans="1:65" s="2" customFormat="1" ht="24" customHeight="1" x14ac:dyDescent="0.2">
      <c r="A144" s="33"/>
      <c r="B144" s="34"/>
      <c r="C144" s="175" t="s">
        <v>405</v>
      </c>
      <c r="D144" s="175" t="s">
        <v>144</v>
      </c>
      <c r="E144" s="176" t="s">
        <v>622</v>
      </c>
      <c r="F144" s="177" t="s">
        <v>623</v>
      </c>
      <c r="G144" s="178" t="s">
        <v>147</v>
      </c>
      <c r="H144" s="179">
        <v>24</v>
      </c>
      <c r="I144" s="180"/>
      <c r="J144" s="181">
        <f>ROUND(I144*H144,2)</f>
        <v>0</v>
      </c>
      <c r="K144" s="177" t="s">
        <v>148</v>
      </c>
      <c r="L144" s="182"/>
      <c r="M144" s="183" t="s">
        <v>35</v>
      </c>
      <c r="N144" s="184" t="s">
        <v>47</v>
      </c>
      <c r="O144" s="63"/>
      <c r="P144" s="185">
        <f>O144*H144</f>
        <v>0</v>
      </c>
      <c r="Q144" s="185">
        <v>8.5199999999999998E-3</v>
      </c>
      <c r="R144" s="185">
        <f>Q144*H144</f>
        <v>0.20448</v>
      </c>
      <c r="S144" s="185">
        <v>0</v>
      </c>
      <c r="T144" s="186">
        <f>S144*H144</f>
        <v>0</v>
      </c>
      <c r="U144" s="33"/>
      <c r="V144" s="33"/>
      <c r="W144" s="33"/>
      <c r="X144" s="33"/>
      <c r="Y144" s="33"/>
      <c r="Z144" s="33"/>
      <c r="AA144" s="33"/>
      <c r="AB144" s="33"/>
      <c r="AC144" s="33"/>
      <c r="AD144" s="33"/>
      <c r="AE144" s="33"/>
      <c r="AR144" s="187" t="s">
        <v>165</v>
      </c>
      <c r="AT144" s="187" t="s">
        <v>144</v>
      </c>
      <c r="AU144" s="187" t="s">
        <v>76</v>
      </c>
      <c r="AY144" s="16" t="s">
        <v>150</v>
      </c>
      <c r="BE144" s="188">
        <f>IF(N144="základní",J144,0)</f>
        <v>0</v>
      </c>
      <c r="BF144" s="188">
        <f>IF(N144="snížená",J144,0)</f>
        <v>0</v>
      </c>
      <c r="BG144" s="188">
        <f>IF(N144="zákl. přenesená",J144,0)</f>
        <v>0</v>
      </c>
      <c r="BH144" s="188">
        <f>IF(N144="sníž. přenesená",J144,0)</f>
        <v>0</v>
      </c>
      <c r="BI144" s="188">
        <f>IF(N144="nulová",J144,0)</f>
        <v>0</v>
      </c>
      <c r="BJ144" s="16" t="s">
        <v>83</v>
      </c>
      <c r="BK144" s="188">
        <f>ROUND(I144*H144,2)</f>
        <v>0</v>
      </c>
      <c r="BL144" s="16" t="s">
        <v>165</v>
      </c>
      <c r="BM144" s="187" t="s">
        <v>624</v>
      </c>
    </row>
    <row r="145" spans="1:65" s="12" customFormat="1" ht="11.25" x14ac:dyDescent="0.2">
      <c r="B145" s="189"/>
      <c r="C145" s="190"/>
      <c r="D145" s="191" t="s">
        <v>153</v>
      </c>
      <c r="E145" s="192" t="s">
        <v>35</v>
      </c>
      <c r="F145" s="193" t="s">
        <v>625</v>
      </c>
      <c r="G145" s="190"/>
      <c r="H145" s="194">
        <v>24</v>
      </c>
      <c r="I145" s="195"/>
      <c r="J145" s="190"/>
      <c r="K145" s="190"/>
      <c r="L145" s="196"/>
      <c r="M145" s="197"/>
      <c r="N145" s="198"/>
      <c r="O145" s="198"/>
      <c r="P145" s="198"/>
      <c r="Q145" s="198"/>
      <c r="R145" s="198"/>
      <c r="S145" s="198"/>
      <c r="T145" s="199"/>
      <c r="AT145" s="200" t="s">
        <v>153</v>
      </c>
      <c r="AU145" s="200" t="s">
        <v>76</v>
      </c>
      <c r="AV145" s="12" t="s">
        <v>85</v>
      </c>
      <c r="AW145" s="12" t="s">
        <v>37</v>
      </c>
      <c r="AX145" s="12" t="s">
        <v>83</v>
      </c>
      <c r="AY145" s="200" t="s">
        <v>150</v>
      </c>
    </row>
    <row r="146" spans="1:65" s="2" customFormat="1" ht="24" customHeight="1" x14ac:dyDescent="0.2">
      <c r="A146" s="33"/>
      <c r="B146" s="34"/>
      <c r="C146" s="175" t="s">
        <v>264</v>
      </c>
      <c r="D146" s="175" t="s">
        <v>144</v>
      </c>
      <c r="E146" s="176" t="s">
        <v>265</v>
      </c>
      <c r="F146" s="177" t="s">
        <v>266</v>
      </c>
      <c r="G146" s="178" t="s">
        <v>147</v>
      </c>
      <c r="H146" s="179">
        <v>92</v>
      </c>
      <c r="I146" s="180"/>
      <c r="J146" s="181">
        <f>ROUND(I146*H146,2)</f>
        <v>0</v>
      </c>
      <c r="K146" s="177" t="s">
        <v>148</v>
      </c>
      <c r="L146" s="182"/>
      <c r="M146" s="183" t="s">
        <v>35</v>
      </c>
      <c r="N146" s="184" t="s">
        <v>47</v>
      </c>
      <c r="O146" s="63"/>
      <c r="P146" s="185">
        <f>O146*H146</f>
        <v>0</v>
      </c>
      <c r="Q146" s="185">
        <v>3.2000000000000003E-4</v>
      </c>
      <c r="R146" s="185">
        <f>Q146*H146</f>
        <v>2.9440000000000001E-2</v>
      </c>
      <c r="S146" s="185">
        <v>0</v>
      </c>
      <c r="T146" s="186">
        <f>S146*H146</f>
        <v>0</v>
      </c>
      <c r="U146" s="33"/>
      <c r="V146" s="33"/>
      <c r="W146" s="33"/>
      <c r="X146" s="33"/>
      <c r="Y146" s="33"/>
      <c r="Z146" s="33"/>
      <c r="AA146" s="33"/>
      <c r="AB146" s="33"/>
      <c r="AC146" s="33"/>
      <c r="AD146" s="33"/>
      <c r="AE146" s="33"/>
      <c r="AR146" s="187" t="s">
        <v>149</v>
      </c>
      <c r="AT146" s="187" t="s">
        <v>144</v>
      </c>
      <c r="AU146" s="187" t="s">
        <v>76</v>
      </c>
      <c r="AY146" s="16" t="s">
        <v>150</v>
      </c>
      <c r="BE146" s="188">
        <f>IF(N146="základní",J146,0)</f>
        <v>0</v>
      </c>
      <c r="BF146" s="188">
        <f>IF(N146="snížená",J146,0)</f>
        <v>0</v>
      </c>
      <c r="BG146" s="188">
        <f>IF(N146="zákl. přenesená",J146,0)</f>
        <v>0</v>
      </c>
      <c r="BH146" s="188">
        <f>IF(N146="sníž. přenesená",J146,0)</f>
        <v>0</v>
      </c>
      <c r="BI146" s="188">
        <f>IF(N146="nulová",J146,0)</f>
        <v>0</v>
      </c>
      <c r="BJ146" s="16" t="s">
        <v>83</v>
      </c>
      <c r="BK146" s="188">
        <f>ROUND(I146*H146,2)</f>
        <v>0</v>
      </c>
      <c r="BL146" s="16" t="s">
        <v>151</v>
      </c>
      <c r="BM146" s="187" t="s">
        <v>267</v>
      </c>
    </row>
    <row r="147" spans="1:65" s="12" customFormat="1" ht="11.25" x14ac:dyDescent="0.2">
      <c r="B147" s="189"/>
      <c r="C147" s="190"/>
      <c r="D147" s="191" t="s">
        <v>153</v>
      </c>
      <c r="E147" s="192" t="s">
        <v>35</v>
      </c>
      <c r="F147" s="193" t="s">
        <v>626</v>
      </c>
      <c r="G147" s="190"/>
      <c r="H147" s="194">
        <v>92</v>
      </c>
      <c r="I147" s="195"/>
      <c r="J147" s="190"/>
      <c r="K147" s="190"/>
      <c r="L147" s="196"/>
      <c r="M147" s="197"/>
      <c r="N147" s="198"/>
      <c r="O147" s="198"/>
      <c r="P147" s="198"/>
      <c r="Q147" s="198"/>
      <c r="R147" s="198"/>
      <c r="S147" s="198"/>
      <c r="T147" s="199"/>
      <c r="AT147" s="200" t="s">
        <v>153</v>
      </c>
      <c r="AU147" s="200" t="s">
        <v>76</v>
      </c>
      <c r="AV147" s="12" t="s">
        <v>85</v>
      </c>
      <c r="AW147" s="12" t="s">
        <v>37</v>
      </c>
      <c r="AX147" s="12" t="s">
        <v>83</v>
      </c>
      <c r="AY147" s="200" t="s">
        <v>150</v>
      </c>
    </row>
    <row r="148" spans="1:65" s="2" customFormat="1" ht="24" customHeight="1" x14ac:dyDescent="0.2">
      <c r="A148" s="33"/>
      <c r="B148" s="34"/>
      <c r="C148" s="175" t="s">
        <v>269</v>
      </c>
      <c r="D148" s="175" t="s">
        <v>144</v>
      </c>
      <c r="E148" s="176" t="s">
        <v>270</v>
      </c>
      <c r="F148" s="177" t="s">
        <v>271</v>
      </c>
      <c r="G148" s="178" t="s">
        <v>147</v>
      </c>
      <c r="H148" s="179">
        <v>92</v>
      </c>
      <c r="I148" s="180"/>
      <c r="J148" s="181">
        <f>ROUND(I148*H148,2)</f>
        <v>0</v>
      </c>
      <c r="K148" s="177" t="s">
        <v>148</v>
      </c>
      <c r="L148" s="182"/>
      <c r="M148" s="183" t="s">
        <v>35</v>
      </c>
      <c r="N148" s="184" t="s">
        <v>47</v>
      </c>
      <c r="O148" s="63"/>
      <c r="P148" s="185">
        <f>O148*H148</f>
        <v>0</v>
      </c>
      <c r="Q148" s="185">
        <v>1.2E-4</v>
      </c>
      <c r="R148" s="185">
        <f>Q148*H148</f>
        <v>1.1039999999999999E-2</v>
      </c>
      <c r="S148" s="185">
        <v>0</v>
      </c>
      <c r="T148" s="186">
        <f>S148*H148</f>
        <v>0</v>
      </c>
      <c r="U148" s="33"/>
      <c r="V148" s="33"/>
      <c r="W148" s="33"/>
      <c r="X148" s="33"/>
      <c r="Y148" s="33"/>
      <c r="Z148" s="33"/>
      <c r="AA148" s="33"/>
      <c r="AB148" s="33"/>
      <c r="AC148" s="33"/>
      <c r="AD148" s="33"/>
      <c r="AE148" s="33"/>
      <c r="AR148" s="187" t="s">
        <v>149</v>
      </c>
      <c r="AT148" s="187" t="s">
        <v>144</v>
      </c>
      <c r="AU148" s="187" t="s">
        <v>76</v>
      </c>
      <c r="AY148" s="16" t="s">
        <v>150</v>
      </c>
      <c r="BE148" s="188">
        <f>IF(N148="základní",J148,0)</f>
        <v>0</v>
      </c>
      <c r="BF148" s="188">
        <f>IF(N148="snížená",J148,0)</f>
        <v>0</v>
      </c>
      <c r="BG148" s="188">
        <f>IF(N148="zákl. přenesená",J148,0)</f>
        <v>0</v>
      </c>
      <c r="BH148" s="188">
        <f>IF(N148="sníž. přenesená",J148,0)</f>
        <v>0</v>
      </c>
      <c r="BI148" s="188">
        <f>IF(N148="nulová",J148,0)</f>
        <v>0</v>
      </c>
      <c r="BJ148" s="16" t="s">
        <v>83</v>
      </c>
      <c r="BK148" s="188">
        <f>ROUND(I148*H148,2)</f>
        <v>0</v>
      </c>
      <c r="BL148" s="16" t="s">
        <v>151</v>
      </c>
      <c r="BM148" s="187" t="s">
        <v>272</v>
      </c>
    </row>
    <row r="149" spans="1:65" s="12" customFormat="1" ht="11.25" x14ac:dyDescent="0.2">
      <c r="B149" s="189"/>
      <c r="C149" s="190"/>
      <c r="D149" s="191" t="s">
        <v>153</v>
      </c>
      <c r="E149" s="192" t="s">
        <v>35</v>
      </c>
      <c r="F149" s="193" t="s">
        <v>626</v>
      </c>
      <c r="G149" s="190"/>
      <c r="H149" s="194">
        <v>92</v>
      </c>
      <c r="I149" s="195"/>
      <c r="J149" s="190"/>
      <c r="K149" s="190"/>
      <c r="L149" s="196"/>
      <c r="M149" s="197"/>
      <c r="N149" s="198"/>
      <c r="O149" s="198"/>
      <c r="P149" s="198"/>
      <c r="Q149" s="198"/>
      <c r="R149" s="198"/>
      <c r="S149" s="198"/>
      <c r="T149" s="199"/>
      <c r="AT149" s="200" t="s">
        <v>153</v>
      </c>
      <c r="AU149" s="200" t="s">
        <v>76</v>
      </c>
      <c r="AV149" s="12" t="s">
        <v>85</v>
      </c>
      <c r="AW149" s="12" t="s">
        <v>37</v>
      </c>
      <c r="AX149" s="12" t="s">
        <v>83</v>
      </c>
      <c r="AY149" s="200" t="s">
        <v>150</v>
      </c>
    </row>
    <row r="150" spans="1:65" s="2" customFormat="1" ht="24" customHeight="1" x14ac:dyDescent="0.2">
      <c r="A150" s="33"/>
      <c r="B150" s="34"/>
      <c r="C150" s="175" t="s">
        <v>273</v>
      </c>
      <c r="D150" s="175" t="s">
        <v>144</v>
      </c>
      <c r="E150" s="176" t="s">
        <v>274</v>
      </c>
      <c r="F150" s="177" t="s">
        <v>275</v>
      </c>
      <c r="G150" s="178" t="s">
        <v>147</v>
      </c>
      <c r="H150" s="179">
        <v>154</v>
      </c>
      <c r="I150" s="180"/>
      <c r="J150" s="181">
        <f>ROUND(I150*H150,2)</f>
        <v>0</v>
      </c>
      <c r="K150" s="177" t="s">
        <v>148</v>
      </c>
      <c r="L150" s="182"/>
      <c r="M150" s="183" t="s">
        <v>35</v>
      </c>
      <c r="N150" s="184" t="s">
        <v>47</v>
      </c>
      <c r="O150" s="63"/>
      <c r="P150" s="185">
        <f>O150*H150</f>
        <v>0</v>
      </c>
      <c r="Q150" s="185">
        <v>1.8000000000000001E-4</v>
      </c>
      <c r="R150" s="185">
        <f>Q150*H150</f>
        <v>2.7720000000000002E-2</v>
      </c>
      <c r="S150" s="185">
        <v>0</v>
      </c>
      <c r="T150" s="186">
        <f>S150*H150</f>
        <v>0</v>
      </c>
      <c r="U150" s="33"/>
      <c r="V150" s="33"/>
      <c r="W150" s="33"/>
      <c r="X150" s="33"/>
      <c r="Y150" s="33"/>
      <c r="Z150" s="33"/>
      <c r="AA150" s="33"/>
      <c r="AB150" s="33"/>
      <c r="AC150" s="33"/>
      <c r="AD150" s="33"/>
      <c r="AE150" s="33"/>
      <c r="AR150" s="187" t="s">
        <v>149</v>
      </c>
      <c r="AT150" s="187" t="s">
        <v>144</v>
      </c>
      <c r="AU150" s="187" t="s">
        <v>76</v>
      </c>
      <c r="AY150" s="16" t="s">
        <v>150</v>
      </c>
      <c r="BE150" s="188">
        <f>IF(N150="základní",J150,0)</f>
        <v>0</v>
      </c>
      <c r="BF150" s="188">
        <f>IF(N150="snížená",J150,0)</f>
        <v>0</v>
      </c>
      <c r="BG150" s="188">
        <f>IF(N150="zákl. přenesená",J150,0)</f>
        <v>0</v>
      </c>
      <c r="BH150" s="188">
        <f>IF(N150="sníž. přenesená",J150,0)</f>
        <v>0</v>
      </c>
      <c r="BI150" s="188">
        <f>IF(N150="nulová",J150,0)</f>
        <v>0</v>
      </c>
      <c r="BJ150" s="16" t="s">
        <v>83</v>
      </c>
      <c r="BK150" s="188">
        <f>ROUND(I150*H150,2)</f>
        <v>0</v>
      </c>
      <c r="BL150" s="16" t="s">
        <v>151</v>
      </c>
      <c r="BM150" s="187" t="s">
        <v>276</v>
      </c>
    </row>
    <row r="151" spans="1:65" s="12" customFormat="1" ht="11.25" x14ac:dyDescent="0.2">
      <c r="B151" s="189"/>
      <c r="C151" s="190"/>
      <c r="D151" s="191" t="s">
        <v>153</v>
      </c>
      <c r="E151" s="192" t="s">
        <v>35</v>
      </c>
      <c r="F151" s="193" t="s">
        <v>627</v>
      </c>
      <c r="G151" s="190"/>
      <c r="H151" s="194">
        <v>154</v>
      </c>
      <c r="I151" s="195"/>
      <c r="J151" s="190"/>
      <c r="K151" s="190"/>
      <c r="L151" s="196"/>
      <c r="M151" s="197"/>
      <c r="N151" s="198"/>
      <c r="O151" s="198"/>
      <c r="P151" s="198"/>
      <c r="Q151" s="198"/>
      <c r="R151" s="198"/>
      <c r="S151" s="198"/>
      <c r="T151" s="199"/>
      <c r="AT151" s="200" t="s">
        <v>153</v>
      </c>
      <c r="AU151" s="200" t="s">
        <v>76</v>
      </c>
      <c r="AV151" s="12" t="s">
        <v>85</v>
      </c>
      <c r="AW151" s="12" t="s">
        <v>37</v>
      </c>
      <c r="AX151" s="12" t="s">
        <v>83</v>
      </c>
      <c r="AY151" s="200" t="s">
        <v>150</v>
      </c>
    </row>
    <row r="152" spans="1:65" s="2" customFormat="1" ht="24" customHeight="1" x14ac:dyDescent="0.2">
      <c r="A152" s="33"/>
      <c r="B152" s="34"/>
      <c r="C152" s="175" t="s">
        <v>149</v>
      </c>
      <c r="D152" s="175" t="s">
        <v>144</v>
      </c>
      <c r="E152" s="176" t="s">
        <v>278</v>
      </c>
      <c r="F152" s="177" t="s">
        <v>279</v>
      </c>
      <c r="G152" s="178" t="s">
        <v>147</v>
      </c>
      <c r="H152" s="179">
        <v>86</v>
      </c>
      <c r="I152" s="180"/>
      <c r="J152" s="181">
        <f>ROUND(I152*H152,2)</f>
        <v>0</v>
      </c>
      <c r="K152" s="177" t="s">
        <v>148</v>
      </c>
      <c r="L152" s="182"/>
      <c r="M152" s="183" t="s">
        <v>35</v>
      </c>
      <c r="N152" s="184" t="s">
        <v>47</v>
      </c>
      <c r="O152" s="63"/>
      <c r="P152" s="185">
        <f>O152*H152</f>
        <v>0</v>
      </c>
      <c r="Q152" s="185">
        <v>9.0000000000000006E-5</v>
      </c>
      <c r="R152" s="185">
        <f>Q152*H152</f>
        <v>7.7400000000000004E-3</v>
      </c>
      <c r="S152" s="185">
        <v>0</v>
      </c>
      <c r="T152" s="186">
        <f>S152*H152</f>
        <v>0</v>
      </c>
      <c r="U152" s="33"/>
      <c r="V152" s="33"/>
      <c r="W152" s="33"/>
      <c r="X152" s="33"/>
      <c r="Y152" s="33"/>
      <c r="Z152" s="33"/>
      <c r="AA152" s="33"/>
      <c r="AB152" s="33"/>
      <c r="AC152" s="33"/>
      <c r="AD152" s="33"/>
      <c r="AE152" s="33"/>
      <c r="AR152" s="187" t="s">
        <v>149</v>
      </c>
      <c r="AT152" s="187" t="s">
        <v>144</v>
      </c>
      <c r="AU152" s="187" t="s">
        <v>76</v>
      </c>
      <c r="AY152" s="16" t="s">
        <v>150</v>
      </c>
      <c r="BE152" s="188">
        <f>IF(N152="základní",J152,0)</f>
        <v>0</v>
      </c>
      <c r="BF152" s="188">
        <f>IF(N152="snížená",J152,0)</f>
        <v>0</v>
      </c>
      <c r="BG152" s="188">
        <f>IF(N152="zákl. přenesená",J152,0)</f>
        <v>0</v>
      </c>
      <c r="BH152" s="188">
        <f>IF(N152="sníž. přenesená",J152,0)</f>
        <v>0</v>
      </c>
      <c r="BI152" s="188">
        <f>IF(N152="nulová",J152,0)</f>
        <v>0</v>
      </c>
      <c r="BJ152" s="16" t="s">
        <v>83</v>
      </c>
      <c r="BK152" s="188">
        <f>ROUND(I152*H152,2)</f>
        <v>0</v>
      </c>
      <c r="BL152" s="16" t="s">
        <v>151</v>
      </c>
      <c r="BM152" s="187" t="s">
        <v>280</v>
      </c>
    </row>
    <row r="153" spans="1:65" s="12" customFormat="1" ht="11.25" x14ac:dyDescent="0.2">
      <c r="B153" s="189"/>
      <c r="C153" s="190"/>
      <c r="D153" s="191" t="s">
        <v>153</v>
      </c>
      <c r="E153" s="192" t="s">
        <v>35</v>
      </c>
      <c r="F153" s="193" t="s">
        <v>628</v>
      </c>
      <c r="G153" s="190"/>
      <c r="H153" s="194">
        <v>86</v>
      </c>
      <c r="I153" s="195"/>
      <c r="J153" s="190"/>
      <c r="K153" s="190"/>
      <c r="L153" s="196"/>
      <c r="M153" s="197"/>
      <c r="N153" s="198"/>
      <c r="O153" s="198"/>
      <c r="P153" s="198"/>
      <c r="Q153" s="198"/>
      <c r="R153" s="198"/>
      <c r="S153" s="198"/>
      <c r="T153" s="199"/>
      <c r="AT153" s="200" t="s">
        <v>153</v>
      </c>
      <c r="AU153" s="200" t="s">
        <v>76</v>
      </c>
      <c r="AV153" s="12" t="s">
        <v>85</v>
      </c>
      <c r="AW153" s="12" t="s">
        <v>37</v>
      </c>
      <c r="AX153" s="12" t="s">
        <v>83</v>
      </c>
      <c r="AY153" s="200" t="s">
        <v>150</v>
      </c>
    </row>
    <row r="154" spans="1:65" s="2" customFormat="1" ht="24" customHeight="1" x14ac:dyDescent="0.2">
      <c r="A154" s="33"/>
      <c r="B154" s="34"/>
      <c r="C154" s="175" t="s">
        <v>282</v>
      </c>
      <c r="D154" s="175" t="s">
        <v>144</v>
      </c>
      <c r="E154" s="176" t="s">
        <v>283</v>
      </c>
      <c r="F154" s="177" t="s">
        <v>284</v>
      </c>
      <c r="G154" s="178" t="s">
        <v>285</v>
      </c>
      <c r="H154" s="179">
        <v>15</v>
      </c>
      <c r="I154" s="180"/>
      <c r="J154" s="181">
        <f>ROUND(I154*H154,2)</f>
        <v>0</v>
      </c>
      <c r="K154" s="177" t="s">
        <v>148</v>
      </c>
      <c r="L154" s="182"/>
      <c r="M154" s="183" t="s">
        <v>35</v>
      </c>
      <c r="N154" s="184" t="s">
        <v>47</v>
      </c>
      <c r="O154" s="63"/>
      <c r="P154" s="185">
        <f>O154*H154</f>
        <v>0</v>
      </c>
      <c r="Q154" s="185">
        <v>1E-3</v>
      </c>
      <c r="R154" s="185">
        <f>Q154*H154</f>
        <v>1.4999999999999999E-2</v>
      </c>
      <c r="S154" s="185">
        <v>0</v>
      </c>
      <c r="T154" s="186">
        <f>S154*H154</f>
        <v>0</v>
      </c>
      <c r="U154" s="33"/>
      <c r="V154" s="33"/>
      <c r="W154" s="33"/>
      <c r="X154" s="33"/>
      <c r="Y154" s="33"/>
      <c r="Z154" s="33"/>
      <c r="AA154" s="33"/>
      <c r="AB154" s="33"/>
      <c r="AC154" s="33"/>
      <c r="AD154" s="33"/>
      <c r="AE154" s="33"/>
      <c r="AR154" s="187" t="s">
        <v>149</v>
      </c>
      <c r="AT154" s="187" t="s">
        <v>144</v>
      </c>
      <c r="AU154" s="187" t="s">
        <v>76</v>
      </c>
      <c r="AY154" s="16" t="s">
        <v>150</v>
      </c>
      <c r="BE154" s="188">
        <f>IF(N154="základní",J154,0)</f>
        <v>0</v>
      </c>
      <c r="BF154" s="188">
        <f>IF(N154="snížená",J154,0)</f>
        <v>0</v>
      </c>
      <c r="BG154" s="188">
        <f>IF(N154="zákl. přenesená",J154,0)</f>
        <v>0</v>
      </c>
      <c r="BH154" s="188">
        <f>IF(N154="sníž. přenesená",J154,0)</f>
        <v>0</v>
      </c>
      <c r="BI154" s="188">
        <f>IF(N154="nulová",J154,0)</f>
        <v>0</v>
      </c>
      <c r="BJ154" s="16" t="s">
        <v>83</v>
      </c>
      <c r="BK154" s="188">
        <f>ROUND(I154*H154,2)</f>
        <v>0</v>
      </c>
      <c r="BL154" s="16" t="s">
        <v>151</v>
      </c>
      <c r="BM154" s="187" t="s">
        <v>286</v>
      </c>
    </row>
    <row r="155" spans="1:65" s="12" customFormat="1" ht="11.25" x14ac:dyDescent="0.2">
      <c r="B155" s="189"/>
      <c r="C155" s="190"/>
      <c r="D155" s="191" t="s">
        <v>153</v>
      </c>
      <c r="E155" s="192" t="s">
        <v>35</v>
      </c>
      <c r="F155" s="193" t="s">
        <v>287</v>
      </c>
      <c r="G155" s="190"/>
      <c r="H155" s="194">
        <v>15</v>
      </c>
      <c r="I155" s="195"/>
      <c r="J155" s="190"/>
      <c r="K155" s="190"/>
      <c r="L155" s="196"/>
      <c r="M155" s="197"/>
      <c r="N155" s="198"/>
      <c r="O155" s="198"/>
      <c r="P155" s="198"/>
      <c r="Q155" s="198"/>
      <c r="R155" s="198"/>
      <c r="S155" s="198"/>
      <c r="T155" s="199"/>
      <c r="AT155" s="200" t="s">
        <v>153</v>
      </c>
      <c r="AU155" s="200" t="s">
        <v>76</v>
      </c>
      <c r="AV155" s="12" t="s">
        <v>85</v>
      </c>
      <c r="AW155" s="12" t="s">
        <v>37</v>
      </c>
      <c r="AX155" s="12" t="s">
        <v>83</v>
      </c>
      <c r="AY155" s="200" t="s">
        <v>150</v>
      </c>
    </row>
    <row r="156" spans="1:65" s="2" customFormat="1" ht="24" customHeight="1" x14ac:dyDescent="0.2">
      <c r="A156" s="33"/>
      <c r="B156" s="34"/>
      <c r="C156" s="175" t="s">
        <v>504</v>
      </c>
      <c r="D156" s="175" t="s">
        <v>144</v>
      </c>
      <c r="E156" s="176" t="s">
        <v>629</v>
      </c>
      <c r="F156" s="177" t="s">
        <v>630</v>
      </c>
      <c r="G156" s="178" t="s">
        <v>147</v>
      </c>
      <c r="H156" s="179">
        <v>96</v>
      </c>
      <c r="I156" s="180"/>
      <c r="J156" s="181">
        <f>ROUND(I156*H156,2)</f>
        <v>0</v>
      </c>
      <c r="K156" s="177" t="s">
        <v>148</v>
      </c>
      <c r="L156" s="182"/>
      <c r="M156" s="183" t="s">
        <v>35</v>
      </c>
      <c r="N156" s="184" t="s">
        <v>47</v>
      </c>
      <c r="O156" s="63"/>
      <c r="P156" s="185">
        <f>O156*H156</f>
        <v>0</v>
      </c>
      <c r="Q156" s="185">
        <v>4.0999999999999999E-4</v>
      </c>
      <c r="R156" s="185">
        <f>Q156*H156</f>
        <v>3.9359999999999999E-2</v>
      </c>
      <c r="S156" s="185">
        <v>0</v>
      </c>
      <c r="T156" s="186">
        <f>S156*H156</f>
        <v>0</v>
      </c>
      <c r="U156" s="33"/>
      <c r="V156" s="33"/>
      <c r="W156" s="33"/>
      <c r="X156" s="33"/>
      <c r="Y156" s="33"/>
      <c r="Z156" s="33"/>
      <c r="AA156" s="33"/>
      <c r="AB156" s="33"/>
      <c r="AC156" s="33"/>
      <c r="AD156" s="33"/>
      <c r="AE156" s="33"/>
      <c r="AR156" s="187" t="s">
        <v>149</v>
      </c>
      <c r="AT156" s="187" t="s">
        <v>144</v>
      </c>
      <c r="AU156" s="187" t="s">
        <v>76</v>
      </c>
      <c r="AY156" s="16" t="s">
        <v>150</v>
      </c>
      <c r="BE156" s="188">
        <f>IF(N156="základní",J156,0)</f>
        <v>0</v>
      </c>
      <c r="BF156" s="188">
        <f>IF(N156="snížená",J156,0)</f>
        <v>0</v>
      </c>
      <c r="BG156" s="188">
        <f>IF(N156="zákl. přenesená",J156,0)</f>
        <v>0</v>
      </c>
      <c r="BH156" s="188">
        <f>IF(N156="sníž. přenesená",J156,0)</f>
        <v>0</v>
      </c>
      <c r="BI156" s="188">
        <f>IF(N156="nulová",J156,0)</f>
        <v>0</v>
      </c>
      <c r="BJ156" s="16" t="s">
        <v>83</v>
      </c>
      <c r="BK156" s="188">
        <f>ROUND(I156*H156,2)</f>
        <v>0</v>
      </c>
      <c r="BL156" s="16" t="s">
        <v>151</v>
      </c>
      <c r="BM156" s="187" t="s">
        <v>631</v>
      </c>
    </row>
    <row r="157" spans="1:65" s="2" customFormat="1" ht="19.5" x14ac:dyDescent="0.2">
      <c r="A157" s="33"/>
      <c r="B157" s="34"/>
      <c r="C157" s="35"/>
      <c r="D157" s="191" t="s">
        <v>159</v>
      </c>
      <c r="E157" s="35"/>
      <c r="F157" s="201" t="s">
        <v>632</v>
      </c>
      <c r="G157" s="35"/>
      <c r="H157" s="35"/>
      <c r="I157" s="114"/>
      <c r="J157" s="35"/>
      <c r="K157" s="35"/>
      <c r="L157" s="38"/>
      <c r="M157" s="202"/>
      <c r="N157" s="203"/>
      <c r="O157" s="63"/>
      <c r="P157" s="63"/>
      <c r="Q157" s="63"/>
      <c r="R157" s="63"/>
      <c r="S157" s="63"/>
      <c r="T157" s="64"/>
      <c r="U157" s="33"/>
      <c r="V157" s="33"/>
      <c r="W157" s="33"/>
      <c r="X157" s="33"/>
      <c r="Y157" s="33"/>
      <c r="Z157" s="33"/>
      <c r="AA157" s="33"/>
      <c r="AB157" s="33"/>
      <c r="AC157" s="33"/>
      <c r="AD157" s="33"/>
      <c r="AE157" s="33"/>
      <c r="AT157" s="16" t="s">
        <v>159</v>
      </c>
      <c r="AU157" s="16" t="s">
        <v>76</v>
      </c>
    </row>
    <row r="158" spans="1:65" s="12" customFormat="1" ht="11.25" x14ac:dyDescent="0.2">
      <c r="B158" s="189"/>
      <c r="C158" s="190"/>
      <c r="D158" s="191" t="s">
        <v>153</v>
      </c>
      <c r="E158" s="192" t="s">
        <v>35</v>
      </c>
      <c r="F158" s="193" t="s">
        <v>633</v>
      </c>
      <c r="G158" s="190"/>
      <c r="H158" s="194">
        <v>96</v>
      </c>
      <c r="I158" s="195"/>
      <c r="J158" s="190"/>
      <c r="K158" s="190"/>
      <c r="L158" s="196"/>
      <c r="M158" s="197"/>
      <c r="N158" s="198"/>
      <c r="O158" s="198"/>
      <c r="P158" s="198"/>
      <c r="Q158" s="198"/>
      <c r="R158" s="198"/>
      <c r="S158" s="198"/>
      <c r="T158" s="199"/>
      <c r="AT158" s="200" t="s">
        <v>153</v>
      </c>
      <c r="AU158" s="200" t="s">
        <v>76</v>
      </c>
      <c r="AV158" s="12" t="s">
        <v>85</v>
      </c>
      <c r="AW158" s="12" t="s">
        <v>37</v>
      </c>
      <c r="AX158" s="12" t="s">
        <v>83</v>
      </c>
      <c r="AY158" s="200" t="s">
        <v>150</v>
      </c>
    </row>
    <row r="159" spans="1:65" s="2" customFormat="1" ht="24" customHeight="1" x14ac:dyDescent="0.2">
      <c r="A159" s="33"/>
      <c r="B159" s="34"/>
      <c r="C159" s="175" t="s">
        <v>491</v>
      </c>
      <c r="D159" s="175" t="s">
        <v>144</v>
      </c>
      <c r="E159" s="176" t="s">
        <v>256</v>
      </c>
      <c r="F159" s="177" t="s">
        <v>257</v>
      </c>
      <c r="G159" s="178" t="s">
        <v>147</v>
      </c>
      <c r="H159" s="179">
        <v>96</v>
      </c>
      <c r="I159" s="180"/>
      <c r="J159" s="181">
        <f>ROUND(I159*H159,2)</f>
        <v>0</v>
      </c>
      <c r="K159" s="177" t="s">
        <v>148</v>
      </c>
      <c r="L159" s="182"/>
      <c r="M159" s="183" t="s">
        <v>35</v>
      </c>
      <c r="N159" s="184" t="s">
        <v>47</v>
      </c>
      <c r="O159" s="63"/>
      <c r="P159" s="185">
        <f>O159*H159</f>
        <v>0</v>
      </c>
      <c r="Q159" s="185">
        <v>9.0000000000000006E-5</v>
      </c>
      <c r="R159" s="185">
        <f>Q159*H159</f>
        <v>8.6400000000000001E-3</v>
      </c>
      <c r="S159" s="185">
        <v>0</v>
      </c>
      <c r="T159" s="186">
        <f>S159*H159</f>
        <v>0</v>
      </c>
      <c r="U159" s="33"/>
      <c r="V159" s="33"/>
      <c r="W159" s="33"/>
      <c r="X159" s="33"/>
      <c r="Y159" s="33"/>
      <c r="Z159" s="33"/>
      <c r="AA159" s="33"/>
      <c r="AB159" s="33"/>
      <c r="AC159" s="33"/>
      <c r="AD159" s="33"/>
      <c r="AE159" s="33"/>
      <c r="AR159" s="187" t="s">
        <v>149</v>
      </c>
      <c r="AT159" s="187" t="s">
        <v>144</v>
      </c>
      <c r="AU159" s="187" t="s">
        <v>76</v>
      </c>
      <c r="AY159" s="16" t="s">
        <v>150</v>
      </c>
      <c r="BE159" s="188">
        <f>IF(N159="základní",J159,0)</f>
        <v>0</v>
      </c>
      <c r="BF159" s="188">
        <f>IF(N159="snížená",J159,0)</f>
        <v>0</v>
      </c>
      <c r="BG159" s="188">
        <f>IF(N159="zákl. přenesená",J159,0)</f>
        <v>0</v>
      </c>
      <c r="BH159" s="188">
        <f>IF(N159="sníž. přenesená",J159,0)</f>
        <v>0</v>
      </c>
      <c r="BI159" s="188">
        <f>IF(N159="nulová",J159,0)</f>
        <v>0</v>
      </c>
      <c r="BJ159" s="16" t="s">
        <v>83</v>
      </c>
      <c r="BK159" s="188">
        <f>ROUND(I159*H159,2)</f>
        <v>0</v>
      </c>
      <c r="BL159" s="16" t="s">
        <v>151</v>
      </c>
      <c r="BM159" s="187" t="s">
        <v>634</v>
      </c>
    </row>
    <row r="160" spans="1:65" s="2" customFormat="1" ht="19.5" x14ac:dyDescent="0.2">
      <c r="A160" s="33"/>
      <c r="B160" s="34"/>
      <c r="C160" s="35"/>
      <c r="D160" s="191" t="s">
        <v>159</v>
      </c>
      <c r="E160" s="35"/>
      <c r="F160" s="201" t="s">
        <v>632</v>
      </c>
      <c r="G160" s="35"/>
      <c r="H160" s="35"/>
      <c r="I160" s="114"/>
      <c r="J160" s="35"/>
      <c r="K160" s="35"/>
      <c r="L160" s="38"/>
      <c r="M160" s="202"/>
      <c r="N160" s="203"/>
      <c r="O160" s="63"/>
      <c r="P160" s="63"/>
      <c r="Q160" s="63"/>
      <c r="R160" s="63"/>
      <c r="S160" s="63"/>
      <c r="T160" s="64"/>
      <c r="U160" s="33"/>
      <c r="V160" s="33"/>
      <c r="W160" s="33"/>
      <c r="X160" s="33"/>
      <c r="Y160" s="33"/>
      <c r="Z160" s="33"/>
      <c r="AA160" s="33"/>
      <c r="AB160" s="33"/>
      <c r="AC160" s="33"/>
      <c r="AD160" s="33"/>
      <c r="AE160" s="33"/>
      <c r="AT160" s="16" t="s">
        <v>159</v>
      </c>
      <c r="AU160" s="16" t="s">
        <v>76</v>
      </c>
    </row>
    <row r="161" spans="1:65" s="12" customFormat="1" ht="11.25" x14ac:dyDescent="0.2">
      <c r="B161" s="189"/>
      <c r="C161" s="190"/>
      <c r="D161" s="191" t="s">
        <v>153</v>
      </c>
      <c r="E161" s="192" t="s">
        <v>35</v>
      </c>
      <c r="F161" s="193" t="s">
        <v>633</v>
      </c>
      <c r="G161" s="190"/>
      <c r="H161" s="194">
        <v>96</v>
      </c>
      <c r="I161" s="195"/>
      <c r="J161" s="190"/>
      <c r="K161" s="190"/>
      <c r="L161" s="196"/>
      <c r="M161" s="197"/>
      <c r="N161" s="198"/>
      <c r="O161" s="198"/>
      <c r="P161" s="198"/>
      <c r="Q161" s="198"/>
      <c r="R161" s="198"/>
      <c r="S161" s="198"/>
      <c r="T161" s="199"/>
      <c r="AT161" s="200" t="s">
        <v>153</v>
      </c>
      <c r="AU161" s="200" t="s">
        <v>76</v>
      </c>
      <c r="AV161" s="12" t="s">
        <v>85</v>
      </c>
      <c r="AW161" s="12" t="s">
        <v>37</v>
      </c>
      <c r="AX161" s="12" t="s">
        <v>83</v>
      </c>
      <c r="AY161" s="200" t="s">
        <v>150</v>
      </c>
    </row>
    <row r="162" spans="1:65" s="2" customFormat="1" ht="24" customHeight="1" x14ac:dyDescent="0.2">
      <c r="A162" s="33"/>
      <c r="B162" s="34"/>
      <c r="C162" s="175" t="s">
        <v>487</v>
      </c>
      <c r="D162" s="175" t="s">
        <v>144</v>
      </c>
      <c r="E162" s="176" t="s">
        <v>635</v>
      </c>
      <c r="F162" s="177" t="s">
        <v>636</v>
      </c>
      <c r="G162" s="178" t="s">
        <v>147</v>
      </c>
      <c r="H162" s="179">
        <v>96</v>
      </c>
      <c r="I162" s="180"/>
      <c r="J162" s="181">
        <f>ROUND(I162*H162,2)</f>
        <v>0</v>
      </c>
      <c r="K162" s="177" t="s">
        <v>148</v>
      </c>
      <c r="L162" s="182"/>
      <c r="M162" s="183" t="s">
        <v>35</v>
      </c>
      <c r="N162" s="184" t="s">
        <v>47</v>
      </c>
      <c r="O162" s="63"/>
      <c r="P162" s="185">
        <f>O162*H162</f>
        <v>0</v>
      </c>
      <c r="Q162" s="185">
        <v>1.4999999999999999E-4</v>
      </c>
      <c r="R162" s="185">
        <f>Q162*H162</f>
        <v>1.44E-2</v>
      </c>
      <c r="S162" s="185">
        <v>0</v>
      </c>
      <c r="T162" s="186">
        <f>S162*H162</f>
        <v>0</v>
      </c>
      <c r="U162" s="33"/>
      <c r="V162" s="33"/>
      <c r="W162" s="33"/>
      <c r="X162" s="33"/>
      <c r="Y162" s="33"/>
      <c r="Z162" s="33"/>
      <c r="AA162" s="33"/>
      <c r="AB162" s="33"/>
      <c r="AC162" s="33"/>
      <c r="AD162" s="33"/>
      <c r="AE162" s="33"/>
      <c r="AR162" s="187" t="s">
        <v>149</v>
      </c>
      <c r="AT162" s="187" t="s">
        <v>144</v>
      </c>
      <c r="AU162" s="187" t="s">
        <v>76</v>
      </c>
      <c r="AY162" s="16" t="s">
        <v>150</v>
      </c>
      <c r="BE162" s="188">
        <f>IF(N162="základní",J162,0)</f>
        <v>0</v>
      </c>
      <c r="BF162" s="188">
        <f>IF(N162="snížená",J162,0)</f>
        <v>0</v>
      </c>
      <c r="BG162" s="188">
        <f>IF(N162="zákl. přenesená",J162,0)</f>
        <v>0</v>
      </c>
      <c r="BH162" s="188">
        <f>IF(N162="sníž. přenesená",J162,0)</f>
        <v>0</v>
      </c>
      <c r="BI162" s="188">
        <f>IF(N162="nulová",J162,0)</f>
        <v>0</v>
      </c>
      <c r="BJ162" s="16" t="s">
        <v>83</v>
      </c>
      <c r="BK162" s="188">
        <f>ROUND(I162*H162,2)</f>
        <v>0</v>
      </c>
      <c r="BL162" s="16" t="s">
        <v>151</v>
      </c>
      <c r="BM162" s="187" t="s">
        <v>637</v>
      </c>
    </row>
    <row r="163" spans="1:65" s="2" customFormat="1" ht="19.5" x14ac:dyDescent="0.2">
      <c r="A163" s="33"/>
      <c r="B163" s="34"/>
      <c r="C163" s="35"/>
      <c r="D163" s="191" t="s">
        <v>159</v>
      </c>
      <c r="E163" s="35"/>
      <c r="F163" s="201" t="s">
        <v>638</v>
      </c>
      <c r="G163" s="35"/>
      <c r="H163" s="35"/>
      <c r="I163" s="114"/>
      <c r="J163" s="35"/>
      <c r="K163" s="35"/>
      <c r="L163" s="38"/>
      <c r="M163" s="202"/>
      <c r="N163" s="203"/>
      <c r="O163" s="63"/>
      <c r="P163" s="63"/>
      <c r="Q163" s="63"/>
      <c r="R163" s="63"/>
      <c r="S163" s="63"/>
      <c r="T163" s="64"/>
      <c r="U163" s="33"/>
      <c r="V163" s="33"/>
      <c r="W163" s="33"/>
      <c r="X163" s="33"/>
      <c r="Y163" s="33"/>
      <c r="Z163" s="33"/>
      <c r="AA163" s="33"/>
      <c r="AB163" s="33"/>
      <c r="AC163" s="33"/>
      <c r="AD163" s="33"/>
      <c r="AE163" s="33"/>
      <c r="AT163" s="16" t="s">
        <v>159</v>
      </c>
      <c r="AU163" s="16" t="s">
        <v>76</v>
      </c>
    </row>
    <row r="164" spans="1:65" s="12" customFormat="1" ht="11.25" x14ac:dyDescent="0.2">
      <c r="B164" s="189"/>
      <c r="C164" s="190"/>
      <c r="D164" s="191" t="s">
        <v>153</v>
      </c>
      <c r="E164" s="192" t="s">
        <v>35</v>
      </c>
      <c r="F164" s="193" t="s">
        <v>633</v>
      </c>
      <c r="G164" s="190"/>
      <c r="H164" s="194">
        <v>96</v>
      </c>
      <c r="I164" s="195"/>
      <c r="J164" s="190"/>
      <c r="K164" s="190"/>
      <c r="L164" s="196"/>
      <c r="M164" s="197"/>
      <c r="N164" s="198"/>
      <c r="O164" s="198"/>
      <c r="P164" s="198"/>
      <c r="Q164" s="198"/>
      <c r="R164" s="198"/>
      <c r="S164" s="198"/>
      <c r="T164" s="199"/>
      <c r="AT164" s="200" t="s">
        <v>153</v>
      </c>
      <c r="AU164" s="200" t="s">
        <v>76</v>
      </c>
      <c r="AV164" s="12" t="s">
        <v>85</v>
      </c>
      <c r="AW164" s="12" t="s">
        <v>37</v>
      </c>
      <c r="AX164" s="12" t="s">
        <v>83</v>
      </c>
      <c r="AY164" s="200" t="s">
        <v>150</v>
      </c>
    </row>
    <row r="165" spans="1:65" s="2" customFormat="1" ht="24" customHeight="1" x14ac:dyDescent="0.2">
      <c r="A165" s="33"/>
      <c r="B165" s="34"/>
      <c r="C165" s="175" t="s">
        <v>639</v>
      </c>
      <c r="D165" s="175" t="s">
        <v>144</v>
      </c>
      <c r="E165" s="176" t="s">
        <v>640</v>
      </c>
      <c r="F165" s="177" t="s">
        <v>641</v>
      </c>
      <c r="G165" s="178" t="s">
        <v>147</v>
      </c>
      <c r="H165" s="179">
        <v>96</v>
      </c>
      <c r="I165" s="180"/>
      <c r="J165" s="181">
        <f>ROUND(I165*H165,2)</f>
        <v>0</v>
      </c>
      <c r="K165" s="177" t="s">
        <v>148</v>
      </c>
      <c r="L165" s="182"/>
      <c r="M165" s="183" t="s">
        <v>35</v>
      </c>
      <c r="N165" s="184" t="s">
        <v>47</v>
      </c>
      <c r="O165" s="63"/>
      <c r="P165" s="185">
        <f>O165*H165</f>
        <v>0</v>
      </c>
      <c r="Q165" s="185">
        <v>5.0000000000000002E-5</v>
      </c>
      <c r="R165" s="185">
        <f>Q165*H165</f>
        <v>4.8000000000000004E-3</v>
      </c>
      <c r="S165" s="185">
        <v>0</v>
      </c>
      <c r="T165" s="186">
        <f>S165*H165</f>
        <v>0</v>
      </c>
      <c r="U165" s="33"/>
      <c r="V165" s="33"/>
      <c r="W165" s="33"/>
      <c r="X165" s="33"/>
      <c r="Y165" s="33"/>
      <c r="Z165" s="33"/>
      <c r="AA165" s="33"/>
      <c r="AB165" s="33"/>
      <c r="AC165" s="33"/>
      <c r="AD165" s="33"/>
      <c r="AE165" s="33"/>
      <c r="AR165" s="187" t="s">
        <v>149</v>
      </c>
      <c r="AT165" s="187" t="s">
        <v>144</v>
      </c>
      <c r="AU165" s="187" t="s">
        <v>76</v>
      </c>
      <c r="AY165" s="16" t="s">
        <v>150</v>
      </c>
      <c r="BE165" s="188">
        <f>IF(N165="základní",J165,0)</f>
        <v>0</v>
      </c>
      <c r="BF165" s="188">
        <f>IF(N165="snížená",J165,0)</f>
        <v>0</v>
      </c>
      <c r="BG165" s="188">
        <f>IF(N165="zákl. přenesená",J165,0)</f>
        <v>0</v>
      </c>
      <c r="BH165" s="188">
        <f>IF(N165="sníž. přenesená",J165,0)</f>
        <v>0</v>
      </c>
      <c r="BI165" s="188">
        <f>IF(N165="nulová",J165,0)</f>
        <v>0</v>
      </c>
      <c r="BJ165" s="16" t="s">
        <v>83</v>
      </c>
      <c r="BK165" s="188">
        <f>ROUND(I165*H165,2)</f>
        <v>0</v>
      </c>
      <c r="BL165" s="16" t="s">
        <v>151</v>
      </c>
      <c r="BM165" s="187" t="s">
        <v>642</v>
      </c>
    </row>
    <row r="166" spans="1:65" s="2" customFormat="1" ht="19.5" x14ac:dyDescent="0.2">
      <c r="A166" s="33"/>
      <c r="B166" s="34"/>
      <c r="C166" s="35"/>
      <c r="D166" s="191" t="s">
        <v>159</v>
      </c>
      <c r="E166" s="35"/>
      <c r="F166" s="201" t="s">
        <v>643</v>
      </c>
      <c r="G166" s="35"/>
      <c r="H166" s="35"/>
      <c r="I166" s="114"/>
      <c r="J166" s="35"/>
      <c r="K166" s="35"/>
      <c r="L166" s="38"/>
      <c r="M166" s="202"/>
      <c r="N166" s="203"/>
      <c r="O166" s="63"/>
      <c r="P166" s="63"/>
      <c r="Q166" s="63"/>
      <c r="R166" s="63"/>
      <c r="S166" s="63"/>
      <c r="T166" s="64"/>
      <c r="U166" s="33"/>
      <c r="V166" s="33"/>
      <c r="W166" s="33"/>
      <c r="X166" s="33"/>
      <c r="Y166" s="33"/>
      <c r="Z166" s="33"/>
      <c r="AA166" s="33"/>
      <c r="AB166" s="33"/>
      <c r="AC166" s="33"/>
      <c r="AD166" s="33"/>
      <c r="AE166" s="33"/>
      <c r="AT166" s="16" t="s">
        <v>159</v>
      </c>
      <c r="AU166" s="16" t="s">
        <v>76</v>
      </c>
    </row>
    <row r="167" spans="1:65" s="12" customFormat="1" ht="11.25" x14ac:dyDescent="0.2">
      <c r="B167" s="189"/>
      <c r="C167" s="190"/>
      <c r="D167" s="191" t="s">
        <v>153</v>
      </c>
      <c r="E167" s="192" t="s">
        <v>35</v>
      </c>
      <c r="F167" s="193" t="s">
        <v>633</v>
      </c>
      <c r="G167" s="190"/>
      <c r="H167" s="194">
        <v>96</v>
      </c>
      <c r="I167" s="195"/>
      <c r="J167" s="190"/>
      <c r="K167" s="190"/>
      <c r="L167" s="196"/>
      <c r="M167" s="197"/>
      <c r="N167" s="198"/>
      <c r="O167" s="198"/>
      <c r="P167" s="198"/>
      <c r="Q167" s="198"/>
      <c r="R167" s="198"/>
      <c r="S167" s="198"/>
      <c r="T167" s="199"/>
      <c r="AT167" s="200" t="s">
        <v>153</v>
      </c>
      <c r="AU167" s="200" t="s">
        <v>76</v>
      </c>
      <c r="AV167" s="12" t="s">
        <v>85</v>
      </c>
      <c r="AW167" s="12" t="s">
        <v>37</v>
      </c>
      <c r="AX167" s="12" t="s">
        <v>83</v>
      </c>
      <c r="AY167" s="200" t="s">
        <v>150</v>
      </c>
    </row>
    <row r="168" spans="1:65" s="2" customFormat="1" ht="24" customHeight="1" x14ac:dyDescent="0.2">
      <c r="A168" s="33"/>
      <c r="B168" s="34"/>
      <c r="C168" s="175" t="s">
        <v>288</v>
      </c>
      <c r="D168" s="175" t="s">
        <v>144</v>
      </c>
      <c r="E168" s="176" t="s">
        <v>289</v>
      </c>
      <c r="F168" s="177" t="s">
        <v>290</v>
      </c>
      <c r="G168" s="178" t="s">
        <v>291</v>
      </c>
      <c r="H168" s="179">
        <v>4.2</v>
      </c>
      <c r="I168" s="180"/>
      <c r="J168" s="181">
        <f>ROUND(I168*H168,2)</f>
        <v>0</v>
      </c>
      <c r="K168" s="177" t="s">
        <v>148</v>
      </c>
      <c r="L168" s="182"/>
      <c r="M168" s="183" t="s">
        <v>35</v>
      </c>
      <c r="N168" s="184" t="s">
        <v>47</v>
      </c>
      <c r="O168" s="63"/>
      <c r="P168" s="185">
        <f>O168*H168</f>
        <v>0</v>
      </c>
      <c r="Q168" s="185">
        <v>1</v>
      </c>
      <c r="R168" s="185">
        <f>Q168*H168</f>
        <v>4.2</v>
      </c>
      <c r="S168" s="185">
        <v>0</v>
      </c>
      <c r="T168" s="186">
        <f>S168*H168</f>
        <v>0</v>
      </c>
      <c r="U168" s="33"/>
      <c r="V168" s="33"/>
      <c r="W168" s="33"/>
      <c r="X168" s="33"/>
      <c r="Y168" s="33"/>
      <c r="Z168" s="33"/>
      <c r="AA168" s="33"/>
      <c r="AB168" s="33"/>
      <c r="AC168" s="33"/>
      <c r="AD168" s="33"/>
      <c r="AE168" s="33"/>
      <c r="AR168" s="187" t="s">
        <v>165</v>
      </c>
      <c r="AT168" s="187" t="s">
        <v>144</v>
      </c>
      <c r="AU168" s="187" t="s">
        <v>76</v>
      </c>
      <c r="AY168" s="16" t="s">
        <v>150</v>
      </c>
      <c r="BE168" s="188">
        <f>IF(N168="základní",J168,0)</f>
        <v>0</v>
      </c>
      <c r="BF168" s="188">
        <f>IF(N168="snížená",J168,0)</f>
        <v>0</v>
      </c>
      <c r="BG168" s="188">
        <f>IF(N168="zákl. přenesená",J168,0)</f>
        <v>0</v>
      </c>
      <c r="BH168" s="188">
        <f>IF(N168="sníž. přenesená",J168,0)</f>
        <v>0</v>
      </c>
      <c r="BI168" s="188">
        <f>IF(N168="nulová",J168,0)</f>
        <v>0</v>
      </c>
      <c r="BJ168" s="16" t="s">
        <v>83</v>
      </c>
      <c r="BK168" s="188">
        <f>ROUND(I168*H168,2)</f>
        <v>0</v>
      </c>
      <c r="BL168" s="16" t="s">
        <v>165</v>
      </c>
      <c r="BM168" s="187" t="s">
        <v>292</v>
      </c>
    </row>
    <row r="169" spans="1:65" s="2" customFormat="1" ht="19.5" x14ac:dyDescent="0.2">
      <c r="A169" s="33"/>
      <c r="B169" s="34"/>
      <c r="C169" s="35"/>
      <c r="D169" s="191" t="s">
        <v>159</v>
      </c>
      <c r="E169" s="35"/>
      <c r="F169" s="201" t="s">
        <v>644</v>
      </c>
      <c r="G169" s="35"/>
      <c r="H169" s="35"/>
      <c r="I169" s="114"/>
      <c r="J169" s="35"/>
      <c r="K169" s="35"/>
      <c r="L169" s="38"/>
      <c r="M169" s="202"/>
      <c r="N169" s="203"/>
      <c r="O169" s="63"/>
      <c r="P169" s="63"/>
      <c r="Q169" s="63"/>
      <c r="R169" s="63"/>
      <c r="S169" s="63"/>
      <c r="T169" s="64"/>
      <c r="U169" s="33"/>
      <c r="V169" s="33"/>
      <c r="W169" s="33"/>
      <c r="X169" s="33"/>
      <c r="Y169" s="33"/>
      <c r="Z169" s="33"/>
      <c r="AA169" s="33"/>
      <c r="AB169" s="33"/>
      <c r="AC169" s="33"/>
      <c r="AD169" s="33"/>
      <c r="AE169" s="33"/>
      <c r="AT169" s="16" t="s">
        <v>159</v>
      </c>
      <c r="AU169" s="16" t="s">
        <v>76</v>
      </c>
    </row>
    <row r="170" spans="1:65" s="12" customFormat="1" ht="11.25" x14ac:dyDescent="0.2">
      <c r="B170" s="189"/>
      <c r="C170" s="190"/>
      <c r="D170" s="191" t="s">
        <v>153</v>
      </c>
      <c r="E170" s="192" t="s">
        <v>35</v>
      </c>
      <c r="F170" s="193" t="s">
        <v>645</v>
      </c>
      <c r="G170" s="190"/>
      <c r="H170" s="194">
        <v>4.2</v>
      </c>
      <c r="I170" s="195"/>
      <c r="J170" s="190"/>
      <c r="K170" s="190"/>
      <c r="L170" s="196"/>
      <c r="M170" s="197"/>
      <c r="N170" s="198"/>
      <c r="O170" s="198"/>
      <c r="P170" s="198"/>
      <c r="Q170" s="198"/>
      <c r="R170" s="198"/>
      <c r="S170" s="198"/>
      <c r="T170" s="199"/>
      <c r="AT170" s="200" t="s">
        <v>153</v>
      </c>
      <c r="AU170" s="200" t="s">
        <v>76</v>
      </c>
      <c r="AV170" s="12" t="s">
        <v>85</v>
      </c>
      <c r="AW170" s="12" t="s">
        <v>37</v>
      </c>
      <c r="AX170" s="12" t="s">
        <v>83</v>
      </c>
      <c r="AY170" s="200" t="s">
        <v>150</v>
      </c>
    </row>
    <row r="171" spans="1:65" s="2" customFormat="1" ht="24" customHeight="1" x14ac:dyDescent="0.2">
      <c r="A171" s="33"/>
      <c r="B171" s="34"/>
      <c r="C171" s="175" t="s">
        <v>83</v>
      </c>
      <c r="D171" s="175" t="s">
        <v>144</v>
      </c>
      <c r="E171" s="176" t="s">
        <v>294</v>
      </c>
      <c r="F171" s="177" t="s">
        <v>295</v>
      </c>
      <c r="G171" s="178" t="s">
        <v>291</v>
      </c>
      <c r="H171" s="179">
        <v>75.599999999999994</v>
      </c>
      <c r="I171" s="180"/>
      <c r="J171" s="181">
        <f>ROUND(I171*H171,2)</f>
        <v>0</v>
      </c>
      <c r="K171" s="177" t="s">
        <v>148</v>
      </c>
      <c r="L171" s="182"/>
      <c r="M171" s="183" t="s">
        <v>35</v>
      </c>
      <c r="N171" s="184" t="s">
        <v>47</v>
      </c>
      <c r="O171" s="63"/>
      <c r="P171" s="185">
        <f>O171*H171</f>
        <v>0</v>
      </c>
      <c r="Q171" s="185">
        <v>1</v>
      </c>
      <c r="R171" s="185">
        <f>Q171*H171</f>
        <v>75.599999999999994</v>
      </c>
      <c r="S171" s="185">
        <v>0</v>
      </c>
      <c r="T171" s="186">
        <f>S171*H171</f>
        <v>0</v>
      </c>
      <c r="U171" s="33"/>
      <c r="V171" s="33"/>
      <c r="W171" s="33"/>
      <c r="X171" s="33"/>
      <c r="Y171" s="33"/>
      <c r="Z171" s="33"/>
      <c r="AA171" s="33"/>
      <c r="AB171" s="33"/>
      <c r="AC171" s="33"/>
      <c r="AD171" s="33"/>
      <c r="AE171" s="33"/>
      <c r="AR171" s="187" t="s">
        <v>149</v>
      </c>
      <c r="AT171" s="187" t="s">
        <v>144</v>
      </c>
      <c r="AU171" s="187" t="s">
        <v>76</v>
      </c>
      <c r="AY171" s="16" t="s">
        <v>150</v>
      </c>
      <c r="BE171" s="188">
        <f>IF(N171="základní",J171,0)</f>
        <v>0</v>
      </c>
      <c r="BF171" s="188">
        <f>IF(N171="snížená",J171,0)</f>
        <v>0</v>
      </c>
      <c r="BG171" s="188">
        <f>IF(N171="zákl. přenesená",J171,0)</f>
        <v>0</v>
      </c>
      <c r="BH171" s="188">
        <f>IF(N171="sníž. přenesená",J171,0)</f>
        <v>0</v>
      </c>
      <c r="BI171" s="188">
        <f>IF(N171="nulová",J171,0)</f>
        <v>0</v>
      </c>
      <c r="BJ171" s="16" t="s">
        <v>83</v>
      </c>
      <c r="BK171" s="188">
        <f>ROUND(I171*H171,2)</f>
        <v>0</v>
      </c>
      <c r="BL171" s="16" t="s">
        <v>151</v>
      </c>
      <c r="BM171" s="187" t="s">
        <v>296</v>
      </c>
    </row>
    <row r="172" spans="1:65" s="2" customFormat="1" ht="19.5" x14ac:dyDescent="0.2">
      <c r="A172" s="33"/>
      <c r="B172" s="34"/>
      <c r="C172" s="35"/>
      <c r="D172" s="191" t="s">
        <v>159</v>
      </c>
      <c r="E172" s="35"/>
      <c r="F172" s="201" t="s">
        <v>646</v>
      </c>
      <c r="G172" s="35"/>
      <c r="H172" s="35"/>
      <c r="I172" s="114"/>
      <c r="J172" s="35"/>
      <c r="K172" s="35"/>
      <c r="L172" s="38"/>
      <c r="M172" s="202"/>
      <c r="N172" s="203"/>
      <c r="O172" s="63"/>
      <c r="P172" s="63"/>
      <c r="Q172" s="63"/>
      <c r="R172" s="63"/>
      <c r="S172" s="63"/>
      <c r="T172" s="64"/>
      <c r="U172" s="33"/>
      <c r="V172" s="33"/>
      <c r="W172" s="33"/>
      <c r="X172" s="33"/>
      <c r="Y172" s="33"/>
      <c r="Z172" s="33"/>
      <c r="AA172" s="33"/>
      <c r="AB172" s="33"/>
      <c r="AC172" s="33"/>
      <c r="AD172" s="33"/>
      <c r="AE172" s="33"/>
      <c r="AT172" s="16" t="s">
        <v>159</v>
      </c>
      <c r="AU172" s="16" t="s">
        <v>76</v>
      </c>
    </row>
    <row r="173" spans="1:65" s="12" customFormat="1" ht="11.25" x14ac:dyDescent="0.2">
      <c r="B173" s="189"/>
      <c r="C173" s="190"/>
      <c r="D173" s="191" t="s">
        <v>153</v>
      </c>
      <c r="E173" s="192" t="s">
        <v>35</v>
      </c>
      <c r="F173" s="193" t="s">
        <v>576</v>
      </c>
      <c r="G173" s="190"/>
      <c r="H173" s="194">
        <v>75.599999999999994</v>
      </c>
      <c r="I173" s="195"/>
      <c r="J173" s="190"/>
      <c r="K173" s="190"/>
      <c r="L173" s="196"/>
      <c r="M173" s="197"/>
      <c r="N173" s="198"/>
      <c r="O173" s="198"/>
      <c r="P173" s="198"/>
      <c r="Q173" s="198"/>
      <c r="R173" s="198"/>
      <c r="S173" s="198"/>
      <c r="T173" s="199"/>
      <c r="AT173" s="200" t="s">
        <v>153</v>
      </c>
      <c r="AU173" s="200" t="s">
        <v>76</v>
      </c>
      <c r="AV173" s="12" t="s">
        <v>85</v>
      </c>
      <c r="AW173" s="12" t="s">
        <v>37</v>
      </c>
      <c r="AX173" s="12" t="s">
        <v>83</v>
      </c>
      <c r="AY173" s="200" t="s">
        <v>150</v>
      </c>
    </row>
    <row r="174" spans="1:65" s="13" customFormat="1" ht="25.9" customHeight="1" x14ac:dyDescent="0.2">
      <c r="B174" s="204"/>
      <c r="C174" s="205"/>
      <c r="D174" s="206" t="s">
        <v>75</v>
      </c>
      <c r="E174" s="207" t="s">
        <v>299</v>
      </c>
      <c r="F174" s="207" t="s">
        <v>300</v>
      </c>
      <c r="G174" s="205"/>
      <c r="H174" s="205"/>
      <c r="I174" s="208"/>
      <c r="J174" s="209">
        <f>BK174</f>
        <v>0</v>
      </c>
      <c r="K174" s="205"/>
      <c r="L174" s="210"/>
      <c r="M174" s="211"/>
      <c r="N174" s="212"/>
      <c r="O174" s="212"/>
      <c r="P174" s="213">
        <f>P175</f>
        <v>0</v>
      </c>
      <c r="Q174" s="212"/>
      <c r="R174" s="213">
        <f>R175</f>
        <v>0</v>
      </c>
      <c r="S174" s="212"/>
      <c r="T174" s="214">
        <f>T175</f>
        <v>0</v>
      </c>
      <c r="AR174" s="215" t="s">
        <v>83</v>
      </c>
      <c r="AT174" s="216" t="s">
        <v>75</v>
      </c>
      <c r="AU174" s="216" t="s">
        <v>76</v>
      </c>
      <c r="AY174" s="215" t="s">
        <v>150</v>
      </c>
      <c r="BK174" s="217">
        <f>BK175</f>
        <v>0</v>
      </c>
    </row>
    <row r="175" spans="1:65" s="13" customFormat="1" ht="22.9" customHeight="1" x14ac:dyDescent="0.2">
      <c r="B175" s="204"/>
      <c r="C175" s="205"/>
      <c r="D175" s="206" t="s">
        <v>75</v>
      </c>
      <c r="E175" s="218" t="s">
        <v>264</v>
      </c>
      <c r="F175" s="218" t="s">
        <v>301</v>
      </c>
      <c r="G175" s="205"/>
      <c r="H175" s="205"/>
      <c r="I175" s="208"/>
      <c r="J175" s="219">
        <f>BK175</f>
        <v>0</v>
      </c>
      <c r="K175" s="205"/>
      <c r="L175" s="210"/>
      <c r="M175" s="211"/>
      <c r="N175" s="212"/>
      <c r="O175" s="212"/>
      <c r="P175" s="213">
        <f>SUM(P176:P245)</f>
        <v>0</v>
      </c>
      <c r="Q175" s="212"/>
      <c r="R175" s="213">
        <f>SUM(R176:R245)</f>
        <v>0</v>
      </c>
      <c r="S175" s="212"/>
      <c r="T175" s="214">
        <f>SUM(T176:T245)</f>
        <v>0</v>
      </c>
      <c r="AR175" s="215" t="s">
        <v>83</v>
      </c>
      <c r="AT175" s="216" t="s">
        <v>75</v>
      </c>
      <c r="AU175" s="216" t="s">
        <v>83</v>
      </c>
      <c r="AY175" s="215" t="s">
        <v>150</v>
      </c>
      <c r="BK175" s="217">
        <f>SUM(BK176:BK245)</f>
        <v>0</v>
      </c>
    </row>
    <row r="176" spans="1:65" s="2" customFormat="1" ht="60" customHeight="1" x14ac:dyDescent="0.2">
      <c r="A176" s="33"/>
      <c r="B176" s="34"/>
      <c r="C176" s="220" t="s">
        <v>302</v>
      </c>
      <c r="D176" s="220" t="s">
        <v>303</v>
      </c>
      <c r="E176" s="221" t="s">
        <v>304</v>
      </c>
      <c r="F176" s="222" t="s">
        <v>305</v>
      </c>
      <c r="G176" s="223" t="s">
        <v>306</v>
      </c>
      <c r="H176" s="224">
        <v>54</v>
      </c>
      <c r="I176" s="225"/>
      <c r="J176" s="226">
        <f>ROUND(I176*H176,2)</f>
        <v>0</v>
      </c>
      <c r="K176" s="222" t="s">
        <v>148</v>
      </c>
      <c r="L176" s="38"/>
      <c r="M176" s="227" t="s">
        <v>35</v>
      </c>
      <c r="N176" s="228" t="s">
        <v>47</v>
      </c>
      <c r="O176" s="63"/>
      <c r="P176" s="185">
        <f>O176*H176</f>
        <v>0</v>
      </c>
      <c r="Q176" s="185">
        <v>0</v>
      </c>
      <c r="R176" s="185">
        <f>Q176*H176</f>
        <v>0</v>
      </c>
      <c r="S176" s="185">
        <v>0</v>
      </c>
      <c r="T176" s="186">
        <f>S176*H176</f>
        <v>0</v>
      </c>
      <c r="U176" s="33"/>
      <c r="V176" s="33"/>
      <c r="W176" s="33"/>
      <c r="X176" s="33"/>
      <c r="Y176" s="33"/>
      <c r="Z176" s="33"/>
      <c r="AA176" s="33"/>
      <c r="AB176" s="33"/>
      <c r="AC176" s="33"/>
      <c r="AD176" s="33"/>
      <c r="AE176" s="33"/>
      <c r="AR176" s="187" t="s">
        <v>151</v>
      </c>
      <c r="AT176" s="187" t="s">
        <v>303</v>
      </c>
      <c r="AU176" s="187" t="s">
        <v>85</v>
      </c>
      <c r="AY176" s="16" t="s">
        <v>150</v>
      </c>
      <c r="BE176" s="188">
        <f>IF(N176="základní",J176,0)</f>
        <v>0</v>
      </c>
      <c r="BF176" s="188">
        <f>IF(N176="snížená",J176,0)</f>
        <v>0</v>
      </c>
      <c r="BG176" s="188">
        <f>IF(N176="zákl. přenesená",J176,0)</f>
        <v>0</v>
      </c>
      <c r="BH176" s="188">
        <f>IF(N176="sníž. přenesená",J176,0)</f>
        <v>0</v>
      </c>
      <c r="BI176" s="188">
        <f>IF(N176="nulová",J176,0)</f>
        <v>0</v>
      </c>
      <c r="BJ176" s="16" t="s">
        <v>83</v>
      </c>
      <c r="BK176" s="188">
        <f>ROUND(I176*H176,2)</f>
        <v>0</v>
      </c>
      <c r="BL176" s="16" t="s">
        <v>151</v>
      </c>
      <c r="BM176" s="187" t="s">
        <v>307</v>
      </c>
    </row>
    <row r="177" spans="1:65" s="2" customFormat="1" ht="48.75" x14ac:dyDescent="0.2">
      <c r="A177" s="33"/>
      <c r="B177" s="34"/>
      <c r="C177" s="35"/>
      <c r="D177" s="191" t="s">
        <v>308</v>
      </c>
      <c r="E177" s="35"/>
      <c r="F177" s="201" t="s">
        <v>309</v>
      </c>
      <c r="G177" s="35"/>
      <c r="H177" s="35"/>
      <c r="I177" s="114"/>
      <c r="J177" s="35"/>
      <c r="K177" s="35"/>
      <c r="L177" s="38"/>
      <c r="M177" s="202"/>
      <c r="N177" s="203"/>
      <c r="O177" s="63"/>
      <c r="P177" s="63"/>
      <c r="Q177" s="63"/>
      <c r="R177" s="63"/>
      <c r="S177" s="63"/>
      <c r="T177" s="64"/>
      <c r="U177" s="33"/>
      <c r="V177" s="33"/>
      <c r="W177" s="33"/>
      <c r="X177" s="33"/>
      <c r="Y177" s="33"/>
      <c r="Z177" s="33"/>
      <c r="AA177" s="33"/>
      <c r="AB177" s="33"/>
      <c r="AC177" s="33"/>
      <c r="AD177" s="33"/>
      <c r="AE177" s="33"/>
      <c r="AT177" s="16" t="s">
        <v>308</v>
      </c>
      <c r="AU177" s="16" t="s">
        <v>85</v>
      </c>
    </row>
    <row r="178" spans="1:65" s="12" customFormat="1" ht="11.25" x14ac:dyDescent="0.2">
      <c r="B178" s="189"/>
      <c r="C178" s="190"/>
      <c r="D178" s="191" t="s">
        <v>153</v>
      </c>
      <c r="E178" s="192" t="s">
        <v>35</v>
      </c>
      <c r="F178" s="193" t="s">
        <v>577</v>
      </c>
      <c r="G178" s="190"/>
      <c r="H178" s="194">
        <v>54</v>
      </c>
      <c r="I178" s="195"/>
      <c r="J178" s="190"/>
      <c r="K178" s="190"/>
      <c r="L178" s="196"/>
      <c r="M178" s="197"/>
      <c r="N178" s="198"/>
      <c r="O178" s="198"/>
      <c r="P178" s="198"/>
      <c r="Q178" s="198"/>
      <c r="R178" s="198"/>
      <c r="S178" s="198"/>
      <c r="T178" s="199"/>
      <c r="AT178" s="200" t="s">
        <v>153</v>
      </c>
      <c r="AU178" s="200" t="s">
        <v>85</v>
      </c>
      <c r="AV178" s="12" t="s">
        <v>85</v>
      </c>
      <c r="AW178" s="12" t="s">
        <v>37</v>
      </c>
      <c r="AX178" s="12" t="s">
        <v>83</v>
      </c>
      <c r="AY178" s="200" t="s">
        <v>150</v>
      </c>
    </row>
    <row r="179" spans="1:65" s="2" customFormat="1" ht="36" customHeight="1" x14ac:dyDescent="0.2">
      <c r="A179" s="33"/>
      <c r="B179" s="34"/>
      <c r="C179" s="220" t="s">
        <v>311</v>
      </c>
      <c r="D179" s="220" t="s">
        <v>303</v>
      </c>
      <c r="E179" s="221" t="s">
        <v>312</v>
      </c>
      <c r="F179" s="222" t="s">
        <v>313</v>
      </c>
      <c r="G179" s="223" t="s">
        <v>306</v>
      </c>
      <c r="H179" s="224">
        <v>54</v>
      </c>
      <c r="I179" s="225"/>
      <c r="J179" s="226">
        <f>ROUND(I179*H179,2)</f>
        <v>0</v>
      </c>
      <c r="K179" s="222" t="s">
        <v>148</v>
      </c>
      <c r="L179" s="38"/>
      <c r="M179" s="227" t="s">
        <v>35</v>
      </c>
      <c r="N179" s="228" t="s">
        <v>47</v>
      </c>
      <c r="O179" s="63"/>
      <c r="P179" s="185">
        <f>O179*H179</f>
        <v>0</v>
      </c>
      <c r="Q179" s="185">
        <v>0</v>
      </c>
      <c r="R179" s="185">
        <f>Q179*H179</f>
        <v>0</v>
      </c>
      <c r="S179" s="185">
        <v>0</v>
      </c>
      <c r="T179" s="186">
        <f>S179*H179</f>
        <v>0</v>
      </c>
      <c r="U179" s="33"/>
      <c r="V179" s="33"/>
      <c r="W179" s="33"/>
      <c r="X179" s="33"/>
      <c r="Y179" s="33"/>
      <c r="Z179" s="33"/>
      <c r="AA179" s="33"/>
      <c r="AB179" s="33"/>
      <c r="AC179" s="33"/>
      <c r="AD179" s="33"/>
      <c r="AE179" s="33"/>
      <c r="AR179" s="187" t="s">
        <v>151</v>
      </c>
      <c r="AT179" s="187" t="s">
        <v>303</v>
      </c>
      <c r="AU179" s="187" t="s">
        <v>85</v>
      </c>
      <c r="AY179" s="16" t="s">
        <v>150</v>
      </c>
      <c r="BE179" s="188">
        <f>IF(N179="základní",J179,0)</f>
        <v>0</v>
      </c>
      <c r="BF179" s="188">
        <f>IF(N179="snížená",J179,0)</f>
        <v>0</v>
      </c>
      <c r="BG179" s="188">
        <f>IF(N179="zákl. přenesená",J179,0)</f>
        <v>0</v>
      </c>
      <c r="BH179" s="188">
        <f>IF(N179="sníž. přenesená",J179,0)</f>
        <v>0</v>
      </c>
      <c r="BI179" s="188">
        <f>IF(N179="nulová",J179,0)</f>
        <v>0</v>
      </c>
      <c r="BJ179" s="16" t="s">
        <v>83</v>
      </c>
      <c r="BK179" s="188">
        <f>ROUND(I179*H179,2)</f>
        <v>0</v>
      </c>
      <c r="BL179" s="16" t="s">
        <v>151</v>
      </c>
      <c r="BM179" s="187" t="s">
        <v>314</v>
      </c>
    </row>
    <row r="180" spans="1:65" s="2" customFormat="1" ht="39" x14ac:dyDescent="0.2">
      <c r="A180" s="33"/>
      <c r="B180" s="34"/>
      <c r="C180" s="35"/>
      <c r="D180" s="191" t="s">
        <v>308</v>
      </c>
      <c r="E180" s="35"/>
      <c r="F180" s="201" t="s">
        <v>315</v>
      </c>
      <c r="G180" s="35"/>
      <c r="H180" s="35"/>
      <c r="I180" s="114"/>
      <c r="J180" s="35"/>
      <c r="K180" s="35"/>
      <c r="L180" s="38"/>
      <c r="M180" s="202"/>
      <c r="N180" s="203"/>
      <c r="O180" s="63"/>
      <c r="P180" s="63"/>
      <c r="Q180" s="63"/>
      <c r="R180" s="63"/>
      <c r="S180" s="63"/>
      <c r="T180" s="64"/>
      <c r="U180" s="33"/>
      <c r="V180" s="33"/>
      <c r="W180" s="33"/>
      <c r="X180" s="33"/>
      <c r="Y180" s="33"/>
      <c r="Z180" s="33"/>
      <c r="AA180" s="33"/>
      <c r="AB180" s="33"/>
      <c r="AC180" s="33"/>
      <c r="AD180" s="33"/>
      <c r="AE180" s="33"/>
      <c r="AT180" s="16" t="s">
        <v>308</v>
      </c>
      <c r="AU180" s="16" t="s">
        <v>85</v>
      </c>
    </row>
    <row r="181" spans="1:65" s="12" customFormat="1" ht="11.25" x14ac:dyDescent="0.2">
      <c r="B181" s="189"/>
      <c r="C181" s="190"/>
      <c r="D181" s="191" t="s">
        <v>153</v>
      </c>
      <c r="E181" s="192" t="s">
        <v>35</v>
      </c>
      <c r="F181" s="193" t="s">
        <v>577</v>
      </c>
      <c r="G181" s="190"/>
      <c r="H181" s="194">
        <v>54</v>
      </c>
      <c r="I181" s="195"/>
      <c r="J181" s="190"/>
      <c r="K181" s="190"/>
      <c r="L181" s="196"/>
      <c r="M181" s="197"/>
      <c r="N181" s="198"/>
      <c r="O181" s="198"/>
      <c r="P181" s="198"/>
      <c r="Q181" s="198"/>
      <c r="R181" s="198"/>
      <c r="S181" s="198"/>
      <c r="T181" s="199"/>
      <c r="AT181" s="200" t="s">
        <v>153</v>
      </c>
      <c r="AU181" s="200" t="s">
        <v>85</v>
      </c>
      <c r="AV181" s="12" t="s">
        <v>85</v>
      </c>
      <c r="AW181" s="12" t="s">
        <v>37</v>
      </c>
      <c r="AX181" s="12" t="s">
        <v>83</v>
      </c>
      <c r="AY181" s="200" t="s">
        <v>150</v>
      </c>
    </row>
    <row r="182" spans="1:65" s="2" customFormat="1" ht="60" customHeight="1" x14ac:dyDescent="0.2">
      <c r="A182" s="33"/>
      <c r="B182" s="34"/>
      <c r="C182" s="220" t="s">
        <v>316</v>
      </c>
      <c r="D182" s="220" t="s">
        <v>303</v>
      </c>
      <c r="E182" s="221" t="s">
        <v>317</v>
      </c>
      <c r="F182" s="222" t="s">
        <v>318</v>
      </c>
      <c r="G182" s="223" t="s">
        <v>147</v>
      </c>
      <c r="H182" s="224">
        <v>12</v>
      </c>
      <c r="I182" s="225"/>
      <c r="J182" s="226">
        <f>ROUND(I182*H182,2)</f>
        <v>0</v>
      </c>
      <c r="K182" s="222" t="s">
        <v>148</v>
      </c>
      <c r="L182" s="38"/>
      <c r="M182" s="227" t="s">
        <v>35</v>
      </c>
      <c r="N182" s="228" t="s">
        <v>47</v>
      </c>
      <c r="O182" s="63"/>
      <c r="P182" s="185">
        <f>O182*H182</f>
        <v>0</v>
      </c>
      <c r="Q182" s="185">
        <v>0</v>
      </c>
      <c r="R182" s="185">
        <f>Q182*H182</f>
        <v>0</v>
      </c>
      <c r="S182" s="185">
        <v>0</v>
      </c>
      <c r="T182" s="186">
        <f>S182*H182</f>
        <v>0</v>
      </c>
      <c r="U182" s="33"/>
      <c r="V182" s="33"/>
      <c r="W182" s="33"/>
      <c r="X182" s="33"/>
      <c r="Y182" s="33"/>
      <c r="Z182" s="33"/>
      <c r="AA182" s="33"/>
      <c r="AB182" s="33"/>
      <c r="AC182" s="33"/>
      <c r="AD182" s="33"/>
      <c r="AE182" s="33"/>
      <c r="AR182" s="187" t="s">
        <v>151</v>
      </c>
      <c r="AT182" s="187" t="s">
        <v>303</v>
      </c>
      <c r="AU182" s="187" t="s">
        <v>85</v>
      </c>
      <c r="AY182" s="16" t="s">
        <v>150</v>
      </c>
      <c r="BE182" s="188">
        <f>IF(N182="základní",J182,0)</f>
        <v>0</v>
      </c>
      <c r="BF182" s="188">
        <f>IF(N182="snížená",J182,0)</f>
        <v>0</v>
      </c>
      <c r="BG182" s="188">
        <f>IF(N182="zákl. přenesená",J182,0)</f>
        <v>0</v>
      </c>
      <c r="BH182" s="188">
        <f>IF(N182="sníž. přenesená",J182,0)</f>
        <v>0</v>
      </c>
      <c r="BI182" s="188">
        <f>IF(N182="nulová",J182,0)</f>
        <v>0</v>
      </c>
      <c r="BJ182" s="16" t="s">
        <v>83</v>
      </c>
      <c r="BK182" s="188">
        <f>ROUND(I182*H182,2)</f>
        <v>0</v>
      </c>
      <c r="BL182" s="16" t="s">
        <v>151</v>
      </c>
      <c r="BM182" s="187" t="s">
        <v>319</v>
      </c>
    </row>
    <row r="183" spans="1:65" s="2" customFormat="1" ht="48.75" x14ac:dyDescent="0.2">
      <c r="A183" s="33"/>
      <c r="B183" s="34"/>
      <c r="C183" s="35"/>
      <c r="D183" s="191" t="s">
        <v>308</v>
      </c>
      <c r="E183" s="35"/>
      <c r="F183" s="201" t="s">
        <v>320</v>
      </c>
      <c r="G183" s="35"/>
      <c r="H183" s="35"/>
      <c r="I183" s="114"/>
      <c r="J183" s="35"/>
      <c r="K183" s="35"/>
      <c r="L183" s="38"/>
      <c r="M183" s="202"/>
      <c r="N183" s="203"/>
      <c r="O183" s="63"/>
      <c r="P183" s="63"/>
      <c r="Q183" s="63"/>
      <c r="R183" s="63"/>
      <c r="S183" s="63"/>
      <c r="T183" s="64"/>
      <c r="U183" s="33"/>
      <c r="V183" s="33"/>
      <c r="W183" s="33"/>
      <c r="X183" s="33"/>
      <c r="Y183" s="33"/>
      <c r="Z183" s="33"/>
      <c r="AA183" s="33"/>
      <c r="AB183" s="33"/>
      <c r="AC183" s="33"/>
      <c r="AD183" s="33"/>
      <c r="AE183" s="33"/>
      <c r="AT183" s="16" t="s">
        <v>308</v>
      </c>
      <c r="AU183" s="16" t="s">
        <v>85</v>
      </c>
    </row>
    <row r="184" spans="1:65" s="2" customFormat="1" ht="19.5" x14ac:dyDescent="0.2">
      <c r="A184" s="33"/>
      <c r="B184" s="34"/>
      <c r="C184" s="35"/>
      <c r="D184" s="191" t="s">
        <v>159</v>
      </c>
      <c r="E184" s="35"/>
      <c r="F184" s="201" t="s">
        <v>647</v>
      </c>
      <c r="G184" s="35"/>
      <c r="H184" s="35"/>
      <c r="I184" s="114"/>
      <c r="J184" s="35"/>
      <c r="K184" s="35"/>
      <c r="L184" s="38"/>
      <c r="M184" s="202"/>
      <c r="N184" s="203"/>
      <c r="O184" s="63"/>
      <c r="P184" s="63"/>
      <c r="Q184" s="63"/>
      <c r="R184" s="63"/>
      <c r="S184" s="63"/>
      <c r="T184" s="64"/>
      <c r="U184" s="33"/>
      <c r="V184" s="33"/>
      <c r="W184" s="33"/>
      <c r="X184" s="33"/>
      <c r="Y184" s="33"/>
      <c r="Z184" s="33"/>
      <c r="AA184" s="33"/>
      <c r="AB184" s="33"/>
      <c r="AC184" s="33"/>
      <c r="AD184" s="33"/>
      <c r="AE184" s="33"/>
      <c r="AT184" s="16" t="s">
        <v>159</v>
      </c>
      <c r="AU184" s="16" t="s">
        <v>85</v>
      </c>
    </row>
    <row r="185" spans="1:65" s="12" customFormat="1" ht="11.25" x14ac:dyDescent="0.2">
      <c r="B185" s="189"/>
      <c r="C185" s="190"/>
      <c r="D185" s="191" t="s">
        <v>153</v>
      </c>
      <c r="E185" s="192" t="s">
        <v>35</v>
      </c>
      <c r="F185" s="193" t="s">
        <v>617</v>
      </c>
      <c r="G185" s="190"/>
      <c r="H185" s="194">
        <v>12</v>
      </c>
      <c r="I185" s="195"/>
      <c r="J185" s="190"/>
      <c r="K185" s="190"/>
      <c r="L185" s="196"/>
      <c r="M185" s="197"/>
      <c r="N185" s="198"/>
      <c r="O185" s="198"/>
      <c r="P185" s="198"/>
      <c r="Q185" s="198"/>
      <c r="R185" s="198"/>
      <c r="S185" s="198"/>
      <c r="T185" s="199"/>
      <c r="AT185" s="200" t="s">
        <v>153</v>
      </c>
      <c r="AU185" s="200" t="s">
        <v>85</v>
      </c>
      <c r="AV185" s="12" t="s">
        <v>85</v>
      </c>
      <c r="AW185" s="12" t="s">
        <v>37</v>
      </c>
      <c r="AX185" s="12" t="s">
        <v>83</v>
      </c>
      <c r="AY185" s="200" t="s">
        <v>150</v>
      </c>
    </row>
    <row r="186" spans="1:65" s="2" customFormat="1" ht="60" customHeight="1" x14ac:dyDescent="0.2">
      <c r="A186" s="33"/>
      <c r="B186" s="34"/>
      <c r="C186" s="220" t="s">
        <v>435</v>
      </c>
      <c r="D186" s="220" t="s">
        <v>303</v>
      </c>
      <c r="E186" s="221" t="s">
        <v>648</v>
      </c>
      <c r="F186" s="222" t="s">
        <v>649</v>
      </c>
      <c r="G186" s="223" t="s">
        <v>147</v>
      </c>
      <c r="H186" s="224">
        <v>24</v>
      </c>
      <c r="I186" s="225"/>
      <c r="J186" s="226">
        <f>ROUND(I186*H186,2)</f>
        <v>0</v>
      </c>
      <c r="K186" s="222" t="s">
        <v>148</v>
      </c>
      <c r="L186" s="38"/>
      <c r="M186" s="227" t="s">
        <v>35</v>
      </c>
      <c r="N186" s="228" t="s">
        <v>47</v>
      </c>
      <c r="O186" s="63"/>
      <c r="P186" s="185">
        <f>O186*H186</f>
        <v>0</v>
      </c>
      <c r="Q186" s="185">
        <v>0</v>
      </c>
      <c r="R186" s="185">
        <f>Q186*H186</f>
        <v>0</v>
      </c>
      <c r="S186" s="185">
        <v>0</v>
      </c>
      <c r="T186" s="186">
        <f>S186*H186</f>
        <v>0</v>
      </c>
      <c r="U186" s="33"/>
      <c r="V186" s="33"/>
      <c r="W186" s="33"/>
      <c r="X186" s="33"/>
      <c r="Y186" s="33"/>
      <c r="Z186" s="33"/>
      <c r="AA186" s="33"/>
      <c r="AB186" s="33"/>
      <c r="AC186" s="33"/>
      <c r="AD186" s="33"/>
      <c r="AE186" s="33"/>
      <c r="AR186" s="187" t="s">
        <v>151</v>
      </c>
      <c r="AT186" s="187" t="s">
        <v>303</v>
      </c>
      <c r="AU186" s="187" t="s">
        <v>85</v>
      </c>
      <c r="AY186" s="16" t="s">
        <v>150</v>
      </c>
      <c r="BE186" s="188">
        <f>IF(N186="základní",J186,0)</f>
        <v>0</v>
      </c>
      <c r="BF186" s="188">
        <f>IF(N186="snížená",J186,0)</f>
        <v>0</v>
      </c>
      <c r="BG186" s="188">
        <f>IF(N186="zákl. přenesená",J186,0)</f>
        <v>0</v>
      </c>
      <c r="BH186" s="188">
        <f>IF(N186="sníž. přenesená",J186,0)</f>
        <v>0</v>
      </c>
      <c r="BI186" s="188">
        <f>IF(N186="nulová",J186,0)</f>
        <v>0</v>
      </c>
      <c r="BJ186" s="16" t="s">
        <v>83</v>
      </c>
      <c r="BK186" s="188">
        <f>ROUND(I186*H186,2)</f>
        <v>0</v>
      </c>
      <c r="BL186" s="16" t="s">
        <v>151</v>
      </c>
      <c r="BM186" s="187" t="s">
        <v>650</v>
      </c>
    </row>
    <row r="187" spans="1:65" s="2" customFormat="1" ht="48.75" x14ac:dyDescent="0.2">
      <c r="A187" s="33"/>
      <c r="B187" s="34"/>
      <c r="C187" s="35"/>
      <c r="D187" s="191" t="s">
        <v>308</v>
      </c>
      <c r="E187" s="35"/>
      <c r="F187" s="201" t="s">
        <v>320</v>
      </c>
      <c r="G187" s="35"/>
      <c r="H187" s="35"/>
      <c r="I187" s="114"/>
      <c r="J187" s="35"/>
      <c r="K187" s="35"/>
      <c r="L187" s="38"/>
      <c r="M187" s="202"/>
      <c r="N187" s="203"/>
      <c r="O187" s="63"/>
      <c r="P187" s="63"/>
      <c r="Q187" s="63"/>
      <c r="R187" s="63"/>
      <c r="S187" s="63"/>
      <c r="T187" s="64"/>
      <c r="U187" s="33"/>
      <c r="V187" s="33"/>
      <c r="W187" s="33"/>
      <c r="X187" s="33"/>
      <c r="Y187" s="33"/>
      <c r="Z187" s="33"/>
      <c r="AA187" s="33"/>
      <c r="AB187" s="33"/>
      <c r="AC187" s="33"/>
      <c r="AD187" s="33"/>
      <c r="AE187" s="33"/>
      <c r="AT187" s="16" t="s">
        <v>308</v>
      </c>
      <c r="AU187" s="16" t="s">
        <v>85</v>
      </c>
    </row>
    <row r="188" spans="1:65" s="2" customFormat="1" ht="19.5" x14ac:dyDescent="0.2">
      <c r="A188" s="33"/>
      <c r="B188" s="34"/>
      <c r="C188" s="35"/>
      <c r="D188" s="191" t="s">
        <v>159</v>
      </c>
      <c r="E188" s="35"/>
      <c r="F188" s="201" t="s">
        <v>647</v>
      </c>
      <c r="G188" s="35"/>
      <c r="H188" s="35"/>
      <c r="I188" s="114"/>
      <c r="J188" s="35"/>
      <c r="K188" s="35"/>
      <c r="L188" s="38"/>
      <c r="M188" s="202"/>
      <c r="N188" s="203"/>
      <c r="O188" s="63"/>
      <c r="P188" s="63"/>
      <c r="Q188" s="63"/>
      <c r="R188" s="63"/>
      <c r="S188" s="63"/>
      <c r="T188" s="64"/>
      <c r="U188" s="33"/>
      <c r="V188" s="33"/>
      <c r="W188" s="33"/>
      <c r="X188" s="33"/>
      <c r="Y188" s="33"/>
      <c r="Z188" s="33"/>
      <c r="AA188" s="33"/>
      <c r="AB188" s="33"/>
      <c r="AC188" s="33"/>
      <c r="AD188" s="33"/>
      <c r="AE188" s="33"/>
      <c r="AT188" s="16" t="s">
        <v>159</v>
      </c>
      <c r="AU188" s="16" t="s">
        <v>85</v>
      </c>
    </row>
    <row r="189" spans="1:65" s="12" customFormat="1" ht="11.25" x14ac:dyDescent="0.2">
      <c r="B189" s="189"/>
      <c r="C189" s="190"/>
      <c r="D189" s="191" t="s">
        <v>153</v>
      </c>
      <c r="E189" s="192" t="s">
        <v>35</v>
      </c>
      <c r="F189" s="193" t="s">
        <v>625</v>
      </c>
      <c r="G189" s="190"/>
      <c r="H189" s="194">
        <v>24</v>
      </c>
      <c r="I189" s="195"/>
      <c r="J189" s="190"/>
      <c r="K189" s="190"/>
      <c r="L189" s="196"/>
      <c r="M189" s="197"/>
      <c r="N189" s="198"/>
      <c r="O189" s="198"/>
      <c r="P189" s="198"/>
      <c r="Q189" s="198"/>
      <c r="R189" s="198"/>
      <c r="S189" s="198"/>
      <c r="T189" s="199"/>
      <c r="AT189" s="200" t="s">
        <v>153</v>
      </c>
      <c r="AU189" s="200" t="s">
        <v>85</v>
      </c>
      <c r="AV189" s="12" t="s">
        <v>85</v>
      </c>
      <c r="AW189" s="12" t="s">
        <v>37</v>
      </c>
      <c r="AX189" s="12" t="s">
        <v>83</v>
      </c>
      <c r="AY189" s="200" t="s">
        <v>150</v>
      </c>
    </row>
    <row r="190" spans="1:65" s="2" customFormat="1" ht="24" customHeight="1" x14ac:dyDescent="0.2">
      <c r="A190" s="33"/>
      <c r="B190" s="34"/>
      <c r="C190" s="220" t="s">
        <v>322</v>
      </c>
      <c r="D190" s="220" t="s">
        <v>303</v>
      </c>
      <c r="E190" s="221" t="s">
        <v>323</v>
      </c>
      <c r="F190" s="222" t="s">
        <v>324</v>
      </c>
      <c r="G190" s="223" t="s">
        <v>325</v>
      </c>
      <c r="H190" s="224">
        <v>0.02</v>
      </c>
      <c r="I190" s="225"/>
      <c r="J190" s="226">
        <f>ROUND(I190*H190,2)</f>
        <v>0</v>
      </c>
      <c r="K190" s="222" t="s">
        <v>148</v>
      </c>
      <c r="L190" s="38"/>
      <c r="M190" s="227" t="s">
        <v>35</v>
      </c>
      <c r="N190" s="228" t="s">
        <v>47</v>
      </c>
      <c r="O190" s="63"/>
      <c r="P190" s="185">
        <f>O190*H190</f>
        <v>0</v>
      </c>
      <c r="Q190" s="185">
        <v>0</v>
      </c>
      <c r="R190" s="185">
        <f>Q190*H190</f>
        <v>0</v>
      </c>
      <c r="S190" s="185">
        <v>0</v>
      </c>
      <c r="T190" s="186">
        <f>S190*H190</f>
        <v>0</v>
      </c>
      <c r="U190" s="33"/>
      <c r="V190" s="33"/>
      <c r="W190" s="33"/>
      <c r="X190" s="33"/>
      <c r="Y190" s="33"/>
      <c r="Z190" s="33"/>
      <c r="AA190" s="33"/>
      <c r="AB190" s="33"/>
      <c r="AC190" s="33"/>
      <c r="AD190" s="33"/>
      <c r="AE190" s="33"/>
      <c r="AR190" s="187" t="s">
        <v>151</v>
      </c>
      <c r="AT190" s="187" t="s">
        <v>303</v>
      </c>
      <c r="AU190" s="187" t="s">
        <v>85</v>
      </c>
      <c r="AY190" s="16" t="s">
        <v>150</v>
      </c>
      <c r="BE190" s="188">
        <f>IF(N190="základní",J190,0)</f>
        <v>0</v>
      </c>
      <c r="BF190" s="188">
        <f>IF(N190="snížená",J190,0)</f>
        <v>0</v>
      </c>
      <c r="BG190" s="188">
        <f>IF(N190="zákl. přenesená",J190,0)</f>
        <v>0</v>
      </c>
      <c r="BH190" s="188">
        <f>IF(N190="sníž. přenesená",J190,0)</f>
        <v>0</v>
      </c>
      <c r="BI190" s="188">
        <f>IF(N190="nulová",J190,0)</f>
        <v>0</v>
      </c>
      <c r="BJ190" s="16" t="s">
        <v>83</v>
      </c>
      <c r="BK190" s="188">
        <f>ROUND(I190*H190,2)</f>
        <v>0</v>
      </c>
      <c r="BL190" s="16" t="s">
        <v>151</v>
      </c>
      <c r="BM190" s="187" t="s">
        <v>326</v>
      </c>
    </row>
    <row r="191" spans="1:65" s="2" customFormat="1" ht="29.25" x14ac:dyDescent="0.2">
      <c r="A191" s="33"/>
      <c r="B191" s="34"/>
      <c r="C191" s="35"/>
      <c r="D191" s="191" t="s">
        <v>308</v>
      </c>
      <c r="E191" s="35"/>
      <c r="F191" s="201" t="s">
        <v>327</v>
      </c>
      <c r="G191" s="35"/>
      <c r="H191" s="35"/>
      <c r="I191" s="114"/>
      <c r="J191" s="35"/>
      <c r="K191" s="35"/>
      <c r="L191" s="38"/>
      <c r="M191" s="202"/>
      <c r="N191" s="203"/>
      <c r="O191" s="63"/>
      <c r="P191" s="63"/>
      <c r="Q191" s="63"/>
      <c r="R191" s="63"/>
      <c r="S191" s="63"/>
      <c r="T191" s="64"/>
      <c r="U191" s="33"/>
      <c r="V191" s="33"/>
      <c r="W191" s="33"/>
      <c r="X191" s="33"/>
      <c r="Y191" s="33"/>
      <c r="Z191" s="33"/>
      <c r="AA191" s="33"/>
      <c r="AB191" s="33"/>
      <c r="AC191" s="33"/>
      <c r="AD191" s="33"/>
      <c r="AE191" s="33"/>
      <c r="AT191" s="16" t="s">
        <v>308</v>
      </c>
      <c r="AU191" s="16" t="s">
        <v>85</v>
      </c>
    </row>
    <row r="192" spans="1:65" s="12" customFormat="1" ht="11.25" x14ac:dyDescent="0.2">
      <c r="B192" s="189"/>
      <c r="C192" s="190"/>
      <c r="D192" s="191" t="s">
        <v>153</v>
      </c>
      <c r="E192" s="192" t="s">
        <v>35</v>
      </c>
      <c r="F192" s="193" t="s">
        <v>651</v>
      </c>
      <c r="G192" s="190"/>
      <c r="H192" s="194">
        <v>0.02</v>
      </c>
      <c r="I192" s="195"/>
      <c r="J192" s="190"/>
      <c r="K192" s="190"/>
      <c r="L192" s="196"/>
      <c r="M192" s="197"/>
      <c r="N192" s="198"/>
      <c r="O192" s="198"/>
      <c r="P192" s="198"/>
      <c r="Q192" s="198"/>
      <c r="R192" s="198"/>
      <c r="S192" s="198"/>
      <c r="T192" s="199"/>
      <c r="AT192" s="200" t="s">
        <v>153</v>
      </c>
      <c r="AU192" s="200" t="s">
        <v>85</v>
      </c>
      <c r="AV192" s="12" t="s">
        <v>85</v>
      </c>
      <c r="AW192" s="12" t="s">
        <v>37</v>
      </c>
      <c r="AX192" s="12" t="s">
        <v>83</v>
      </c>
      <c r="AY192" s="200" t="s">
        <v>150</v>
      </c>
    </row>
    <row r="193" spans="1:65" s="2" customFormat="1" ht="60" customHeight="1" x14ac:dyDescent="0.2">
      <c r="A193" s="33"/>
      <c r="B193" s="34"/>
      <c r="C193" s="220" t="s">
        <v>329</v>
      </c>
      <c r="D193" s="220" t="s">
        <v>303</v>
      </c>
      <c r="E193" s="221" t="s">
        <v>330</v>
      </c>
      <c r="F193" s="222" t="s">
        <v>331</v>
      </c>
      <c r="G193" s="223" t="s">
        <v>147</v>
      </c>
      <c r="H193" s="224">
        <v>24</v>
      </c>
      <c r="I193" s="225"/>
      <c r="J193" s="226">
        <f>ROUND(I193*H193,2)</f>
        <v>0</v>
      </c>
      <c r="K193" s="222" t="s">
        <v>148</v>
      </c>
      <c r="L193" s="38"/>
      <c r="M193" s="227" t="s">
        <v>35</v>
      </c>
      <c r="N193" s="228" t="s">
        <v>47</v>
      </c>
      <c r="O193" s="63"/>
      <c r="P193" s="185">
        <f>O193*H193</f>
        <v>0</v>
      </c>
      <c r="Q193" s="185">
        <v>0</v>
      </c>
      <c r="R193" s="185">
        <f>Q193*H193</f>
        <v>0</v>
      </c>
      <c r="S193" s="185">
        <v>0</v>
      </c>
      <c r="T193" s="186">
        <f>S193*H193</f>
        <v>0</v>
      </c>
      <c r="U193" s="33"/>
      <c r="V193" s="33"/>
      <c r="W193" s="33"/>
      <c r="X193" s="33"/>
      <c r="Y193" s="33"/>
      <c r="Z193" s="33"/>
      <c r="AA193" s="33"/>
      <c r="AB193" s="33"/>
      <c r="AC193" s="33"/>
      <c r="AD193" s="33"/>
      <c r="AE193" s="33"/>
      <c r="AR193" s="187" t="s">
        <v>151</v>
      </c>
      <c r="AT193" s="187" t="s">
        <v>303</v>
      </c>
      <c r="AU193" s="187" t="s">
        <v>85</v>
      </c>
      <c r="AY193" s="16" t="s">
        <v>150</v>
      </c>
      <c r="BE193" s="188">
        <f>IF(N193="základní",J193,0)</f>
        <v>0</v>
      </c>
      <c r="BF193" s="188">
        <f>IF(N193="snížená",J193,0)</f>
        <v>0</v>
      </c>
      <c r="BG193" s="188">
        <f>IF(N193="zákl. přenesená",J193,0)</f>
        <v>0</v>
      </c>
      <c r="BH193" s="188">
        <f>IF(N193="sníž. přenesená",J193,0)</f>
        <v>0</v>
      </c>
      <c r="BI193" s="188">
        <f>IF(N193="nulová",J193,0)</f>
        <v>0</v>
      </c>
      <c r="BJ193" s="16" t="s">
        <v>83</v>
      </c>
      <c r="BK193" s="188">
        <f>ROUND(I193*H193,2)</f>
        <v>0</v>
      </c>
      <c r="BL193" s="16" t="s">
        <v>151</v>
      </c>
      <c r="BM193" s="187" t="s">
        <v>332</v>
      </c>
    </row>
    <row r="194" spans="1:65" s="2" customFormat="1" ht="48.75" x14ac:dyDescent="0.2">
      <c r="A194" s="33"/>
      <c r="B194" s="34"/>
      <c r="C194" s="35"/>
      <c r="D194" s="191" t="s">
        <v>308</v>
      </c>
      <c r="E194" s="35"/>
      <c r="F194" s="201" t="s">
        <v>333</v>
      </c>
      <c r="G194" s="35"/>
      <c r="H194" s="35"/>
      <c r="I194" s="114"/>
      <c r="J194" s="35"/>
      <c r="K194" s="35"/>
      <c r="L194" s="38"/>
      <c r="M194" s="202"/>
      <c r="N194" s="203"/>
      <c r="O194" s="63"/>
      <c r="P194" s="63"/>
      <c r="Q194" s="63"/>
      <c r="R194" s="63"/>
      <c r="S194" s="63"/>
      <c r="T194" s="64"/>
      <c r="U194" s="33"/>
      <c r="V194" s="33"/>
      <c r="W194" s="33"/>
      <c r="X194" s="33"/>
      <c r="Y194" s="33"/>
      <c r="Z194" s="33"/>
      <c r="AA194" s="33"/>
      <c r="AB194" s="33"/>
      <c r="AC194" s="33"/>
      <c r="AD194" s="33"/>
      <c r="AE194" s="33"/>
      <c r="AT194" s="16" t="s">
        <v>308</v>
      </c>
      <c r="AU194" s="16" t="s">
        <v>85</v>
      </c>
    </row>
    <row r="195" spans="1:65" s="12" customFormat="1" ht="11.25" x14ac:dyDescent="0.2">
      <c r="B195" s="189"/>
      <c r="C195" s="190"/>
      <c r="D195" s="191" t="s">
        <v>153</v>
      </c>
      <c r="E195" s="192" t="s">
        <v>35</v>
      </c>
      <c r="F195" s="193" t="s">
        <v>652</v>
      </c>
      <c r="G195" s="190"/>
      <c r="H195" s="194">
        <v>24</v>
      </c>
      <c r="I195" s="195"/>
      <c r="J195" s="190"/>
      <c r="K195" s="190"/>
      <c r="L195" s="196"/>
      <c r="M195" s="197"/>
      <c r="N195" s="198"/>
      <c r="O195" s="198"/>
      <c r="P195" s="198"/>
      <c r="Q195" s="198"/>
      <c r="R195" s="198"/>
      <c r="S195" s="198"/>
      <c r="T195" s="199"/>
      <c r="AT195" s="200" t="s">
        <v>153</v>
      </c>
      <c r="AU195" s="200" t="s">
        <v>85</v>
      </c>
      <c r="AV195" s="12" t="s">
        <v>85</v>
      </c>
      <c r="AW195" s="12" t="s">
        <v>37</v>
      </c>
      <c r="AX195" s="12" t="s">
        <v>83</v>
      </c>
      <c r="AY195" s="200" t="s">
        <v>150</v>
      </c>
    </row>
    <row r="196" spans="1:65" s="2" customFormat="1" ht="60" customHeight="1" x14ac:dyDescent="0.2">
      <c r="A196" s="33"/>
      <c r="B196" s="34"/>
      <c r="C196" s="220" t="s">
        <v>335</v>
      </c>
      <c r="D196" s="220" t="s">
        <v>303</v>
      </c>
      <c r="E196" s="221" t="s">
        <v>336</v>
      </c>
      <c r="F196" s="222" t="s">
        <v>337</v>
      </c>
      <c r="G196" s="223" t="s">
        <v>147</v>
      </c>
      <c r="H196" s="224">
        <v>17</v>
      </c>
      <c r="I196" s="225"/>
      <c r="J196" s="226">
        <f>ROUND(I196*H196,2)</f>
        <v>0</v>
      </c>
      <c r="K196" s="222" t="s">
        <v>148</v>
      </c>
      <c r="L196" s="38"/>
      <c r="M196" s="227" t="s">
        <v>35</v>
      </c>
      <c r="N196" s="228" t="s">
        <v>47</v>
      </c>
      <c r="O196" s="63"/>
      <c r="P196" s="185">
        <f>O196*H196</f>
        <v>0</v>
      </c>
      <c r="Q196" s="185">
        <v>0</v>
      </c>
      <c r="R196" s="185">
        <f>Q196*H196</f>
        <v>0</v>
      </c>
      <c r="S196" s="185">
        <v>0</v>
      </c>
      <c r="T196" s="186">
        <f>S196*H196</f>
        <v>0</v>
      </c>
      <c r="U196" s="33"/>
      <c r="V196" s="33"/>
      <c r="W196" s="33"/>
      <c r="X196" s="33"/>
      <c r="Y196" s="33"/>
      <c r="Z196" s="33"/>
      <c r="AA196" s="33"/>
      <c r="AB196" s="33"/>
      <c r="AC196" s="33"/>
      <c r="AD196" s="33"/>
      <c r="AE196" s="33"/>
      <c r="AR196" s="187" t="s">
        <v>151</v>
      </c>
      <c r="AT196" s="187" t="s">
        <v>303</v>
      </c>
      <c r="AU196" s="187" t="s">
        <v>85</v>
      </c>
      <c r="AY196" s="16" t="s">
        <v>150</v>
      </c>
      <c r="BE196" s="188">
        <f>IF(N196="základní",J196,0)</f>
        <v>0</v>
      </c>
      <c r="BF196" s="188">
        <f>IF(N196="snížená",J196,0)</f>
        <v>0</v>
      </c>
      <c r="BG196" s="188">
        <f>IF(N196="zákl. přenesená",J196,0)</f>
        <v>0</v>
      </c>
      <c r="BH196" s="188">
        <f>IF(N196="sníž. přenesená",J196,0)</f>
        <v>0</v>
      </c>
      <c r="BI196" s="188">
        <f>IF(N196="nulová",J196,0)</f>
        <v>0</v>
      </c>
      <c r="BJ196" s="16" t="s">
        <v>83</v>
      </c>
      <c r="BK196" s="188">
        <f>ROUND(I196*H196,2)</f>
        <v>0</v>
      </c>
      <c r="BL196" s="16" t="s">
        <v>151</v>
      </c>
      <c r="BM196" s="187" t="s">
        <v>338</v>
      </c>
    </row>
    <row r="197" spans="1:65" s="2" customFormat="1" ht="48.75" x14ac:dyDescent="0.2">
      <c r="A197" s="33"/>
      <c r="B197" s="34"/>
      <c r="C197" s="35"/>
      <c r="D197" s="191" t="s">
        <v>308</v>
      </c>
      <c r="E197" s="35"/>
      <c r="F197" s="201" t="s">
        <v>333</v>
      </c>
      <c r="G197" s="35"/>
      <c r="H197" s="35"/>
      <c r="I197" s="114"/>
      <c r="J197" s="35"/>
      <c r="K197" s="35"/>
      <c r="L197" s="38"/>
      <c r="M197" s="202"/>
      <c r="N197" s="203"/>
      <c r="O197" s="63"/>
      <c r="P197" s="63"/>
      <c r="Q197" s="63"/>
      <c r="R197" s="63"/>
      <c r="S197" s="63"/>
      <c r="T197" s="64"/>
      <c r="U197" s="33"/>
      <c r="V197" s="33"/>
      <c r="W197" s="33"/>
      <c r="X197" s="33"/>
      <c r="Y197" s="33"/>
      <c r="Z197" s="33"/>
      <c r="AA197" s="33"/>
      <c r="AB197" s="33"/>
      <c r="AC197" s="33"/>
      <c r="AD197" s="33"/>
      <c r="AE197" s="33"/>
      <c r="AT197" s="16" t="s">
        <v>308</v>
      </c>
      <c r="AU197" s="16" t="s">
        <v>85</v>
      </c>
    </row>
    <row r="198" spans="1:65" s="12" customFormat="1" ht="11.25" x14ac:dyDescent="0.2">
      <c r="B198" s="189"/>
      <c r="C198" s="190"/>
      <c r="D198" s="191" t="s">
        <v>153</v>
      </c>
      <c r="E198" s="192" t="s">
        <v>35</v>
      </c>
      <c r="F198" s="193" t="s">
        <v>653</v>
      </c>
      <c r="G198" s="190"/>
      <c r="H198" s="194">
        <v>17</v>
      </c>
      <c r="I198" s="195"/>
      <c r="J198" s="190"/>
      <c r="K198" s="190"/>
      <c r="L198" s="196"/>
      <c r="M198" s="197"/>
      <c r="N198" s="198"/>
      <c r="O198" s="198"/>
      <c r="P198" s="198"/>
      <c r="Q198" s="198"/>
      <c r="R198" s="198"/>
      <c r="S198" s="198"/>
      <c r="T198" s="199"/>
      <c r="AT198" s="200" t="s">
        <v>153</v>
      </c>
      <c r="AU198" s="200" t="s">
        <v>85</v>
      </c>
      <c r="AV198" s="12" t="s">
        <v>85</v>
      </c>
      <c r="AW198" s="12" t="s">
        <v>37</v>
      </c>
      <c r="AX198" s="12" t="s">
        <v>83</v>
      </c>
      <c r="AY198" s="200" t="s">
        <v>150</v>
      </c>
    </row>
    <row r="199" spans="1:65" s="2" customFormat="1" ht="60" customHeight="1" x14ac:dyDescent="0.2">
      <c r="A199" s="33"/>
      <c r="B199" s="34"/>
      <c r="C199" s="220" t="s">
        <v>340</v>
      </c>
      <c r="D199" s="220" t="s">
        <v>303</v>
      </c>
      <c r="E199" s="221" t="s">
        <v>341</v>
      </c>
      <c r="F199" s="222" t="s">
        <v>342</v>
      </c>
      <c r="G199" s="223" t="s">
        <v>147</v>
      </c>
      <c r="H199" s="224">
        <v>10</v>
      </c>
      <c r="I199" s="225"/>
      <c r="J199" s="226">
        <f>ROUND(I199*H199,2)</f>
        <v>0</v>
      </c>
      <c r="K199" s="222" t="s">
        <v>148</v>
      </c>
      <c r="L199" s="38"/>
      <c r="M199" s="227" t="s">
        <v>35</v>
      </c>
      <c r="N199" s="228" t="s">
        <v>47</v>
      </c>
      <c r="O199" s="63"/>
      <c r="P199" s="185">
        <f>O199*H199</f>
        <v>0</v>
      </c>
      <c r="Q199" s="185">
        <v>0</v>
      </c>
      <c r="R199" s="185">
        <f>Q199*H199</f>
        <v>0</v>
      </c>
      <c r="S199" s="185">
        <v>0</v>
      </c>
      <c r="T199" s="186">
        <f>S199*H199</f>
        <v>0</v>
      </c>
      <c r="U199" s="33"/>
      <c r="V199" s="33"/>
      <c r="W199" s="33"/>
      <c r="X199" s="33"/>
      <c r="Y199" s="33"/>
      <c r="Z199" s="33"/>
      <c r="AA199" s="33"/>
      <c r="AB199" s="33"/>
      <c r="AC199" s="33"/>
      <c r="AD199" s="33"/>
      <c r="AE199" s="33"/>
      <c r="AR199" s="187" t="s">
        <v>151</v>
      </c>
      <c r="AT199" s="187" t="s">
        <v>303</v>
      </c>
      <c r="AU199" s="187" t="s">
        <v>85</v>
      </c>
      <c r="AY199" s="16" t="s">
        <v>150</v>
      </c>
      <c r="BE199" s="188">
        <f>IF(N199="základní",J199,0)</f>
        <v>0</v>
      </c>
      <c r="BF199" s="188">
        <f>IF(N199="snížená",J199,0)</f>
        <v>0</v>
      </c>
      <c r="BG199" s="188">
        <f>IF(N199="zákl. přenesená",J199,0)</f>
        <v>0</v>
      </c>
      <c r="BH199" s="188">
        <f>IF(N199="sníž. přenesená",J199,0)</f>
        <v>0</v>
      </c>
      <c r="BI199" s="188">
        <f>IF(N199="nulová",J199,0)</f>
        <v>0</v>
      </c>
      <c r="BJ199" s="16" t="s">
        <v>83</v>
      </c>
      <c r="BK199" s="188">
        <f>ROUND(I199*H199,2)</f>
        <v>0</v>
      </c>
      <c r="BL199" s="16" t="s">
        <v>151</v>
      </c>
      <c r="BM199" s="187" t="s">
        <v>343</v>
      </c>
    </row>
    <row r="200" spans="1:65" s="2" customFormat="1" ht="48.75" x14ac:dyDescent="0.2">
      <c r="A200" s="33"/>
      <c r="B200" s="34"/>
      <c r="C200" s="35"/>
      <c r="D200" s="191" t="s">
        <v>308</v>
      </c>
      <c r="E200" s="35"/>
      <c r="F200" s="201" t="s">
        <v>333</v>
      </c>
      <c r="G200" s="35"/>
      <c r="H200" s="35"/>
      <c r="I200" s="114"/>
      <c r="J200" s="35"/>
      <c r="K200" s="35"/>
      <c r="L200" s="38"/>
      <c r="M200" s="202"/>
      <c r="N200" s="203"/>
      <c r="O200" s="63"/>
      <c r="P200" s="63"/>
      <c r="Q200" s="63"/>
      <c r="R200" s="63"/>
      <c r="S200" s="63"/>
      <c r="T200" s="64"/>
      <c r="U200" s="33"/>
      <c r="V200" s="33"/>
      <c r="W200" s="33"/>
      <c r="X200" s="33"/>
      <c r="Y200" s="33"/>
      <c r="Z200" s="33"/>
      <c r="AA200" s="33"/>
      <c r="AB200" s="33"/>
      <c r="AC200" s="33"/>
      <c r="AD200" s="33"/>
      <c r="AE200" s="33"/>
      <c r="AT200" s="16" t="s">
        <v>308</v>
      </c>
      <c r="AU200" s="16" t="s">
        <v>85</v>
      </c>
    </row>
    <row r="201" spans="1:65" s="12" customFormat="1" ht="11.25" x14ac:dyDescent="0.2">
      <c r="B201" s="189"/>
      <c r="C201" s="190"/>
      <c r="D201" s="191" t="s">
        <v>153</v>
      </c>
      <c r="E201" s="192" t="s">
        <v>35</v>
      </c>
      <c r="F201" s="193" t="s">
        <v>654</v>
      </c>
      <c r="G201" s="190"/>
      <c r="H201" s="194">
        <v>10</v>
      </c>
      <c r="I201" s="195"/>
      <c r="J201" s="190"/>
      <c r="K201" s="190"/>
      <c r="L201" s="196"/>
      <c r="M201" s="197"/>
      <c r="N201" s="198"/>
      <c r="O201" s="198"/>
      <c r="P201" s="198"/>
      <c r="Q201" s="198"/>
      <c r="R201" s="198"/>
      <c r="S201" s="198"/>
      <c r="T201" s="199"/>
      <c r="AT201" s="200" t="s">
        <v>153</v>
      </c>
      <c r="AU201" s="200" t="s">
        <v>85</v>
      </c>
      <c r="AV201" s="12" t="s">
        <v>85</v>
      </c>
      <c r="AW201" s="12" t="s">
        <v>37</v>
      </c>
      <c r="AX201" s="12" t="s">
        <v>83</v>
      </c>
      <c r="AY201" s="200" t="s">
        <v>150</v>
      </c>
    </row>
    <row r="202" spans="1:65" s="2" customFormat="1" ht="24" customHeight="1" x14ac:dyDescent="0.2">
      <c r="A202" s="33"/>
      <c r="B202" s="34"/>
      <c r="C202" s="220" t="s">
        <v>345</v>
      </c>
      <c r="D202" s="220" t="s">
        <v>303</v>
      </c>
      <c r="E202" s="221" t="s">
        <v>346</v>
      </c>
      <c r="F202" s="222" t="s">
        <v>347</v>
      </c>
      <c r="G202" s="223" t="s">
        <v>348</v>
      </c>
      <c r="H202" s="224">
        <v>60</v>
      </c>
      <c r="I202" s="225"/>
      <c r="J202" s="226">
        <f>ROUND(I202*H202,2)</f>
        <v>0</v>
      </c>
      <c r="K202" s="222" t="s">
        <v>148</v>
      </c>
      <c r="L202" s="38"/>
      <c r="M202" s="227" t="s">
        <v>35</v>
      </c>
      <c r="N202" s="228" t="s">
        <v>47</v>
      </c>
      <c r="O202" s="63"/>
      <c r="P202" s="185">
        <f>O202*H202</f>
        <v>0</v>
      </c>
      <c r="Q202" s="185">
        <v>0</v>
      </c>
      <c r="R202" s="185">
        <f>Q202*H202</f>
        <v>0</v>
      </c>
      <c r="S202" s="185">
        <v>0</v>
      </c>
      <c r="T202" s="186">
        <f>S202*H202</f>
        <v>0</v>
      </c>
      <c r="U202" s="33"/>
      <c r="V202" s="33"/>
      <c r="W202" s="33"/>
      <c r="X202" s="33"/>
      <c r="Y202" s="33"/>
      <c r="Z202" s="33"/>
      <c r="AA202" s="33"/>
      <c r="AB202" s="33"/>
      <c r="AC202" s="33"/>
      <c r="AD202" s="33"/>
      <c r="AE202" s="33"/>
      <c r="AR202" s="187" t="s">
        <v>151</v>
      </c>
      <c r="AT202" s="187" t="s">
        <v>303</v>
      </c>
      <c r="AU202" s="187" t="s">
        <v>85</v>
      </c>
      <c r="AY202" s="16" t="s">
        <v>150</v>
      </c>
      <c r="BE202" s="188">
        <f>IF(N202="základní",J202,0)</f>
        <v>0</v>
      </c>
      <c r="BF202" s="188">
        <f>IF(N202="snížená",J202,0)</f>
        <v>0</v>
      </c>
      <c r="BG202" s="188">
        <f>IF(N202="zákl. přenesená",J202,0)</f>
        <v>0</v>
      </c>
      <c r="BH202" s="188">
        <f>IF(N202="sníž. přenesená",J202,0)</f>
        <v>0</v>
      </c>
      <c r="BI202" s="188">
        <f>IF(N202="nulová",J202,0)</f>
        <v>0</v>
      </c>
      <c r="BJ202" s="16" t="s">
        <v>83</v>
      </c>
      <c r="BK202" s="188">
        <f>ROUND(I202*H202,2)</f>
        <v>0</v>
      </c>
      <c r="BL202" s="16" t="s">
        <v>151</v>
      </c>
      <c r="BM202" s="187" t="s">
        <v>349</v>
      </c>
    </row>
    <row r="203" spans="1:65" s="2" customFormat="1" ht="29.25" x14ac:dyDescent="0.2">
      <c r="A203" s="33"/>
      <c r="B203" s="34"/>
      <c r="C203" s="35"/>
      <c r="D203" s="191" t="s">
        <v>308</v>
      </c>
      <c r="E203" s="35"/>
      <c r="F203" s="201" t="s">
        <v>327</v>
      </c>
      <c r="G203" s="35"/>
      <c r="H203" s="35"/>
      <c r="I203" s="114"/>
      <c r="J203" s="35"/>
      <c r="K203" s="35"/>
      <c r="L203" s="38"/>
      <c r="M203" s="202"/>
      <c r="N203" s="203"/>
      <c r="O203" s="63"/>
      <c r="P203" s="63"/>
      <c r="Q203" s="63"/>
      <c r="R203" s="63"/>
      <c r="S203" s="63"/>
      <c r="T203" s="64"/>
      <c r="U203" s="33"/>
      <c r="V203" s="33"/>
      <c r="W203" s="33"/>
      <c r="X203" s="33"/>
      <c r="Y203" s="33"/>
      <c r="Z203" s="33"/>
      <c r="AA203" s="33"/>
      <c r="AB203" s="33"/>
      <c r="AC203" s="33"/>
      <c r="AD203" s="33"/>
      <c r="AE203" s="33"/>
      <c r="AT203" s="16" t="s">
        <v>308</v>
      </c>
      <c r="AU203" s="16" t="s">
        <v>85</v>
      </c>
    </row>
    <row r="204" spans="1:65" s="12" customFormat="1" ht="11.25" x14ac:dyDescent="0.2">
      <c r="B204" s="189"/>
      <c r="C204" s="190"/>
      <c r="D204" s="191" t="s">
        <v>153</v>
      </c>
      <c r="E204" s="192" t="s">
        <v>35</v>
      </c>
      <c r="F204" s="193" t="s">
        <v>655</v>
      </c>
      <c r="G204" s="190"/>
      <c r="H204" s="194">
        <v>60</v>
      </c>
      <c r="I204" s="195"/>
      <c r="J204" s="190"/>
      <c r="K204" s="190"/>
      <c r="L204" s="196"/>
      <c r="M204" s="197"/>
      <c r="N204" s="198"/>
      <c r="O204" s="198"/>
      <c r="P204" s="198"/>
      <c r="Q204" s="198"/>
      <c r="R204" s="198"/>
      <c r="S204" s="198"/>
      <c r="T204" s="199"/>
      <c r="AT204" s="200" t="s">
        <v>153</v>
      </c>
      <c r="AU204" s="200" t="s">
        <v>85</v>
      </c>
      <c r="AV204" s="12" t="s">
        <v>85</v>
      </c>
      <c r="AW204" s="12" t="s">
        <v>37</v>
      </c>
      <c r="AX204" s="12" t="s">
        <v>83</v>
      </c>
      <c r="AY204" s="200" t="s">
        <v>150</v>
      </c>
    </row>
    <row r="205" spans="1:65" s="2" customFormat="1" ht="24" customHeight="1" x14ac:dyDescent="0.2">
      <c r="A205" s="33"/>
      <c r="B205" s="34"/>
      <c r="C205" s="220" t="s">
        <v>351</v>
      </c>
      <c r="D205" s="220" t="s">
        <v>303</v>
      </c>
      <c r="E205" s="221" t="s">
        <v>352</v>
      </c>
      <c r="F205" s="222" t="s">
        <v>353</v>
      </c>
      <c r="G205" s="223" t="s">
        <v>147</v>
      </c>
      <c r="H205" s="224">
        <v>22</v>
      </c>
      <c r="I205" s="225"/>
      <c r="J205" s="226">
        <f>ROUND(I205*H205,2)</f>
        <v>0</v>
      </c>
      <c r="K205" s="222" t="s">
        <v>148</v>
      </c>
      <c r="L205" s="38"/>
      <c r="M205" s="227" t="s">
        <v>35</v>
      </c>
      <c r="N205" s="228" t="s">
        <v>47</v>
      </c>
      <c r="O205" s="63"/>
      <c r="P205" s="185">
        <f>O205*H205</f>
        <v>0</v>
      </c>
      <c r="Q205" s="185">
        <v>0</v>
      </c>
      <c r="R205" s="185">
        <f>Q205*H205</f>
        <v>0</v>
      </c>
      <c r="S205" s="185">
        <v>0</v>
      </c>
      <c r="T205" s="186">
        <f>S205*H205</f>
        <v>0</v>
      </c>
      <c r="U205" s="33"/>
      <c r="V205" s="33"/>
      <c r="W205" s="33"/>
      <c r="X205" s="33"/>
      <c r="Y205" s="33"/>
      <c r="Z205" s="33"/>
      <c r="AA205" s="33"/>
      <c r="AB205" s="33"/>
      <c r="AC205" s="33"/>
      <c r="AD205" s="33"/>
      <c r="AE205" s="33"/>
      <c r="AR205" s="187" t="s">
        <v>151</v>
      </c>
      <c r="AT205" s="187" t="s">
        <v>303</v>
      </c>
      <c r="AU205" s="187" t="s">
        <v>85</v>
      </c>
      <c r="AY205" s="16" t="s">
        <v>150</v>
      </c>
      <c r="BE205" s="188">
        <f>IF(N205="základní",J205,0)</f>
        <v>0</v>
      </c>
      <c r="BF205" s="188">
        <f>IF(N205="snížená",J205,0)</f>
        <v>0</v>
      </c>
      <c r="BG205" s="188">
        <f>IF(N205="zákl. přenesená",J205,0)</f>
        <v>0</v>
      </c>
      <c r="BH205" s="188">
        <f>IF(N205="sníž. přenesená",J205,0)</f>
        <v>0</v>
      </c>
      <c r="BI205" s="188">
        <f>IF(N205="nulová",J205,0)</f>
        <v>0</v>
      </c>
      <c r="BJ205" s="16" t="s">
        <v>83</v>
      </c>
      <c r="BK205" s="188">
        <f>ROUND(I205*H205,2)</f>
        <v>0</v>
      </c>
      <c r="BL205" s="16" t="s">
        <v>151</v>
      </c>
      <c r="BM205" s="187" t="s">
        <v>354</v>
      </c>
    </row>
    <row r="206" spans="1:65" s="2" customFormat="1" ht="19.5" x14ac:dyDescent="0.2">
      <c r="A206" s="33"/>
      <c r="B206" s="34"/>
      <c r="C206" s="35"/>
      <c r="D206" s="191" t="s">
        <v>308</v>
      </c>
      <c r="E206" s="35"/>
      <c r="F206" s="201" t="s">
        <v>355</v>
      </c>
      <c r="G206" s="35"/>
      <c r="H206" s="35"/>
      <c r="I206" s="114"/>
      <c r="J206" s="35"/>
      <c r="K206" s="35"/>
      <c r="L206" s="38"/>
      <c r="M206" s="202"/>
      <c r="N206" s="203"/>
      <c r="O206" s="63"/>
      <c r="P206" s="63"/>
      <c r="Q206" s="63"/>
      <c r="R206" s="63"/>
      <c r="S206" s="63"/>
      <c r="T206" s="64"/>
      <c r="U206" s="33"/>
      <c r="V206" s="33"/>
      <c r="W206" s="33"/>
      <c r="X206" s="33"/>
      <c r="Y206" s="33"/>
      <c r="Z206" s="33"/>
      <c r="AA206" s="33"/>
      <c r="AB206" s="33"/>
      <c r="AC206" s="33"/>
      <c r="AD206" s="33"/>
      <c r="AE206" s="33"/>
      <c r="AT206" s="16" t="s">
        <v>308</v>
      </c>
      <c r="AU206" s="16" t="s">
        <v>85</v>
      </c>
    </row>
    <row r="207" spans="1:65" s="12" customFormat="1" ht="11.25" x14ac:dyDescent="0.2">
      <c r="B207" s="189"/>
      <c r="C207" s="190"/>
      <c r="D207" s="191" t="s">
        <v>153</v>
      </c>
      <c r="E207" s="192" t="s">
        <v>35</v>
      </c>
      <c r="F207" s="193" t="s">
        <v>656</v>
      </c>
      <c r="G207" s="190"/>
      <c r="H207" s="194">
        <v>22</v>
      </c>
      <c r="I207" s="195"/>
      <c r="J207" s="190"/>
      <c r="K207" s="190"/>
      <c r="L207" s="196"/>
      <c r="M207" s="197"/>
      <c r="N207" s="198"/>
      <c r="O207" s="198"/>
      <c r="P207" s="198"/>
      <c r="Q207" s="198"/>
      <c r="R207" s="198"/>
      <c r="S207" s="198"/>
      <c r="T207" s="199"/>
      <c r="AT207" s="200" t="s">
        <v>153</v>
      </c>
      <c r="AU207" s="200" t="s">
        <v>85</v>
      </c>
      <c r="AV207" s="12" t="s">
        <v>85</v>
      </c>
      <c r="AW207" s="12" t="s">
        <v>37</v>
      </c>
      <c r="AX207" s="12" t="s">
        <v>83</v>
      </c>
      <c r="AY207" s="200" t="s">
        <v>150</v>
      </c>
    </row>
    <row r="208" spans="1:65" s="2" customFormat="1" ht="60" customHeight="1" x14ac:dyDescent="0.2">
      <c r="A208" s="33"/>
      <c r="B208" s="34"/>
      <c r="C208" s="220" t="s">
        <v>357</v>
      </c>
      <c r="D208" s="220" t="s">
        <v>303</v>
      </c>
      <c r="E208" s="221" t="s">
        <v>358</v>
      </c>
      <c r="F208" s="222" t="s">
        <v>359</v>
      </c>
      <c r="G208" s="223" t="s">
        <v>348</v>
      </c>
      <c r="H208" s="224">
        <v>112.2</v>
      </c>
      <c r="I208" s="225"/>
      <c r="J208" s="226">
        <f>ROUND(I208*H208,2)</f>
        <v>0</v>
      </c>
      <c r="K208" s="222" t="s">
        <v>148</v>
      </c>
      <c r="L208" s="38"/>
      <c r="M208" s="227" t="s">
        <v>35</v>
      </c>
      <c r="N208" s="228" t="s">
        <v>47</v>
      </c>
      <c r="O208" s="63"/>
      <c r="P208" s="185">
        <f>O208*H208</f>
        <v>0</v>
      </c>
      <c r="Q208" s="185">
        <v>0</v>
      </c>
      <c r="R208" s="185">
        <f>Q208*H208</f>
        <v>0</v>
      </c>
      <c r="S208" s="185">
        <v>0</v>
      </c>
      <c r="T208" s="186">
        <f>S208*H208</f>
        <v>0</v>
      </c>
      <c r="U208" s="33"/>
      <c r="V208" s="33"/>
      <c r="W208" s="33"/>
      <c r="X208" s="33"/>
      <c r="Y208" s="33"/>
      <c r="Z208" s="33"/>
      <c r="AA208" s="33"/>
      <c r="AB208" s="33"/>
      <c r="AC208" s="33"/>
      <c r="AD208" s="33"/>
      <c r="AE208" s="33"/>
      <c r="AR208" s="187" t="s">
        <v>151</v>
      </c>
      <c r="AT208" s="187" t="s">
        <v>303</v>
      </c>
      <c r="AU208" s="187" t="s">
        <v>85</v>
      </c>
      <c r="AY208" s="16" t="s">
        <v>150</v>
      </c>
      <c r="BE208" s="188">
        <f>IF(N208="základní",J208,0)</f>
        <v>0</v>
      </c>
      <c r="BF208" s="188">
        <f>IF(N208="snížená",J208,0)</f>
        <v>0</v>
      </c>
      <c r="BG208" s="188">
        <f>IF(N208="zákl. přenesená",J208,0)</f>
        <v>0</v>
      </c>
      <c r="BH208" s="188">
        <f>IF(N208="sníž. přenesená",J208,0)</f>
        <v>0</v>
      </c>
      <c r="BI208" s="188">
        <f>IF(N208="nulová",J208,0)</f>
        <v>0</v>
      </c>
      <c r="BJ208" s="16" t="s">
        <v>83</v>
      </c>
      <c r="BK208" s="188">
        <f>ROUND(I208*H208,2)</f>
        <v>0</v>
      </c>
      <c r="BL208" s="16" t="s">
        <v>151</v>
      </c>
      <c r="BM208" s="187" t="s">
        <v>360</v>
      </c>
    </row>
    <row r="209" spans="1:65" s="2" customFormat="1" ht="39" x14ac:dyDescent="0.2">
      <c r="A209" s="33"/>
      <c r="B209" s="34"/>
      <c r="C209" s="35"/>
      <c r="D209" s="191" t="s">
        <v>308</v>
      </c>
      <c r="E209" s="35"/>
      <c r="F209" s="201" t="s">
        <v>361</v>
      </c>
      <c r="G209" s="35"/>
      <c r="H209" s="35"/>
      <c r="I209" s="114"/>
      <c r="J209" s="35"/>
      <c r="K209" s="35"/>
      <c r="L209" s="38"/>
      <c r="M209" s="202"/>
      <c r="N209" s="203"/>
      <c r="O209" s="63"/>
      <c r="P209" s="63"/>
      <c r="Q209" s="63"/>
      <c r="R209" s="63"/>
      <c r="S209" s="63"/>
      <c r="T209" s="64"/>
      <c r="U209" s="33"/>
      <c r="V209" s="33"/>
      <c r="W209" s="33"/>
      <c r="X209" s="33"/>
      <c r="Y209" s="33"/>
      <c r="Z209" s="33"/>
      <c r="AA209" s="33"/>
      <c r="AB209" s="33"/>
      <c r="AC209" s="33"/>
      <c r="AD209" s="33"/>
      <c r="AE209" s="33"/>
      <c r="AT209" s="16" t="s">
        <v>308</v>
      </c>
      <c r="AU209" s="16" t="s">
        <v>85</v>
      </c>
    </row>
    <row r="210" spans="1:65" s="12" customFormat="1" ht="11.25" x14ac:dyDescent="0.2">
      <c r="B210" s="189"/>
      <c r="C210" s="190"/>
      <c r="D210" s="191" t="s">
        <v>153</v>
      </c>
      <c r="E210" s="192" t="s">
        <v>35</v>
      </c>
      <c r="F210" s="193" t="s">
        <v>657</v>
      </c>
      <c r="G210" s="190"/>
      <c r="H210" s="194">
        <v>112.2</v>
      </c>
      <c r="I210" s="195"/>
      <c r="J210" s="190"/>
      <c r="K210" s="190"/>
      <c r="L210" s="196"/>
      <c r="M210" s="197"/>
      <c r="N210" s="198"/>
      <c r="O210" s="198"/>
      <c r="P210" s="198"/>
      <c r="Q210" s="198"/>
      <c r="R210" s="198"/>
      <c r="S210" s="198"/>
      <c r="T210" s="199"/>
      <c r="AT210" s="200" t="s">
        <v>153</v>
      </c>
      <c r="AU210" s="200" t="s">
        <v>85</v>
      </c>
      <c r="AV210" s="12" t="s">
        <v>85</v>
      </c>
      <c r="AW210" s="12" t="s">
        <v>37</v>
      </c>
      <c r="AX210" s="12" t="s">
        <v>83</v>
      </c>
      <c r="AY210" s="200" t="s">
        <v>150</v>
      </c>
    </row>
    <row r="211" spans="1:65" s="2" customFormat="1" ht="48" customHeight="1" x14ac:dyDescent="0.2">
      <c r="A211" s="33"/>
      <c r="B211" s="34"/>
      <c r="C211" s="220" t="s">
        <v>363</v>
      </c>
      <c r="D211" s="220" t="s">
        <v>303</v>
      </c>
      <c r="E211" s="221" t="s">
        <v>364</v>
      </c>
      <c r="F211" s="222" t="s">
        <v>365</v>
      </c>
      <c r="G211" s="223" t="s">
        <v>366</v>
      </c>
      <c r="H211" s="224">
        <v>14</v>
      </c>
      <c r="I211" s="225"/>
      <c r="J211" s="226">
        <f>ROUND(I211*H211,2)</f>
        <v>0</v>
      </c>
      <c r="K211" s="222" t="s">
        <v>148</v>
      </c>
      <c r="L211" s="38"/>
      <c r="M211" s="227" t="s">
        <v>35</v>
      </c>
      <c r="N211" s="228" t="s">
        <v>47</v>
      </c>
      <c r="O211" s="63"/>
      <c r="P211" s="185">
        <f>O211*H211</f>
        <v>0</v>
      </c>
      <c r="Q211" s="185">
        <v>0</v>
      </c>
      <c r="R211" s="185">
        <f>Q211*H211</f>
        <v>0</v>
      </c>
      <c r="S211" s="185">
        <v>0</v>
      </c>
      <c r="T211" s="186">
        <f>S211*H211</f>
        <v>0</v>
      </c>
      <c r="U211" s="33"/>
      <c r="V211" s="33"/>
      <c r="W211" s="33"/>
      <c r="X211" s="33"/>
      <c r="Y211" s="33"/>
      <c r="Z211" s="33"/>
      <c r="AA211" s="33"/>
      <c r="AB211" s="33"/>
      <c r="AC211" s="33"/>
      <c r="AD211" s="33"/>
      <c r="AE211" s="33"/>
      <c r="AR211" s="187" t="s">
        <v>151</v>
      </c>
      <c r="AT211" s="187" t="s">
        <v>303</v>
      </c>
      <c r="AU211" s="187" t="s">
        <v>85</v>
      </c>
      <c r="AY211" s="16" t="s">
        <v>150</v>
      </c>
      <c r="BE211" s="188">
        <f>IF(N211="základní",J211,0)</f>
        <v>0</v>
      </c>
      <c r="BF211" s="188">
        <f>IF(N211="snížená",J211,0)</f>
        <v>0</v>
      </c>
      <c r="BG211" s="188">
        <f>IF(N211="zákl. přenesená",J211,0)</f>
        <v>0</v>
      </c>
      <c r="BH211" s="188">
        <f>IF(N211="sníž. přenesená",J211,0)</f>
        <v>0</v>
      </c>
      <c r="BI211" s="188">
        <f>IF(N211="nulová",J211,0)</f>
        <v>0</v>
      </c>
      <c r="BJ211" s="16" t="s">
        <v>83</v>
      </c>
      <c r="BK211" s="188">
        <f>ROUND(I211*H211,2)</f>
        <v>0</v>
      </c>
      <c r="BL211" s="16" t="s">
        <v>151</v>
      </c>
      <c r="BM211" s="187" t="s">
        <v>367</v>
      </c>
    </row>
    <row r="212" spans="1:65" s="2" customFormat="1" ht="39" x14ac:dyDescent="0.2">
      <c r="A212" s="33"/>
      <c r="B212" s="34"/>
      <c r="C212" s="35"/>
      <c r="D212" s="191" t="s">
        <v>308</v>
      </c>
      <c r="E212" s="35"/>
      <c r="F212" s="201" t="s">
        <v>368</v>
      </c>
      <c r="G212" s="35"/>
      <c r="H212" s="35"/>
      <c r="I212" s="114"/>
      <c r="J212" s="35"/>
      <c r="K212" s="35"/>
      <c r="L212" s="38"/>
      <c r="M212" s="202"/>
      <c r="N212" s="203"/>
      <c r="O212" s="63"/>
      <c r="P212" s="63"/>
      <c r="Q212" s="63"/>
      <c r="R212" s="63"/>
      <c r="S212" s="63"/>
      <c r="T212" s="64"/>
      <c r="U212" s="33"/>
      <c r="V212" s="33"/>
      <c r="W212" s="33"/>
      <c r="X212" s="33"/>
      <c r="Y212" s="33"/>
      <c r="Z212" s="33"/>
      <c r="AA212" s="33"/>
      <c r="AB212" s="33"/>
      <c r="AC212" s="33"/>
      <c r="AD212" s="33"/>
      <c r="AE212" s="33"/>
      <c r="AT212" s="16" t="s">
        <v>308</v>
      </c>
      <c r="AU212" s="16" t="s">
        <v>85</v>
      </c>
    </row>
    <row r="213" spans="1:65" s="2" customFormat="1" ht="19.5" x14ac:dyDescent="0.2">
      <c r="A213" s="33"/>
      <c r="B213" s="34"/>
      <c r="C213" s="35"/>
      <c r="D213" s="191" t="s">
        <v>159</v>
      </c>
      <c r="E213" s="35"/>
      <c r="F213" s="201" t="s">
        <v>658</v>
      </c>
      <c r="G213" s="35"/>
      <c r="H213" s="35"/>
      <c r="I213" s="114"/>
      <c r="J213" s="35"/>
      <c r="K213" s="35"/>
      <c r="L213" s="38"/>
      <c r="M213" s="202"/>
      <c r="N213" s="203"/>
      <c r="O213" s="63"/>
      <c r="P213" s="63"/>
      <c r="Q213" s="63"/>
      <c r="R213" s="63"/>
      <c r="S213" s="63"/>
      <c r="T213" s="64"/>
      <c r="U213" s="33"/>
      <c r="V213" s="33"/>
      <c r="W213" s="33"/>
      <c r="X213" s="33"/>
      <c r="Y213" s="33"/>
      <c r="Z213" s="33"/>
      <c r="AA213" s="33"/>
      <c r="AB213" s="33"/>
      <c r="AC213" s="33"/>
      <c r="AD213" s="33"/>
      <c r="AE213" s="33"/>
      <c r="AT213" s="16" t="s">
        <v>159</v>
      </c>
      <c r="AU213" s="16" t="s">
        <v>85</v>
      </c>
    </row>
    <row r="214" spans="1:65" s="12" customFormat="1" ht="11.25" x14ac:dyDescent="0.2">
      <c r="B214" s="189"/>
      <c r="C214" s="190"/>
      <c r="D214" s="191" t="s">
        <v>153</v>
      </c>
      <c r="E214" s="192" t="s">
        <v>35</v>
      </c>
      <c r="F214" s="193" t="s">
        <v>659</v>
      </c>
      <c r="G214" s="190"/>
      <c r="H214" s="194">
        <v>14</v>
      </c>
      <c r="I214" s="195"/>
      <c r="J214" s="190"/>
      <c r="K214" s="190"/>
      <c r="L214" s="196"/>
      <c r="M214" s="197"/>
      <c r="N214" s="198"/>
      <c r="O214" s="198"/>
      <c r="P214" s="198"/>
      <c r="Q214" s="198"/>
      <c r="R214" s="198"/>
      <c r="S214" s="198"/>
      <c r="T214" s="199"/>
      <c r="AT214" s="200" t="s">
        <v>153</v>
      </c>
      <c r="AU214" s="200" t="s">
        <v>85</v>
      </c>
      <c r="AV214" s="12" t="s">
        <v>85</v>
      </c>
      <c r="AW214" s="12" t="s">
        <v>37</v>
      </c>
      <c r="AX214" s="12" t="s">
        <v>83</v>
      </c>
      <c r="AY214" s="200" t="s">
        <v>150</v>
      </c>
    </row>
    <row r="215" spans="1:65" s="2" customFormat="1" ht="36" customHeight="1" x14ac:dyDescent="0.2">
      <c r="A215" s="33"/>
      <c r="B215" s="34"/>
      <c r="C215" s="220" t="s">
        <v>370</v>
      </c>
      <c r="D215" s="220" t="s">
        <v>303</v>
      </c>
      <c r="E215" s="221" t="s">
        <v>371</v>
      </c>
      <c r="F215" s="222" t="s">
        <v>372</v>
      </c>
      <c r="G215" s="223" t="s">
        <v>348</v>
      </c>
      <c r="H215" s="224">
        <v>180</v>
      </c>
      <c r="I215" s="225"/>
      <c r="J215" s="226">
        <f>ROUND(I215*H215,2)</f>
        <v>0</v>
      </c>
      <c r="K215" s="222" t="s">
        <v>148</v>
      </c>
      <c r="L215" s="38"/>
      <c r="M215" s="227" t="s">
        <v>35</v>
      </c>
      <c r="N215" s="228" t="s">
        <v>47</v>
      </c>
      <c r="O215" s="63"/>
      <c r="P215" s="185">
        <f>O215*H215</f>
        <v>0</v>
      </c>
      <c r="Q215" s="185">
        <v>0</v>
      </c>
      <c r="R215" s="185">
        <f>Q215*H215</f>
        <v>0</v>
      </c>
      <c r="S215" s="185">
        <v>0</v>
      </c>
      <c r="T215" s="186">
        <f>S215*H215</f>
        <v>0</v>
      </c>
      <c r="U215" s="33"/>
      <c r="V215" s="33"/>
      <c r="W215" s="33"/>
      <c r="X215" s="33"/>
      <c r="Y215" s="33"/>
      <c r="Z215" s="33"/>
      <c r="AA215" s="33"/>
      <c r="AB215" s="33"/>
      <c r="AC215" s="33"/>
      <c r="AD215" s="33"/>
      <c r="AE215" s="33"/>
      <c r="AR215" s="187" t="s">
        <v>151</v>
      </c>
      <c r="AT215" s="187" t="s">
        <v>303</v>
      </c>
      <c r="AU215" s="187" t="s">
        <v>85</v>
      </c>
      <c r="AY215" s="16" t="s">
        <v>150</v>
      </c>
      <c r="BE215" s="188">
        <f>IF(N215="základní",J215,0)</f>
        <v>0</v>
      </c>
      <c r="BF215" s="188">
        <f>IF(N215="snížená",J215,0)</f>
        <v>0</v>
      </c>
      <c r="BG215" s="188">
        <f>IF(N215="zákl. přenesená",J215,0)</f>
        <v>0</v>
      </c>
      <c r="BH215" s="188">
        <f>IF(N215="sníž. přenesená",J215,0)</f>
        <v>0</v>
      </c>
      <c r="BI215" s="188">
        <f>IF(N215="nulová",J215,0)</f>
        <v>0</v>
      </c>
      <c r="BJ215" s="16" t="s">
        <v>83</v>
      </c>
      <c r="BK215" s="188">
        <f>ROUND(I215*H215,2)</f>
        <v>0</v>
      </c>
      <c r="BL215" s="16" t="s">
        <v>151</v>
      </c>
      <c r="BM215" s="187" t="s">
        <v>373</v>
      </c>
    </row>
    <row r="216" spans="1:65" s="2" customFormat="1" ht="29.25" x14ac:dyDescent="0.2">
      <c r="A216" s="33"/>
      <c r="B216" s="34"/>
      <c r="C216" s="35"/>
      <c r="D216" s="191" t="s">
        <v>308</v>
      </c>
      <c r="E216" s="35"/>
      <c r="F216" s="201" t="s">
        <v>374</v>
      </c>
      <c r="G216" s="35"/>
      <c r="H216" s="35"/>
      <c r="I216" s="114"/>
      <c r="J216" s="35"/>
      <c r="K216" s="35"/>
      <c r="L216" s="38"/>
      <c r="M216" s="202"/>
      <c r="N216" s="203"/>
      <c r="O216" s="63"/>
      <c r="P216" s="63"/>
      <c r="Q216" s="63"/>
      <c r="R216" s="63"/>
      <c r="S216" s="63"/>
      <c r="T216" s="64"/>
      <c r="U216" s="33"/>
      <c r="V216" s="33"/>
      <c r="W216" s="33"/>
      <c r="X216" s="33"/>
      <c r="Y216" s="33"/>
      <c r="Z216" s="33"/>
      <c r="AA216" s="33"/>
      <c r="AB216" s="33"/>
      <c r="AC216" s="33"/>
      <c r="AD216" s="33"/>
      <c r="AE216" s="33"/>
      <c r="AT216" s="16" t="s">
        <v>308</v>
      </c>
      <c r="AU216" s="16" t="s">
        <v>85</v>
      </c>
    </row>
    <row r="217" spans="1:65" s="12" customFormat="1" ht="11.25" x14ac:dyDescent="0.2">
      <c r="B217" s="189"/>
      <c r="C217" s="190"/>
      <c r="D217" s="191" t="s">
        <v>153</v>
      </c>
      <c r="E217" s="192" t="s">
        <v>35</v>
      </c>
      <c r="F217" s="193" t="s">
        <v>660</v>
      </c>
      <c r="G217" s="190"/>
      <c r="H217" s="194">
        <v>180</v>
      </c>
      <c r="I217" s="195"/>
      <c r="J217" s="190"/>
      <c r="K217" s="190"/>
      <c r="L217" s="196"/>
      <c r="M217" s="197"/>
      <c r="N217" s="198"/>
      <c r="O217" s="198"/>
      <c r="P217" s="198"/>
      <c r="Q217" s="198"/>
      <c r="R217" s="198"/>
      <c r="S217" s="198"/>
      <c r="T217" s="199"/>
      <c r="AT217" s="200" t="s">
        <v>153</v>
      </c>
      <c r="AU217" s="200" t="s">
        <v>85</v>
      </c>
      <c r="AV217" s="12" t="s">
        <v>85</v>
      </c>
      <c r="AW217" s="12" t="s">
        <v>37</v>
      </c>
      <c r="AX217" s="12" t="s">
        <v>83</v>
      </c>
      <c r="AY217" s="200" t="s">
        <v>150</v>
      </c>
    </row>
    <row r="218" spans="1:65" s="2" customFormat="1" ht="36" customHeight="1" x14ac:dyDescent="0.2">
      <c r="A218" s="33"/>
      <c r="B218" s="34"/>
      <c r="C218" s="220" t="s">
        <v>376</v>
      </c>
      <c r="D218" s="220" t="s">
        <v>303</v>
      </c>
      <c r="E218" s="221" t="s">
        <v>377</v>
      </c>
      <c r="F218" s="222" t="s">
        <v>378</v>
      </c>
      <c r="G218" s="223" t="s">
        <v>348</v>
      </c>
      <c r="H218" s="224">
        <v>180</v>
      </c>
      <c r="I218" s="225"/>
      <c r="J218" s="226">
        <f>ROUND(I218*H218,2)</f>
        <v>0</v>
      </c>
      <c r="K218" s="222" t="s">
        <v>148</v>
      </c>
      <c r="L218" s="38"/>
      <c r="M218" s="227" t="s">
        <v>35</v>
      </c>
      <c r="N218" s="228" t="s">
        <v>47</v>
      </c>
      <c r="O218" s="63"/>
      <c r="P218" s="185">
        <f>O218*H218</f>
        <v>0</v>
      </c>
      <c r="Q218" s="185">
        <v>0</v>
      </c>
      <c r="R218" s="185">
        <f>Q218*H218</f>
        <v>0</v>
      </c>
      <c r="S218" s="185">
        <v>0</v>
      </c>
      <c r="T218" s="186">
        <f>S218*H218</f>
        <v>0</v>
      </c>
      <c r="U218" s="33"/>
      <c r="V218" s="33"/>
      <c r="W218" s="33"/>
      <c r="X218" s="33"/>
      <c r="Y218" s="33"/>
      <c r="Z218" s="33"/>
      <c r="AA218" s="33"/>
      <c r="AB218" s="33"/>
      <c r="AC218" s="33"/>
      <c r="AD218" s="33"/>
      <c r="AE218" s="33"/>
      <c r="AR218" s="187" t="s">
        <v>151</v>
      </c>
      <c r="AT218" s="187" t="s">
        <v>303</v>
      </c>
      <c r="AU218" s="187" t="s">
        <v>85</v>
      </c>
      <c r="AY218" s="16" t="s">
        <v>150</v>
      </c>
      <c r="BE218" s="188">
        <f>IF(N218="základní",J218,0)</f>
        <v>0</v>
      </c>
      <c r="BF218" s="188">
        <f>IF(N218="snížená",J218,0)</f>
        <v>0</v>
      </c>
      <c r="BG218" s="188">
        <f>IF(N218="zákl. přenesená",J218,0)</f>
        <v>0</v>
      </c>
      <c r="BH218" s="188">
        <f>IF(N218="sníž. přenesená",J218,0)</f>
        <v>0</v>
      </c>
      <c r="BI218" s="188">
        <f>IF(N218="nulová",J218,0)</f>
        <v>0</v>
      </c>
      <c r="BJ218" s="16" t="s">
        <v>83</v>
      </c>
      <c r="BK218" s="188">
        <f>ROUND(I218*H218,2)</f>
        <v>0</v>
      </c>
      <c r="BL218" s="16" t="s">
        <v>151</v>
      </c>
      <c r="BM218" s="187" t="s">
        <v>379</v>
      </c>
    </row>
    <row r="219" spans="1:65" s="2" customFormat="1" ht="29.25" x14ac:dyDescent="0.2">
      <c r="A219" s="33"/>
      <c r="B219" s="34"/>
      <c r="C219" s="35"/>
      <c r="D219" s="191" t="s">
        <v>308</v>
      </c>
      <c r="E219" s="35"/>
      <c r="F219" s="201" t="s">
        <v>374</v>
      </c>
      <c r="G219" s="35"/>
      <c r="H219" s="35"/>
      <c r="I219" s="114"/>
      <c r="J219" s="35"/>
      <c r="K219" s="35"/>
      <c r="L219" s="38"/>
      <c r="M219" s="202"/>
      <c r="N219" s="203"/>
      <c r="O219" s="63"/>
      <c r="P219" s="63"/>
      <c r="Q219" s="63"/>
      <c r="R219" s="63"/>
      <c r="S219" s="63"/>
      <c r="T219" s="64"/>
      <c r="U219" s="33"/>
      <c r="V219" s="33"/>
      <c r="W219" s="33"/>
      <c r="X219" s="33"/>
      <c r="Y219" s="33"/>
      <c r="Z219" s="33"/>
      <c r="AA219" s="33"/>
      <c r="AB219" s="33"/>
      <c r="AC219" s="33"/>
      <c r="AD219" s="33"/>
      <c r="AE219" s="33"/>
      <c r="AT219" s="16" t="s">
        <v>308</v>
      </c>
      <c r="AU219" s="16" t="s">
        <v>85</v>
      </c>
    </row>
    <row r="220" spans="1:65" s="12" customFormat="1" ht="11.25" x14ac:dyDescent="0.2">
      <c r="B220" s="189"/>
      <c r="C220" s="190"/>
      <c r="D220" s="191" t="s">
        <v>153</v>
      </c>
      <c r="E220" s="192" t="s">
        <v>35</v>
      </c>
      <c r="F220" s="193" t="s">
        <v>660</v>
      </c>
      <c r="G220" s="190"/>
      <c r="H220" s="194">
        <v>180</v>
      </c>
      <c r="I220" s="195"/>
      <c r="J220" s="190"/>
      <c r="K220" s="190"/>
      <c r="L220" s="196"/>
      <c r="M220" s="197"/>
      <c r="N220" s="198"/>
      <c r="O220" s="198"/>
      <c r="P220" s="198"/>
      <c r="Q220" s="198"/>
      <c r="R220" s="198"/>
      <c r="S220" s="198"/>
      <c r="T220" s="199"/>
      <c r="AT220" s="200" t="s">
        <v>153</v>
      </c>
      <c r="AU220" s="200" t="s">
        <v>85</v>
      </c>
      <c r="AV220" s="12" t="s">
        <v>85</v>
      </c>
      <c r="AW220" s="12" t="s">
        <v>37</v>
      </c>
      <c r="AX220" s="12" t="s">
        <v>83</v>
      </c>
      <c r="AY220" s="200" t="s">
        <v>150</v>
      </c>
    </row>
    <row r="221" spans="1:65" s="2" customFormat="1" ht="60" customHeight="1" x14ac:dyDescent="0.2">
      <c r="A221" s="33"/>
      <c r="B221" s="34"/>
      <c r="C221" s="220" t="s">
        <v>380</v>
      </c>
      <c r="D221" s="220" t="s">
        <v>303</v>
      </c>
      <c r="E221" s="221" t="s">
        <v>381</v>
      </c>
      <c r="F221" s="222" t="s">
        <v>382</v>
      </c>
      <c r="G221" s="223" t="s">
        <v>348</v>
      </c>
      <c r="H221" s="224">
        <v>40</v>
      </c>
      <c r="I221" s="225"/>
      <c r="J221" s="226">
        <f>ROUND(I221*H221,2)</f>
        <v>0</v>
      </c>
      <c r="K221" s="222" t="s">
        <v>148</v>
      </c>
      <c r="L221" s="38"/>
      <c r="M221" s="227" t="s">
        <v>35</v>
      </c>
      <c r="N221" s="228" t="s">
        <v>47</v>
      </c>
      <c r="O221" s="63"/>
      <c r="P221" s="185">
        <f>O221*H221</f>
        <v>0</v>
      </c>
      <c r="Q221" s="185">
        <v>0</v>
      </c>
      <c r="R221" s="185">
        <f>Q221*H221</f>
        <v>0</v>
      </c>
      <c r="S221" s="185">
        <v>0</v>
      </c>
      <c r="T221" s="186">
        <f>S221*H221</f>
        <v>0</v>
      </c>
      <c r="U221" s="33"/>
      <c r="V221" s="33"/>
      <c r="W221" s="33"/>
      <c r="X221" s="33"/>
      <c r="Y221" s="33"/>
      <c r="Z221" s="33"/>
      <c r="AA221" s="33"/>
      <c r="AB221" s="33"/>
      <c r="AC221" s="33"/>
      <c r="AD221" s="33"/>
      <c r="AE221" s="33"/>
      <c r="AR221" s="187" t="s">
        <v>151</v>
      </c>
      <c r="AT221" s="187" t="s">
        <v>303</v>
      </c>
      <c r="AU221" s="187" t="s">
        <v>85</v>
      </c>
      <c r="AY221" s="16" t="s">
        <v>150</v>
      </c>
      <c r="BE221" s="188">
        <f>IF(N221="základní",J221,0)</f>
        <v>0</v>
      </c>
      <c r="BF221" s="188">
        <f>IF(N221="snížená",J221,0)</f>
        <v>0</v>
      </c>
      <c r="BG221" s="188">
        <f>IF(N221="zákl. přenesená",J221,0)</f>
        <v>0</v>
      </c>
      <c r="BH221" s="188">
        <f>IF(N221="sníž. přenesená",J221,0)</f>
        <v>0</v>
      </c>
      <c r="BI221" s="188">
        <f>IF(N221="nulová",J221,0)</f>
        <v>0</v>
      </c>
      <c r="BJ221" s="16" t="s">
        <v>83</v>
      </c>
      <c r="BK221" s="188">
        <f>ROUND(I221*H221,2)</f>
        <v>0</v>
      </c>
      <c r="BL221" s="16" t="s">
        <v>151</v>
      </c>
      <c r="BM221" s="187" t="s">
        <v>383</v>
      </c>
    </row>
    <row r="222" spans="1:65" s="2" customFormat="1" ht="48.75" x14ac:dyDescent="0.2">
      <c r="A222" s="33"/>
      <c r="B222" s="34"/>
      <c r="C222" s="35"/>
      <c r="D222" s="191" t="s">
        <v>308</v>
      </c>
      <c r="E222" s="35"/>
      <c r="F222" s="201" t="s">
        <v>384</v>
      </c>
      <c r="G222" s="35"/>
      <c r="H222" s="35"/>
      <c r="I222" s="114"/>
      <c r="J222" s="35"/>
      <c r="K222" s="35"/>
      <c r="L222" s="38"/>
      <c r="M222" s="202"/>
      <c r="N222" s="203"/>
      <c r="O222" s="63"/>
      <c r="P222" s="63"/>
      <c r="Q222" s="63"/>
      <c r="R222" s="63"/>
      <c r="S222" s="63"/>
      <c r="T222" s="64"/>
      <c r="U222" s="33"/>
      <c r="V222" s="33"/>
      <c r="W222" s="33"/>
      <c r="X222" s="33"/>
      <c r="Y222" s="33"/>
      <c r="Z222" s="33"/>
      <c r="AA222" s="33"/>
      <c r="AB222" s="33"/>
      <c r="AC222" s="33"/>
      <c r="AD222" s="33"/>
      <c r="AE222" s="33"/>
      <c r="AT222" s="16" t="s">
        <v>308</v>
      </c>
      <c r="AU222" s="16" t="s">
        <v>85</v>
      </c>
    </row>
    <row r="223" spans="1:65" s="12" customFormat="1" ht="11.25" x14ac:dyDescent="0.2">
      <c r="B223" s="189"/>
      <c r="C223" s="190"/>
      <c r="D223" s="191" t="s">
        <v>153</v>
      </c>
      <c r="E223" s="192" t="s">
        <v>35</v>
      </c>
      <c r="F223" s="193" t="s">
        <v>350</v>
      </c>
      <c r="G223" s="190"/>
      <c r="H223" s="194">
        <v>40</v>
      </c>
      <c r="I223" s="195"/>
      <c r="J223" s="190"/>
      <c r="K223" s="190"/>
      <c r="L223" s="196"/>
      <c r="M223" s="197"/>
      <c r="N223" s="198"/>
      <c r="O223" s="198"/>
      <c r="P223" s="198"/>
      <c r="Q223" s="198"/>
      <c r="R223" s="198"/>
      <c r="S223" s="198"/>
      <c r="T223" s="199"/>
      <c r="AT223" s="200" t="s">
        <v>153</v>
      </c>
      <c r="AU223" s="200" t="s">
        <v>85</v>
      </c>
      <c r="AV223" s="12" t="s">
        <v>85</v>
      </c>
      <c r="AW223" s="12" t="s">
        <v>37</v>
      </c>
      <c r="AX223" s="12" t="s">
        <v>83</v>
      </c>
      <c r="AY223" s="200" t="s">
        <v>150</v>
      </c>
    </row>
    <row r="224" spans="1:65" s="2" customFormat="1" ht="60" customHeight="1" x14ac:dyDescent="0.2">
      <c r="A224" s="33"/>
      <c r="B224" s="34"/>
      <c r="C224" s="220" t="s">
        <v>431</v>
      </c>
      <c r="D224" s="220" t="s">
        <v>303</v>
      </c>
      <c r="E224" s="221" t="s">
        <v>661</v>
      </c>
      <c r="F224" s="222" t="s">
        <v>662</v>
      </c>
      <c r="G224" s="223" t="s">
        <v>325</v>
      </c>
      <c r="H224" s="224">
        <v>0.03</v>
      </c>
      <c r="I224" s="225"/>
      <c r="J224" s="226">
        <f>ROUND(I224*H224,2)</f>
        <v>0</v>
      </c>
      <c r="K224" s="222" t="s">
        <v>148</v>
      </c>
      <c r="L224" s="38"/>
      <c r="M224" s="227" t="s">
        <v>35</v>
      </c>
      <c r="N224" s="228" t="s">
        <v>47</v>
      </c>
      <c r="O224" s="63"/>
      <c r="P224" s="185">
        <f>O224*H224</f>
        <v>0</v>
      </c>
      <c r="Q224" s="185">
        <v>0</v>
      </c>
      <c r="R224" s="185">
        <f>Q224*H224</f>
        <v>0</v>
      </c>
      <c r="S224" s="185">
        <v>0</v>
      </c>
      <c r="T224" s="186">
        <f>S224*H224</f>
        <v>0</v>
      </c>
      <c r="U224" s="33"/>
      <c r="V224" s="33"/>
      <c r="W224" s="33"/>
      <c r="X224" s="33"/>
      <c r="Y224" s="33"/>
      <c r="Z224" s="33"/>
      <c r="AA224" s="33"/>
      <c r="AB224" s="33"/>
      <c r="AC224" s="33"/>
      <c r="AD224" s="33"/>
      <c r="AE224" s="33"/>
      <c r="AR224" s="187" t="s">
        <v>151</v>
      </c>
      <c r="AT224" s="187" t="s">
        <v>303</v>
      </c>
      <c r="AU224" s="187" t="s">
        <v>85</v>
      </c>
      <c r="AY224" s="16" t="s">
        <v>150</v>
      </c>
      <c r="BE224" s="188">
        <f>IF(N224="základní",J224,0)</f>
        <v>0</v>
      </c>
      <c r="BF224" s="188">
        <f>IF(N224="snížená",J224,0)</f>
        <v>0</v>
      </c>
      <c r="BG224" s="188">
        <f>IF(N224="zákl. přenesená",J224,0)</f>
        <v>0</v>
      </c>
      <c r="BH224" s="188">
        <f>IF(N224="sníž. přenesená",J224,0)</f>
        <v>0</v>
      </c>
      <c r="BI224" s="188">
        <f>IF(N224="nulová",J224,0)</f>
        <v>0</v>
      </c>
      <c r="BJ224" s="16" t="s">
        <v>83</v>
      </c>
      <c r="BK224" s="188">
        <f>ROUND(I224*H224,2)</f>
        <v>0</v>
      </c>
      <c r="BL224" s="16" t="s">
        <v>151</v>
      </c>
      <c r="BM224" s="187" t="s">
        <v>663</v>
      </c>
    </row>
    <row r="225" spans="1:65" s="2" customFormat="1" ht="48.75" x14ac:dyDescent="0.2">
      <c r="A225" s="33"/>
      <c r="B225" s="34"/>
      <c r="C225" s="35"/>
      <c r="D225" s="191" t="s">
        <v>308</v>
      </c>
      <c r="E225" s="35"/>
      <c r="F225" s="201" t="s">
        <v>384</v>
      </c>
      <c r="G225" s="35"/>
      <c r="H225" s="35"/>
      <c r="I225" s="114"/>
      <c r="J225" s="35"/>
      <c r="K225" s="35"/>
      <c r="L225" s="38"/>
      <c r="M225" s="202"/>
      <c r="N225" s="203"/>
      <c r="O225" s="63"/>
      <c r="P225" s="63"/>
      <c r="Q225" s="63"/>
      <c r="R225" s="63"/>
      <c r="S225" s="63"/>
      <c r="T225" s="64"/>
      <c r="U225" s="33"/>
      <c r="V225" s="33"/>
      <c r="W225" s="33"/>
      <c r="X225" s="33"/>
      <c r="Y225" s="33"/>
      <c r="Z225" s="33"/>
      <c r="AA225" s="33"/>
      <c r="AB225" s="33"/>
      <c r="AC225" s="33"/>
      <c r="AD225" s="33"/>
      <c r="AE225" s="33"/>
      <c r="AT225" s="16" t="s">
        <v>308</v>
      </c>
      <c r="AU225" s="16" t="s">
        <v>85</v>
      </c>
    </row>
    <row r="226" spans="1:65" s="12" customFormat="1" ht="11.25" x14ac:dyDescent="0.2">
      <c r="B226" s="189"/>
      <c r="C226" s="190"/>
      <c r="D226" s="191" t="s">
        <v>153</v>
      </c>
      <c r="E226" s="192" t="s">
        <v>35</v>
      </c>
      <c r="F226" s="193" t="s">
        <v>664</v>
      </c>
      <c r="G226" s="190"/>
      <c r="H226" s="194">
        <v>0.03</v>
      </c>
      <c r="I226" s="195"/>
      <c r="J226" s="190"/>
      <c r="K226" s="190"/>
      <c r="L226" s="196"/>
      <c r="M226" s="197"/>
      <c r="N226" s="198"/>
      <c r="O226" s="198"/>
      <c r="P226" s="198"/>
      <c r="Q226" s="198"/>
      <c r="R226" s="198"/>
      <c r="S226" s="198"/>
      <c r="T226" s="199"/>
      <c r="AT226" s="200" t="s">
        <v>153</v>
      </c>
      <c r="AU226" s="200" t="s">
        <v>85</v>
      </c>
      <c r="AV226" s="12" t="s">
        <v>85</v>
      </c>
      <c r="AW226" s="12" t="s">
        <v>37</v>
      </c>
      <c r="AX226" s="12" t="s">
        <v>83</v>
      </c>
      <c r="AY226" s="200" t="s">
        <v>150</v>
      </c>
    </row>
    <row r="227" spans="1:65" s="2" customFormat="1" ht="60" customHeight="1" x14ac:dyDescent="0.2">
      <c r="A227" s="33"/>
      <c r="B227" s="34"/>
      <c r="C227" s="220" t="s">
        <v>511</v>
      </c>
      <c r="D227" s="220" t="s">
        <v>303</v>
      </c>
      <c r="E227" s="221" t="s">
        <v>665</v>
      </c>
      <c r="F227" s="222" t="s">
        <v>666</v>
      </c>
      <c r="G227" s="223" t="s">
        <v>325</v>
      </c>
      <c r="H227" s="224">
        <v>0.01</v>
      </c>
      <c r="I227" s="225"/>
      <c r="J227" s="226">
        <f>ROUND(I227*H227,2)</f>
        <v>0</v>
      </c>
      <c r="K227" s="222" t="s">
        <v>148</v>
      </c>
      <c r="L227" s="38"/>
      <c r="M227" s="227" t="s">
        <v>35</v>
      </c>
      <c r="N227" s="228" t="s">
        <v>47</v>
      </c>
      <c r="O227" s="63"/>
      <c r="P227" s="185">
        <f>O227*H227</f>
        <v>0</v>
      </c>
      <c r="Q227" s="185">
        <v>0</v>
      </c>
      <c r="R227" s="185">
        <f>Q227*H227</f>
        <v>0</v>
      </c>
      <c r="S227" s="185">
        <v>0</v>
      </c>
      <c r="T227" s="186">
        <f>S227*H227</f>
        <v>0</v>
      </c>
      <c r="U227" s="33"/>
      <c r="V227" s="33"/>
      <c r="W227" s="33"/>
      <c r="X227" s="33"/>
      <c r="Y227" s="33"/>
      <c r="Z227" s="33"/>
      <c r="AA227" s="33"/>
      <c r="AB227" s="33"/>
      <c r="AC227" s="33"/>
      <c r="AD227" s="33"/>
      <c r="AE227" s="33"/>
      <c r="AR227" s="187" t="s">
        <v>151</v>
      </c>
      <c r="AT227" s="187" t="s">
        <v>303</v>
      </c>
      <c r="AU227" s="187" t="s">
        <v>85</v>
      </c>
      <c r="AY227" s="16" t="s">
        <v>150</v>
      </c>
      <c r="BE227" s="188">
        <f>IF(N227="základní",J227,0)</f>
        <v>0</v>
      </c>
      <c r="BF227" s="188">
        <f>IF(N227="snížená",J227,0)</f>
        <v>0</v>
      </c>
      <c r="BG227" s="188">
        <f>IF(N227="zákl. přenesená",J227,0)</f>
        <v>0</v>
      </c>
      <c r="BH227" s="188">
        <f>IF(N227="sníž. přenesená",J227,0)</f>
        <v>0</v>
      </c>
      <c r="BI227" s="188">
        <f>IF(N227="nulová",J227,0)</f>
        <v>0</v>
      </c>
      <c r="BJ227" s="16" t="s">
        <v>83</v>
      </c>
      <c r="BK227" s="188">
        <f>ROUND(I227*H227,2)</f>
        <v>0</v>
      </c>
      <c r="BL227" s="16" t="s">
        <v>151</v>
      </c>
      <c r="BM227" s="187" t="s">
        <v>667</v>
      </c>
    </row>
    <row r="228" spans="1:65" s="2" customFormat="1" ht="48.75" x14ac:dyDescent="0.2">
      <c r="A228" s="33"/>
      <c r="B228" s="34"/>
      <c r="C228" s="35"/>
      <c r="D228" s="191" t="s">
        <v>308</v>
      </c>
      <c r="E228" s="35"/>
      <c r="F228" s="201" t="s">
        <v>384</v>
      </c>
      <c r="G228" s="35"/>
      <c r="H228" s="35"/>
      <c r="I228" s="114"/>
      <c r="J228" s="35"/>
      <c r="K228" s="35"/>
      <c r="L228" s="38"/>
      <c r="M228" s="202"/>
      <c r="N228" s="203"/>
      <c r="O228" s="63"/>
      <c r="P228" s="63"/>
      <c r="Q228" s="63"/>
      <c r="R228" s="63"/>
      <c r="S228" s="63"/>
      <c r="T228" s="64"/>
      <c r="U228" s="33"/>
      <c r="V228" s="33"/>
      <c r="W228" s="33"/>
      <c r="X228" s="33"/>
      <c r="Y228" s="33"/>
      <c r="Z228" s="33"/>
      <c r="AA228" s="33"/>
      <c r="AB228" s="33"/>
      <c r="AC228" s="33"/>
      <c r="AD228" s="33"/>
      <c r="AE228" s="33"/>
      <c r="AT228" s="16" t="s">
        <v>308</v>
      </c>
      <c r="AU228" s="16" t="s">
        <v>85</v>
      </c>
    </row>
    <row r="229" spans="1:65" s="12" customFormat="1" ht="11.25" x14ac:dyDescent="0.2">
      <c r="B229" s="189"/>
      <c r="C229" s="190"/>
      <c r="D229" s="191" t="s">
        <v>153</v>
      </c>
      <c r="E229" s="192" t="s">
        <v>35</v>
      </c>
      <c r="F229" s="193" t="s">
        <v>328</v>
      </c>
      <c r="G229" s="190"/>
      <c r="H229" s="194">
        <v>0.01</v>
      </c>
      <c r="I229" s="195"/>
      <c r="J229" s="190"/>
      <c r="K229" s="190"/>
      <c r="L229" s="196"/>
      <c r="M229" s="197"/>
      <c r="N229" s="198"/>
      <c r="O229" s="198"/>
      <c r="P229" s="198"/>
      <c r="Q229" s="198"/>
      <c r="R229" s="198"/>
      <c r="S229" s="198"/>
      <c r="T229" s="199"/>
      <c r="AT229" s="200" t="s">
        <v>153</v>
      </c>
      <c r="AU229" s="200" t="s">
        <v>85</v>
      </c>
      <c r="AV229" s="12" t="s">
        <v>85</v>
      </c>
      <c r="AW229" s="12" t="s">
        <v>37</v>
      </c>
      <c r="AX229" s="12" t="s">
        <v>83</v>
      </c>
      <c r="AY229" s="200" t="s">
        <v>150</v>
      </c>
    </row>
    <row r="230" spans="1:65" s="2" customFormat="1" ht="36" customHeight="1" x14ac:dyDescent="0.2">
      <c r="A230" s="33"/>
      <c r="B230" s="34"/>
      <c r="C230" s="220" t="s">
        <v>387</v>
      </c>
      <c r="D230" s="220" t="s">
        <v>303</v>
      </c>
      <c r="E230" s="221" t="s">
        <v>388</v>
      </c>
      <c r="F230" s="222" t="s">
        <v>389</v>
      </c>
      <c r="G230" s="223" t="s">
        <v>285</v>
      </c>
      <c r="H230" s="224">
        <v>55</v>
      </c>
      <c r="I230" s="225"/>
      <c r="J230" s="226">
        <f>ROUND(I230*H230,2)</f>
        <v>0</v>
      </c>
      <c r="K230" s="222" t="s">
        <v>148</v>
      </c>
      <c r="L230" s="38"/>
      <c r="M230" s="227" t="s">
        <v>35</v>
      </c>
      <c r="N230" s="228" t="s">
        <v>47</v>
      </c>
      <c r="O230" s="63"/>
      <c r="P230" s="185">
        <f>O230*H230</f>
        <v>0</v>
      </c>
      <c r="Q230" s="185">
        <v>0</v>
      </c>
      <c r="R230" s="185">
        <f>Q230*H230</f>
        <v>0</v>
      </c>
      <c r="S230" s="185">
        <v>0</v>
      </c>
      <c r="T230" s="186">
        <f>S230*H230</f>
        <v>0</v>
      </c>
      <c r="U230" s="33"/>
      <c r="V230" s="33"/>
      <c r="W230" s="33"/>
      <c r="X230" s="33"/>
      <c r="Y230" s="33"/>
      <c r="Z230" s="33"/>
      <c r="AA230" s="33"/>
      <c r="AB230" s="33"/>
      <c r="AC230" s="33"/>
      <c r="AD230" s="33"/>
      <c r="AE230" s="33"/>
      <c r="AR230" s="187" t="s">
        <v>151</v>
      </c>
      <c r="AT230" s="187" t="s">
        <v>303</v>
      </c>
      <c r="AU230" s="187" t="s">
        <v>85</v>
      </c>
      <c r="AY230" s="16" t="s">
        <v>150</v>
      </c>
      <c r="BE230" s="188">
        <f>IF(N230="základní",J230,0)</f>
        <v>0</v>
      </c>
      <c r="BF230" s="188">
        <f>IF(N230="snížená",J230,0)</f>
        <v>0</v>
      </c>
      <c r="BG230" s="188">
        <f>IF(N230="zákl. přenesená",J230,0)</f>
        <v>0</v>
      </c>
      <c r="BH230" s="188">
        <f>IF(N230="sníž. přenesená",J230,0)</f>
        <v>0</v>
      </c>
      <c r="BI230" s="188">
        <f>IF(N230="nulová",J230,0)</f>
        <v>0</v>
      </c>
      <c r="BJ230" s="16" t="s">
        <v>83</v>
      </c>
      <c r="BK230" s="188">
        <f>ROUND(I230*H230,2)</f>
        <v>0</v>
      </c>
      <c r="BL230" s="16" t="s">
        <v>151</v>
      </c>
      <c r="BM230" s="187" t="s">
        <v>390</v>
      </c>
    </row>
    <row r="231" spans="1:65" s="2" customFormat="1" ht="29.25" x14ac:dyDescent="0.2">
      <c r="A231" s="33"/>
      <c r="B231" s="34"/>
      <c r="C231" s="35"/>
      <c r="D231" s="191" t="s">
        <v>308</v>
      </c>
      <c r="E231" s="35"/>
      <c r="F231" s="201" t="s">
        <v>391</v>
      </c>
      <c r="G231" s="35"/>
      <c r="H231" s="35"/>
      <c r="I231" s="114"/>
      <c r="J231" s="35"/>
      <c r="K231" s="35"/>
      <c r="L231" s="38"/>
      <c r="M231" s="202"/>
      <c r="N231" s="203"/>
      <c r="O231" s="63"/>
      <c r="P231" s="63"/>
      <c r="Q231" s="63"/>
      <c r="R231" s="63"/>
      <c r="S231" s="63"/>
      <c r="T231" s="64"/>
      <c r="U231" s="33"/>
      <c r="V231" s="33"/>
      <c r="W231" s="33"/>
      <c r="X231" s="33"/>
      <c r="Y231" s="33"/>
      <c r="Z231" s="33"/>
      <c r="AA231" s="33"/>
      <c r="AB231" s="33"/>
      <c r="AC231" s="33"/>
      <c r="AD231" s="33"/>
      <c r="AE231" s="33"/>
      <c r="AT231" s="16" t="s">
        <v>308</v>
      </c>
      <c r="AU231" s="16" t="s">
        <v>85</v>
      </c>
    </row>
    <row r="232" spans="1:65" s="2" customFormat="1" ht="19.5" x14ac:dyDescent="0.2">
      <c r="A232" s="33"/>
      <c r="B232" s="34"/>
      <c r="C232" s="35"/>
      <c r="D232" s="191" t="s">
        <v>159</v>
      </c>
      <c r="E232" s="35"/>
      <c r="F232" s="201" t="s">
        <v>668</v>
      </c>
      <c r="G232" s="35"/>
      <c r="H232" s="35"/>
      <c r="I232" s="114"/>
      <c r="J232" s="35"/>
      <c r="K232" s="35"/>
      <c r="L232" s="38"/>
      <c r="M232" s="202"/>
      <c r="N232" s="203"/>
      <c r="O232" s="63"/>
      <c r="P232" s="63"/>
      <c r="Q232" s="63"/>
      <c r="R232" s="63"/>
      <c r="S232" s="63"/>
      <c r="T232" s="64"/>
      <c r="U232" s="33"/>
      <c r="V232" s="33"/>
      <c r="W232" s="33"/>
      <c r="X232" s="33"/>
      <c r="Y232" s="33"/>
      <c r="Z232" s="33"/>
      <c r="AA232" s="33"/>
      <c r="AB232" s="33"/>
      <c r="AC232" s="33"/>
      <c r="AD232" s="33"/>
      <c r="AE232" s="33"/>
      <c r="AT232" s="16" t="s">
        <v>159</v>
      </c>
      <c r="AU232" s="16" t="s">
        <v>85</v>
      </c>
    </row>
    <row r="233" spans="1:65" s="12" customFormat="1" ht="11.25" x14ac:dyDescent="0.2">
      <c r="B233" s="189"/>
      <c r="C233" s="190"/>
      <c r="D233" s="191" t="s">
        <v>153</v>
      </c>
      <c r="E233" s="192" t="s">
        <v>35</v>
      </c>
      <c r="F233" s="193" t="s">
        <v>669</v>
      </c>
      <c r="G233" s="190"/>
      <c r="H233" s="194">
        <v>55</v>
      </c>
      <c r="I233" s="195"/>
      <c r="J233" s="190"/>
      <c r="K233" s="190"/>
      <c r="L233" s="196"/>
      <c r="M233" s="197"/>
      <c r="N233" s="198"/>
      <c r="O233" s="198"/>
      <c r="P233" s="198"/>
      <c r="Q233" s="198"/>
      <c r="R233" s="198"/>
      <c r="S233" s="198"/>
      <c r="T233" s="199"/>
      <c r="AT233" s="200" t="s">
        <v>153</v>
      </c>
      <c r="AU233" s="200" t="s">
        <v>85</v>
      </c>
      <c r="AV233" s="12" t="s">
        <v>85</v>
      </c>
      <c r="AW233" s="12" t="s">
        <v>37</v>
      </c>
      <c r="AX233" s="12" t="s">
        <v>83</v>
      </c>
      <c r="AY233" s="200" t="s">
        <v>150</v>
      </c>
    </row>
    <row r="234" spans="1:65" s="2" customFormat="1" ht="36" customHeight="1" x14ac:dyDescent="0.2">
      <c r="A234" s="33"/>
      <c r="B234" s="34"/>
      <c r="C234" s="220" t="s">
        <v>394</v>
      </c>
      <c r="D234" s="220" t="s">
        <v>303</v>
      </c>
      <c r="E234" s="221" t="s">
        <v>395</v>
      </c>
      <c r="F234" s="222" t="s">
        <v>396</v>
      </c>
      <c r="G234" s="223" t="s">
        <v>306</v>
      </c>
      <c r="H234" s="224">
        <v>3.0249999999999999</v>
      </c>
      <c r="I234" s="225"/>
      <c r="J234" s="226">
        <f>ROUND(I234*H234,2)</f>
        <v>0</v>
      </c>
      <c r="K234" s="222" t="s">
        <v>148</v>
      </c>
      <c r="L234" s="38"/>
      <c r="M234" s="227" t="s">
        <v>35</v>
      </c>
      <c r="N234" s="228" t="s">
        <v>47</v>
      </c>
      <c r="O234" s="63"/>
      <c r="P234" s="185">
        <f>O234*H234</f>
        <v>0</v>
      </c>
      <c r="Q234" s="185">
        <v>0</v>
      </c>
      <c r="R234" s="185">
        <f>Q234*H234</f>
        <v>0</v>
      </c>
      <c r="S234" s="185">
        <v>0</v>
      </c>
      <c r="T234" s="186">
        <f>S234*H234</f>
        <v>0</v>
      </c>
      <c r="U234" s="33"/>
      <c r="V234" s="33"/>
      <c r="W234" s="33"/>
      <c r="X234" s="33"/>
      <c r="Y234" s="33"/>
      <c r="Z234" s="33"/>
      <c r="AA234" s="33"/>
      <c r="AB234" s="33"/>
      <c r="AC234" s="33"/>
      <c r="AD234" s="33"/>
      <c r="AE234" s="33"/>
      <c r="AR234" s="187" t="s">
        <v>151</v>
      </c>
      <c r="AT234" s="187" t="s">
        <v>303</v>
      </c>
      <c r="AU234" s="187" t="s">
        <v>85</v>
      </c>
      <c r="AY234" s="16" t="s">
        <v>150</v>
      </c>
      <c r="BE234" s="188">
        <f>IF(N234="základní",J234,0)</f>
        <v>0</v>
      </c>
      <c r="BF234" s="188">
        <f>IF(N234="snížená",J234,0)</f>
        <v>0</v>
      </c>
      <c r="BG234" s="188">
        <f>IF(N234="zákl. přenesená",J234,0)</f>
        <v>0</v>
      </c>
      <c r="BH234" s="188">
        <f>IF(N234="sníž. přenesená",J234,0)</f>
        <v>0</v>
      </c>
      <c r="BI234" s="188">
        <f>IF(N234="nulová",J234,0)</f>
        <v>0</v>
      </c>
      <c r="BJ234" s="16" t="s">
        <v>83</v>
      </c>
      <c r="BK234" s="188">
        <f>ROUND(I234*H234,2)</f>
        <v>0</v>
      </c>
      <c r="BL234" s="16" t="s">
        <v>151</v>
      </c>
      <c r="BM234" s="187" t="s">
        <v>397</v>
      </c>
    </row>
    <row r="235" spans="1:65" s="2" customFormat="1" ht="39" x14ac:dyDescent="0.2">
      <c r="A235" s="33"/>
      <c r="B235" s="34"/>
      <c r="C235" s="35"/>
      <c r="D235" s="191" t="s">
        <v>308</v>
      </c>
      <c r="E235" s="35"/>
      <c r="F235" s="201" t="s">
        <v>398</v>
      </c>
      <c r="G235" s="35"/>
      <c r="H235" s="35"/>
      <c r="I235" s="114"/>
      <c r="J235" s="35"/>
      <c r="K235" s="35"/>
      <c r="L235" s="38"/>
      <c r="M235" s="202"/>
      <c r="N235" s="203"/>
      <c r="O235" s="63"/>
      <c r="P235" s="63"/>
      <c r="Q235" s="63"/>
      <c r="R235" s="63"/>
      <c r="S235" s="63"/>
      <c r="T235" s="64"/>
      <c r="U235" s="33"/>
      <c r="V235" s="33"/>
      <c r="W235" s="33"/>
      <c r="X235" s="33"/>
      <c r="Y235" s="33"/>
      <c r="Z235" s="33"/>
      <c r="AA235" s="33"/>
      <c r="AB235" s="33"/>
      <c r="AC235" s="33"/>
      <c r="AD235" s="33"/>
      <c r="AE235" s="33"/>
      <c r="AT235" s="16" t="s">
        <v>308</v>
      </c>
      <c r="AU235" s="16" t="s">
        <v>85</v>
      </c>
    </row>
    <row r="236" spans="1:65" s="2" customFormat="1" ht="19.5" x14ac:dyDescent="0.2">
      <c r="A236" s="33"/>
      <c r="B236" s="34"/>
      <c r="C236" s="35"/>
      <c r="D236" s="191" t="s">
        <v>159</v>
      </c>
      <c r="E236" s="35"/>
      <c r="F236" s="201" t="s">
        <v>668</v>
      </c>
      <c r="G236" s="35"/>
      <c r="H236" s="35"/>
      <c r="I236" s="114"/>
      <c r="J236" s="35"/>
      <c r="K236" s="35"/>
      <c r="L236" s="38"/>
      <c r="M236" s="202"/>
      <c r="N236" s="203"/>
      <c r="O236" s="63"/>
      <c r="P236" s="63"/>
      <c r="Q236" s="63"/>
      <c r="R236" s="63"/>
      <c r="S236" s="63"/>
      <c r="T236" s="64"/>
      <c r="U236" s="33"/>
      <c r="V236" s="33"/>
      <c r="W236" s="33"/>
      <c r="X236" s="33"/>
      <c r="Y236" s="33"/>
      <c r="Z236" s="33"/>
      <c r="AA236" s="33"/>
      <c r="AB236" s="33"/>
      <c r="AC236" s="33"/>
      <c r="AD236" s="33"/>
      <c r="AE236" s="33"/>
      <c r="AT236" s="16" t="s">
        <v>159</v>
      </c>
      <c r="AU236" s="16" t="s">
        <v>85</v>
      </c>
    </row>
    <row r="237" spans="1:65" s="12" customFormat="1" ht="11.25" x14ac:dyDescent="0.2">
      <c r="B237" s="189"/>
      <c r="C237" s="190"/>
      <c r="D237" s="191" t="s">
        <v>153</v>
      </c>
      <c r="E237" s="192" t="s">
        <v>35</v>
      </c>
      <c r="F237" s="193" t="s">
        <v>670</v>
      </c>
      <c r="G237" s="190"/>
      <c r="H237" s="194">
        <v>3.0249999999999999</v>
      </c>
      <c r="I237" s="195"/>
      <c r="J237" s="190"/>
      <c r="K237" s="190"/>
      <c r="L237" s="196"/>
      <c r="M237" s="197"/>
      <c r="N237" s="198"/>
      <c r="O237" s="198"/>
      <c r="P237" s="198"/>
      <c r="Q237" s="198"/>
      <c r="R237" s="198"/>
      <c r="S237" s="198"/>
      <c r="T237" s="199"/>
      <c r="AT237" s="200" t="s">
        <v>153</v>
      </c>
      <c r="AU237" s="200" t="s">
        <v>85</v>
      </c>
      <c r="AV237" s="12" t="s">
        <v>85</v>
      </c>
      <c r="AW237" s="12" t="s">
        <v>37</v>
      </c>
      <c r="AX237" s="12" t="s">
        <v>83</v>
      </c>
      <c r="AY237" s="200" t="s">
        <v>150</v>
      </c>
    </row>
    <row r="238" spans="1:65" s="2" customFormat="1" ht="36" customHeight="1" x14ac:dyDescent="0.2">
      <c r="A238" s="33"/>
      <c r="B238" s="34"/>
      <c r="C238" s="220" t="s">
        <v>400</v>
      </c>
      <c r="D238" s="220" t="s">
        <v>303</v>
      </c>
      <c r="E238" s="221" t="s">
        <v>401</v>
      </c>
      <c r="F238" s="222" t="s">
        <v>402</v>
      </c>
      <c r="G238" s="223" t="s">
        <v>285</v>
      </c>
      <c r="H238" s="224">
        <v>55</v>
      </c>
      <c r="I238" s="225"/>
      <c r="J238" s="226">
        <f>ROUND(I238*H238,2)</f>
        <v>0</v>
      </c>
      <c r="K238" s="222" t="s">
        <v>148</v>
      </c>
      <c r="L238" s="38"/>
      <c r="M238" s="227" t="s">
        <v>35</v>
      </c>
      <c r="N238" s="228" t="s">
        <v>47</v>
      </c>
      <c r="O238" s="63"/>
      <c r="P238" s="185">
        <f>O238*H238</f>
        <v>0</v>
      </c>
      <c r="Q238" s="185">
        <v>0</v>
      </c>
      <c r="R238" s="185">
        <f>Q238*H238</f>
        <v>0</v>
      </c>
      <c r="S238" s="185">
        <v>0</v>
      </c>
      <c r="T238" s="186">
        <f>S238*H238</f>
        <v>0</v>
      </c>
      <c r="U238" s="33"/>
      <c r="V238" s="33"/>
      <c r="W238" s="33"/>
      <c r="X238" s="33"/>
      <c r="Y238" s="33"/>
      <c r="Z238" s="33"/>
      <c r="AA238" s="33"/>
      <c r="AB238" s="33"/>
      <c r="AC238" s="33"/>
      <c r="AD238" s="33"/>
      <c r="AE238" s="33"/>
      <c r="AR238" s="187" t="s">
        <v>151</v>
      </c>
      <c r="AT238" s="187" t="s">
        <v>303</v>
      </c>
      <c r="AU238" s="187" t="s">
        <v>85</v>
      </c>
      <c r="AY238" s="16" t="s">
        <v>150</v>
      </c>
      <c r="BE238" s="188">
        <f>IF(N238="základní",J238,0)</f>
        <v>0</v>
      </c>
      <c r="BF238" s="188">
        <f>IF(N238="snížená",J238,0)</f>
        <v>0</v>
      </c>
      <c r="BG238" s="188">
        <f>IF(N238="zákl. přenesená",J238,0)</f>
        <v>0</v>
      </c>
      <c r="BH238" s="188">
        <f>IF(N238="sníž. přenesená",J238,0)</f>
        <v>0</v>
      </c>
      <c r="BI238" s="188">
        <f>IF(N238="nulová",J238,0)</f>
        <v>0</v>
      </c>
      <c r="BJ238" s="16" t="s">
        <v>83</v>
      </c>
      <c r="BK238" s="188">
        <f>ROUND(I238*H238,2)</f>
        <v>0</v>
      </c>
      <c r="BL238" s="16" t="s">
        <v>151</v>
      </c>
      <c r="BM238" s="187" t="s">
        <v>403</v>
      </c>
    </row>
    <row r="239" spans="1:65" s="2" customFormat="1" ht="29.25" x14ac:dyDescent="0.2">
      <c r="A239" s="33"/>
      <c r="B239" s="34"/>
      <c r="C239" s="35"/>
      <c r="D239" s="191" t="s">
        <v>308</v>
      </c>
      <c r="E239" s="35"/>
      <c r="F239" s="201" t="s">
        <v>404</v>
      </c>
      <c r="G239" s="35"/>
      <c r="H239" s="35"/>
      <c r="I239" s="114"/>
      <c r="J239" s="35"/>
      <c r="K239" s="35"/>
      <c r="L239" s="38"/>
      <c r="M239" s="202"/>
      <c r="N239" s="203"/>
      <c r="O239" s="63"/>
      <c r="P239" s="63"/>
      <c r="Q239" s="63"/>
      <c r="R239" s="63"/>
      <c r="S239" s="63"/>
      <c r="T239" s="64"/>
      <c r="U239" s="33"/>
      <c r="V239" s="33"/>
      <c r="W239" s="33"/>
      <c r="X239" s="33"/>
      <c r="Y239" s="33"/>
      <c r="Z239" s="33"/>
      <c r="AA239" s="33"/>
      <c r="AB239" s="33"/>
      <c r="AC239" s="33"/>
      <c r="AD239" s="33"/>
      <c r="AE239" s="33"/>
      <c r="AT239" s="16" t="s">
        <v>308</v>
      </c>
      <c r="AU239" s="16" t="s">
        <v>85</v>
      </c>
    </row>
    <row r="240" spans="1:65" s="2" customFormat="1" ht="19.5" x14ac:dyDescent="0.2">
      <c r="A240" s="33"/>
      <c r="B240" s="34"/>
      <c r="C240" s="35"/>
      <c r="D240" s="191" t="s">
        <v>159</v>
      </c>
      <c r="E240" s="35"/>
      <c r="F240" s="201" t="s">
        <v>668</v>
      </c>
      <c r="G240" s="35"/>
      <c r="H240" s="35"/>
      <c r="I240" s="114"/>
      <c r="J240" s="35"/>
      <c r="K240" s="35"/>
      <c r="L240" s="38"/>
      <c r="M240" s="202"/>
      <c r="N240" s="203"/>
      <c r="O240" s="63"/>
      <c r="P240" s="63"/>
      <c r="Q240" s="63"/>
      <c r="R240" s="63"/>
      <c r="S240" s="63"/>
      <c r="T240" s="64"/>
      <c r="U240" s="33"/>
      <c r="V240" s="33"/>
      <c r="W240" s="33"/>
      <c r="X240" s="33"/>
      <c r="Y240" s="33"/>
      <c r="Z240" s="33"/>
      <c r="AA240" s="33"/>
      <c r="AB240" s="33"/>
      <c r="AC240" s="33"/>
      <c r="AD240" s="33"/>
      <c r="AE240" s="33"/>
      <c r="AT240" s="16" t="s">
        <v>159</v>
      </c>
      <c r="AU240" s="16" t="s">
        <v>85</v>
      </c>
    </row>
    <row r="241" spans="1:65" s="12" customFormat="1" ht="11.25" x14ac:dyDescent="0.2">
      <c r="B241" s="189"/>
      <c r="C241" s="190"/>
      <c r="D241" s="191" t="s">
        <v>153</v>
      </c>
      <c r="E241" s="192" t="s">
        <v>35</v>
      </c>
      <c r="F241" s="193" t="s">
        <v>581</v>
      </c>
      <c r="G241" s="190"/>
      <c r="H241" s="194">
        <v>55</v>
      </c>
      <c r="I241" s="195"/>
      <c r="J241" s="190"/>
      <c r="K241" s="190"/>
      <c r="L241" s="196"/>
      <c r="M241" s="197"/>
      <c r="N241" s="198"/>
      <c r="O241" s="198"/>
      <c r="P241" s="198"/>
      <c r="Q241" s="198"/>
      <c r="R241" s="198"/>
      <c r="S241" s="198"/>
      <c r="T241" s="199"/>
      <c r="AT241" s="200" t="s">
        <v>153</v>
      </c>
      <c r="AU241" s="200" t="s">
        <v>85</v>
      </c>
      <c r="AV241" s="12" t="s">
        <v>85</v>
      </c>
      <c r="AW241" s="12" t="s">
        <v>37</v>
      </c>
      <c r="AX241" s="12" t="s">
        <v>83</v>
      </c>
      <c r="AY241" s="200" t="s">
        <v>150</v>
      </c>
    </row>
    <row r="242" spans="1:65" s="2" customFormat="1" ht="24" customHeight="1" x14ac:dyDescent="0.2">
      <c r="A242" s="33"/>
      <c r="B242" s="34"/>
      <c r="C242" s="220" t="s">
        <v>671</v>
      </c>
      <c r="D242" s="220" t="s">
        <v>303</v>
      </c>
      <c r="E242" s="221" t="s">
        <v>406</v>
      </c>
      <c r="F242" s="222" t="s">
        <v>407</v>
      </c>
      <c r="G242" s="223" t="s">
        <v>291</v>
      </c>
      <c r="H242" s="224">
        <v>8.3409999999999993</v>
      </c>
      <c r="I242" s="225"/>
      <c r="J242" s="226">
        <f>ROUND(I242*H242,2)</f>
        <v>0</v>
      </c>
      <c r="K242" s="222" t="s">
        <v>148</v>
      </c>
      <c r="L242" s="38"/>
      <c r="M242" s="227" t="s">
        <v>35</v>
      </c>
      <c r="N242" s="228" t="s">
        <v>47</v>
      </c>
      <c r="O242" s="63"/>
      <c r="P242" s="185">
        <f>O242*H242</f>
        <v>0</v>
      </c>
      <c r="Q242" s="185">
        <v>0</v>
      </c>
      <c r="R242" s="185">
        <f>Q242*H242</f>
        <v>0</v>
      </c>
      <c r="S242" s="185">
        <v>0</v>
      </c>
      <c r="T242" s="186">
        <f>S242*H242</f>
        <v>0</v>
      </c>
      <c r="U242" s="33"/>
      <c r="V242" s="33"/>
      <c r="W242" s="33"/>
      <c r="X242" s="33"/>
      <c r="Y242" s="33"/>
      <c r="Z242" s="33"/>
      <c r="AA242" s="33"/>
      <c r="AB242" s="33"/>
      <c r="AC242" s="33"/>
      <c r="AD242" s="33"/>
      <c r="AE242" s="33"/>
      <c r="AR242" s="187" t="s">
        <v>151</v>
      </c>
      <c r="AT242" s="187" t="s">
        <v>303</v>
      </c>
      <c r="AU242" s="187" t="s">
        <v>85</v>
      </c>
      <c r="AY242" s="16" t="s">
        <v>150</v>
      </c>
      <c r="BE242" s="188">
        <f>IF(N242="základní",J242,0)</f>
        <v>0</v>
      </c>
      <c r="BF242" s="188">
        <f>IF(N242="snížená",J242,0)</f>
        <v>0</v>
      </c>
      <c r="BG242" s="188">
        <f>IF(N242="zákl. přenesená",J242,0)</f>
        <v>0</v>
      </c>
      <c r="BH242" s="188">
        <f>IF(N242="sníž. přenesená",J242,0)</f>
        <v>0</v>
      </c>
      <c r="BI242" s="188">
        <f>IF(N242="nulová",J242,0)</f>
        <v>0</v>
      </c>
      <c r="BJ242" s="16" t="s">
        <v>83</v>
      </c>
      <c r="BK242" s="188">
        <f>ROUND(I242*H242,2)</f>
        <v>0</v>
      </c>
      <c r="BL242" s="16" t="s">
        <v>151</v>
      </c>
      <c r="BM242" s="187" t="s">
        <v>672</v>
      </c>
    </row>
    <row r="243" spans="1:65" s="2" customFormat="1" ht="19.5" x14ac:dyDescent="0.2">
      <c r="A243" s="33"/>
      <c r="B243" s="34"/>
      <c r="C243" s="35"/>
      <c r="D243" s="191" t="s">
        <v>308</v>
      </c>
      <c r="E243" s="35"/>
      <c r="F243" s="201" t="s">
        <v>409</v>
      </c>
      <c r="G243" s="35"/>
      <c r="H243" s="35"/>
      <c r="I243" s="114"/>
      <c r="J243" s="35"/>
      <c r="K243" s="35"/>
      <c r="L243" s="38"/>
      <c r="M243" s="202"/>
      <c r="N243" s="203"/>
      <c r="O243" s="63"/>
      <c r="P243" s="63"/>
      <c r="Q243" s="63"/>
      <c r="R243" s="63"/>
      <c r="S243" s="63"/>
      <c r="T243" s="64"/>
      <c r="U243" s="33"/>
      <c r="V243" s="33"/>
      <c r="W243" s="33"/>
      <c r="X243" s="33"/>
      <c r="Y243" s="33"/>
      <c r="Z243" s="33"/>
      <c r="AA243" s="33"/>
      <c r="AB243" s="33"/>
      <c r="AC243" s="33"/>
      <c r="AD243" s="33"/>
      <c r="AE243" s="33"/>
      <c r="AT243" s="16" t="s">
        <v>308</v>
      </c>
      <c r="AU243" s="16" t="s">
        <v>85</v>
      </c>
    </row>
    <row r="244" spans="1:65" s="2" customFormat="1" ht="19.5" x14ac:dyDescent="0.2">
      <c r="A244" s="33"/>
      <c r="B244" s="34"/>
      <c r="C244" s="35"/>
      <c r="D244" s="191" t="s">
        <v>159</v>
      </c>
      <c r="E244" s="35"/>
      <c r="F244" s="201" t="s">
        <v>673</v>
      </c>
      <c r="G244" s="35"/>
      <c r="H244" s="35"/>
      <c r="I244" s="114"/>
      <c r="J244" s="35"/>
      <c r="K244" s="35"/>
      <c r="L244" s="38"/>
      <c r="M244" s="202"/>
      <c r="N244" s="203"/>
      <c r="O244" s="63"/>
      <c r="P244" s="63"/>
      <c r="Q244" s="63"/>
      <c r="R244" s="63"/>
      <c r="S244" s="63"/>
      <c r="T244" s="64"/>
      <c r="U244" s="33"/>
      <c r="V244" s="33"/>
      <c r="W244" s="33"/>
      <c r="X244" s="33"/>
      <c r="Y244" s="33"/>
      <c r="Z244" s="33"/>
      <c r="AA244" s="33"/>
      <c r="AB244" s="33"/>
      <c r="AC244" s="33"/>
      <c r="AD244" s="33"/>
      <c r="AE244" s="33"/>
      <c r="AT244" s="16" t="s">
        <v>159</v>
      </c>
      <c r="AU244" s="16" t="s">
        <v>85</v>
      </c>
    </row>
    <row r="245" spans="1:65" s="12" customFormat="1" ht="11.25" x14ac:dyDescent="0.2">
      <c r="B245" s="189"/>
      <c r="C245" s="190"/>
      <c r="D245" s="191" t="s">
        <v>153</v>
      </c>
      <c r="E245" s="192" t="s">
        <v>35</v>
      </c>
      <c r="F245" s="193" t="s">
        <v>674</v>
      </c>
      <c r="G245" s="190"/>
      <c r="H245" s="194">
        <v>8.3409999999999993</v>
      </c>
      <c r="I245" s="195"/>
      <c r="J245" s="190"/>
      <c r="K245" s="190"/>
      <c r="L245" s="196"/>
      <c r="M245" s="197"/>
      <c r="N245" s="198"/>
      <c r="O245" s="198"/>
      <c r="P245" s="198"/>
      <c r="Q245" s="198"/>
      <c r="R245" s="198"/>
      <c r="S245" s="198"/>
      <c r="T245" s="199"/>
      <c r="AT245" s="200" t="s">
        <v>153</v>
      </c>
      <c r="AU245" s="200" t="s">
        <v>85</v>
      </c>
      <c r="AV245" s="12" t="s">
        <v>85</v>
      </c>
      <c r="AW245" s="12" t="s">
        <v>37</v>
      </c>
      <c r="AX245" s="12" t="s">
        <v>83</v>
      </c>
      <c r="AY245" s="200" t="s">
        <v>150</v>
      </c>
    </row>
    <row r="246" spans="1:65" s="13" customFormat="1" ht="25.9" customHeight="1" x14ac:dyDescent="0.2">
      <c r="B246" s="204"/>
      <c r="C246" s="205"/>
      <c r="D246" s="206" t="s">
        <v>75</v>
      </c>
      <c r="E246" s="207" t="s">
        <v>412</v>
      </c>
      <c r="F246" s="207" t="s">
        <v>413</v>
      </c>
      <c r="G246" s="205"/>
      <c r="H246" s="205"/>
      <c r="I246" s="208"/>
      <c r="J246" s="209">
        <f>BK246</f>
        <v>0</v>
      </c>
      <c r="K246" s="205"/>
      <c r="L246" s="210"/>
      <c r="M246" s="211"/>
      <c r="N246" s="212"/>
      <c r="O246" s="212"/>
      <c r="P246" s="213">
        <f>SUM(P247:P302)</f>
        <v>0</v>
      </c>
      <c r="Q246" s="212"/>
      <c r="R246" s="213">
        <f>SUM(R247:R302)</f>
        <v>0</v>
      </c>
      <c r="S246" s="212"/>
      <c r="T246" s="214">
        <f>SUM(T247:T302)</f>
        <v>0</v>
      </c>
      <c r="AR246" s="215" t="s">
        <v>151</v>
      </c>
      <c r="AT246" s="216" t="s">
        <v>75</v>
      </c>
      <c r="AU246" s="216" t="s">
        <v>76</v>
      </c>
      <c r="AY246" s="215" t="s">
        <v>150</v>
      </c>
      <c r="BK246" s="217">
        <f>SUM(BK247:BK302)</f>
        <v>0</v>
      </c>
    </row>
    <row r="247" spans="1:65" s="2" customFormat="1" ht="36" customHeight="1" x14ac:dyDescent="0.2">
      <c r="A247" s="33"/>
      <c r="B247" s="34"/>
      <c r="C247" s="220" t="s">
        <v>414</v>
      </c>
      <c r="D247" s="220" t="s">
        <v>303</v>
      </c>
      <c r="E247" s="221" t="s">
        <v>415</v>
      </c>
      <c r="F247" s="222" t="s">
        <v>590</v>
      </c>
      <c r="G247" s="223" t="s">
        <v>147</v>
      </c>
      <c r="H247" s="224">
        <v>1</v>
      </c>
      <c r="I247" s="225"/>
      <c r="J247" s="226">
        <f t="shared" ref="J247:J265" si="0">ROUND(I247*H247,2)</f>
        <v>0</v>
      </c>
      <c r="K247" s="222" t="s">
        <v>148</v>
      </c>
      <c r="L247" s="38"/>
      <c r="M247" s="227" t="s">
        <v>35</v>
      </c>
      <c r="N247" s="228" t="s">
        <v>47</v>
      </c>
      <c r="O247" s="63"/>
      <c r="P247" s="185">
        <f t="shared" ref="P247:P265" si="1">O247*H247</f>
        <v>0</v>
      </c>
      <c r="Q247" s="185">
        <v>0</v>
      </c>
      <c r="R247" s="185">
        <f t="shared" ref="R247:R265" si="2">Q247*H247</f>
        <v>0</v>
      </c>
      <c r="S247" s="185">
        <v>0</v>
      </c>
      <c r="T247" s="186">
        <f t="shared" ref="T247:T265" si="3">S247*H247</f>
        <v>0</v>
      </c>
      <c r="U247" s="33"/>
      <c r="V247" s="33"/>
      <c r="W247" s="33"/>
      <c r="X247" s="33"/>
      <c r="Y247" s="33"/>
      <c r="Z247" s="33"/>
      <c r="AA247" s="33"/>
      <c r="AB247" s="33"/>
      <c r="AC247" s="33"/>
      <c r="AD247" s="33"/>
      <c r="AE247" s="33"/>
      <c r="AR247" s="187" t="s">
        <v>417</v>
      </c>
      <c r="AT247" s="187" t="s">
        <v>303</v>
      </c>
      <c r="AU247" s="187" t="s">
        <v>83</v>
      </c>
      <c r="AY247" s="16" t="s">
        <v>150</v>
      </c>
      <c r="BE247" s="188">
        <f t="shared" ref="BE247:BE265" si="4">IF(N247="základní",J247,0)</f>
        <v>0</v>
      </c>
      <c r="BF247" s="188">
        <f t="shared" ref="BF247:BF265" si="5">IF(N247="snížená",J247,0)</f>
        <v>0</v>
      </c>
      <c r="BG247" s="188">
        <f t="shared" ref="BG247:BG265" si="6">IF(N247="zákl. přenesená",J247,0)</f>
        <v>0</v>
      </c>
      <c r="BH247" s="188">
        <f t="shared" ref="BH247:BH265" si="7">IF(N247="sníž. přenesená",J247,0)</f>
        <v>0</v>
      </c>
      <c r="BI247" s="188">
        <f t="shared" ref="BI247:BI265" si="8">IF(N247="nulová",J247,0)</f>
        <v>0</v>
      </c>
      <c r="BJ247" s="16" t="s">
        <v>83</v>
      </c>
      <c r="BK247" s="188">
        <f t="shared" ref="BK247:BK265" si="9">ROUND(I247*H247,2)</f>
        <v>0</v>
      </c>
      <c r="BL247" s="16" t="s">
        <v>417</v>
      </c>
      <c r="BM247" s="187" t="s">
        <v>675</v>
      </c>
    </row>
    <row r="248" spans="1:65" s="2" customFormat="1" ht="60" customHeight="1" x14ac:dyDescent="0.2">
      <c r="A248" s="33"/>
      <c r="B248" s="34"/>
      <c r="C248" s="220" t="s">
        <v>589</v>
      </c>
      <c r="D248" s="220" t="s">
        <v>303</v>
      </c>
      <c r="E248" s="221" t="s">
        <v>592</v>
      </c>
      <c r="F248" s="222" t="s">
        <v>593</v>
      </c>
      <c r="G248" s="223" t="s">
        <v>147</v>
      </c>
      <c r="H248" s="224">
        <v>1</v>
      </c>
      <c r="I248" s="225"/>
      <c r="J248" s="226">
        <f t="shared" si="0"/>
        <v>0</v>
      </c>
      <c r="K248" s="222" t="s">
        <v>148</v>
      </c>
      <c r="L248" s="38"/>
      <c r="M248" s="227" t="s">
        <v>35</v>
      </c>
      <c r="N248" s="228" t="s">
        <v>47</v>
      </c>
      <c r="O248" s="63"/>
      <c r="P248" s="185">
        <f t="shared" si="1"/>
        <v>0</v>
      </c>
      <c r="Q248" s="185">
        <v>0</v>
      </c>
      <c r="R248" s="185">
        <f t="shared" si="2"/>
        <v>0</v>
      </c>
      <c r="S248" s="185">
        <v>0</v>
      </c>
      <c r="T248" s="186">
        <f t="shared" si="3"/>
        <v>0</v>
      </c>
      <c r="U248" s="33"/>
      <c r="V248" s="33"/>
      <c r="W248" s="33"/>
      <c r="X248" s="33"/>
      <c r="Y248" s="33"/>
      <c r="Z248" s="33"/>
      <c r="AA248" s="33"/>
      <c r="AB248" s="33"/>
      <c r="AC248" s="33"/>
      <c r="AD248" s="33"/>
      <c r="AE248" s="33"/>
      <c r="AR248" s="187" t="s">
        <v>417</v>
      </c>
      <c r="AT248" s="187" t="s">
        <v>303</v>
      </c>
      <c r="AU248" s="187" t="s">
        <v>83</v>
      </c>
      <c r="AY248" s="16" t="s">
        <v>150</v>
      </c>
      <c r="BE248" s="188">
        <f t="shared" si="4"/>
        <v>0</v>
      </c>
      <c r="BF248" s="188">
        <f t="shared" si="5"/>
        <v>0</v>
      </c>
      <c r="BG248" s="188">
        <f t="shared" si="6"/>
        <v>0</v>
      </c>
      <c r="BH248" s="188">
        <f t="shared" si="7"/>
        <v>0</v>
      </c>
      <c r="BI248" s="188">
        <f t="shared" si="8"/>
        <v>0</v>
      </c>
      <c r="BJ248" s="16" t="s">
        <v>83</v>
      </c>
      <c r="BK248" s="188">
        <f t="shared" si="9"/>
        <v>0</v>
      </c>
      <c r="BL248" s="16" t="s">
        <v>417</v>
      </c>
      <c r="BM248" s="187" t="s">
        <v>676</v>
      </c>
    </row>
    <row r="249" spans="1:65" s="2" customFormat="1" ht="24" customHeight="1" x14ac:dyDescent="0.2">
      <c r="A249" s="33"/>
      <c r="B249" s="34"/>
      <c r="C249" s="220" t="s">
        <v>423</v>
      </c>
      <c r="D249" s="220" t="s">
        <v>303</v>
      </c>
      <c r="E249" s="221" t="s">
        <v>424</v>
      </c>
      <c r="F249" s="222" t="s">
        <v>425</v>
      </c>
      <c r="G249" s="223" t="s">
        <v>147</v>
      </c>
      <c r="H249" s="224">
        <v>1</v>
      </c>
      <c r="I249" s="225"/>
      <c r="J249" s="226">
        <f t="shared" si="0"/>
        <v>0</v>
      </c>
      <c r="K249" s="222" t="s">
        <v>148</v>
      </c>
      <c r="L249" s="38"/>
      <c r="M249" s="227" t="s">
        <v>35</v>
      </c>
      <c r="N249" s="228" t="s">
        <v>47</v>
      </c>
      <c r="O249" s="63"/>
      <c r="P249" s="185">
        <f t="shared" si="1"/>
        <v>0</v>
      </c>
      <c r="Q249" s="185">
        <v>0</v>
      </c>
      <c r="R249" s="185">
        <f t="shared" si="2"/>
        <v>0</v>
      </c>
      <c r="S249" s="185">
        <v>0</v>
      </c>
      <c r="T249" s="186">
        <f t="shared" si="3"/>
        <v>0</v>
      </c>
      <c r="U249" s="33"/>
      <c r="V249" s="33"/>
      <c r="W249" s="33"/>
      <c r="X249" s="33"/>
      <c r="Y249" s="33"/>
      <c r="Z249" s="33"/>
      <c r="AA249" s="33"/>
      <c r="AB249" s="33"/>
      <c r="AC249" s="33"/>
      <c r="AD249" s="33"/>
      <c r="AE249" s="33"/>
      <c r="AR249" s="187" t="s">
        <v>417</v>
      </c>
      <c r="AT249" s="187" t="s">
        <v>303</v>
      </c>
      <c r="AU249" s="187" t="s">
        <v>83</v>
      </c>
      <c r="AY249" s="16" t="s">
        <v>150</v>
      </c>
      <c r="BE249" s="188">
        <f t="shared" si="4"/>
        <v>0</v>
      </c>
      <c r="BF249" s="188">
        <f t="shared" si="5"/>
        <v>0</v>
      </c>
      <c r="BG249" s="188">
        <f t="shared" si="6"/>
        <v>0</v>
      </c>
      <c r="BH249" s="188">
        <f t="shared" si="7"/>
        <v>0</v>
      </c>
      <c r="BI249" s="188">
        <f t="shared" si="8"/>
        <v>0</v>
      </c>
      <c r="BJ249" s="16" t="s">
        <v>83</v>
      </c>
      <c r="BK249" s="188">
        <f t="shared" si="9"/>
        <v>0</v>
      </c>
      <c r="BL249" s="16" t="s">
        <v>417</v>
      </c>
      <c r="BM249" s="187" t="s">
        <v>426</v>
      </c>
    </row>
    <row r="250" spans="1:65" s="2" customFormat="1" ht="24" customHeight="1" x14ac:dyDescent="0.2">
      <c r="A250" s="33"/>
      <c r="B250" s="34"/>
      <c r="C250" s="220" t="s">
        <v>427</v>
      </c>
      <c r="D250" s="220" t="s">
        <v>303</v>
      </c>
      <c r="E250" s="221" t="s">
        <v>428</v>
      </c>
      <c r="F250" s="222" t="s">
        <v>429</v>
      </c>
      <c r="G250" s="223" t="s">
        <v>147</v>
      </c>
      <c r="H250" s="224">
        <v>1</v>
      </c>
      <c r="I250" s="225"/>
      <c r="J250" s="226">
        <f t="shared" si="0"/>
        <v>0</v>
      </c>
      <c r="K250" s="222" t="s">
        <v>148</v>
      </c>
      <c r="L250" s="38"/>
      <c r="M250" s="227" t="s">
        <v>35</v>
      </c>
      <c r="N250" s="228" t="s">
        <v>47</v>
      </c>
      <c r="O250" s="63"/>
      <c r="P250" s="185">
        <f t="shared" si="1"/>
        <v>0</v>
      </c>
      <c r="Q250" s="185">
        <v>0</v>
      </c>
      <c r="R250" s="185">
        <f t="shared" si="2"/>
        <v>0</v>
      </c>
      <c r="S250" s="185">
        <v>0</v>
      </c>
      <c r="T250" s="186">
        <f t="shared" si="3"/>
        <v>0</v>
      </c>
      <c r="U250" s="33"/>
      <c r="V250" s="33"/>
      <c r="W250" s="33"/>
      <c r="X250" s="33"/>
      <c r="Y250" s="33"/>
      <c r="Z250" s="33"/>
      <c r="AA250" s="33"/>
      <c r="AB250" s="33"/>
      <c r="AC250" s="33"/>
      <c r="AD250" s="33"/>
      <c r="AE250" s="33"/>
      <c r="AR250" s="187" t="s">
        <v>417</v>
      </c>
      <c r="AT250" s="187" t="s">
        <v>303</v>
      </c>
      <c r="AU250" s="187" t="s">
        <v>83</v>
      </c>
      <c r="AY250" s="16" t="s">
        <v>150</v>
      </c>
      <c r="BE250" s="188">
        <f t="shared" si="4"/>
        <v>0</v>
      </c>
      <c r="BF250" s="188">
        <f t="shared" si="5"/>
        <v>0</v>
      </c>
      <c r="BG250" s="188">
        <f t="shared" si="6"/>
        <v>0</v>
      </c>
      <c r="BH250" s="188">
        <f t="shared" si="7"/>
        <v>0</v>
      </c>
      <c r="BI250" s="188">
        <f t="shared" si="8"/>
        <v>0</v>
      </c>
      <c r="BJ250" s="16" t="s">
        <v>83</v>
      </c>
      <c r="BK250" s="188">
        <f t="shared" si="9"/>
        <v>0</v>
      </c>
      <c r="BL250" s="16" t="s">
        <v>417</v>
      </c>
      <c r="BM250" s="187" t="s">
        <v>430</v>
      </c>
    </row>
    <row r="251" spans="1:65" s="2" customFormat="1" ht="24" customHeight="1" x14ac:dyDescent="0.2">
      <c r="A251" s="33"/>
      <c r="B251" s="34"/>
      <c r="C251" s="220" t="s">
        <v>677</v>
      </c>
      <c r="D251" s="220" t="s">
        <v>303</v>
      </c>
      <c r="E251" s="221" t="s">
        <v>432</v>
      </c>
      <c r="F251" s="222" t="s">
        <v>433</v>
      </c>
      <c r="G251" s="223" t="s">
        <v>147</v>
      </c>
      <c r="H251" s="224">
        <v>1</v>
      </c>
      <c r="I251" s="225"/>
      <c r="J251" s="226">
        <f t="shared" si="0"/>
        <v>0</v>
      </c>
      <c r="K251" s="222" t="s">
        <v>148</v>
      </c>
      <c r="L251" s="38"/>
      <c r="M251" s="227" t="s">
        <v>35</v>
      </c>
      <c r="N251" s="228" t="s">
        <v>47</v>
      </c>
      <c r="O251" s="63"/>
      <c r="P251" s="185">
        <f t="shared" si="1"/>
        <v>0</v>
      </c>
      <c r="Q251" s="185">
        <v>0</v>
      </c>
      <c r="R251" s="185">
        <f t="shared" si="2"/>
        <v>0</v>
      </c>
      <c r="S251" s="185">
        <v>0</v>
      </c>
      <c r="T251" s="186">
        <f t="shared" si="3"/>
        <v>0</v>
      </c>
      <c r="U251" s="33"/>
      <c r="V251" s="33"/>
      <c r="W251" s="33"/>
      <c r="X251" s="33"/>
      <c r="Y251" s="33"/>
      <c r="Z251" s="33"/>
      <c r="AA251" s="33"/>
      <c r="AB251" s="33"/>
      <c r="AC251" s="33"/>
      <c r="AD251" s="33"/>
      <c r="AE251" s="33"/>
      <c r="AR251" s="187" t="s">
        <v>417</v>
      </c>
      <c r="AT251" s="187" t="s">
        <v>303</v>
      </c>
      <c r="AU251" s="187" t="s">
        <v>83</v>
      </c>
      <c r="AY251" s="16" t="s">
        <v>150</v>
      </c>
      <c r="BE251" s="188">
        <f t="shared" si="4"/>
        <v>0</v>
      </c>
      <c r="BF251" s="188">
        <f t="shared" si="5"/>
        <v>0</v>
      </c>
      <c r="BG251" s="188">
        <f t="shared" si="6"/>
        <v>0</v>
      </c>
      <c r="BH251" s="188">
        <f t="shared" si="7"/>
        <v>0</v>
      </c>
      <c r="BI251" s="188">
        <f t="shared" si="8"/>
        <v>0</v>
      </c>
      <c r="BJ251" s="16" t="s">
        <v>83</v>
      </c>
      <c r="BK251" s="188">
        <f t="shared" si="9"/>
        <v>0</v>
      </c>
      <c r="BL251" s="16" t="s">
        <v>417</v>
      </c>
      <c r="BM251" s="187" t="s">
        <v>678</v>
      </c>
    </row>
    <row r="252" spans="1:65" s="2" customFormat="1" ht="24" customHeight="1" x14ac:dyDescent="0.2">
      <c r="A252" s="33"/>
      <c r="B252" s="34"/>
      <c r="C252" s="220" t="s">
        <v>679</v>
      </c>
      <c r="D252" s="220" t="s">
        <v>303</v>
      </c>
      <c r="E252" s="221" t="s">
        <v>436</v>
      </c>
      <c r="F252" s="222" t="s">
        <v>437</v>
      </c>
      <c r="G252" s="223" t="s">
        <v>147</v>
      </c>
      <c r="H252" s="224">
        <v>1</v>
      </c>
      <c r="I252" s="225"/>
      <c r="J252" s="226">
        <f t="shared" si="0"/>
        <v>0</v>
      </c>
      <c r="K252" s="222" t="s">
        <v>148</v>
      </c>
      <c r="L252" s="38"/>
      <c r="M252" s="227" t="s">
        <v>35</v>
      </c>
      <c r="N252" s="228" t="s">
        <v>47</v>
      </c>
      <c r="O252" s="63"/>
      <c r="P252" s="185">
        <f t="shared" si="1"/>
        <v>0</v>
      </c>
      <c r="Q252" s="185">
        <v>0</v>
      </c>
      <c r="R252" s="185">
        <f t="shared" si="2"/>
        <v>0</v>
      </c>
      <c r="S252" s="185">
        <v>0</v>
      </c>
      <c r="T252" s="186">
        <f t="shared" si="3"/>
        <v>0</v>
      </c>
      <c r="U252" s="33"/>
      <c r="V252" s="33"/>
      <c r="W252" s="33"/>
      <c r="X252" s="33"/>
      <c r="Y252" s="33"/>
      <c r="Z252" s="33"/>
      <c r="AA252" s="33"/>
      <c r="AB252" s="33"/>
      <c r="AC252" s="33"/>
      <c r="AD252" s="33"/>
      <c r="AE252" s="33"/>
      <c r="AR252" s="187" t="s">
        <v>417</v>
      </c>
      <c r="AT252" s="187" t="s">
        <v>303</v>
      </c>
      <c r="AU252" s="187" t="s">
        <v>83</v>
      </c>
      <c r="AY252" s="16" t="s">
        <v>150</v>
      </c>
      <c r="BE252" s="188">
        <f t="shared" si="4"/>
        <v>0</v>
      </c>
      <c r="BF252" s="188">
        <f t="shared" si="5"/>
        <v>0</v>
      </c>
      <c r="BG252" s="188">
        <f t="shared" si="6"/>
        <v>0</v>
      </c>
      <c r="BH252" s="188">
        <f t="shared" si="7"/>
        <v>0</v>
      </c>
      <c r="BI252" s="188">
        <f t="shared" si="8"/>
        <v>0</v>
      </c>
      <c r="BJ252" s="16" t="s">
        <v>83</v>
      </c>
      <c r="BK252" s="188">
        <f t="shared" si="9"/>
        <v>0</v>
      </c>
      <c r="BL252" s="16" t="s">
        <v>417</v>
      </c>
      <c r="BM252" s="187" t="s">
        <v>680</v>
      </c>
    </row>
    <row r="253" spans="1:65" s="2" customFormat="1" ht="24" customHeight="1" x14ac:dyDescent="0.2">
      <c r="A253" s="33"/>
      <c r="B253" s="34"/>
      <c r="C253" s="220" t="s">
        <v>439</v>
      </c>
      <c r="D253" s="220" t="s">
        <v>303</v>
      </c>
      <c r="E253" s="221" t="s">
        <v>440</v>
      </c>
      <c r="F253" s="222" t="s">
        <v>441</v>
      </c>
      <c r="G253" s="223" t="s">
        <v>147</v>
      </c>
      <c r="H253" s="224">
        <v>1</v>
      </c>
      <c r="I253" s="225"/>
      <c r="J253" s="226">
        <f t="shared" si="0"/>
        <v>0</v>
      </c>
      <c r="K253" s="222" t="s">
        <v>148</v>
      </c>
      <c r="L253" s="38"/>
      <c r="M253" s="227" t="s">
        <v>35</v>
      </c>
      <c r="N253" s="228" t="s">
        <v>47</v>
      </c>
      <c r="O253" s="63"/>
      <c r="P253" s="185">
        <f t="shared" si="1"/>
        <v>0</v>
      </c>
      <c r="Q253" s="185">
        <v>0</v>
      </c>
      <c r="R253" s="185">
        <f t="shared" si="2"/>
        <v>0</v>
      </c>
      <c r="S253" s="185">
        <v>0</v>
      </c>
      <c r="T253" s="186">
        <f t="shared" si="3"/>
        <v>0</v>
      </c>
      <c r="U253" s="33"/>
      <c r="V253" s="33"/>
      <c r="W253" s="33"/>
      <c r="X253" s="33"/>
      <c r="Y253" s="33"/>
      <c r="Z253" s="33"/>
      <c r="AA253" s="33"/>
      <c r="AB253" s="33"/>
      <c r="AC253" s="33"/>
      <c r="AD253" s="33"/>
      <c r="AE253" s="33"/>
      <c r="AR253" s="187" t="s">
        <v>417</v>
      </c>
      <c r="AT253" s="187" t="s">
        <v>303</v>
      </c>
      <c r="AU253" s="187" t="s">
        <v>83</v>
      </c>
      <c r="AY253" s="16" t="s">
        <v>150</v>
      </c>
      <c r="BE253" s="188">
        <f t="shared" si="4"/>
        <v>0</v>
      </c>
      <c r="BF253" s="188">
        <f t="shared" si="5"/>
        <v>0</v>
      </c>
      <c r="BG253" s="188">
        <f t="shared" si="6"/>
        <v>0</v>
      </c>
      <c r="BH253" s="188">
        <f t="shared" si="7"/>
        <v>0</v>
      </c>
      <c r="BI253" s="188">
        <f t="shared" si="8"/>
        <v>0</v>
      </c>
      <c r="BJ253" s="16" t="s">
        <v>83</v>
      </c>
      <c r="BK253" s="188">
        <f t="shared" si="9"/>
        <v>0</v>
      </c>
      <c r="BL253" s="16" t="s">
        <v>417</v>
      </c>
      <c r="BM253" s="187" t="s">
        <v>442</v>
      </c>
    </row>
    <row r="254" spans="1:65" s="2" customFormat="1" ht="24" customHeight="1" x14ac:dyDescent="0.2">
      <c r="A254" s="33"/>
      <c r="B254" s="34"/>
      <c r="C254" s="220" t="s">
        <v>443</v>
      </c>
      <c r="D254" s="220" t="s">
        <v>303</v>
      </c>
      <c r="E254" s="221" t="s">
        <v>444</v>
      </c>
      <c r="F254" s="222" t="s">
        <v>445</v>
      </c>
      <c r="G254" s="223" t="s">
        <v>147</v>
      </c>
      <c r="H254" s="224">
        <v>1</v>
      </c>
      <c r="I254" s="225"/>
      <c r="J254" s="226">
        <f t="shared" si="0"/>
        <v>0</v>
      </c>
      <c r="K254" s="222" t="s">
        <v>148</v>
      </c>
      <c r="L254" s="38"/>
      <c r="M254" s="227" t="s">
        <v>35</v>
      </c>
      <c r="N254" s="228" t="s">
        <v>47</v>
      </c>
      <c r="O254" s="63"/>
      <c r="P254" s="185">
        <f t="shared" si="1"/>
        <v>0</v>
      </c>
      <c r="Q254" s="185">
        <v>0</v>
      </c>
      <c r="R254" s="185">
        <f t="shared" si="2"/>
        <v>0</v>
      </c>
      <c r="S254" s="185">
        <v>0</v>
      </c>
      <c r="T254" s="186">
        <f t="shared" si="3"/>
        <v>0</v>
      </c>
      <c r="U254" s="33"/>
      <c r="V254" s="33"/>
      <c r="W254" s="33"/>
      <c r="X254" s="33"/>
      <c r="Y254" s="33"/>
      <c r="Z254" s="33"/>
      <c r="AA254" s="33"/>
      <c r="AB254" s="33"/>
      <c r="AC254" s="33"/>
      <c r="AD254" s="33"/>
      <c r="AE254" s="33"/>
      <c r="AR254" s="187" t="s">
        <v>417</v>
      </c>
      <c r="AT254" s="187" t="s">
        <v>303</v>
      </c>
      <c r="AU254" s="187" t="s">
        <v>83</v>
      </c>
      <c r="AY254" s="16" t="s">
        <v>150</v>
      </c>
      <c r="BE254" s="188">
        <f t="shared" si="4"/>
        <v>0</v>
      </c>
      <c r="BF254" s="188">
        <f t="shared" si="5"/>
        <v>0</v>
      </c>
      <c r="BG254" s="188">
        <f t="shared" si="6"/>
        <v>0</v>
      </c>
      <c r="BH254" s="188">
        <f t="shared" si="7"/>
        <v>0</v>
      </c>
      <c r="BI254" s="188">
        <f t="shared" si="8"/>
        <v>0</v>
      </c>
      <c r="BJ254" s="16" t="s">
        <v>83</v>
      </c>
      <c r="BK254" s="188">
        <f t="shared" si="9"/>
        <v>0</v>
      </c>
      <c r="BL254" s="16" t="s">
        <v>417</v>
      </c>
      <c r="BM254" s="187" t="s">
        <v>446</v>
      </c>
    </row>
    <row r="255" spans="1:65" s="2" customFormat="1" ht="24" customHeight="1" x14ac:dyDescent="0.2">
      <c r="A255" s="33"/>
      <c r="B255" s="34"/>
      <c r="C255" s="220" t="s">
        <v>447</v>
      </c>
      <c r="D255" s="220" t="s">
        <v>303</v>
      </c>
      <c r="E255" s="221" t="s">
        <v>448</v>
      </c>
      <c r="F255" s="222" t="s">
        <v>449</v>
      </c>
      <c r="G255" s="223" t="s">
        <v>147</v>
      </c>
      <c r="H255" s="224">
        <v>1</v>
      </c>
      <c r="I255" s="225"/>
      <c r="J255" s="226">
        <f t="shared" si="0"/>
        <v>0</v>
      </c>
      <c r="K255" s="222" t="s">
        <v>148</v>
      </c>
      <c r="L255" s="38"/>
      <c r="M255" s="227" t="s">
        <v>35</v>
      </c>
      <c r="N255" s="228" t="s">
        <v>47</v>
      </c>
      <c r="O255" s="63"/>
      <c r="P255" s="185">
        <f t="shared" si="1"/>
        <v>0</v>
      </c>
      <c r="Q255" s="185">
        <v>0</v>
      </c>
      <c r="R255" s="185">
        <f t="shared" si="2"/>
        <v>0</v>
      </c>
      <c r="S255" s="185">
        <v>0</v>
      </c>
      <c r="T255" s="186">
        <f t="shared" si="3"/>
        <v>0</v>
      </c>
      <c r="U255" s="33"/>
      <c r="V255" s="33"/>
      <c r="W255" s="33"/>
      <c r="X255" s="33"/>
      <c r="Y255" s="33"/>
      <c r="Z255" s="33"/>
      <c r="AA255" s="33"/>
      <c r="AB255" s="33"/>
      <c r="AC255" s="33"/>
      <c r="AD255" s="33"/>
      <c r="AE255" s="33"/>
      <c r="AR255" s="187" t="s">
        <v>417</v>
      </c>
      <c r="AT255" s="187" t="s">
        <v>303</v>
      </c>
      <c r="AU255" s="187" t="s">
        <v>83</v>
      </c>
      <c r="AY255" s="16" t="s">
        <v>150</v>
      </c>
      <c r="BE255" s="188">
        <f t="shared" si="4"/>
        <v>0</v>
      </c>
      <c r="BF255" s="188">
        <f t="shared" si="5"/>
        <v>0</v>
      </c>
      <c r="BG255" s="188">
        <f t="shared" si="6"/>
        <v>0</v>
      </c>
      <c r="BH255" s="188">
        <f t="shared" si="7"/>
        <v>0</v>
      </c>
      <c r="BI255" s="188">
        <f t="shared" si="8"/>
        <v>0</v>
      </c>
      <c r="BJ255" s="16" t="s">
        <v>83</v>
      </c>
      <c r="BK255" s="188">
        <f t="shared" si="9"/>
        <v>0</v>
      </c>
      <c r="BL255" s="16" t="s">
        <v>417</v>
      </c>
      <c r="BM255" s="187" t="s">
        <v>450</v>
      </c>
    </row>
    <row r="256" spans="1:65" s="2" customFormat="1" ht="24" customHeight="1" x14ac:dyDescent="0.2">
      <c r="A256" s="33"/>
      <c r="B256" s="34"/>
      <c r="C256" s="220" t="s">
        <v>451</v>
      </c>
      <c r="D256" s="220" t="s">
        <v>303</v>
      </c>
      <c r="E256" s="221" t="s">
        <v>452</v>
      </c>
      <c r="F256" s="222" t="s">
        <v>453</v>
      </c>
      <c r="G256" s="223" t="s">
        <v>147</v>
      </c>
      <c r="H256" s="224">
        <v>1</v>
      </c>
      <c r="I256" s="225"/>
      <c r="J256" s="226">
        <f t="shared" si="0"/>
        <v>0</v>
      </c>
      <c r="K256" s="222" t="s">
        <v>148</v>
      </c>
      <c r="L256" s="38"/>
      <c r="M256" s="227" t="s">
        <v>35</v>
      </c>
      <c r="N256" s="228" t="s">
        <v>47</v>
      </c>
      <c r="O256" s="63"/>
      <c r="P256" s="185">
        <f t="shared" si="1"/>
        <v>0</v>
      </c>
      <c r="Q256" s="185">
        <v>0</v>
      </c>
      <c r="R256" s="185">
        <f t="shared" si="2"/>
        <v>0</v>
      </c>
      <c r="S256" s="185">
        <v>0</v>
      </c>
      <c r="T256" s="186">
        <f t="shared" si="3"/>
        <v>0</v>
      </c>
      <c r="U256" s="33"/>
      <c r="V256" s="33"/>
      <c r="W256" s="33"/>
      <c r="X256" s="33"/>
      <c r="Y256" s="33"/>
      <c r="Z256" s="33"/>
      <c r="AA256" s="33"/>
      <c r="AB256" s="33"/>
      <c r="AC256" s="33"/>
      <c r="AD256" s="33"/>
      <c r="AE256" s="33"/>
      <c r="AR256" s="187" t="s">
        <v>417</v>
      </c>
      <c r="AT256" s="187" t="s">
        <v>303</v>
      </c>
      <c r="AU256" s="187" t="s">
        <v>83</v>
      </c>
      <c r="AY256" s="16" t="s">
        <v>150</v>
      </c>
      <c r="BE256" s="188">
        <f t="shared" si="4"/>
        <v>0</v>
      </c>
      <c r="BF256" s="188">
        <f t="shared" si="5"/>
        <v>0</v>
      </c>
      <c r="BG256" s="188">
        <f t="shared" si="6"/>
        <v>0</v>
      </c>
      <c r="BH256" s="188">
        <f t="shared" si="7"/>
        <v>0</v>
      </c>
      <c r="BI256" s="188">
        <f t="shared" si="8"/>
        <v>0</v>
      </c>
      <c r="BJ256" s="16" t="s">
        <v>83</v>
      </c>
      <c r="BK256" s="188">
        <f t="shared" si="9"/>
        <v>0</v>
      </c>
      <c r="BL256" s="16" t="s">
        <v>417</v>
      </c>
      <c r="BM256" s="187" t="s">
        <v>454</v>
      </c>
    </row>
    <row r="257" spans="1:65" s="2" customFormat="1" ht="24" customHeight="1" x14ac:dyDescent="0.2">
      <c r="A257" s="33"/>
      <c r="B257" s="34"/>
      <c r="C257" s="220" t="s">
        <v>455</v>
      </c>
      <c r="D257" s="220" t="s">
        <v>303</v>
      </c>
      <c r="E257" s="221" t="s">
        <v>456</v>
      </c>
      <c r="F257" s="222" t="s">
        <v>457</v>
      </c>
      <c r="G257" s="223" t="s">
        <v>147</v>
      </c>
      <c r="H257" s="224">
        <v>1</v>
      </c>
      <c r="I257" s="225"/>
      <c r="J257" s="226">
        <f t="shared" si="0"/>
        <v>0</v>
      </c>
      <c r="K257" s="222" t="s">
        <v>148</v>
      </c>
      <c r="L257" s="38"/>
      <c r="M257" s="227" t="s">
        <v>35</v>
      </c>
      <c r="N257" s="228" t="s">
        <v>47</v>
      </c>
      <c r="O257" s="63"/>
      <c r="P257" s="185">
        <f t="shared" si="1"/>
        <v>0</v>
      </c>
      <c r="Q257" s="185">
        <v>0</v>
      </c>
      <c r="R257" s="185">
        <f t="shared" si="2"/>
        <v>0</v>
      </c>
      <c r="S257" s="185">
        <v>0</v>
      </c>
      <c r="T257" s="186">
        <f t="shared" si="3"/>
        <v>0</v>
      </c>
      <c r="U257" s="33"/>
      <c r="V257" s="33"/>
      <c r="W257" s="33"/>
      <c r="X257" s="33"/>
      <c r="Y257" s="33"/>
      <c r="Z257" s="33"/>
      <c r="AA257" s="33"/>
      <c r="AB257" s="33"/>
      <c r="AC257" s="33"/>
      <c r="AD257" s="33"/>
      <c r="AE257" s="33"/>
      <c r="AR257" s="187" t="s">
        <v>417</v>
      </c>
      <c r="AT257" s="187" t="s">
        <v>303</v>
      </c>
      <c r="AU257" s="187" t="s">
        <v>83</v>
      </c>
      <c r="AY257" s="16" t="s">
        <v>150</v>
      </c>
      <c r="BE257" s="188">
        <f t="shared" si="4"/>
        <v>0</v>
      </c>
      <c r="BF257" s="188">
        <f t="shared" si="5"/>
        <v>0</v>
      </c>
      <c r="BG257" s="188">
        <f t="shared" si="6"/>
        <v>0</v>
      </c>
      <c r="BH257" s="188">
        <f t="shared" si="7"/>
        <v>0</v>
      </c>
      <c r="BI257" s="188">
        <f t="shared" si="8"/>
        <v>0</v>
      </c>
      <c r="BJ257" s="16" t="s">
        <v>83</v>
      </c>
      <c r="BK257" s="188">
        <f t="shared" si="9"/>
        <v>0</v>
      </c>
      <c r="BL257" s="16" t="s">
        <v>417</v>
      </c>
      <c r="BM257" s="187" t="s">
        <v>458</v>
      </c>
    </row>
    <row r="258" spans="1:65" s="2" customFormat="1" ht="24" customHeight="1" x14ac:dyDescent="0.2">
      <c r="A258" s="33"/>
      <c r="B258" s="34"/>
      <c r="C258" s="220" t="s">
        <v>459</v>
      </c>
      <c r="D258" s="220" t="s">
        <v>303</v>
      </c>
      <c r="E258" s="221" t="s">
        <v>460</v>
      </c>
      <c r="F258" s="222" t="s">
        <v>461</v>
      </c>
      <c r="G258" s="223" t="s">
        <v>147</v>
      </c>
      <c r="H258" s="224">
        <v>1</v>
      </c>
      <c r="I258" s="225"/>
      <c r="J258" s="226">
        <f t="shared" si="0"/>
        <v>0</v>
      </c>
      <c r="K258" s="222" t="s">
        <v>148</v>
      </c>
      <c r="L258" s="38"/>
      <c r="M258" s="227" t="s">
        <v>35</v>
      </c>
      <c r="N258" s="228" t="s">
        <v>47</v>
      </c>
      <c r="O258" s="63"/>
      <c r="P258" s="185">
        <f t="shared" si="1"/>
        <v>0</v>
      </c>
      <c r="Q258" s="185">
        <v>0</v>
      </c>
      <c r="R258" s="185">
        <f t="shared" si="2"/>
        <v>0</v>
      </c>
      <c r="S258" s="185">
        <v>0</v>
      </c>
      <c r="T258" s="186">
        <f t="shared" si="3"/>
        <v>0</v>
      </c>
      <c r="U258" s="33"/>
      <c r="V258" s="33"/>
      <c r="W258" s="33"/>
      <c r="X258" s="33"/>
      <c r="Y258" s="33"/>
      <c r="Z258" s="33"/>
      <c r="AA258" s="33"/>
      <c r="AB258" s="33"/>
      <c r="AC258" s="33"/>
      <c r="AD258" s="33"/>
      <c r="AE258" s="33"/>
      <c r="AR258" s="187" t="s">
        <v>417</v>
      </c>
      <c r="AT258" s="187" t="s">
        <v>303</v>
      </c>
      <c r="AU258" s="187" t="s">
        <v>83</v>
      </c>
      <c r="AY258" s="16" t="s">
        <v>150</v>
      </c>
      <c r="BE258" s="188">
        <f t="shared" si="4"/>
        <v>0</v>
      </c>
      <c r="BF258" s="188">
        <f t="shared" si="5"/>
        <v>0</v>
      </c>
      <c r="BG258" s="188">
        <f t="shared" si="6"/>
        <v>0</v>
      </c>
      <c r="BH258" s="188">
        <f t="shared" si="7"/>
        <v>0</v>
      </c>
      <c r="BI258" s="188">
        <f t="shared" si="8"/>
        <v>0</v>
      </c>
      <c r="BJ258" s="16" t="s">
        <v>83</v>
      </c>
      <c r="BK258" s="188">
        <f t="shared" si="9"/>
        <v>0</v>
      </c>
      <c r="BL258" s="16" t="s">
        <v>417</v>
      </c>
      <c r="BM258" s="187" t="s">
        <v>462</v>
      </c>
    </row>
    <row r="259" spans="1:65" s="2" customFormat="1" ht="24" customHeight="1" x14ac:dyDescent="0.2">
      <c r="A259" s="33"/>
      <c r="B259" s="34"/>
      <c r="C259" s="220" t="s">
        <v>463</v>
      </c>
      <c r="D259" s="220" t="s">
        <v>303</v>
      </c>
      <c r="E259" s="221" t="s">
        <v>464</v>
      </c>
      <c r="F259" s="222" t="s">
        <v>465</v>
      </c>
      <c r="G259" s="223" t="s">
        <v>147</v>
      </c>
      <c r="H259" s="224">
        <v>1</v>
      </c>
      <c r="I259" s="225"/>
      <c r="J259" s="226">
        <f t="shared" si="0"/>
        <v>0</v>
      </c>
      <c r="K259" s="222" t="s">
        <v>148</v>
      </c>
      <c r="L259" s="38"/>
      <c r="M259" s="227" t="s">
        <v>35</v>
      </c>
      <c r="N259" s="228" t="s">
        <v>47</v>
      </c>
      <c r="O259" s="63"/>
      <c r="P259" s="185">
        <f t="shared" si="1"/>
        <v>0</v>
      </c>
      <c r="Q259" s="185">
        <v>0</v>
      </c>
      <c r="R259" s="185">
        <f t="shared" si="2"/>
        <v>0</v>
      </c>
      <c r="S259" s="185">
        <v>0</v>
      </c>
      <c r="T259" s="186">
        <f t="shared" si="3"/>
        <v>0</v>
      </c>
      <c r="U259" s="33"/>
      <c r="V259" s="33"/>
      <c r="W259" s="33"/>
      <c r="X259" s="33"/>
      <c r="Y259" s="33"/>
      <c r="Z259" s="33"/>
      <c r="AA259" s="33"/>
      <c r="AB259" s="33"/>
      <c r="AC259" s="33"/>
      <c r="AD259" s="33"/>
      <c r="AE259" s="33"/>
      <c r="AR259" s="187" t="s">
        <v>417</v>
      </c>
      <c r="AT259" s="187" t="s">
        <v>303</v>
      </c>
      <c r="AU259" s="187" t="s">
        <v>83</v>
      </c>
      <c r="AY259" s="16" t="s">
        <v>150</v>
      </c>
      <c r="BE259" s="188">
        <f t="shared" si="4"/>
        <v>0</v>
      </c>
      <c r="BF259" s="188">
        <f t="shared" si="5"/>
        <v>0</v>
      </c>
      <c r="BG259" s="188">
        <f t="shared" si="6"/>
        <v>0</v>
      </c>
      <c r="BH259" s="188">
        <f t="shared" si="7"/>
        <v>0</v>
      </c>
      <c r="BI259" s="188">
        <f t="shared" si="8"/>
        <v>0</v>
      </c>
      <c r="BJ259" s="16" t="s">
        <v>83</v>
      </c>
      <c r="BK259" s="188">
        <f t="shared" si="9"/>
        <v>0</v>
      </c>
      <c r="BL259" s="16" t="s">
        <v>417</v>
      </c>
      <c r="BM259" s="187" t="s">
        <v>466</v>
      </c>
    </row>
    <row r="260" spans="1:65" s="2" customFormat="1" ht="24" customHeight="1" x14ac:dyDescent="0.2">
      <c r="A260" s="33"/>
      <c r="B260" s="34"/>
      <c r="C260" s="220" t="s">
        <v>467</v>
      </c>
      <c r="D260" s="220" t="s">
        <v>303</v>
      </c>
      <c r="E260" s="221" t="s">
        <v>468</v>
      </c>
      <c r="F260" s="222" t="s">
        <v>469</v>
      </c>
      <c r="G260" s="223" t="s">
        <v>147</v>
      </c>
      <c r="H260" s="224">
        <v>1</v>
      </c>
      <c r="I260" s="225"/>
      <c r="J260" s="226">
        <f t="shared" si="0"/>
        <v>0</v>
      </c>
      <c r="K260" s="222" t="s">
        <v>148</v>
      </c>
      <c r="L260" s="38"/>
      <c r="M260" s="227" t="s">
        <v>35</v>
      </c>
      <c r="N260" s="228" t="s">
        <v>47</v>
      </c>
      <c r="O260" s="63"/>
      <c r="P260" s="185">
        <f t="shared" si="1"/>
        <v>0</v>
      </c>
      <c r="Q260" s="185">
        <v>0</v>
      </c>
      <c r="R260" s="185">
        <f t="shared" si="2"/>
        <v>0</v>
      </c>
      <c r="S260" s="185">
        <v>0</v>
      </c>
      <c r="T260" s="186">
        <f t="shared" si="3"/>
        <v>0</v>
      </c>
      <c r="U260" s="33"/>
      <c r="V260" s="33"/>
      <c r="W260" s="33"/>
      <c r="X260" s="33"/>
      <c r="Y260" s="33"/>
      <c r="Z260" s="33"/>
      <c r="AA260" s="33"/>
      <c r="AB260" s="33"/>
      <c r="AC260" s="33"/>
      <c r="AD260" s="33"/>
      <c r="AE260" s="33"/>
      <c r="AR260" s="187" t="s">
        <v>417</v>
      </c>
      <c r="AT260" s="187" t="s">
        <v>303</v>
      </c>
      <c r="AU260" s="187" t="s">
        <v>83</v>
      </c>
      <c r="AY260" s="16" t="s">
        <v>150</v>
      </c>
      <c r="BE260" s="188">
        <f t="shared" si="4"/>
        <v>0</v>
      </c>
      <c r="BF260" s="188">
        <f t="shared" si="5"/>
        <v>0</v>
      </c>
      <c r="BG260" s="188">
        <f t="shared" si="6"/>
        <v>0</v>
      </c>
      <c r="BH260" s="188">
        <f t="shared" si="7"/>
        <v>0</v>
      </c>
      <c r="BI260" s="188">
        <f t="shared" si="8"/>
        <v>0</v>
      </c>
      <c r="BJ260" s="16" t="s">
        <v>83</v>
      </c>
      <c r="BK260" s="188">
        <f t="shared" si="9"/>
        <v>0</v>
      </c>
      <c r="BL260" s="16" t="s">
        <v>417</v>
      </c>
      <c r="BM260" s="187" t="s">
        <v>470</v>
      </c>
    </row>
    <row r="261" spans="1:65" s="2" customFormat="1" ht="24" customHeight="1" x14ac:dyDescent="0.2">
      <c r="A261" s="33"/>
      <c r="B261" s="34"/>
      <c r="C261" s="220" t="s">
        <v>471</v>
      </c>
      <c r="D261" s="220" t="s">
        <v>303</v>
      </c>
      <c r="E261" s="221" t="s">
        <v>472</v>
      </c>
      <c r="F261" s="222" t="s">
        <v>473</v>
      </c>
      <c r="G261" s="223" t="s">
        <v>147</v>
      </c>
      <c r="H261" s="224">
        <v>1</v>
      </c>
      <c r="I261" s="225"/>
      <c r="J261" s="226">
        <f t="shared" si="0"/>
        <v>0</v>
      </c>
      <c r="K261" s="222" t="s">
        <v>148</v>
      </c>
      <c r="L261" s="38"/>
      <c r="M261" s="227" t="s">
        <v>35</v>
      </c>
      <c r="N261" s="228" t="s">
        <v>47</v>
      </c>
      <c r="O261" s="63"/>
      <c r="P261" s="185">
        <f t="shared" si="1"/>
        <v>0</v>
      </c>
      <c r="Q261" s="185">
        <v>0</v>
      </c>
      <c r="R261" s="185">
        <f t="shared" si="2"/>
        <v>0</v>
      </c>
      <c r="S261" s="185">
        <v>0</v>
      </c>
      <c r="T261" s="186">
        <f t="shared" si="3"/>
        <v>0</v>
      </c>
      <c r="U261" s="33"/>
      <c r="V261" s="33"/>
      <c r="W261" s="33"/>
      <c r="X261" s="33"/>
      <c r="Y261" s="33"/>
      <c r="Z261" s="33"/>
      <c r="AA261" s="33"/>
      <c r="AB261" s="33"/>
      <c r="AC261" s="33"/>
      <c r="AD261" s="33"/>
      <c r="AE261" s="33"/>
      <c r="AR261" s="187" t="s">
        <v>417</v>
      </c>
      <c r="AT261" s="187" t="s">
        <v>303</v>
      </c>
      <c r="AU261" s="187" t="s">
        <v>83</v>
      </c>
      <c r="AY261" s="16" t="s">
        <v>150</v>
      </c>
      <c r="BE261" s="188">
        <f t="shared" si="4"/>
        <v>0</v>
      </c>
      <c r="BF261" s="188">
        <f t="shared" si="5"/>
        <v>0</v>
      </c>
      <c r="BG261" s="188">
        <f t="shared" si="6"/>
        <v>0</v>
      </c>
      <c r="BH261" s="188">
        <f t="shared" si="7"/>
        <v>0</v>
      </c>
      <c r="BI261" s="188">
        <f t="shared" si="8"/>
        <v>0</v>
      </c>
      <c r="BJ261" s="16" t="s">
        <v>83</v>
      </c>
      <c r="BK261" s="188">
        <f t="shared" si="9"/>
        <v>0</v>
      </c>
      <c r="BL261" s="16" t="s">
        <v>417</v>
      </c>
      <c r="BM261" s="187" t="s">
        <v>474</v>
      </c>
    </row>
    <row r="262" spans="1:65" s="2" customFormat="1" ht="24" customHeight="1" x14ac:dyDescent="0.2">
      <c r="A262" s="33"/>
      <c r="B262" s="34"/>
      <c r="C262" s="220" t="s">
        <v>475</v>
      </c>
      <c r="D262" s="220" t="s">
        <v>303</v>
      </c>
      <c r="E262" s="221" t="s">
        <v>476</v>
      </c>
      <c r="F262" s="222" t="s">
        <v>477</v>
      </c>
      <c r="G262" s="223" t="s">
        <v>147</v>
      </c>
      <c r="H262" s="224">
        <v>1</v>
      </c>
      <c r="I262" s="225"/>
      <c r="J262" s="226">
        <f t="shared" si="0"/>
        <v>0</v>
      </c>
      <c r="K262" s="222" t="s">
        <v>148</v>
      </c>
      <c r="L262" s="38"/>
      <c r="M262" s="227" t="s">
        <v>35</v>
      </c>
      <c r="N262" s="228" t="s">
        <v>47</v>
      </c>
      <c r="O262" s="63"/>
      <c r="P262" s="185">
        <f t="shared" si="1"/>
        <v>0</v>
      </c>
      <c r="Q262" s="185">
        <v>0</v>
      </c>
      <c r="R262" s="185">
        <f t="shared" si="2"/>
        <v>0</v>
      </c>
      <c r="S262" s="185">
        <v>0</v>
      </c>
      <c r="T262" s="186">
        <f t="shared" si="3"/>
        <v>0</v>
      </c>
      <c r="U262" s="33"/>
      <c r="V262" s="33"/>
      <c r="W262" s="33"/>
      <c r="X262" s="33"/>
      <c r="Y262" s="33"/>
      <c r="Z262" s="33"/>
      <c r="AA262" s="33"/>
      <c r="AB262" s="33"/>
      <c r="AC262" s="33"/>
      <c r="AD262" s="33"/>
      <c r="AE262" s="33"/>
      <c r="AR262" s="187" t="s">
        <v>417</v>
      </c>
      <c r="AT262" s="187" t="s">
        <v>303</v>
      </c>
      <c r="AU262" s="187" t="s">
        <v>83</v>
      </c>
      <c r="AY262" s="16" t="s">
        <v>150</v>
      </c>
      <c r="BE262" s="188">
        <f t="shared" si="4"/>
        <v>0</v>
      </c>
      <c r="BF262" s="188">
        <f t="shared" si="5"/>
        <v>0</v>
      </c>
      <c r="BG262" s="188">
        <f t="shared" si="6"/>
        <v>0</v>
      </c>
      <c r="BH262" s="188">
        <f t="shared" si="7"/>
        <v>0</v>
      </c>
      <c r="BI262" s="188">
        <f t="shared" si="8"/>
        <v>0</v>
      </c>
      <c r="BJ262" s="16" t="s">
        <v>83</v>
      </c>
      <c r="BK262" s="188">
        <f t="shared" si="9"/>
        <v>0</v>
      </c>
      <c r="BL262" s="16" t="s">
        <v>417</v>
      </c>
      <c r="BM262" s="187" t="s">
        <v>478</v>
      </c>
    </row>
    <row r="263" spans="1:65" s="2" customFormat="1" ht="24" customHeight="1" x14ac:dyDescent="0.2">
      <c r="A263" s="33"/>
      <c r="B263" s="34"/>
      <c r="C263" s="220" t="s">
        <v>479</v>
      </c>
      <c r="D263" s="220" t="s">
        <v>303</v>
      </c>
      <c r="E263" s="221" t="s">
        <v>480</v>
      </c>
      <c r="F263" s="222" t="s">
        <v>481</v>
      </c>
      <c r="G263" s="223" t="s">
        <v>147</v>
      </c>
      <c r="H263" s="224">
        <v>1</v>
      </c>
      <c r="I263" s="225"/>
      <c r="J263" s="226">
        <f t="shared" si="0"/>
        <v>0</v>
      </c>
      <c r="K263" s="222" t="s">
        <v>148</v>
      </c>
      <c r="L263" s="38"/>
      <c r="M263" s="227" t="s">
        <v>35</v>
      </c>
      <c r="N263" s="228" t="s">
        <v>47</v>
      </c>
      <c r="O263" s="63"/>
      <c r="P263" s="185">
        <f t="shared" si="1"/>
        <v>0</v>
      </c>
      <c r="Q263" s="185">
        <v>0</v>
      </c>
      <c r="R263" s="185">
        <f t="shared" si="2"/>
        <v>0</v>
      </c>
      <c r="S263" s="185">
        <v>0</v>
      </c>
      <c r="T263" s="186">
        <f t="shared" si="3"/>
        <v>0</v>
      </c>
      <c r="U263" s="33"/>
      <c r="V263" s="33"/>
      <c r="W263" s="33"/>
      <c r="X263" s="33"/>
      <c r="Y263" s="33"/>
      <c r="Z263" s="33"/>
      <c r="AA263" s="33"/>
      <c r="AB263" s="33"/>
      <c r="AC263" s="33"/>
      <c r="AD263" s="33"/>
      <c r="AE263" s="33"/>
      <c r="AR263" s="187" t="s">
        <v>417</v>
      </c>
      <c r="AT263" s="187" t="s">
        <v>303</v>
      </c>
      <c r="AU263" s="187" t="s">
        <v>83</v>
      </c>
      <c r="AY263" s="16" t="s">
        <v>150</v>
      </c>
      <c r="BE263" s="188">
        <f t="shared" si="4"/>
        <v>0</v>
      </c>
      <c r="BF263" s="188">
        <f t="shared" si="5"/>
        <v>0</v>
      </c>
      <c r="BG263" s="188">
        <f t="shared" si="6"/>
        <v>0</v>
      </c>
      <c r="BH263" s="188">
        <f t="shared" si="7"/>
        <v>0</v>
      </c>
      <c r="BI263" s="188">
        <f t="shared" si="8"/>
        <v>0</v>
      </c>
      <c r="BJ263" s="16" t="s">
        <v>83</v>
      </c>
      <c r="BK263" s="188">
        <f t="shared" si="9"/>
        <v>0</v>
      </c>
      <c r="BL263" s="16" t="s">
        <v>417</v>
      </c>
      <c r="BM263" s="187" t="s">
        <v>482</v>
      </c>
    </row>
    <row r="264" spans="1:65" s="2" customFormat="1" ht="24" customHeight="1" x14ac:dyDescent="0.2">
      <c r="A264" s="33"/>
      <c r="B264" s="34"/>
      <c r="C264" s="220" t="s">
        <v>483</v>
      </c>
      <c r="D264" s="220" t="s">
        <v>303</v>
      </c>
      <c r="E264" s="221" t="s">
        <v>484</v>
      </c>
      <c r="F264" s="222" t="s">
        <v>485</v>
      </c>
      <c r="G264" s="223" t="s">
        <v>147</v>
      </c>
      <c r="H264" s="224">
        <v>1</v>
      </c>
      <c r="I264" s="225"/>
      <c r="J264" s="226">
        <f t="shared" si="0"/>
        <v>0</v>
      </c>
      <c r="K264" s="222" t="s">
        <v>148</v>
      </c>
      <c r="L264" s="38"/>
      <c r="M264" s="227" t="s">
        <v>35</v>
      </c>
      <c r="N264" s="228" t="s">
        <v>47</v>
      </c>
      <c r="O264" s="63"/>
      <c r="P264" s="185">
        <f t="shared" si="1"/>
        <v>0</v>
      </c>
      <c r="Q264" s="185">
        <v>0</v>
      </c>
      <c r="R264" s="185">
        <f t="shared" si="2"/>
        <v>0</v>
      </c>
      <c r="S264" s="185">
        <v>0</v>
      </c>
      <c r="T264" s="186">
        <f t="shared" si="3"/>
        <v>0</v>
      </c>
      <c r="U264" s="33"/>
      <c r="V264" s="33"/>
      <c r="W264" s="33"/>
      <c r="X264" s="33"/>
      <c r="Y264" s="33"/>
      <c r="Z264" s="33"/>
      <c r="AA264" s="33"/>
      <c r="AB264" s="33"/>
      <c r="AC264" s="33"/>
      <c r="AD264" s="33"/>
      <c r="AE264" s="33"/>
      <c r="AR264" s="187" t="s">
        <v>417</v>
      </c>
      <c r="AT264" s="187" t="s">
        <v>303</v>
      </c>
      <c r="AU264" s="187" t="s">
        <v>83</v>
      </c>
      <c r="AY264" s="16" t="s">
        <v>150</v>
      </c>
      <c r="BE264" s="188">
        <f t="shared" si="4"/>
        <v>0</v>
      </c>
      <c r="BF264" s="188">
        <f t="shared" si="5"/>
        <v>0</v>
      </c>
      <c r="BG264" s="188">
        <f t="shared" si="6"/>
        <v>0</v>
      </c>
      <c r="BH264" s="188">
        <f t="shared" si="7"/>
        <v>0</v>
      </c>
      <c r="BI264" s="188">
        <f t="shared" si="8"/>
        <v>0</v>
      </c>
      <c r="BJ264" s="16" t="s">
        <v>83</v>
      </c>
      <c r="BK264" s="188">
        <f t="shared" si="9"/>
        <v>0</v>
      </c>
      <c r="BL264" s="16" t="s">
        <v>417</v>
      </c>
      <c r="BM264" s="187" t="s">
        <v>486</v>
      </c>
    </row>
    <row r="265" spans="1:65" s="2" customFormat="1" ht="96" customHeight="1" x14ac:dyDescent="0.2">
      <c r="A265" s="33"/>
      <c r="B265" s="34"/>
      <c r="C265" s="220" t="s">
        <v>681</v>
      </c>
      <c r="D265" s="220" t="s">
        <v>303</v>
      </c>
      <c r="E265" s="221" t="s">
        <v>512</v>
      </c>
      <c r="F265" s="222" t="s">
        <v>513</v>
      </c>
      <c r="G265" s="223" t="s">
        <v>291</v>
      </c>
      <c r="H265" s="224">
        <v>5.5810000000000004</v>
      </c>
      <c r="I265" s="225"/>
      <c r="J265" s="226">
        <f t="shared" si="0"/>
        <v>0</v>
      </c>
      <c r="K265" s="222" t="s">
        <v>148</v>
      </c>
      <c r="L265" s="38"/>
      <c r="M265" s="227" t="s">
        <v>35</v>
      </c>
      <c r="N265" s="228" t="s">
        <v>47</v>
      </c>
      <c r="O265" s="63"/>
      <c r="P265" s="185">
        <f t="shared" si="1"/>
        <v>0</v>
      </c>
      <c r="Q265" s="185">
        <v>0</v>
      </c>
      <c r="R265" s="185">
        <f t="shared" si="2"/>
        <v>0</v>
      </c>
      <c r="S265" s="185">
        <v>0</v>
      </c>
      <c r="T265" s="186">
        <f t="shared" si="3"/>
        <v>0</v>
      </c>
      <c r="U265" s="33"/>
      <c r="V265" s="33"/>
      <c r="W265" s="33"/>
      <c r="X265" s="33"/>
      <c r="Y265" s="33"/>
      <c r="Z265" s="33"/>
      <c r="AA265" s="33"/>
      <c r="AB265" s="33"/>
      <c r="AC265" s="33"/>
      <c r="AD265" s="33"/>
      <c r="AE265" s="33"/>
      <c r="AR265" s="187" t="s">
        <v>417</v>
      </c>
      <c r="AT265" s="187" t="s">
        <v>303</v>
      </c>
      <c r="AU265" s="187" t="s">
        <v>83</v>
      </c>
      <c r="AY265" s="16" t="s">
        <v>150</v>
      </c>
      <c r="BE265" s="188">
        <f t="shared" si="4"/>
        <v>0</v>
      </c>
      <c r="BF265" s="188">
        <f t="shared" si="5"/>
        <v>0</v>
      </c>
      <c r="BG265" s="188">
        <f t="shared" si="6"/>
        <v>0</v>
      </c>
      <c r="BH265" s="188">
        <f t="shared" si="7"/>
        <v>0</v>
      </c>
      <c r="BI265" s="188">
        <f t="shared" si="8"/>
        <v>0</v>
      </c>
      <c r="BJ265" s="16" t="s">
        <v>83</v>
      </c>
      <c r="BK265" s="188">
        <f t="shared" si="9"/>
        <v>0</v>
      </c>
      <c r="BL265" s="16" t="s">
        <v>417</v>
      </c>
      <c r="BM265" s="187" t="s">
        <v>682</v>
      </c>
    </row>
    <row r="266" spans="1:65" s="2" customFormat="1" ht="58.5" x14ac:dyDescent="0.2">
      <c r="A266" s="33"/>
      <c r="B266" s="34"/>
      <c r="C266" s="35"/>
      <c r="D266" s="191" t="s">
        <v>308</v>
      </c>
      <c r="E266" s="35"/>
      <c r="F266" s="201" t="s">
        <v>508</v>
      </c>
      <c r="G266" s="35"/>
      <c r="H266" s="35"/>
      <c r="I266" s="114"/>
      <c r="J266" s="35"/>
      <c r="K266" s="35"/>
      <c r="L266" s="38"/>
      <c r="M266" s="202"/>
      <c r="N266" s="203"/>
      <c r="O266" s="63"/>
      <c r="P266" s="63"/>
      <c r="Q266" s="63"/>
      <c r="R266" s="63"/>
      <c r="S266" s="63"/>
      <c r="T266" s="64"/>
      <c r="U266" s="33"/>
      <c r="V266" s="33"/>
      <c r="W266" s="33"/>
      <c r="X266" s="33"/>
      <c r="Y266" s="33"/>
      <c r="Z266" s="33"/>
      <c r="AA266" s="33"/>
      <c r="AB266" s="33"/>
      <c r="AC266" s="33"/>
      <c r="AD266" s="33"/>
      <c r="AE266" s="33"/>
      <c r="AT266" s="16" t="s">
        <v>308</v>
      </c>
      <c r="AU266" s="16" t="s">
        <v>83</v>
      </c>
    </row>
    <row r="267" spans="1:65" s="2" customFormat="1" ht="19.5" x14ac:dyDescent="0.2">
      <c r="A267" s="33"/>
      <c r="B267" s="34"/>
      <c r="C267" s="35"/>
      <c r="D267" s="191" t="s">
        <v>159</v>
      </c>
      <c r="E267" s="35"/>
      <c r="F267" s="201" t="s">
        <v>515</v>
      </c>
      <c r="G267" s="35"/>
      <c r="H267" s="35"/>
      <c r="I267" s="114"/>
      <c r="J267" s="35"/>
      <c r="K267" s="35"/>
      <c r="L267" s="38"/>
      <c r="M267" s="202"/>
      <c r="N267" s="203"/>
      <c r="O267" s="63"/>
      <c r="P267" s="63"/>
      <c r="Q267" s="63"/>
      <c r="R267" s="63"/>
      <c r="S267" s="63"/>
      <c r="T267" s="64"/>
      <c r="U267" s="33"/>
      <c r="V267" s="33"/>
      <c r="W267" s="33"/>
      <c r="X267" s="33"/>
      <c r="Y267" s="33"/>
      <c r="Z267" s="33"/>
      <c r="AA267" s="33"/>
      <c r="AB267" s="33"/>
      <c r="AC267" s="33"/>
      <c r="AD267" s="33"/>
      <c r="AE267" s="33"/>
      <c r="AT267" s="16" t="s">
        <v>159</v>
      </c>
      <c r="AU267" s="16" t="s">
        <v>83</v>
      </c>
    </row>
    <row r="268" spans="1:65" s="12" customFormat="1" ht="11.25" x14ac:dyDescent="0.2">
      <c r="B268" s="189"/>
      <c r="C268" s="190"/>
      <c r="D268" s="191" t="s">
        <v>153</v>
      </c>
      <c r="E268" s="192" t="s">
        <v>35</v>
      </c>
      <c r="F268" s="193" t="s">
        <v>683</v>
      </c>
      <c r="G268" s="190"/>
      <c r="H268" s="194">
        <v>5.5810000000000004</v>
      </c>
      <c r="I268" s="195"/>
      <c r="J268" s="190"/>
      <c r="K268" s="190"/>
      <c r="L268" s="196"/>
      <c r="M268" s="197"/>
      <c r="N268" s="198"/>
      <c r="O268" s="198"/>
      <c r="P268" s="198"/>
      <c r="Q268" s="198"/>
      <c r="R268" s="198"/>
      <c r="S268" s="198"/>
      <c r="T268" s="199"/>
      <c r="AT268" s="200" t="s">
        <v>153</v>
      </c>
      <c r="AU268" s="200" t="s">
        <v>83</v>
      </c>
      <c r="AV268" s="12" t="s">
        <v>85</v>
      </c>
      <c r="AW268" s="12" t="s">
        <v>37</v>
      </c>
      <c r="AX268" s="12" t="s">
        <v>83</v>
      </c>
      <c r="AY268" s="200" t="s">
        <v>150</v>
      </c>
    </row>
    <row r="269" spans="1:65" s="2" customFormat="1" ht="96" customHeight="1" x14ac:dyDescent="0.2">
      <c r="A269" s="33"/>
      <c r="B269" s="34"/>
      <c r="C269" s="220" t="s">
        <v>517</v>
      </c>
      <c r="D269" s="220" t="s">
        <v>303</v>
      </c>
      <c r="E269" s="221" t="s">
        <v>518</v>
      </c>
      <c r="F269" s="222" t="s">
        <v>519</v>
      </c>
      <c r="G269" s="223" t="s">
        <v>291</v>
      </c>
      <c r="H269" s="224">
        <v>7.4130000000000003</v>
      </c>
      <c r="I269" s="225"/>
      <c r="J269" s="226">
        <f>ROUND(I269*H269,2)</f>
        <v>0</v>
      </c>
      <c r="K269" s="222" t="s">
        <v>148</v>
      </c>
      <c r="L269" s="38"/>
      <c r="M269" s="227" t="s">
        <v>35</v>
      </c>
      <c r="N269" s="228" t="s">
        <v>47</v>
      </c>
      <c r="O269" s="63"/>
      <c r="P269" s="185">
        <f>O269*H269</f>
        <v>0</v>
      </c>
      <c r="Q269" s="185">
        <v>0</v>
      </c>
      <c r="R269" s="185">
        <f>Q269*H269</f>
        <v>0</v>
      </c>
      <c r="S269" s="185">
        <v>0</v>
      </c>
      <c r="T269" s="186">
        <f>S269*H269</f>
        <v>0</v>
      </c>
      <c r="U269" s="33"/>
      <c r="V269" s="33"/>
      <c r="W269" s="33"/>
      <c r="X269" s="33"/>
      <c r="Y269" s="33"/>
      <c r="Z269" s="33"/>
      <c r="AA269" s="33"/>
      <c r="AB269" s="33"/>
      <c r="AC269" s="33"/>
      <c r="AD269" s="33"/>
      <c r="AE269" s="33"/>
      <c r="AR269" s="187" t="s">
        <v>417</v>
      </c>
      <c r="AT269" s="187" t="s">
        <v>303</v>
      </c>
      <c r="AU269" s="187" t="s">
        <v>83</v>
      </c>
      <c r="AY269" s="16" t="s">
        <v>150</v>
      </c>
      <c r="BE269" s="188">
        <f>IF(N269="základní",J269,0)</f>
        <v>0</v>
      </c>
      <c r="BF269" s="188">
        <f>IF(N269="snížená",J269,0)</f>
        <v>0</v>
      </c>
      <c r="BG269" s="188">
        <f>IF(N269="zákl. přenesená",J269,0)</f>
        <v>0</v>
      </c>
      <c r="BH269" s="188">
        <f>IF(N269="sníž. přenesená",J269,0)</f>
        <v>0</v>
      </c>
      <c r="BI269" s="188">
        <f>IF(N269="nulová",J269,0)</f>
        <v>0</v>
      </c>
      <c r="BJ269" s="16" t="s">
        <v>83</v>
      </c>
      <c r="BK269" s="188">
        <f>ROUND(I269*H269,2)</f>
        <v>0</v>
      </c>
      <c r="BL269" s="16" t="s">
        <v>417</v>
      </c>
      <c r="BM269" s="187" t="s">
        <v>520</v>
      </c>
    </row>
    <row r="270" spans="1:65" s="2" customFormat="1" ht="58.5" x14ac:dyDescent="0.2">
      <c r="A270" s="33"/>
      <c r="B270" s="34"/>
      <c r="C270" s="35"/>
      <c r="D270" s="191" t="s">
        <v>308</v>
      </c>
      <c r="E270" s="35"/>
      <c r="F270" s="201" t="s">
        <v>508</v>
      </c>
      <c r="G270" s="35"/>
      <c r="H270" s="35"/>
      <c r="I270" s="114"/>
      <c r="J270" s="35"/>
      <c r="K270" s="35"/>
      <c r="L270" s="38"/>
      <c r="M270" s="202"/>
      <c r="N270" s="203"/>
      <c r="O270" s="63"/>
      <c r="P270" s="63"/>
      <c r="Q270" s="63"/>
      <c r="R270" s="63"/>
      <c r="S270" s="63"/>
      <c r="T270" s="64"/>
      <c r="U270" s="33"/>
      <c r="V270" s="33"/>
      <c r="W270" s="33"/>
      <c r="X270" s="33"/>
      <c r="Y270" s="33"/>
      <c r="Z270" s="33"/>
      <c r="AA270" s="33"/>
      <c r="AB270" s="33"/>
      <c r="AC270" s="33"/>
      <c r="AD270" s="33"/>
      <c r="AE270" s="33"/>
      <c r="AT270" s="16" t="s">
        <v>308</v>
      </c>
      <c r="AU270" s="16" t="s">
        <v>83</v>
      </c>
    </row>
    <row r="271" spans="1:65" s="2" customFormat="1" ht="19.5" x14ac:dyDescent="0.2">
      <c r="A271" s="33"/>
      <c r="B271" s="34"/>
      <c r="C271" s="35"/>
      <c r="D271" s="191" t="s">
        <v>159</v>
      </c>
      <c r="E271" s="35"/>
      <c r="F271" s="201" t="s">
        <v>521</v>
      </c>
      <c r="G271" s="35"/>
      <c r="H271" s="35"/>
      <c r="I271" s="114"/>
      <c r="J271" s="35"/>
      <c r="K271" s="35"/>
      <c r="L271" s="38"/>
      <c r="M271" s="202"/>
      <c r="N271" s="203"/>
      <c r="O271" s="63"/>
      <c r="P271" s="63"/>
      <c r="Q271" s="63"/>
      <c r="R271" s="63"/>
      <c r="S271" s="63"/>
      <c r="T271" s="64"/>
      <c r="U271" s="33"/>
      <c r="V271" s="33"/>
      <c r="W271" s="33"/>
      <c r="X271" s="33"/>
      <c r="Y271" s="33"/>
      <c r="Z271" s="33"/>
      <c r="AA271" s="33"/>
      <c r="AB271" s="33"/>
      <c r="AC271" s="33"/>
      <c r="AD271" s="33"/>
      <c r="AE271" s="33"/>
      <c r="AT271" s="16" t="s">
        <v>159</v>
      </c>
      <c r="AU271" s="16" t="s">
        <v>83</v>
      </c>
    </row>
    <row r="272" spans="1:65" s="12" customFormat="1" ht="11.25" x14ac:dyDescent="0.2">
      <c r="B272" s="189"/>
      <c r="C272" s="190"/>
      <c r="D272" s="191" t="s">
        <v>153</v>
      </c>
      <c r="E272" s="192" t="s">
        <v>35</v>
      </c>
      <c r="F272" s="193" t="s">
        <v>684</v>
      </c>
      <c r="G272" s="190"/>
      <c r="H272" s="194">
        <v>7.4130000000000003</v>
      </c>
      <c r="I272" s="195"/>
      <c r="J272" s="190"/>
      <c r="K272" s="190"/>
      <c r="L272" s="196"/>
      <c r="M272" s="197"/>
      <c r="N272" s="198"/>
      <c r="O272" s="198"/>
      <c r="P272" s="198"/>
      <c r="Q272" s="198"/>
      <c r="R272" s="198"/>
      <c r="S272" s="198"/>
      <c r="T272" s="199"/>
      <c r="AT272" s="200" t="s">
        <v>153</v>
      </c>
      <c r="AU272" s="200" t="s">
        <v>83</v>
      </c>
      <c r="AV272" s="12" t="s">
        <v>85</v>
      </c>
      <c r="AW272" s="12" t="s">
        <v>37</v>
      </c>
      <c r="AX272" s="12" t="s">
        <v>83</v>
      </c>
      <c r="AY272" s="200" t="s">
        <v>150</v>
      </c>
    </row>
    <row r="273" spans="1:65" s="2" customFormat="1" ht="36" customHeight="1" x14ac:dyDescent="0.2">
      <c r="A273" s="33"/>
      <c r="B273" s="34"/>
      <c r="C273" s="220" t="s">
        <v>523</v>
      </c>
      <c r="D273" s="220" t="s">
        <v>303</v>
      </c>
      <c r="E273" s="221" t="s">
        <v>524</v>
      </c>
      <c r="F273" s="222" t="s">
        <v>525</v>
      </c>
      <c r="G273" s="223" t="s">
        <v>291</v>
      </c>
      <c r="H273" s="224">
        <v>7.4130000000000003</v>
      </c>
      <c r="I273" s="225"/>
      <c r="J273" s="226">
        <f>ROUND(I273*H273,2)</f>
        <v>0</v>
      </c>
      <c r="K273" s="222" t="s">
        <v>148</v>
      </c>
      <c r="L273" s="38"/>
      <c r="M273" s="227" t="s">
        <v>35</v>
      </c>
      <c r="N273" s="228" t="s">
        <v>47</v>
      </c>
      <c r="O273" s="63"/>
      <c r="P273" s="185">
        <f>O273*H273</f>
        <v>0</v>
      </c>
      <c r="Q273" s="185">
        <v>0</v>
      </c>
      <c r="R273" s="185">
        <f>Q273*H273</f>
        <v>0</v>
      </c>
      <c r="S273" s="185">
        <v>0</v>
      </c>
      <c r="T273" s="186">
        <f>S273*H273</f>
        <v>0</v>
      </c>
      <c r="U273" s="33"/>
      <c r="V273" s="33"/>
      <c r="W273" s="33"/>
      <c r="X273" s="33"/>
      <c r="Y273" s="33"/>
      <c r="Z273" s="33"/>
      <c r="AA273" s="33"/>
      <c r="AB273" s="33"/>
      <c r="AC273" s="33"/>
      <c r="AD273" s="33"/>
      <c r="AE273" s="33"/>
      <c r="AR273" s="187" t="s">
        <v>417</v>
      </c>
      <c r="AT273" s="187" t="s">
        <v>303</v>
      </c>
      <c r="AU273" s="187" t="s">
        <v>83</v>
      </c>
      <c r="AY273" s="16" t="s">
        <v>150</v>
      </c>
      <c r="BE273" s="188">
        <f>IF(N273="základní",J273,0)</f>
        <v>0</v>
      </c>
      <c r="BF273" s="188">
        <f>IF(N273="snížená",J273,0)</f>
        <v>0</v>
      </c>
      <c r="BG273" s="188">
        <f>IF(N273="zákl. přenesená",J273,0)</f>
        <v>0</v>
      </c>
      <c r="BH273" s="188">
        <f>IF(N273="sníž. přenesená",J273,0)</f>
        <v>0</v>
      </c>
      <c r="BI273" s="188">
        <f>IF(N273="nulová",J273,0)</f>
        <v>0</v>
      </c>
      <c r="BJ273" s="16" t="s">
        <v>83</v>
      </c>
      <c r="BK273" s="188">
        <f>ROUND(I273*H273,2)</f>
        <v>0</v>
      </c>
      <c r="BL273" s="16" t="s">
        <v>417</v>
      </c>
      <c r="BM273" s="187" t="s">
        <v>526</v>
      </c>
    </row>
    <row r="274" spans="1:65" s="2" customFormat="1" ht="29.25" x14ac:dyDescent="0.2">
      <c r="A274" s="33"/>
      <c r="B274" s="34"/>
      <c r="C274" s="35"/>
      <c r="D274" s="191" t="s">
        <v>308</v>
      </c>
      <c r="E274" s="35"/>
      <c r="F274" s="201" t="s">
        <v>527</v>
      </c>
      <c r="G274" s="35"/>
      <c r="H274" s="35"/>
      <c r="I274" s="114"/>
      <c r="J274" s="35"/>
      <c r="K274" s="35"/>
      <c r="L274" s="38"/>
      <c r="M274" s="202"/>
      <c r="N274" s="203"/>
      <c r="O274" s="63"/>
      <c r="P274" s="63"/>
      <c r="Q274" s="63"/>
      <c r="R274" s="63"/>
      <c r="S274" s="63"/>
      <c r="T274" s="64"/>
      <c r="U274" s="33"/>
      <c r="V274" s="33"/>
      <c r="W274" s="33"/>
      <c r="X274" s="33"/>
      <c r="Y274" s="33"/>
      <c r="Z274" s="33"/>
      <c r="AA274" s="33"/>
      <c r="AB274" s="33"/>
      <c r="AC274" s="33"/>
      <c r="AD274" s="33"/>
      <c r="AE274" s="33"/>
      <c r="AT274" s="16" t="s">
        <v>308</v>
      </c>
      <c r="AU274" s="16" t="s">
        <v>83</v>
      </c>
    </row>
    <row r="275" spans="1:65" s="2" customFormat="1" ht="19.5" x14ac:dyDescent="0.2">
      <c r="A275" s="33"/>
      <c r="B275" s="34"/>
      <c r="C275" s="35"/>
      <c r="D275" s="191" t="s">
        <v>159</v>
      </c>
      <c r="E275" s="35"/>
      <c r="F275" s="201" t="s">
        <v>528</v>
      </c>
      <c r="G275" s="35"/>
      <c r="H275" s="35"/>
      <c r="I275" s="114"/>
      <c r="J275" s="35"/>
      <c r="K275" s="35"/>
      <c r="L275" s="38"/>
      <c r="M275" s="202"/>
      <c r="N275" s="203"/>
      <c r="O275" s="63"/>
      <c r="P275" s="63"/>
      <c r="Q275" s="63"/>
      <c r="R275" s="63"/>
      <c r="S275" s="63"/>
      <c r="T275" s="64"/>
      <c r="U275" s="33"/>
      <c r="V275" s="33"/>
      <c r="W275" s="33"/>
      <c r="X275" s="33"/>
      <c r="Y275" s="33"/>
      <c r="Z275" s="33"/>
      <c r="AA275" s="33"/>
      <c r="AB275" s="33"/>
      <c r="AC275" s="33"/>
      <c r="AD275" s="33"/>
      <c r="AE275" s="33"/>
      <c r="AT275" s="16" t="s">
        <v>159</v>
      </c>
      <c r="AU275" s="16" t="s">
        <v>83</v>
      </c>
    </row>
    <row r="276" spans="1:65" s="12" customFormat="1" ht="11.25" x14ac:dyDescent="0.2">
      <c r="B276" s="189"/>
      <c r="C276" s="190"/>
      <c r="D276" s="191" t="s">
        <v>153</v>
      </c>
      <c r="E276" s="192" t="s">
        <v>35</v>
      </c>
      <c r="F276" s="193" t="s">
        <v>684</v>
      </c>
      <c r="G276" s="190"/>
      <c r="H276" s="194">
        <v>7.4130000000000003</v>
      </c>
      <c r="I276" s="195"/>
      <c r="J276" s="190"/>
      <c r="K276" s="190"/>
      <c r="L276" s="196"/>
      <c r="M276" s="197"/>
      <c r="N276" s="198"/>
      <c r="O276" s="198"/>
      <c r="P276" s="198"/>
      <c r="Q276" s="198"/>
      <c r="R276" s="198"/>
      <c r="S276" s="198"/>
      <c r="T276" s="199"/>
      <c r="AT276" s="200" t="s">
        <v>153</v>
      </c>
      <c r="AU276" s="200" t="s">
        <v>83</v>
      </c>
      <c r="AV276" s="12" t="s">
        <v>85</v>
      </c>
      <c r="AW276" s="12" t="s">
        <v>37</v>
      </c>
      <c r="AX276" s="12" t="s">
        <v>83</v>
      </c>
      <c r="AY276" s="200" t="s">
        <v>150</v>
      </c>
    </row>
    <row r="277" spans="1:65" s="2" customFormat="1" ht="84" customHeight="1" x14ac:dyDescent="0.2">
      <c r="A277" s="33"/>
      <c r="B277" s="34"/>
      <c r="C277" s="220" t="s">
        <v>685</v>
      </c>
      <c r="D277" s="220" t="s">
        <v>303</v>
      </c>
      <c r="E277" s="221" t="s">
        <v>505</v>
      </c>
      <c r="F277" s="222" t="s">
        <v>506</v>
      </c>
      <c r="G277" s="223" t="s">
        <v>291</v>
      </c>
      <c r="H277" s="224">
        <v>79.8</v>
      </c>
      <c r="I277" s="225"/>
      <c r="J277" s="226">
        <f>ROUND(I277*H277,2)</f>
        <v>0</v>
      </c>
      <c r="K277" s="222" t="s">
        <v>148</v>
      </c>
      <c r="L277" s="38"/>
      <c r="M277" s="227" t="s">
        <v>35</v>
      </c>
      <c r="N277" s="228" t="s">
        <v>47</v>
      </c>
      <c r="O277" s="63"/>
      <c r="P277" s="185">
        <f>O277*H277</f>
        <v>0</v>
      </c>
      <c r="Q277" s="185">
        <v>0</v>
      </c>
      <c r="R277" s="185">
        <f>Q277*H277</f>
        <v>0</v>
      </c>
      <c r="S277" s="185">
        <v>0</v>
      </c>
      <c r="T277" s="186">
        <f>S277*H277</f>
        <v>0</v>
      </c>
      <c r="U277" s="33"/>
      <c r="V277" s="33"/>
      <c r="W277" s="33"/>
      <c r="X277" s="33"/>
      <c r="Y277" s="33"/>
      <c r="Z277" s="33"/>
      <c r="AA277" s="33"/>
      <c r="AB277" s="33"/>
      <c r="AC277" s="33"/>
      <c r="AD277" s="33"/>
      <c r="AE277" s="33"/>
      <c r="AR277" s="187" t="s">
        <v>417</v>
      </c>
      <c r="AT277" s="187" t="s">
        <v>303</v>
      </c>
      <c r="AU277" s="187" t="s">
        <v>83</v>
      </c>
      <c r="AY277" s="16" t="s">
        <v>150</v>
      </c>
      <c r="BE277" s="188">
        <f>IF(N277="základní",J277,0)</f>
        <v>0</v>
      </c>
      <c r="BF277" s="188">
        <f>IF(N277="snížená",J277,0)</f>
        <v>0</v>
      </c>
      <c r="BG277" s="188">
        <f>IF(N277="zákl. přenesená",J277,0)</f>
        <v>0</v>
      </c>
      <c r="BH277" s="188">
        <f>IF(N277="sníž. přenesená",J277,0)</f>
        <v>0</v>
      </c>
      <c r="BI277" s="188">
        <f>IF(N277="nulová",J277,0)</f>
        <v>0</v>
      </c>
      <c r="BJ277" s="16" t="s">
        <v>83</v>
      </c>
      <c r="BK277" s="188">
        <f>ROUND(I277*H277,2)</f>
        <v>0</v>
      </c>
      <c r="BL277" s="16" t="s">
        <v>417</v>
      </c>
      <c r="BM277" s="187" t="s">
        <v>686</v>
      </c>
    </row>
    <row r="278" spans="1:65" s="2" customFormat="1" ht="58.5" x14ac:dyDescent="0.2">
      <c r="A278" s="33"/>
      <c r="B278" s="34"/>
      <c r="C278" s="35"/>
      <c r="D278" s="191" t="s">
        <v>308</v>
      </c>
      <c r="E278" s="35"/>
      <c r="F278" s="201" t="s">
        <v>508</v>
      </c>
      <c r="G278" s="35"/>
      <c r="H278" s="35"/>
      <c r="I278" s="114"/>
      <c r="J278" s="35"/>
      <c r="K278" s="35"/>
      <c r="L278" s="38"/>
      <c r="M278" s="202"/>
      <c r="N278" s="203"/>
      <c r="O278" s="63"/>
      <c r="P278" s="63"/>
      <c r="Q278" s="63"/>
      <c r="R278" s="63"/>
      <c r="S278" s="63"/>
      <c r="T278" s="64"/>
      <c r="U278" s="33"/>
      <c r="V278" s="33"/>
      <c r="W278" s="33"/>
      <c r="X278" s="33"/>
      <c r="Y278" s="33"/>
      <c r="Z278" s="33"/>
      <c r="AA278" s="33"/>
      <c r="AB278" s="33"/>
      <c r="AC278" s="33"/>
      <c r="AD278" s="33"/>
      <c r="AE278" s="33"/>
      <c r="AT278" s="16" t="s">
        <v>308</v>
      </c>
      <c r="AU278" s="16" t="s">
        <v>83</v>
      </c>
    </row>
    <row r="279" spans="1:65" s="2" customFormat="1" ht="19.5" x14ac:dyDescent="0.2">
      <c r="A279" s="33"/>
      <c r="B279" s="34"/>
      <c r="C279" s="35"/>
      <c r="D279" s="191" t="s">
        <v>159</v>
      </c>
      <c r="E279" s="35"/>
      <c r="F279" s="201" t="s">
        <v>509</v>
      </c>
      <c r="G279" s="35"/>
      <c r="H279" s="35"/>
      <c r="I279" s="114"/>
      <c r="J279" s="35"/>
      <c r="K279" s="35"/>
      <c r="L279" s="38"/>
      <c r="M279" s="202"/>
      <c r="N279" s="203"/>
      <c r="O279" s="63"/>
      <c r="P279" s="63"/>
      <c r="Q279" s="63"/>
      <c r="R279" s="63"/>
      <c r="S279" s="63"/>
      <c r="T279" s="64"/>
      <c r="U279" s="33"/>
      <c r="V279" s="33"/>
      <c r="W279" s="33"/>
      <c r="X279" s="33"/>
      <c r="Y279" s="33"/>
      <c r="Z279" s="33"/>
      <c r="AA279" s="33"/>
      <c r="AB279" s="33"/>
      <c r="AC279" s="33"/>
      <c r="AD279" s="33"/>
      <c r="AE279" s="33"/>
      <c r="AT279" s="16" t="s">
        <v>159</v>
      </c>
      <c r="AU279" s="16" t="s">
        <v>83</v>
      </c>
    </row>
    <row r="280" spans="1:65" s="12" customFormat="1" ht="11.25" x14ac:dyDescent="0.2">
      <c r="B280" s="189"/>
      <c r="C280" s="190"/>
      <c r="D280" s="191" t="s">
        <v>153</v>
      </c>
      <c r="E280" s="192" t="s">
        <v>35</v>
      </c>
      <c r="F280" s="193" t="s">
        <v>687</v>
      </c>
      <c r="G280" s="190"/>
      <c r="H280" s="194">
        <v>79.8</v>
      </c>
      <c r="I280" s="195"/>
      <c r="J280" s="190"/>
      <c r="K280" s="190"/>
      <c r="L280" s="196"/>
      <c r="M280" s="197"/>
      <c r="N280" s="198"/>
      <c r="O280" s="198"/>
      <c r="P280" s="198"/>
      <c r="Q280" s="198"/>
      <c r="R280" s="198"/>
      <c r="S280" s="198"/>
      <c r="T280" s="199"/>
      <c r="AT280" s="200" t="s">
        <v>153</v>
      </c>
      <c r="AU280" s="200" t="s">
        <v>83</v>
      </c>
      <c r="AV280" s="12" t="s">
        <v>85</v>
      </c>
      <c r="AW280" s="12" t="s">
        <v>37</v>
      </c>
      <c r="AX280" s="12" t="s">
        <v>83</v>
      </c>
      <c r="AY280" s="200" t="s">
        <v>150</v>
      </c>
    </row>
    <row r="281" spans="1:65" s="2" customFormat="1" ht="84" customHeight="1" x14ac:dyDescent="0.2">
      <c r="A281" s="33"/>
      <c r="B281" s="34"/>
      <c r="C281" s="220" t="s">
        <v>529</v>
      </c>
      <c r="D281" s="220" t="s">
        <v>303</v>
      </c>
      <c r="E281" s="221" t="s">
        <v>530</v>
      </c>
      <c r="F281" s="222" t="s">
        <v>531</v>
      </c>
      <c r="G281" s="223" t="s">
        <v>291</v>
      </c>
      <c r="H281" s="224">
        <v>96.9</v>
      </c>
      <c r="I281" s="225"/>
      <c r="J281" s="226">
        <f>ROUND(I281*H281,2)</f>
        <v>0</v>
      </c>
      <c r="K281" s="222" t="s">
        <v>148</v>
      </c>
      <c r="L281" s="38"/>
      <c r="M281" s="227" t="s">
        <v>35</v>
      </c>
      <c r="N281" s="228" t="s">
        <v>47</v>
      </c>
      <c r="O281" s="63"/>
      <c r="P281" s="185">
        <f>O281*H281</f>
        <v>0</v>
      </c>
      <c r="Q281" s="185">
        <v>0</v>
      </c>
      <c r="R281" s="185">
        <f>Q281*H281</f>
        <v>0</v>
      </c>
      <c r="S281" s="185">
        <v>0</v>
      </c>
      <c r="T281" s="186">
        <f>S281*H281</f>
        <v>0</v>
      </c>
      <c r="U281" s="33"/>
      <c r="V281" s="33"/>
      <c r="W281" s="33"/>
      <c r="X281" s="33"/>
      <c r="Y281" s="33"/>
      <c r="Z281" s="33"/>
      <c r="AA281" s="33"/>
      <c r="AB281" s="33"/>
      <c r="AC281" s="33"/>
      <c r="AD281" s="33"/>
      <c r="AE281" s="33"/>
      <c r="AR281" s="187" t="s">
        <v>417</v>
      </c>
      <c r="AT281" s="187" t="s">
        <v>303</v>
      </c>
      <c r="AU281" s="187" t="s">
        <v>83</v>
      </c>
      <c r="AY281" s="16" t="s">
        <v>150</v>
      </c>
      <c r="BE281" s="188">
        <f>IF(N281="základní",J281,0)</f>
        <v>0</v>
      </c>
      <c r="BF281" s="188">
        <f>IF(N281="snížená",J281,0)</f>
        <v>0</v>
      </c>
      <c r="BG281" s="188">
        <f>IF(N281="zákl. přenesená",J281,0)</f>
        <v>0</v>
      </c>
      <c r="BH281" s="188">
        <f>IF(N281="sníž. přenesená",J281,0)</f>
        <v>0</v>
      </c>
      <c r="BI281" s="188">
        <f>IF(N281="nulová",J281,0)</f>
        <v>0</v>
      </c>
      <c r="BJ281" s="16" t="s">
        <v>83</v>
      </c>
      <c r="BK281" s="188">
        <f>ROUND(I281*H281,2)</f>
        <v>0</v>
      </c>
      <c r="BL281" s="16" t="s">
        <v>417</v>
      </c>
      <c r="BM281" s="187" t="s">
        <v>532</v>
      </c>
    </row>
    <row r="282" spans="1:65" s="2" customFormat="1" ht="58.5" x14ac:dyDescent="0.2">
      <c r="A282" s="33"/>
      <c r="B282" s="34"/>
      <c r="C282" s="35"/>
      <c r="D282" s="191" t="s">
        <v>308</v>
      </c>
      <c r="E282" s="35"/>
      <c r="F282" s="201" t="s">
        <v>508</v>
      </c>
      <c r="G282" s="35"/>
      <c r="H282" s="35"/>
      <c r="I282" s="114"/>
      <c r="J282" s="35"/>
      <c r="K282" s="35"/>
      <c r="L282" s="38"/>
      <c r="M282" s="202"/>
      <c r="N282" s="203"/>
      <c r="O282" s="63"/>
      <c r="P282" s="63"/>
      <c r="Q282" s="63"/>
      <c r="R282" s="63"/>
      <c r="S282" s="63"/>
      <c r="T282" s="64"/>
      <c r="U282" s="33"/>
      <c r="V282" s="33"/>
      <c r="W282" s="33"/>
      <c r="X282" s="33"/>
      <c r="Y282" s="33"/>
      <c r="Z282" s="33"/>
      <c r="AA282" s="33"/>
      <c r="AB282" s="33"/>
      <c r="AC282" s="33"/>
      <c r="AD282" s="33"/>
      <c r="AE282" s="33"/>
      <c r="AT282" s="16" t="s">
        <v>308</v>
      </c>
      <c r="AU282" s="16" t="s">
        <v>83</v>
      </c>
    </row>
    <row r="283" spans="1:65" s="2" customFormat="1" ht="19.5" x14ac:dyDescent="0.2">
      <c r="A283" s="33"/>
      <c r="B283" s="34"/>
      <c r="C283" s="35"/>
      <c r="D283" s="191" t="s">
        <v>159</v>
      </c>
      <c r="E283" s="35"/>
      <c r="F283" s="201" t="s">
        <v>533</v>
      </c>
      <c r="G283" s="35"/>
      <c r="H283" s="35"/>
      <c r="I283" s="114"/>
      <c r="J283" s="35"/>
      <c r="K283" s="35"/>
      <c r="L283" s="38"/>
      <c r="M283" s="202"/>
      <c r="N283" s="203"/>
      <c r="O283" s="63"/>
      <c r="P283" s="63"/>
      <c r="Q283" s="63"/>
      <c r="R283" s="63"/>
      <c r="S283" s="63"/>
      <c r="T283" s="64"/>
      <c r="U283" s="33"/>
      <c r="V283" s="33"/>
      <c r="W283" s="33"/>
      <c r="X283" s="33"/>
      <c r="Y283" s="33"/>
      <c r="Z283" s="33"/>
      <c r="AA283" s="33"/>
      <c r="AB283" s="33"/>
      <c r="AC283" s="33"/>
      <c r="AD283" s="33"/>
      <c r="AE283" s="33"/>
      <c r="AT283" s="16" t="s">
        <v>159</v>
      </c>
      <c r="AU283" s="16" t="s">
        <v>83</v>
      </c>
    </row>
    <row r="284" spans="1:65" s="12" customFormat="1" ht="11.25" x14ac:dyDescent="0.2">
      <c r="B284" s="189"/>
      <c r="C284" s="190"/>
      <c r="D284" s="191" t="s">
        <v>153</v>
      </c>
      <c r="E284" s="192" t="s">
        <v>35</v>
      </c>
      <c r="F284" s="193" t="s">
        <v>688</v>
      </c>
      <c r="G284" s="190"/>
      <c r="H284" s="194">
        <v>96.9</v>
      </c>
      <c r="I284" s="195"/>
      <c r="J284" s="190"/>
      <c r="K284" s="190"/>
      <c r="L284" s="196"/>
      <c r="M284" s="197"/>
      <c r="N284" s="198"/>
      <c r="O284" s="198"/>
      <c r="P284" s="198"/>
      <c r="Q284" s="198"/>
      <c r="R284" s="198"/>
      <c r="S284" s="198"/>
      <c r="T284" s="199"/>
      <c r="AT284" s="200" t="s">
        <v>153</v>
      </c>
      <c r="AU284" s="200" t="s">
        <v>83</v>
      </c>
      <c r="AV284" s="12" t="s">
        <v>85</v>
      </c>
      <c r="AW284" s="12" t="s">
        <v>37</v>
      </c>
      <c r="AX284" s="12" t="s">
        <v>83</v>
      </c>
      <c r="AY284" s="200" t="s">
        <v>150</v>
      </c>
    </row>
    <row r="285" spans="1:65" s="2" customFormat="1" ht="96" customHeight="1" x14ac:dyDescent="0.2">
      <c r="A285" s="33"/>
      <c r="B285" s="34"/>
      <c r="C285" s="220" t="s">
        <v>535</v>
      </c>
      <c r="D285" s="220" t="s">
        <v>303</v>
      </c>
      <c r="E285" s="221" t="s">
        <v>536</v>
      </c>
      <c r="F285" s="222" t="s">
        <v>537</v>
      </c>
      <c r="G285" s="223" t="s">
        <v>291</v>
      </c>
      <c r="H285" s="224">
        <v>8.3840000000000003</v>
      </c>
      <c r="I285" s="225"/>
      <c r="J285" s="226">
        <f>ROUND(I285*H285,2)</f>
        <v>0</v>
      </c>
      <c r="K285" s="222" t="s">
        <v>148</v>
      </c>
      <c r="L285" s="38"/>
      <c r="M285" s="227" t="s">
        <v>35</v>
      </c>
      <c r="N285" s="228" t="s">
        <v>47</v>
      </c>
      <c r="O285" s="63"/>
      <c r="P285" s="185">
        <f>O285*H285</f>
        <v>0</v>
      </c>
      <c r="Q285" s="185">
        <v>0</v>
      </c>
      <c r="R285" s="185">
        <f>Q285*H285</f>
        <v>0</v>
      </c>
      <c r="S285" s="185">
        <v>0</v>
      </c>
      <c r="T285" s="186">
        <f>S285*H285</f>
        <v>0</v>
      </c>
      <c r="U285" s="33"/>
      <c r="V285" s="33"/>
      <c r="W285" s="33"/>
      <c r="X285" s="33"/>
      <c r="Y285" s="33"/>
      <c r="Z285" s="33"/>
      <c r="AA285" s="33"/>
      <c r="AB285" s="33"/>
      <c r="AC285" s="33"/>
      <c r="AD285" s="33"/>
      <c r="AE285" s="33"/>
      <c r="AR285" s="187" t="s">
        <v>417</v>
      </c>
      <c r="AT285" s="187" t="s">
        <v>303</v>
      </c>
      <c r="AU285" s="187" t="s">
        <v>83</v>
      </c>
      <c r="AY285" s="16" t="s">
        <v>150</v>
      </c>
      <c r="BE285" s="188">
        <f>IF(N285="základní",J285,0)</f>
        <v>0</v>
      </c>
      <c r="BF285" s="188">
        <f>IF(N285="snížená",J285,0)</f>
        <v>0</v>
      </c>
      <c r="BG285" s="188">
        <f>IF(N285="zákl. přenesená",J285,0)</f>
        <v>0</v>
      </c>
      <c r="BH285" s="188">
        <f>IF(N285="sníž. přenesená",J285,0)</f>
        <v>0</v>
      </c>
      <c r="BI285" s="188">
        <f>IF(N285="nulová",J285,0)</f>
        <v>0</v>
      </c>
      <c r="BJ285" s="16" t="s">
        <v>83</v>
      </c>
      <c r="BK285" s="188">
        <f>ROUND(I285*H285,2)</f>
        <v>0</v>
      </c>
      <c r="BL285" s="16" t="s">
        <v>417</v>
      </c>
      <c r="BM285" s="187" t="s">
        <v>538</v>
      </c>
    </row>
    <row r="286" spans="1:65" s="2" customFormat="1" ht="58.5" x14ac:dyDescent="0.2">
      <c r="A286" s="33"/>
      <c r="B286" s="34"/>
      <c r="C286" s="35"/>
      <c r="D286" s="191" t="s">
        <v>308</v>
      </c>
      <c r="E286" s="35"/>
      <c r="F286" s="201" t="s">
        <v>508</v>
      </c>
      <c r="G286" s="35"/>
      <c r="H286" s="35"/>
      <c r="I286" s="114"/>
      <c r="J286" s="35"/>
      <c r="K286" s="35"/>
      <c r="L286" s="38"/>
      <c r="M286" s="202"/>
      <c r="N286" s="203"/>
      <c r="O286" s="63"/>
      <c r="P286" s="63"/>
      <c r="Q286" s="63"/>
      <c r="R286" s="63"/>
      <c r="S286" s="63"/>
      <c r="T286" s="64"/>
      <c r="U286" s="33"/>
      <c r="V286" s="33"/>
      <c r="W286" s="33"/>
      <c r="X286" s="33"/>
      <c r="Y286" s="33"/>
      <c r="Z286" s="33"/>
      <c r="AA286" s="33"/>
      <c r="AB286" s="33"/>
      <c r="AC286" s="33"/>
      <c r="AD286" s="33"/>
      <c r="AE286" s="33"/>
      <c r="AT286" s="16" t="s">
        <v>308</v>
      </c>
      <c r="AU286" s="16" t="s">
        <v>83</v>
      </c>
    </row>
    <row r="287" spans="1:65" s="2" customFormat="1" ht="19.5" x14ac:dyDescent="0.2">
      <c r="A287" s="33"/>
      <c r="B287" s="34"/>
      <c r="C287" s="35"/>
      <c r="D287" s="191" t="s">
        <v>159</v>
      </c>
      <c r="E287" s="35"/>
      <c r="F287" s="201" t="s">
        <v>539</v>
      </c>
      <c r="G287" s="35"/>
      <c r="H287" s="35"/>
      <c r="I287" s="114"/>
      <c r="J287" s="35"/>
      <c r="K287" s="35"/>
      <c r="L287" s="38"/>
      <c r="M287" s="202"/>
      <c r="N287" s="203"/>
      <c r="O287" s="63"/>
      <c r="P287" s="63"/>
      <c r="Q287" s="63"/>
      <c r="R287" s="63"/>
      <c r="S287" s="63"/>
      <c r="T287" s="64"/>
      <c r="U287" s="33"/>
      <c r="V287" s="33"/>
      <c r="W287" s="33"/>
      <c r="X287" s="33"/>
      <c r="Y287" s="33"/>
      <c r="Z287" s="33"/>
      <c r="AA287" s="33"/>
      <c r="AB287" s="33"/>
      <c r="AC287" s="33"/>
      <c r="AD287" s="33"/>
      <c r="AE287" s="33"/>
      <c r="AT287" s="16" t="s">
        <v>159</v>
      </c>
      <c r="AU287" s="16" t="s">
        <v>83</v>
      </c>
    </row>
    <row r="288" spans="1:65" s="12" customFormat="1" ht="11.25" x14ac:dyDescent="0.2">
      <c r="B288" s="189"/>
      <c r="C288" s="190"/>
      <c r="D288" s="191" t="s">
        <v>153</v>
      </c>
      <c r="E288" s="192" t="s">
        <v>35</v>
      </c>
      <c r="F288" s="193" t="s">
        <v>689</v>
      </c>
      <c r="G288" s="190"/>
      <c r="H288" s="194">
        <v>8.3840000000000003</v>
      </c>
      <c r="I288" s="195"/>
      <c r="J288" s="190"/>
      <c r="K288" s="190"/>
      <c r="L288" s="196"/>
      <c r="M288" s="197"/>
      <c r="N288" s="198"/>
      <c r="O288" s="198"/>
      <c r="P288" s="198"/>
      <c r="Q288" s="198"/>
      <c r="R288" s="198"/>
      <c r="S288" s="198"/>
      <c r="T288" s="199"/>
      <c r="AT288" s="200" t="s">
        <v>153</v>
      </c>
      <c r="AU288" s="200" t="s">
        <v>83</v>
      </c>
      <c r="AV288" s="12" t="s">
        <v>85</v>
      </c>
      <c r="AW288" s="12" t="s">
        <v>37</v>
      </c>
      <c r="AX288" s="12" t="s">
        <v>83</v>
      </c>
      <c r="AY288" s="200" t="s">
        <v>150</v>
      </c>
    </row>
    <row r="289" spans="1:65" s="2" customFormat="1" ht="36" customHeight="1" x14ac:dyDescent="0.2">
      <c r="A289" s="33"/>
      <c r="B289" s="34"/>
      <c r="C289" s="220" t="s">
        <v>541</v>
      </c>
      <c r="D289" s="220" t="s">
        <v>303</v>
      </c>
      <c r="E289" s="221" t="s">
        <v>524</v>
      </c>
      <c r="F289" s="222" t="s">
        <v>525</v>
      </c>
      <c r="G289" s="223" t="s">
        <v>291</v>
      </c>
      <c r="H289" s="224">
        <v>8.3409999999999993</v>
      </c>
      <c r="I289" s="225"/>
      <c r="J289" s="226">
        <f>ROUND(I289*H289,2)</f>
        <v>0</v>
      </c>
      <c r="K289" s="222" t="s">
        <v>148</v>
      </c>
      <c r="L289" s="38"/>
      <c r="M289" s="227" t="s">
        <v>35</v>
      </c>
      <c r="N289" s="228" t="s">
        <v>47</v>
      </c>
      <c r="O289" s="63"/>
      <c r="P289" s="185">
        <f>O289*H289</f>
        <v>0</v>
      </c>
      <c r="Q289" s="185">
        <v>0</v>
      </c>
      <c r="R289" s="185">
        <f>Q289*H289</f>
        <v>0</v>
      </c>
      <c r="S289" s="185">
        <v>0</v>
      </c>
      <c r="T289" s="186">
        <f>S289*H289</f>
        <v>0</v>
      </c>
      <c r="U289" s="33"/>
      <c r="V289" s="33"/>
      <c r="W289" s="33"/>
      <c r="X289" s="33"/>
      <c r="Y289" s="33"/>
      <c r="Z289" s="33"/>
      <c r="AA289" s="33"/>
      <c r="AB289" s="33"/>
      <c r="AC289" s="33"/>
      <c r="AD289" s="33"/>
      <c r="AE289" s="33"/>
      <c r="AR289" s="187" t="s">
        <v>417</v>
      </c>
      <c r="AT289" s="187" t="s">
        <v>303</v>
      </c>
      <c r="AU289" s="187" t="s">
        <v>83</v>
      </c>
      <c r="AY289" s="16" t="s">
        <v>150</v>
      </c>
      <c r="BE289" s="188">
        <f>IF(N289="základní",J289,0)</f>
        <v>0</v>
      </c>
      <c r="BF289" s="188">
        <f>IF(N289="snížená",J289,0)</f>
        <v>0</v>
      </c>
      <c r="BG289" s="188">
        <f>IF(N289="zákl. přenesená",J289,0)</f>
        <v>0</v>
      </c>
      <c r="BH289" s="188">
        <f>IF(N289="sníž. přenesená",J289,0)</f>
        <v>0</v>
      </c>
      <c r="BI289" s="188">
        <f>IF(N289="nulová",J289,0)</f>
        <v>0</v>
      </c>
      <c r="BJ289" s="16" t="s">
        <v>83</v>
      </c>
      <c r="BK289" s="188">
        <f>ROUND(I289*H289,2)</f>
        <v>0</v>
      </c>
      <c r="BL289" s="16" t="s">
        <v>417</v>
      </c>
      <c r="BM289" s="187" t="s">
        <v>542</v>
      </c>
    </row>
    <row r="290" spans="1:65" s="2" customFormat="1" ht="29.25" x14ac:dyDescent="0.2">
      <c r="A290" s="33"/>
      <c r="B290" s="34"/>
      <c r="C290" s="35"/>
      <c r="D290" s="191" t="s">
        <v>308</v>
      </c>
      <c r="E290" s="35"/>
      <c r="F290" s="201" t="s">
        <v>527</v>
      </c>
      <c r="G290" s="35"/>
      <c r="H290" s="35"/>
      <c r="I290" s="114"/>
      <c r="J290" s="35"/>
      <c r="K290" s="35"/>
      <c r="L290" s="38"/>
      <c r="M290" s="202"/>
      <c r="N290" s="203"/>
      <c r="O290" s="63"/>
      <c r="P290" s="63"/>
      <c r="Q290" s="63"/>
      <c r="R290" s="63"/>
      <c r="S290" s="63"/>
      <c r="T290" s="64"/>
      <c r="U290" s="33"/>
      <c r="V290" s="33"/>
      <c r="W290" s="33"/>
      <c r="X290" s="33"/>
      <c r="Y290" s="33"/>
      <c r="Z290" s="33"/>
      <c r="AA290" s="33"/>
      <c r="AB290" s="33"/>
      <c r="AC290" s="33"/>
      <c r="AD290" s="33"/>
      <c r="AE290" s="33"/>
      <c r="AT290" s="16" t="s">
        <v>308</v>
      </c>
      <c r="AU290" s="16" t="s">
        <v>83</v>
      </c>
    </row>
    <row r="291" spans="1:65" s="2" customFormat="1" ht="19.5" x14ac:dyDescent="0.2">
      <c r="A291" s="33"/>
      <c r="B291" s="34"/>
      <c r="C291" s="35"/>
      <c r="D291" s="191" t="s">
        <v>159</v>
      </c>
      <c r="E291" s="35"/>
      <c r="F291" s="201" t="s">
        <v>543</v>
      </c>
      <c r="G291" s="35"/>
      <c r="H291" s="35"/>
      <c r="I291" s="114"/>
      <c r="J291" s="35"/>
      <c r="K291" s="35"/>
      <c r="L291" s="38"/>
      <c r="M291" s="202"/>
      <c r="N291" s="203"/>
      <c r="O291" s="63"/>
      <c r="P291" s="63"/>
      <c r="Q291" s="63"/>
      <c r="R291" s="63"/>
      <c r="S291" s="63"/>
      <c r="T291" s="64"/>
      <c r="U291" s="33"/>
      <c r="V291" s="33"/>
      <c r="W291" s="33"/>
      <c r="X291" s="33"/>
      <c r="Y291" s="33"/>
      <c r="Z291" s="33"/>
      <c r="AA291" s="33"/>
      <c r="AB291" s="33"/>
      <c r="AC291" s="33"/>
      <c r="AD291" s="33"/>
      <c r="AE291" s="33"/>
      <c r="AT291" s="16" t="s">
        <v>159</v>
      </c>
      <c r="AU291" s="16" t="s">
        <v>83</v>
      </c>
    </row>
    <row r="292" spans="1:65" s="12" customFormat="1" ht="11.25" x14ac:dyDescent="0.2">
      <c r="B292" s="189"/>
      <c r="C292" s="190"/>
      <c r="D292" s="191" t="s">
        <v>153</v>
      </c>
      <c r="E292" s="192" t="s">
        <v>35</v>
      </c>
      <c r="F292" s="193" t="s">
        <v>674</v>
      </c>
      <c r="G292" s="190"/>
      <c r="H292" s="194">
        <v>8.3409999999999993</v>
      </c>
      <c r="I292" s="195"/>
      <c r="J292" s="190"/>
      <c r="K292" s="190"/>
      <c r="L292" s="196"/>
      <c r="M292" s="197"/>
      <c r="N292" s="198"/>
      <c r="O292" s="198"/>
      <c r="P292" s="198"/>
      <c r="Q292" s="198"/>
      <c r="R292" s="198"/>
      <c r="S292" s="198"/>
      <c r="T292" s="199"/>
      <c r="AT292" s="200" t="s">
        <v>153</v>
      </c>
      <c r="AU292" s="200" t="s">
        <v>83</v>
      </c>
      <c r="AV292" s="12" t="s">
        <v>85</v>
      </c>
      <c r="AW292" s="12" t="s">
        <v>37</v>
      </c>
      <c r="AX292" s="12" t="s">
        <v>83</v>
      </c>
      <c r="AY292" s="200" t="s">
        <v>150</v>
      </c>
    </row>
    <row r="293" spans="1:65" s="2" customFormat="1" ht="48" customHeight="1" x14ac:dyDescent="0.2">
      <c r="A293" s="33"/>
      <c r="B293" s="34"/>
      <c r="C293" s="220" t="s">
        <v>544</v>
      </c>
      <c r="D293" s="220" t="s">
        <v>303</v>
      </c>
      <c r="E293" s="221" t="s">
        <v>545</v>
      </c>
      <c r="F293" s="222" t="s">
        <v>546</v>
      </c>
      <c r="G293" s="223" t="s">
        <v>291</v>
      </c>
      <c r="H293" s="224">
        <v>96.9</v>
      </c>
      <c r="I293" s="225"/>
      <c r="J293" s="226">
        <f>ROUND(I293*H293,2)</f>
        <v>0</v>
      </c>
      <c r="K293" s="222" t="s">
        <v>148</v>
      </c>
      <c r="L293" s="38"/>
      <c r="M293" s="227" t="s">
        <v>35</v>
      </c>
      <c r="N293" s="228" t="s">
        <v>47</v>
      </c>
      <c r="O293" s="63"/>
      <c r="P293" s="185">
        <f>O293*H293</f>
        <v>0</v>
      </c>
      <c r="Q293" s="185">
        <v>0</v>
      </c>
      <c r="R293" s="185">
        <f>Q293*H293</f>
        <v>0</v>
      </c>
      <c r="S293" s="185">
        <v>0</v>
      </c>
      <c r="T293" s="186">
        <f>S293*H293</f>
        <v>0</v>
      </c>
      <c r="U293" s="33"/>
      <c r="V293" s="33"/>
      <c r="W293" s="33"/>
      <c r="X293" s="33"/>
      <c r="Y293" s="33"/>
      <c r="Z293" s="33"/>
      <c r="AA293" s="33"/>
      <c r="AB293" s="33"/>
      <c r="AC293" s="33"/>
      <c r="AD293" s="33"/>
      <c r="AE293" s="33"/>
      <c r="AR293" s="187" t="s">
        <v>417</v>
      </c>
      <c r="AT293" s="187" t="s">
        <v>303</v>
      </c>
      <c r="AU293" s="187" t="s">
        <v>83</v>
      </c>
      <c r="AY293" s="16" t="s">
        <v>150</v>
      </c>
      <c r="BE293" s="188">
        <f>IF(N293="základní",J293,0)</f>
        <v>0</v>
      </c>
      <c r="BF293" s="188">
        <f>IF(N293="snížená",J293,0)</f>
        <v>0</v>
      </c>
      <c r="BG293" s="188">
        <f>IF(N293="zákl. přenesená",J293,0)</f>
        <v>0</v>
      </c>
      <c r="BH293" s="188">
        <f>IF(N293="sníž. přenesená",J293,0)</f>
        <v>0</v>
      </c>
      <c r="BI293" s="188">
        <f>IF(N293="nulová",J293,0)</f>
        <v>0</v>
      </c>
      <c r="BJ293" s="16" t="s">
        <v>83</v>
      </c>
      <c r="BK293" s="188">
        <f>ROUND(I293*H293,2)</f>
        <v>0</v>
      </c>
      <c r="BL293" s="16" t="s">
        <v>417</v>
      </c>
      <c r="BM293" s="187" t="s">
        <v>547</v>
      </c>
    </row>
    <row r="294" spans="1:65" s="2" customFormat="1" ht="29.25" x14ac:dyDescent="0.2">
      <c r="A294" s="33"/>
      <c r="B294" s="34"/>
      <c r="C294" s="35"/>
      <c r="D294" s="191" t="s">
        <v>308</v>
      </c>
      <c r="E294" s="35"/>
      <c r="F294" s="201" t="s">
        <v>548</v>
      </c>
      <c r="G294" s="35"/>
      <c r="H294" s="35"/>
      <c r="I294" s="114"/>
      <c r="J294" s="35"/>
      <c r="K294" s="35"/>
      <c r="L294" s="38"/>
      <c r="M294" s="202"/>
      <c r="N294" s="203"/>
      <c r="O294" s="63"/>
      <c r="P294" s="63"/>
      <c r="Q294" s="63"/>
      <c r="R294" s="63"/>
      <c r="S294" s="63"/>
      <c r="T294" s="64"/>
      <c r="U294" s="33"/>
      <c r="V294" s="33"/>
      <c r="W294" s="33"/>
      <c r="X294" s="33"/>
      <c r="Y294" s="33"/>
      <c r="Z294" s="33"/>
      <c r="AA294" s="33"/>
      <c r="AB294" s="33"/>
      <c r="AC294" s="33"/>
      <c r="AD294" s="33"/>
      <c r="AE294" s="33"/>
      <c r="AT294" s="16" t="s">
        <v>308</v>
      </c>
      <c r="AU294" s="16" t="s">
        <v>83</v>
      </c>
    </row>
    <row r="295" spans="1:65" s="12" customFormat="1" ht="11.25" x14ac:dyDescent="0.2">
      <c r="B295" s="189"/>
      <c r="C295" s="190"/>
      <c r="D295" s="191" t="s">
        <v>153</v>
      </c>
      <c r="E295" s="192" t="s">
        <v>35</v>
      </c>
      <c r="F295" s="193" t="s">
        <v>690</v>
      </c>
      <c r="G295" s="190"/>
      <c r="H295" s="194">
        <v>96.9</v>
      </c>
      <c r="I295" s="195"/>
      <c r="J295" s="190"/>
      <c r="K295" s="190"/>
      <c r="L295" s="196"/>
      <c r="M295" s="197"/>
      <c r="N295" s="198"/>
      <c r="O295" s="198"/>
      <c r="P295" s="198"/>
      <c r="Q295" s="198"/>
      <c r="R295" s="198"/>
      <c r="S295" s="198"/>
      <c r="T295" s="199"/>
      <c r="AT295" s="200" t="s">
        <v>153</v>
      </c>
      <c r="AU295" s="200" t="s">
        <v>83</v>
      </c>
      <c r="AV295" s="12" t="s">
        <v>85</v>
      </c>
      <c r="AW295" s="12" t="s">
        <v>37</v>
      </c>
      <c r="AX295" s="12" t="s">
        <v>83</v>
      </c>
      <c r="AY295" s="200" t="s">
        <v>150</v>
      </c>
    </row>
    <row r="296" spans="1:65" s="2" customFormat="1" ht="48" customHeight="1" x14ac:dyDescent="0.2">
      <c r="A296" s="33"/>
      <c r="B296" s="34"/>
      <c r="C296" s="220" t="s">
        <v>549</v>
      </c>
      <c r="D296" s="220" t="s">
        <v>303</v>
      </c>
      <c r="E296" s="221" t="s">
        <v>550</v>
      </c>
      <c r="F296" s="222" t="s">
        <v>551</v>
      </c>
      <c r="G296" s="223" t="s">
        <v>291</v>
      </c>
      <c r="H296" s="224">
        <v>8.3409999999999993</v>
      </c>
      <c r="I296" s="225"/>
      <c r="J296" s="226">
        <f>ROUND(I296*H296,2)</f>
        <v>0</v>
      </c>
      <c r="K296" s="222" t="s">
        <v>148</v>
      </c>
      <c r="L296" s="38"/>
      <c r="M296" s="227" t="s">
        <v>35</v>
      </c>
      <c r="N296" s="228" t="s">
        <v>47</v>
      </c>
      <c r="O296" s="63"/>
      <c r="P296" s="185">
        <f>O296*H296</f>
        <v>0</v>
      </c>
      <c r="Q296" s="185">
        <v>0</v>
      </c>
      <c r="R296" s="185">
        <f>Q296*H296</f>
        <v>0</v>
      </c>
      <c r="S296" s="185">
        <v>0</v>
      </c>
      <c r="T296" s="186">
        <f>S296*H296</f>
        <v>0</v>
      </c>
      <c r="U296" s="33"/>
      <c r="V296" s="33"/>
      <c r="W296" s="33"/>
      <c r="X296" s="33"/>
      <c r="Y296" s="33"/>
      <c r="Z296" s="33"/>
      <c r="AA296" s="33"/>
      <c r="AB296" s="33"/>
      <c r="AC296" s="33"/>
      <c r="AD296" s="33"/>
      <c r="AE296" s="33"/>
      <c r="AR296" s="187" t="s">
        <v>417</v>
      </c>
      <c r="AT296" s="187" t="s">
        <v>303</v>
      </c>
      <c r="AU296" s="187" t="s">
        <v>83</v>
      </c>
      <c r="AY296" s="16" t="s">
        <v>150</v>
      </c>
      <c r="BE296" s="188">
        <f>IF(N296="základní",J296,0)</f>
        <v>0</v>
      </c>
      <c r="BF296" s="188">
        <f>IF(N296="snížená",J296,0)</f>
        <v>0</v>
      </c>
      <c r="BG296" s="188">
        <f>IF(N296="zákl. přenesená",J296,0)</f>
        <v>0</v>
      </c>
      <c r="BH296" s="188">
        <f>IF(N296="sníž. přenesená",J296,0)</f>
        <v>0</v>
      </c>
      <c r="BI296" s="188">
        <f>IF(N296="nulová",J296,0)</f>
        <v>0</v>
      </c>
      <c r="BJ296" s="16" t="s">
        <v>83</v>
      </c>
      <c r="BK296" s="188">
        <f>ROUND(I296*H296,2)</f>
        <v>0</v>
      </c>
      <c r="BL296" s="16" t="s">
        <v>417</v>
      </c>
      <c r="BM296" s="187" t="s">
        <v>552</v>
      </c>
    </row>
    <row r="297" spans="1:65" s="2" customFormat="1" ht="29.25" x14ac:dyDescent="0.2">
      <c r="A297" s="33"/>
      <c r="B297" s="34"/>
      <c r="C297" s="35"/>
      <c r="D297" s="191" t="s">
        <v>308</v>
      </c>
      <c r="E297" s="35"/>
      <c r="F297" s="201" t="s">
        <v>548</v>
      </c>
      <c r="G297" s="35"/>
      <c r="H297" s="35"/>
      <c r="I297" s="114"/>
      <c r="J297" s="35"/>
      <c r="K297" s="35"/>
      <c r="L297" s="38"/>
      <c r="M297" s="202"/>
      <c r="N297" s="203"/>
      <c r="O297" s="63"/>
      <c r="P297" s="63"/>
      <c r="Q297" s="63"/>
      <c r="R297" s="63"/>
      <c r="S297" s="63"/>
      <c r="T297" s="64"/>
      <c r="U297" s="33"/>
      <c r="V297" s="33"/>
      <c r="W297" s="33"/>
      <c r="X297" s="33"/>
      <c r="Y297" s="33"/>
      <c r="Z297" s="33"/>
      <c r="AA297" s="33"/>
      <c r="AB297" s="33"/>
      <c r="AC297" s="33"/>
      <c r="AD297" s="33"/>
      <c r="AE297" s="33"/>
      <c r="AT297" s="16" t="s">
        <v>308</v>
      </c>
      <c r="AU297" s="16" t="s">
        <v>83</v>
      </c>
    </row>
    <row r="298" spans="1:65" s="2" customFormat="1" ht="19.5" x14ac:dyDescent="0.2">
      <c r="A298" s="33"/>
      <c r="B298" s="34"/>
      <c r="C298" s="35"/>
      <c r="D298" s="191" t="s">
        <v>159</v>
      </c>
      <c r="E298" s="35"/>
      <c r="F298" s="201" t="s">
        <v>691</v>
      </c>
      <c r="G298" s="35"/>
      <c r="H298" s="35"/>
      <c r="I298" s="114"/>
      <c r="J298" s="35"/>
      <c r="K298" s="35"/>
      <c r="L298" s="38"/>
      <c r="M298" s="202"/>
      <c r="N298" s="203"/>
      <c r="O298" s="63"/>
      <c r="P298" s="63"/>
      <c r="Q298" s="63"/>
      <c r="R298" s="63"/>
      <c r="S298" s="63"/>
      <c r="T298" s="64"/>
      <c r="U298" s="33"/>
      <c r="V298" s="33"/>
      <c r="W298" s="33"/>
      <c r="X298" s="33"/>
      <c r="Y298" s="33"/>
      <c r="Z298" s="33"/>
      <c r="AA298" s="33"/>
      <c r="AB298" s="33"/>
      <c r="AC298" s="33"/>
      <c r="AD298" s="33"/>
      <c r="AE298" s="33"/>
      <c r="AT298" s="16" t="s">
        <v>159</v>
      </c>
      <c r="AU298" s="16" t="s">
        <v>83</v>
      </c>
    </row>
    <row r="299" spans="1:65" s="12" customFormat="1" ht="11.25" x14ac:dyDescent="0.2">
      <c r="B299" s="189"/>
      <c r="C299" s="190"/>
      <c r="D299" s="191" t="s">
        <v>153</v>
      </c>
      <c r="E299" s="192" t="s">
        <v>35</v>
      </c>
      <c r="F299" s="193" t="s">
        <v>692</v>
      </c>
      <c r="G299" s="190"/>
      <c r="H299" s="194">
        <v>8.3409999999999993</v>
      </c>
      <c r="I299" s="195"/>
      <c r="J299" s="190"/>
      <c r="K299" s="190"/>
      <c r="L299" s="196"/>
      <c r="M299" s="197"/>
      <c r="N299" s="198"/>
      <c r="O299" s="198"/>
      <c r="P299" s="198"/>
      <c r="Q299" s="198"/>
      <c r="R299" s="198"/>
      <c r="S299" s="198"/>
      <c r="T299" s="199"/>
      <c r="AT299" s="200" t="s">
        <v>153</v>
      </c>
      <c r="AU299" s="200" t="s">
        <v>83</v>
      </c>
      <c r="AV299" s="12" t="s">
        <v>85</v>
      </c>
      <c r="AW299" s="12" t="s">
        <v>37</v>
      </c>
      <c r="AX299" s="12" t="s">
        <v>83</v>
      </c>
      <c r="AY299" s="200" t="s">
        <v>150</v>
      </c>
    </row>
    <row r="300" spans="1:65" s="2" customFormat="1" ht="36" customHeight="1" x14ac:dyDescent="0.2">
      <c r="A300" s="33"/>
      <c r="B300" s="34"/>
      <c r="C300" s="220" t="s">
        <v>554</v>
      </c>
      <c r="D300" s="220" t="s">
        <v>303</v>
      </c>
      <c r="E300" s="221" t="s">
        <v>555</v>
      </c>
      <c r="F300" s="222" t="s">
        <v>556</v>
      </c>
      <c r="G300" s="223" t="s">
        <v>291</v>
      </c>
      <c r="H300" s="224">
        <v>4.2999999999999997E-2</v>
      </c>
      <c r="I300" s="225"/>
      <c r="J300" s="226">
        <f>ROUND(I300*H300,2)</f>
        <v>0</v>
      </c>
      <c r="K300" s="222" t="s">
        <v>148</v>
      </c>
      <c r="L300" s="38"/>
      <c r="M300" s="227" t="s">
        <v>35</v>
      </c>
      <c r="N300" s="228" t="s">
        <v>47</v>
      </c>
      <c r="O300" s="63"/>
      <c r="P300" s="185">
        <f>O300*H300</f>
        <v>0</v>
      </c>
      <c r="Q300" s="185">
        <v>0</v>
      </c>
      <c r="R300" s="185">
        <f>Q300*H300</f>
        <v>0</v>
      </c>
      <c r="S300" s="185">
        <v>0</v>
      </c>
      <c r="T300" s="186">
        <f>S300*H300</f>
        <v>0</v>
      </c>
      <c r="U300" s="33"/>
      <c r="V300" s="33"/>
      <c r="W300" s="33"/>
      <c r="X300" s="33"/>
      <c r="Y300" s="33"/>
      <c r="Z300" s="33"/>
      <c r="AA300" s="33"/>
      <c r="AB300" s="33"/>
      <c r="AC300" s="33"/>
      <c r="AD300" s="33"/>
      <c r="AE300" s="33"/>
      <c r="AR300" s="187" t="s">
        <v>417</v>
      </c>
      <c r="AT300" s="187" t="s">
        <v>303</v>
      </c>
      <c r="AU300" s="187" t="s">
        <v>83</v>
      </c>
      <c r="AY300" s="16" t="s">
        <v>150</v>
      </c>
      <c r="BE300" s="188">
        <f>IF(N300="základní",J300,0)</f>
        <v>0</v>
      </c>
      <c r="BF300" s="188">
        <f>IF(N300="snížená",J300,0)</f>
        <v>0</v>
      </c>
      <c r="BG300" s="188">
        <f>IF(N300="zákl. přenesená",J300,0)</f>
        <v>0</v>
      </c>
      <c r="BH300" s="188">
        <f>IF(N300="sníž. přenesená",J300,0)</f>
        <v>0</v>
      </c>
      <c r="BI300" s="188">
        <f>IF(N300="nulová",J300,0)</f>
        <v>0</v>
      </c>
      <c r="BJ300" s="16" t="s">
        <v>83</v>
      </c>
      <c r="BK300" s="188">
        <f>ROUND(I300*H300,2)</f>
        <v>0</v>
      </c>
      <c r="BL300" s="16" t="s">
        <v>417</v>
      </c>
      <c r="BM300" s="187" t="s">
        <v>557</v>
      </c>
    </row>
    <row r="301" spans="1:65" s="2" customFormat="1" ht="29.25" x14ac:dyDescent="0.2">
      <c r="A301" s="33"/>
      <c r="B301" s="34"/>
      <c r="C301" s="35"/>
      <c r="D301" s="191" t="s">
        <v>308</v>
      </c>
      <c r="E301" s="35"/>
      <c r="F301" s="201" t="s">
        <v>548</v>
      </c>
      <c r="G301" s="35"/>
      <c r="H301" s="35"/>
      <c r="I301" s="114"/>
      <c r="J301" s="35"/>
      <c r="K301" s="35"/>
      <c r="L301" s="38"/>
      <c r="M301" s="202"/>
      <c r="N301" s="203"/>
      <c r="O301" s="63"/>
      <c r="P301" s="63"/>
      <c r="Q301" s="63"/>
      <c r="R301" s="63"/>
      <c r="S301" s="63"/>
      <c r="T301" s="64"/>
      <c r="U301" s="33"/>
      <c r="V301" s="33"/>
      <c r="W301" s="33"/>
      <c r="X301" s="33"/>
      <c r="Y301" s="33"/>
      <c r="Z301" s="33"/>
      <c r="AA301" s="33"/>
      <c r="AB301" s="33"/>
      <c r="AC301" s="33"/>
      <c r="AD301" s="33"/>
      <c r="AE301" s="33"/>
      <c r="AT301" s="16" t="s">
        <v>308</v>
      </c>
      <c r="AU301" s="16" t="s">
        <v>83</v>
      </c>
    </row>
    <row r="302" spans="1:65" s="12" customFormat="1" ht="11.25" x14ac:dyDescent="0.2">
      <c r="B302" s="189"/>
      <c r="C302" s="190"/>
      <c r="D302" s="191" t="s">
        <v>153</v>
      </c>
      <c r="E302" s="192" t="s">
        <v>35</v>
      </c>
      <c r="F302" s="193" t="s">
        <v>693</v>
      </c>
      <c r="G302" s="190"/>
      <c r="H302" s="194">
        <v>4.2999999999999997E-2</v>
      </c>
      <c r="I302" s="195"/>
      <c r="J302" s="190"/>
      <c r="K302" s="190"/>
      <c r="L302" s="196"/>
      <c r="M302" s="229"/>
      <c r="N302" s="230"/>
      <c r="O302" s="230"/>
      <c r="P302" s="230"/>
      <c r="Q302" s="230"/>
      <c r="R302" s="230"/>
      <c r="S302" s="230"/>
      <c r="T302" s="231"/>
      <c r="AT302" s="200" t="s">
        <v>153</v>
      </c>
      <c r="AU302" s="200" t="s">
        <v>83</v>
      </c>
      <c r="AV302" s="12" t="s">
        <v>85</v>
      </c>
      <c r="AW302" s="12" t="s">
        <v>37</v>
      </c>
      <c r="AX302" s="12" t="s">
        <v>83</v>
      </c>
      <c r="AY302" s="200" t="s">
        <v>150</v>
      </c>
    </row>
    <row r="303" spans="1:65" s="2" customFormat="1" ht="6.95" customHeight="1" x14ac:dyDescent="0.2">
      <c r="A303" s="33"/>
      <c r="B303" s="46"/>
      <c r="C303" s="47"/>
      <c r="D303" s="47"/>
      <c r="E303" s="47"/>
      <c r="F303" s="47"/>
      <c r="G303" s="47"/>
      <c r="H303" s="47"/>
      <c r="I303" s="141"/>
      <c r="J303" s="47"/>
      <c r="K303" s="47"/>
      <c r="L303" s="38"/>
      <c r="M303" s="33"/>
      <c r="O303" s="33"/>
      <c r="P303" s="33"/>
      <c r="Q303" s="33"/>
      <c r="R303" s="33"/>
      <c r="S303" s="33"/>
      <c r="T303" s="33"/>
      <c r="U303" s="33"/>
      <c r="V303" s="33"/>
      <c r="W303" s="33"/>
      <c r="X303" s="33"/>
      <c r="Y303" s="33"/>
      <c r="Z303" s="33"/>
      <c r="AA303" s="33"/>
      <c r="AB303" s="33"/>
      <c r="AC303" s="33"/>
      <c r="AD303" s="33"/>
      <c r="AE303" s="33"/>
    </row>
  </sheetData>
  <sheetProtection algorithmName="SHA-512" hashValue="6N0MsyqirVZc8NZ8aDiwbJQe5JzREfGEhHUH6KoCMKVuDddd7VoDQoAv8H7ipZQxQQ9mr9hIphkVuSs4P4jm8w==" saltValue="JM5/zI2yIROA0utQVke4cToQFv8UwQEMIXg5KxXIfKOUMhu3TolHsT+ulmRV7QwTHRsZZOtKJLGA/pVRQpXuJg==" spinCount="100000" sheet="1" objects="1" scenarios="1" formatColumns="0" formatRows="0" autoFilter="0"/>
  <autoFilter ref="C87:K302"/>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2"/>
  <sheetViews>
    <sheetView showGridLines="0" topLeftCell="A67" workbookViewId="0">
      <selection activeCell="F98" sqref="F98"/>
    </sheetView>
  </sheetViews>
  <sheetFormatPr defaultRowHeight="15" x14ac:dyDescent="0.2"/>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7"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I2" s="107"/>
      <c r="L2" s="330"/>
      <c r="M2" s="330"/>
      <c r="N2" s="330"/>
      <c r="O2" s="330"/>
      <c r="P2" s="330"/>
      <c r="Q2" s="330"/>
      <c r="R2" s="330"/>
      <c r="S2" s="330"/>
      <c r="T2" s="330"/>
      <c r="U2" s="330"/>
      <c r="V2" s="330"/>
      <c r="AT2" s="16" t="s">
        <v>107</v>
      </c>
    </row>
    <row r="3" spans="1:46" s="1" customFormat="1" ht="6.95" customHeight="1" x14ac:dyDescent="0.2">
      <c r="B3" s="108"/>
      <c r="C3" s="109"/>
      <c r="D3" s="109"/>
      <c r="E3" s="109"/>
      <c r="F3" s="109"/>
      <c r="G3" s="109"/>
      <c r="H3" s="109"/>
      <c r="I3" s="110"/>
      <c r="J3" s="109"/>
      <c r="K3" s="109"/>
      <c r="L3" s="19"/>
      <c r="AT3" s="16" t="s">
        <v>85</v>
      </c>
    </row>
    <row r="4" spans="1:46" s="1" customFormat="1" ht="24.95" customHeight="1" x14ac:dyDescent="0.2">
      <c r="B4" s="19"/>
      <c r="D4" s="111" t="s">
        <v>118</v>
      </c>
      <c r="I4" s="107"/>
      <c r="L4" s="19"/>
      <c r="M4" s="112" t="s">
        <v>10</v>
      </c>
      <c r="AT4" s="16" t="s">
        <v>4</v>
      </c>
    </row>
    <row r="5" spans="1:46" s="1" customFormat="1" ht="6.95" customHeight="1" x14ac:dyDescent="0.2">
      <c r="B5" s="19"/>
      <c r="I5" s="107"/>
      <c r="L5" s="19"/>
    </row>
    <row r="6" spans="1:46" s="1" customFormat="1" ht="12" customHeight="1" x14ac:dyDescent="0.2">
      <c r="B6" s="19"/>
      <c r="D6" s="113" t="s">
        <v>16</v>
      </c>
      <c r="I6" s="107"/>
      <c r="L6" s="19"/>
    </row>
    <row r="7" spans="1:46" s="1" customFormat="1" ht="16.5" customHeight="1" x14ac:dyDescent="0.2">
      <c r="B7" s="19"/>
      <c r="E7" s="363" t="str">
        <f>'Rekapitulace stavby'!K6</f>
        <v>Oprava výhybek v žst. Tábor</v>
      </c>
      <c r="F7" s="364"/>
      <c r="G7" s="364"/>
      <c r="H7" s="364"/>
      <c r="I7" s="107"/>
      <c r="L7" s="19"/>
    </row>
    <row r="8" spans="1:46" s="1" customFormat="1" ht="12" customHeight="1" x14ac:dyDescent="0.2">
      <c r="B8" s="19"/>
      <c r="D8" s="113" t="s">
        <v>119</v>
      </c>
      <c r="I8" s="107"/>
      <c r="L8" s="19"/>
    </row>
    <row r="9" spans="1:46" s="2" customFormat="1" ht="16.5" customHeight="1" x14ac:dyDescent="0.2">
      <c r="A9" s="33"/>
      <c r="B9" s="38"/>
      <c r="C9" s="33"/>
      <c r="D9" s="33"/>
      <c r="E9" s="363" t="s">
        <v>609</v>
      </c>
      <c r="F9" s="365"/>
      <c r="G9" s="365"/>
      <c r="H9" s="365"/>
      <c r="I9" s="114"/>
      <c r="J9" s="33"/>
      <c r="K9" s="33"/>
      <c r="L9" s="115"/>
      <c r="S9" s="33"/>
      <c r="T9" s="33"/>
      <c r="U9" s="33"/>
      <c r="V9" s="33"/>
      <c r="W9" s="33"/>
      <c r="X9" s="33"/>
      <c r="Y9" s="33"/>
      <c r="Z9" s="33"/>
      <c r="AA9" s="33"/>
      <c r="AB9" s="33"/>
      <c r="AC9" s="33"/>
      <c r="AD9" s="33"/>
      <c r="AE9" s="33"/>
    </row>
    <row r="10" spans="1:46" s="2" customFormat="1" ht="12" customHeight="1" x14ac:dyDescent="0.2">
      <c r="A10" s="33"/>
      <c r="B10" s="38"/>
      <c r="C10" s="33"/>
      <c r="D10" s="113" t="s">
        <v>121</v>
      </c>
      <c r="E10" s="33"/>
      <c r="F10" s="33"/>
      <c r="G10" s="33"/>
      <c r="H10" s="33"/>
      <c r="I10" s="114"/>
      <c r="J10" s="33"/>
      <c r="K10" s="33"/>
      <c r="L10" s="115"/>
      <c r="S10" s="33"/>
      <c r="T10" s="33"/>
      <c r="U10" s="33"/>
      <c r="V10" s="33"/>
      <c r="W10" s="33"/>
      <c r="X10" s="33"/>
      <c r="Y10" s="33"/>
      <c r="Z10" s="33"/>
      <c r="AA10" s="33"/>
      <c r="AB10" s="33"/>
      <c r="AC10" s="33"/>
      <c r="AD10" s="33"/>
      <c r="AE10" s="33"/>
    </row>
    <row r="11" spans="1:46" s="2" customFormat="1" ht="16.5" customHeight="1" x14ac:dyDescent="0.2">
      <c r="A11" s="33"/>
      <c r="B11" s="38"/>
      <c r="C11" s="33"/>
      <c r="D11" s="33"/>
      <c r="E11" s="366" t="s">
        <v>694</v>
      </c>
      <c r="F11" s="365"/>
      <c r="G11" s="365"/>
      <c r="H11" s="365"/>
      <c r="I11" s="114"/>
      <c r="J11" s="33"/>
      <c r="K11" s="33"/>
      <c r="L11" s="115"/>
      <c r="S11" s="33"/>
      <c r="T11" s="33"/>
      <c r="U11" s="33"/>
      <c r="V11" s="33"/>
      <c r="W11" s="33"/>
      <c r="X11" s="33"/>
      <c r="Y11" s="33"/>
      <c r="Z11" s="33"/>
      <c r="AA11" s="33"/>
      <c r="AB11" s="33"/>
      <c r="AC11" s="33"/>
      <c r="AD11" s="33"/>
      <c r="AE11" s="33"/>
    </row>
    <row r="12" spans="1:46" s="2" customFormat="1" ht="11.25" x14ac:dyDescent="0.2">
      <c r="A12" s="33"/>
      <c r="B12" s="38"/>
      <c r="C12" s="33"/>
      <c r="D12" s="33"/>
      <c r="E12" s="33"/>
      <c r="F12" s="33"/>
      <c r="G12" s="33"/>
      <c r="H12" s="33"/>
      <c r="I12" s="114"/>
      <c r="J12" s="33"/>
      <c r="K12" s="33"/>
      <c r="L12" s="115"/>
      <c r="S12" s="33"/>
      <c r="T12" s="33"/>
      <c r="U12" s="33"/>
      <c r="V12" s="33"/>
      <c r="W12" s="33"/>
      <c r="X12" s="33"/>
      <c r="Y12" s="33"/>
      <c r="Z12" s="33"/>
      <c r="AA12" s="33"/>
      <c r="AB12" s="33"/>
      <c r="AC12" s="33"/>
      <c r="AD12" s="33"/>
      <c r="AE12" s="33"/>
    </row>
    <row r="13" spans="1:46" s="2" customFormat="1" ht="12" customHeight="1" x14ac:dyDescent="0.2">
      <c r="A13" s="33"/>
      <c r="B13" s="38"/>
      <c r="C13" s="33"/>
      <c r="D13" s="113" t="s">
        <v>18</v>
      </c>
      <c r="E13" s="33"/>
      <c r="F13" s="102" t="s">
        <v>19</v>
      </c>
      <c r="G13" s="33"/>
      <c r="H13" s="33"/>
      <c r="I13" s="116" t="s">
        <v>20</v>
      </c>
      <c r="J13" s="102" t="s">
        <v>21</v>
      </c>
      <c r="K13" s="33"/>
      <c r="L13" s="115"/>
      <c r="S13" s="33"/>
      <c r="T13" s="33"/>
      <c r="U13" s="33"/>
      <c r="V13" s="33"/>
      <c r="W13" s="33"/>
      <c r="X13" s="33"/>
      <c r="Y13" s="33"/>
      <c r="Z13" s="33"/>
      <c r="AA13" s="33"/>
      <c r="AB13" s="33"/>
      <c r="AC13" s="33"/>
      <c r="AD13" s="33"/>
      <c r="AE13" s="33"/>
    </row>
    <row r="14" spans="1:46" s="2" customFormat="1" ht="12" customHeight="1" x14ac:dyDescent="0.2">
      <c r="A14" s="33"/>
      <c r="B14" s="38"/>
      <c r="C14" s="33"/>
      <c r="D14" s="113" t="s">
        <v>22</v>
      </c>
      <c r="E14" s="33"/>
      <c r="F14" s="102" t="s">
        <v>23</v>
      </c>
      <c r="G14" s="33"/>
      <c r="H14" s="33"/>
      <c r="I14" s="116" t="s">
        <v>24</v>
      </c>
      <c r="J14" s="117" t="str">
        <f>'Rekapitulace stavby'!AN8</f>
        <v>25. 11. 2019</v>
      </c>
      <c r="K14" s="33"/>
      <c r="L14" s="115"/>
      <c r="S14" s="33"/>
      <c r="T14" s="33"/>
      <c r="U14" s="33"/>
      <c r="V14" s="33"/>
      <c r="W14" s="33"/>
      <c r="X14" s="33"/>
      <c r="Y14" s="33"/>
      <c r="Z14" s="33"/>
      <c r="AA14" s="33"/>
      <c r="AB14" s="33"/>
      <c r="AC14" s="33"/>
      <c r="AD14" s="33"/>
      <c r="AE14" s="33"/>
    </row>
    <row r="15" spans="1:46" s="2" customFormat="1" ht="10.9" customHeight="1" x14ac:dyDescent="0.2">
      <c r="A15" s="33"/>
      <c r="B15" s="38"/>
      <c r="C15" s="33"/>
      <c r="D15" s="33"/>
      <c r="E15" s="33"/>
      <c r="F15" s="33"/>
      <c r="G15" s="33"/>
      <c r="H15" s="33"/>
      <c r="I15" s="114"/>
      <c r="J15" s="33"/>
      <c r="K15" s="33"/>
      <c r="L15" s="115"/>
      <c r="S15" s="33"/>
      <c r="T15" s="33"/>
      <c r="U15" s="33"/>
      <c r="V15" s="33"/>
      <c r="W15" s="33"/>
      <c r="X15" s="33"/>
      <c r="Y15" s="33"/>
      <c r="Z15" s="33"/>
      <c r="AA15" s="33"/>
      <c r="AB15" s="33"/>
      <c r="AC15" s="33"/>
      <c r="AD15" s="33"/>
      <c r="AE15" s="33"/>
    </row>
    <row r="16" spans="1:46" s="2" customFormat="1" ht="12" customHeight="1" x14ac:dyDescent="0.2">
      <c r="A16" s="33"/>
      <c r="B16" s="38"/>
      <c r="C16" s="33"/>
      <c r="D16" s="113" t="s">
        <v>26</v>
      </c>
      <c r="E16" s="33"/>
      <c r="F16" s="33"/>
      <c r="G16" s="33"/>
      <c r="H16" s="33"/>
      <c r="I16" s="116" t="s">
        <v>27</v>
      </c>
      <c r="J16" s="102" t="s">
        <v>28</v>
      </c>
      <c r="K16" s="33"/>
      <c r="L16" s="115"/>
      <c r="S16" s="33"/>
      <c r="T16" s="33"/>
      <c r="U16" s="33"/>
      <c r="V16" s="33"/>
      <c r="W16" s="33"/>
      <c r="X16" s="33"/>
      <c r="Y16" s="33"/>
      <c r="Z16" s="33"/>
      <c r="AA16" s="33"/>
      <c r="AB16" s="33"/>
      <c r="AC16" s="33"/>
      <c r="AD16" s="33"/>
      <c r="AE16" s="33"/>
    </row>
    <row r="17" spans="1:31" s="2" customFormat="1" ht="18" customHeight="1" x14ac:dyDescent="0.2">
      <c r="A17" s="33"/>
      <c r="B17" s="38"/>
      <c r="C17" s="33"/>
      <c r="D17" s="33"/>
      <c r="E17" s="102" t="s">
        <v>29</v>
      </c>
      <c r="F17" s="33"/>
      <c r="G17" s="33"/>
      <c r="H17" s="33"/>
      <c r="I17" s="116" t="s">
        <v>30</v>
      </c>
      <c r="J17" s="102" t="s">
        <v>31</v>
      </c>
      <c r="K17" s="33"/>
      <c r="L17" s="115"/>
      <c r="S17" s="33"/>
      <c r="T17" s="33"/>
      <c r="U17" s="33"/>
      <c r="V17" s="33"/>
      <c r="W17" s="33"/>
      <c r="X17" s="33"/>
      <c r="Y17" s="33"/>
      <c r="Z17" s="33"/>
      <c r="AA17" s="33"/>
      <c r="AB17" s="33"/>
      <c r="AC17" s="33"/>
      <c r="AD17" s="33"/>
      <c r="AE17" s="33"/>
    </row>
    <row r="18" spans="1:31" s="2" customFormat="1" ht="6.95" customHeight="1" x14ac:dyDescent="0.2">
      <c r="A18" s="33"/>
      <c r="B18" s="38"/>
      <c r="C18" s="33"/>
      <c r="D18" s="33"/>
      <c r="E18" s="33"/>
      <c r="F18" s="33"/>
      <c r="G18" s="33"/>
      <c r="H18" s="33"/>
      <c r="I18" s="114"/>
      <c r="J18" s="33"/>
      <c r="K18" s="33"/>
      <c r="L18" s="115"/>
      <c r="S18" s="33"/>
      <c r="T18" s="33"/>
      <c r="U18" s="33"/>
      <c r="V18" s="33"/>
      <c r="W18" s="33"/>
      <c r="X18" s="33"/>
      <c r="Y18" s="33"/>
      <c r="Z18" s="33"/>
      <c r="AA18" s="33"/>
      <c r="AB18" s="33"/>
      <c r="AC18" s="33"/>
      <c r="AD18" s="33"/>
      <c r="AE18" s="33"/>
    </row>
    <row r="19" spans="1:31" s="2" customFormat="1" ht="12" customHeight="1" x14ac:dyDescent="0.2">
      <c r="A19" s="33"/>
      <c r="B19" s="38"/>
      <c r="C19" s="33"/>
      <c r="D19" s="113" t="s">
        <v>32</v>
      </c>
      <c r="E19" s="33"/>
      <c r="F19" s="33"/>
      <c r="G19" s="33"/>
      <c r="H19" s="33"/>
      <c r="I19" s="116" t="s">
        <v>27</v>
      </c>
      <c r="J19" s="29" t="str">
        <f>'Rekapitulace stavby'!AN13</f>
        <v>Vyplň údaj</v>
      </c>
      <c r="K19" s="33"/>
      <c r="L19" s="115"/>
      <c r="S19" s="33"/>
      <c r="T19" s="33"/>
      <c r="U19" s="33"/>
      <c r="V19" s="33"/>
      <c r="W19" s="33"/>
      <c r="X19" s="33"/>
      <c r="Y19" s="33"/>
      <c r="Z19" s="33"/>
      <c r="AA19" s="33"/>
      <c r="AB19" s="33"/>
      <c r="AC19" s="33"/>
      <c r="AD19" s="33"/>
      <c r="AE19" s="33"/>
    </row>
    <row r="20" spans="1:31" s="2" customFormat="1" ht="18" customHeight="1" x14ac:dyDescent="0.2">
      <c r="A20" s="33"/>
      <c r="B20" s="38"/>
      <c r="C20" s="33"/>
      <c r="D20" s="33"/>
      <c r="E20" s="367" t="str">
        <f>'Rekapitulace stavby'!E14</f>
        <v>Vyplň údaj</v>
      </c>
      <c r="F20" s="368"/>
      <c r="G20" s="368"/>
      <c r="H20" s="368"/>
      <c r="I20" s="116" t="s">
        <v>30</v>
      </c>
      <c r="J20" s="29" t="str">
        <f>'Rekapitulace stavby'!AN14</f>
        <v>Vyplň údaj</v>
      </c>
      <c r="K20" s="33"/>
      <c r="L20" s="115"/>
      <c r="S20" s="33"/>
      <c r="T20" s="33"/>
      <c r="U20" s="33"/>
      <c r="V20" s="33"/>
      <c r="W20" s="33"/>
      <c r="X20" s="33"/>
      <c r="Y20" s="33"/>
      <c r="Z20" s="33"/>
      <c r="AA20" s="33"/>
      <c r="AB20" s="33"/>
      <c r="AC20" s="33"/>
      <c r="AD20" s="33"/>
      <c r="AE20" s="33"/>
    </row>
    <row r="21" spans="1:31" s="2" customFormat="1" ht="6.95" customHeight="1" x14ac:dyDescent="0.2">
      <c r="A21" s="33"/>
      <c r="B21" s="38"/>
      <c r="C21" s="33"/>
      <c r="D21" s="33"/>
      <c r="E21" s="33"/>
      <c r="F21" s="33"/>
      <c r="G21" s="33"/>
      <c r="H21" s="33"/>
      <c r="I21" s="114"/>
      <c r="J21" s="33"/>
      <c r="K21" s="33"/>
      <c r="L21" s="115"/>
      <c r="S21" s="33"/>
      <c r="T21" s="33"/>
      <c r="U21" s="33"/>
      <c r="V21" s="33"/>
      <c r="W21" s="33"/>
      <c r="X21" s="33"/>
      <c r="Y21" s="33"/>
      <c r="Z21" s="33"/>
      <c r="AA21" s="33"/>
      <c r="AB21" s="33"/>
      <c r="AC21" s="33"/>
      <c r="AD21" s="33"/>
      <c r="AE21" s="33"/>
    </row>
    <row r="22" spans="1:31" s="2" customFormat="1" ht="12" customHeight="1" x14ac:dyDescent="0.2">
      <c r="A22" s="33"/>
      <c r="B22" s="38"/>
      <c r="C22" s="33"/>
      <c r="D22" s="113" t="s">
        <v>34</v>
      </c>
      <c r="E22" s="33"/>
      <c r="F22" s="33"/>
      <c r="G22" s="33"/>
      <c r="H22" s="33"/>
      <c r="I22" s="116" t="s">
        <v>27</v>
      </c>
      <c r="J22" s="102" t="str">
        <f>IF('Rekapitulace stavby'!AN16="","",'Rekapitulace stavby'!AN16)</f>
        <v/>
      </c>
      <c r="K22" s="33"/>
      <c r="L22" s="115"/>
      <c r="S22" s="33"/>
      <c r="T22" s="33"/>
      <c r="U22" s="33"/>
      <c r="V22" s="33"/>
      <c r="W22" s="33"/>
      <c r="X22" s="33"/>
      <c r="Y22" s="33"/>
      <c r="Z22" s="33"/>
      <c r="AA22" s="33"/>
      <c r="AB22" s="33"/>
      <c r="AC22" s="33"/>
      <c r="AD22" s="33"/>
      <c r="AE22" s="33"/>
    </row>
    <row r="23" spans="1:31" s="2" customFormat="1" ht="18" customHeight="1" x14ac:dyDescent="0.2">
      <c r="A23" s="33"/>
      <c r="B23" s="38"/>
      <c r="C23" s="33"/>
      <c r="D23" s="33"/>
      <c r="E23" s="102" t="str">
        <f>IF('Rekapitulace stavby'!E17="","",'Rekapitulace stavby'!E17)</f>
        <v xml:space="preserve"> </v>
      </c>
      <c r="F23" s="33"/>
      <c r="G23" s="33"/>
      <c r="H23" s="33"/>
      <c r="I23" s="116" t="s">
        <v>30</v>
      </c>
      <c r="J23" s="102" t="str">
        <f>IF('Rekapitulace stavby'!AN17="","",'Rekapitulace stavby'!AN17)</f>
        <v/>
      </c>
      <c r="K23" s="33"/>
      <c r="L23" s="115"/>
      <c r="S23" s="33"/>
      <c r="T23" s="33"/>
      <c r="U23" s="33"/>
      <c r="V23" s="33"/>
      <c r="W23" s="33"/>
      <c r="X23" s="33"/>
      <c r="Y23" s="33"/>
      <c r="Z23" s="33"/>
      <c r="AA23" s="33"/>
      <c r="AB23" s="33"/>
      <c r="AC23" s="33"/>
      <c r="AD23" s="33"/>
      <c r="AE23" s="33"/>
    </row>
    <row r="24" spans="1:31" s="2" customFormat="1" ht="6.95" customHeight="1" x14ac:dyDescent="0.2">
      <c r="A24" s="33"/>
      <c r="B24" s="38"/>
      <c r="C24" s="33"/>
      <c r="D24" s="33"/>
      <c r="E24" s="33"/>
      <c r="F24" s="33"/>
      <c r="G24" s="33"/>
      <c r="H24" s="33"/>
      <c r="I24" s="114"/>
      <c r="J24" s="33"/>
      <c r="K24" s="33"/>
      <c r="L24" s="115"/>
      <c r="S24" s="33"/>
      <c r="T24" s="33"/>
      <c r="U24" s="33"/>
      <c r="V24" s="33"/>
      <c r="W24" s="33"/>
      <c r="X24" s="33"/>
      <c r="Y24" s="33"/>
      <c r="Z24" s="33"/>
      <c r="AA24" s="33"/>
      <c r="AB24" s="33"/>
      <c r="AC24" s="33"/>
      <c r="AD24" s="33"/>
      <c r="AE24" s="33"/>
    </row>
    <row r="25" spans="1:31" s="2" customFormat="1" ht="12" customHeight="1" x14ac:dyDescent="0.2">
      <c r="A25" s="33"/>
      <c r="B25" s="38"/>
      <c r="C25" s="33"/>
      <c r="D25" s="113" t="s">
        <v>38</v>
      </c>
      <c r="E25" s="33"/>
      <c r="F25" s="33"/>
      <c r="G25" s="33"/>
      <c r="H25" s="33"/>
      <c r="I25" s="116" t="s">
        <v>27</v>
      </c>
      <c r="J25" s="102" t="s">
        <v>35</v>
      </c>
      <c r="K25" s="33"/>
      <c r="L25" s="115"/>
      <c r="S25" s="33"/>
      <c r="T25" s="33"/>
      <c r="U25" s="33"/>
      <c r="V25" s="33"/>
      <c r="W25" s="33"/>
      <c r="X25" s="33"/>
      <c r="Y25" s="33"/>
      <c r="Z25" s="33"/>
      <c r="AA25" s="33"/>
      <c r="AB25" s="33"/>
      <c r="AC25" s="33"/>
      <c r="AD25" s="33"/>
      <c r="AE25" s="33"/>
    </row>
    <row r="26" spans="1:31" s="2" customFormat="1" ht="18" customHeight="1" x14ac:dyDescent="0.2">
      <c r="A26" s="33"/>
      <c r="B26" s="38"/>
      <c r="C26" s="33"/>
      <c r="D26" s="33"/>
      <c r="E26" s="102" t="s">
        <v>39</v>
      </c>
      <c r="F26" s="33"/>
      <c r="G26" s="33"/>
      <c r="H26" s="33"/>
      <c r="I26" s="116" t="s">
        <v>30</v>
      </c>
      <c r="J26" s="102" t="s">
        <v>35</v>
      </c>
      <c r="K26" s="33"/>
      <c r="L26" s="115"/>
      <c r="S26" s="33"/>
      <c r="T26" s="33"/>
      <c r="U26" s="33"/>
      <c r="V26" s="33"/>
      <c r="W26" s="33"/>
      <c r="X26" s="33"/>
      <c r="Y26" s="33"/>
      <c r="Z26" s="33"/>
      <c r="AA26" s="33"/>
      <c r="AB26" s="33"/>
      <c r="AC26" s="33"/>
      <c r="AD26" s="33"/>
      <c r="AE26" s="33"/>
    </row>
    <row r="27" spans="1:31" s="2" customFormat="1" ht="6.95" customHeight="1" x14ac:dyDescent="0.2">
      <c r="A27" s="33"/>
      <c r="B27" s="38"/>
      <c r="C27" s="33"/>
      <c r="D27" s="33"/>
      <c r="E27" s="33"/>
      <c r="F27" s="33"/>
      <c r="G27" s="33"/>
      <c r="H27" s="33"/>
      <c r="I27" s="114"/>
      <c r="J27" s="33"/>
      <c r="K27" s="33"/>
      <c r="L27" s="115"/>
      <c r="S27" s="33"/>
      <c r="T27" s="33"/>
      <c r="U27" s="33"/>
      <c r="V27" s="33"/>
      <c r="W27" s="33"/>
      <c r="X27" s="33"/>
      <c r="Y27" s="33"/>
      <c r="Z27" s="33"/>
      <c r="AA27" s="33"/>
      <c r="AB27" s="33"/>
      <c r="AC27" s="33"/>
      <c r="AD27" s="33"/>
      <c r="AE27" s="33"/>
    </row>
    <row r="28" spans="1:31" s="2" customFormat="1" ht="12" customHeight="1" x14ac:dyDescent="0.2">
      <c r="A28" s="33"/>
      <c r="B28" s="38"/>
      <c r="C28" s="33"/>
      <c r="D28" s="113" t="s">
        <v>40</v>
      </c>
      <c r="E28" s="33"/>
      <c r="F28" s="33"/>
      <c r="G28" s="33"/>
      <c r="H28" s="33"/>
      <c r="I28" s="114"/>
      <c r="J28" s="33"/>
      <c r="K28" s="33"/>
      <c r="L28" s="115"/>
      <c r="S28" s="33"/>
      <c r="T28" s="33"/>
      <c r="U28" s="33"/>
      <c r="V28" s="33"/>
      <c r="W28" s="33"/>
      <c r="X28" s="33"/>
      <c r="Y28" s="33"/>
      <c r="Z28" s="33"/>
      <c r="AA28" s="33"/>
      <c r="AB28" s="33"/>
      <c r="AC28" s="33"/>
      <c r="AD28" s="33"/>
      <c r="AE28" s="33"/>
    </row>
    <row r="29" spans="1:31" s="8" customFormat="1" ht="16.5" customHeight="1" x14ac:dyDescent="0.2">
      <c r="A29" s="118"/>
      <c r="B29" s="119"/>
      <c r="C29" s="118"/>
      <c r="D29" s="118"/>
      <c r="E29" s="369" t="s">
        <v>35</v>
      </c>
      <c r="F29" s="369"/>
      <c r="G29" s="369"/>
      <c r="H29" s="369"/>
      <c r="I29" s="120"/>
      <c r="J29" s="118"/>
      <c r="K29" s="118"/>
      <c r="L29" s="121"/>
      <c r="S29" s="118"/>
      <c r="T29" s="118"/>
      <c r="U29" s="118"/>
      <c r="V29" s="118"/>
      <c r="W29" s="118"/>
      <c r="X29" s="118"/>
      <c r="Y29" s="118"/>
      <c r="Z29" s="118"/>
      <c r="AA29" s="118"/>
      <c r="AB29" s="118"/>
      <c r="AC29" s="118"/>
      <c r="AD29" s="118"/>
      <c r="AE29" s="118"/>
    </row>
    <row r="30" spans="1:31" s="2" customFormat="1" ht="6.95" customHeight="1" x14ac:dyDescent="0.2">
      <c r="A30" s="33"/>
      <c r="B30" s="38"/>
      <c r="C30" s="33"/>
      <c r="D30" s="33"/>
      <c r="E30" s="33"/>
      <c r="F30" s="33"/>
      <c r="G30" s="33"/>
      <c r="H30" s="33"/>
      <c r="I30" s="114"/>
      <c r="J30" s="33"/>
      <c r="K30" s="33"/>
      <c r="L30" s="115"/>
      <c r="S30" s="33"/>
      <c r="T30" s="33"/>
      <c r="U30" s="33"/>
      <c r="V30" s="33"/>
      <c r="W30" s="33"/>
      <c r="X30" s="33"/>
      <c r="Y30" s="33"/>
      <c r="Z30" s="33"/>
      <c r="AA30" s="33"/>
      <c r="AB30" s="33"/>
      <c r="AC30" s="33"/>
      <c r="AD30" s="33"/>
      <c r="AE30" s="33"/>
    </row>
    <row r="31" spans="1:31" s="2" customFormat="1" ht="6.95" customHeight="1" x14ac:dyDescent="0.2">
      <c r="A31" s="33"/>
      <c r="B31" s="38"/>
      <c r="C31" s="33"/>
      <c r="D31" s="122"/>
      <c r="E31" s="122"/>
      <c r="F31" s="122"/>
      <c r="G31" s="122"/>
      <c r="H31" s="122"/>
      <c r="I31" s="123"/>
      <c r="J31" s="122"/>
      <c r="K31" s="122"/>
      <c r="L31" s="115"/>
      <c r="S31" s="33"/>
      <c r="T31" s="33"/>
      <c r="U31" s="33"/>
      <c r="V31" s="33"/>
      <c r="W31" s="33"/>
      <c r="X31" s="33"/>
      <c r="Y31" s="33"/>
      <c r="Z31" s="33"/>
      <c r="AA31" s="33"/>
      <c r="AB31" s="33"/>
      <c r="AC31" s="33"/>
      <c r="AD31" s="33"/>
      <c r="AE31" s="33"/>
    </row>
    <row r="32" spans="1:31" s="2" customFormat="1" ht="25.35" customHeight="1" x14ac:dyDescent="0.2">
      <c r="A32" s="33"/>
      <c r="B32" s="38"/>
      <c r="C32" s="33"/>
      <c r="D32" s="124" t="s">
        <v>42</v>
      </c>
      <c r="E32" s="33"/>
      <c r="F32" s="33"/>
      <c r="G32" s="33"/>
      <c r="H32" s="33"/>
      <c r="I32" s="114"/>
      <c r="J32" s="125">
        <f>ROUND(J85, 2)</f>
        <v>0</v>
      </c>
      <c r="K32" s="33"/>
      <c r="L32" s="115"/>
      <c r="S32" s="33"/>
      <c r="T32" s="33"/>
      <c r="U32" s="33"/>
      <c r="V32" s="33"/>
      <c r="W32" s="33"/>
      <c r="X32" s="33"/>
      <c r="Y32" s="33"/>
      <c r="Z32" s="33"/>
      <c r="AA32" s="33"/>
      <c r="AB32" s="33"/>
      <c r="AC32" s="33"/>
      <c r="AD32" s="33"/>
      <c r="AE32" s="33"/>
    </row>
    <row r="33" spans="1:31" s="2" customFormat="1" ht="6.95" customHeight="1" x14ac:dyDescent="0.2">
      <c r="A33" s="33"/>
      <c r="B33" s="38"/>
      <c r="C33" s="33"/>
      <c r="D33" s="122"/>
      <c r="E33" s="122"/>
      <c r="F33" s="122"/>
      <c r="G33" s="122"/>
      <c r="H33" s="122"/>
      <c r="I33" s="123"/>
      <c r="J33" s="122"/>
      <c r="K33" s="122"/>
      <c r="L33" s="115"/>
      <c r="S33" s="33"/>
      <c r="T33" s="33"/>
      <c r="U33" s="33"/>
      <c r="V33" s="33"/>
      <c r="W33" s="33"/>
      <c r="X33" s="33"/>
      <c r="Y33" s="33"/>
      <c r="Z33" s="33"/>
      <c r="AA33" s="33"/>
      <c r="AB33" s="33"/>
      <c r="AC33" s="33"/>
      <c r="AD33" s="33"/>
      <c r="AE33" s="33"/>
    </row>
    <row r="34" spans="1:31" s="2" customFormat="1" ht="14.45" customHeight="1" x14ac:dyDescent="0.2">
      <c r="A34" s="33"/>
      <c r="B34" s="38"/>
      <c r="C34" s="33"/>
      <c r="D34" s="33"/>
      <c r="E34" s="33"/>
      <c r="F34" s="126" t="s">
        <v>44</v>
      </c>
      <c r="G34" s="33"/>
      <c r="H34" s="33"/>
      <c r="I34" s="127" t="s">
        <v>43</v>
      </c>
      <c r="J34" s="126" t="s">
        <v>45</v>
      </c>
      <c r="K34" s="33"/>
      <c r="L34" s="115"/>
      <c r="S34" s="33"/>
      <c r="T34" s="33"/>
      <c r="U34" s="33"/>
      <c r="V34" s="33"/>
      <c r="W34" s="33"/>
      <c r="X34" s="33"/>
      <c r="Y34" s="33"/>
      <c r="Z34" s="33"/>
      <c r="AA34" s="33"/>
      <c r="AB34" s="33"/>
      <c r="AC34" s="33"/>
      <c r="AD34" s="33"/>
      <c r="AE34" s="33"/>
    </row>
    <row r="35" spans="1:31" s="2" customFormat="1" ht="14.45" customHeight="1" x14ac:dyDescent="0.2">
      <c r="A35" s="33"/>
      <c r="B35" s="38"/>
      <c r="C35" s="33"/>
      <c r="D35" s="128" t="s">
        <v>46</v>
      </c>
      <c r="E35" s="113" t="s">
        <v>47</v>
      </c>
      <c r="F35" s="129">
        <f>ROUND((SUM(BE85:BE91)),  2)</f>
        <v>0</v>
      </c>
      <c r="G35" s="33"/>
      <c r="H35" s="33"/>
      <c r="I35" s="130">
        <v>0.21</v>
      </c>
      <c r="J35" s="129">
        <f>ROUND(((SUM(BE85:BE91))*I35),  2)</f>
        <v>0</v>
      </c>
      <c r="K35" s="33"/>
      <c r="L35" s="115"/>
      <c r="S35" s="33"/>
      <c r="T35" s="33"/>
      <c r="U35" s="33"/>
      <c r="V35" s="33"/>
      <c r="W35" s="33"/>
      <c r="X35" s="33"/>
      <c r="Y35" s="33"/>
      <c r="Z35" s="33"/>
      <c r="AA35" s="33"/>
      <c r="AB35" s="33"/>
      <c r="AC35" s="33"/>
      <c r="AD35" s="33"/>
      <c r="AE35" s="33"/>
    </row>
    <row r="36" spans="1:31" s="2" customFormat="1" ht="14.45" customHeight="1" x14ac:dyDescent="0.2">
      <c r="A36" s="33"/>
      <c r="B36" s="38"/>
      <c r="C36" s="33"/>
      <c r="D36" s="33"/>
      <c r="E36" s="113" t="s">
        <v>48</v>
      </c>
      <c r="F36" s="129">
        <f>ROUND((SUM(BF85:BF91)),  2)</f>
        <v>0</v>
      </c>
      <c r="G36" s="33"/>
      <c r="H36" s="33"/>
      <c r="I36" s="130">
        <v>0.15</v>
      </c>
      <c r="J36" s="129">
        <f>ROUND(((SUM(BF85:BF91))*I36),  2)</f>
        <v>0</v>
      </c>
      <c r="K36" s="33"/>
      <c r="L36" s="115"/>
      <c r="S36" s="33"/>
      <c r="T36" s="33"/>
      <c r="U36" s="33"/>
      <c r="V36" s="33"/>
      <c r="W36" s="33"/>
      <c r="X36" s="33"/>
      <c r="Y36" s="33"/>
      <c r="Z36" s="33"/>
      <c r="AA36" s="33"/>
      <c r="AB36" s="33"/>
      <c r="AC36" s="33"/>
      <c r="AD36" s="33"/>
      <c r="AE36" s="33"/>
    </row>
    <row r="37" spans="1:31" s="2" customFormat="1" ht="14.45" hidden="1" customHeight="1" x14ac:dyDescent="0.2">
      <c r="A37" s="33"/>
      <c r="B37" s="38"/>
      <c r="C37" s="33"/>
      <c r="D37" s="33"/>
      <c r="E37" s="113" t="s">
        <v>49</v>
      </c>
      <c r="F37" s="129">
        <f>ROUND((SUM(BG85:BG91)),  2)</f>
        <v>0</v>
      </c>
      <c r="G37" s="33"/>
      <c r="H37" s="33"/>
      <c r="I37" s="130">
        <v>0.21</v>
      </c>
      <c r="J37" s="129">
        <f>0</f>
        <v>0</v>
      </c>
      <c r="K37" s="33"/>
      <c r="L37" s="115"/>
      <c r="S37" s="33"/>
      <c r="T37" s="33"/>
      <c r="U37" s="33"/>
      <c r="V37" s="33"/>
      <c r="W37" s="33"/>
      <c r="X37" s="33"/>
      <c r="Y37" s="33"/>
      <c r="Z37" s="33"/>
      <c r="AA37" s="33"/>
      <c r="AB37" s="33"/>
      <c r="AC37" s="33"/>
      <c r="AD37" s="33"/>
      <c r="AE37" s="33"/>
    </row>
    <row r="38" spans="1:31" s="2" customFormat="1" ht="14.45" hidden="1" customHeight="1" x14ac:dyDescent="0.2">
      <c r="A38" s="33"/>
      <c r="B38" s="38"/>
      <c r="C38" s="33"/>
      <c r="D38" s="33"/>
      <c r="E38" s="113" t="s">
        <v>50</v>
      </c>
      <c r="F38" s="129">
        <f>ROUND((SUM(BH85:BH91)),  2)</f>
        <v>0</v>
      </c>
      <c r="G38" s="33"/>
      <c r="H38" s="33"/>
      <c r="I38" s="130">
        <v>0.15</v>
      </c>
      <c r="J38" s="129">
        <f>0</f>
        <v>0</v>
      </c>
      <c r="K38" s="33"/>
      <c r="L38" s="115"/>
      <c r="S38" s="33"/>
      <c r="T38" s="33"/>
      <c r="U38" s="33"/>
      <c r="V38" s="33"/>
      <c r="W38" s="33"/>
      <c r="X38" s="33"/>
      <c r="Y38" s="33"/>
      <c r="Z38" s="33"/>
      <c r="AA38" s="33"/>
      <c r="AB38" s="33"/>
      <c r="AC38" s="33"/>
      <c r="AD38" s="33"/>
      <c r="AE38" s="33"/>
    </row>
    <row r="39" spans="1:31" s="2" customFormat="1" ht="14.45" hidden="1" customHeight="1" x14ac:dyDescent="0.2">
      <c r="A39" s="33"/>
      <c r="B39" s="38"/>
      <c r="C39" s="33"/>
      <c r="D39" s="33"/>
      <c r="E39" s="113" t="s">
        <v>51</v>
      </c>
      <c r="F39" s="129">
        <f>ROUND((SUM(BI85:BI91)),  2)</f>
        <v>0</v>
      </c>
      <c r="G39" s="33"/>
      <c r="H39" s="33"/>
      <c r="I39" s="130">
        <v>0</v>
      </c>
      <c r="J39" s="129">
        <f>0</f>
        <v>0</v>
      </c>
      <c r="K39" s="33"/>
      <c r="L39" s="115"/>
      <c r="S39" s="33"/>
      <c r="T39" s="33"/>
      <c r="U39" s="33"/>
      <c r="V39" s="33"/>
      <c r="W39" s="33"/>
      <c r="X39" s="33"/>
      <c r="Y39" s="33"/>
      <c r="Z39" s="33"/>
      <c r="AA39" s="33"/>
      <c r="AB39" s="33"/>
      <c r="AC39" s="33"/>
      <c r="AD39" s="33"/>
      <c r="AE39" s="33"/>
    </row>
    <row r="40" spans="1:31" s="2" customFormat="1" ht="6.95" customHeight="1" x14ac:dyDescent="0.2">
      <c r="A40" s="33"/>
      <c r="B40" s="38"/>
      <c r="C40" s="33"/>
      <c r="D40" s="33"/>
      <c r="E40" s="33"/>
      <c r="F40" s="33"/>
      <c r="G40" s="33"/>
      <c r="H40" s="33"/>
      <c r="I40" s="114"/>
      <c r="J40" s="33"/>
      <c r="K40" s="33"/>
      <c r="L40" s="115"/>
      <c r="S40" s="33"/>
      <c r="T40" s="33"/>
      <c r="U40" s="33"/>
      <c r="V40" s="33"/>
      <c r="W40" s="33"/>
      <c r="X40" s="33"/>
      <c r="Y40" s="33"/>
      <c r="Z40" s="33"/>
      <c r="AA40" s="33"/>
      <c r="AB40" s="33"/>
      <c r="AC40" s="33"/>
      <c r="AD40" s="33"/>
      <c r="AE40" s="33"/>
    </row>
    <row r="41" spans="1:31" s="2" customFormat="1" ht="25.35" customHeight="1" x14ac:dyDescent="0.2">
      <c r="A41" s="33"/>
      <c r="B41" s="38"/>
      <c r="C41" s="131"/>
      <c r="D41" s="132" t="s">
        <v>52</v>
      </c>
      <c r="E41" s="133"/>
      <c r="F41" s="133"/>
      <c r="G41" s="134" t="s">
        <v>53</v>
      </c>
      <c r="H41" s="135" t="s">
        <v>54</v>
      </c>
      <c r="I41" s="136"/>
      <c r="J41" s="137">
        <f>SUM(J32:J39)</f>
        <v>0</v>
      </c>
      <c r="K41" s="138"/>
      <c r="L41" s="115"/>
      <c r="S41" s="33"/>
      <c r="T41" s="33"/>
      <c r="U41" s="33"/>
      <c r="V41" s="33"/>
      <c r="W41" s="33"/>
      <c r="X41" s="33"/>
      <c r="Y41" s="33"/>
      <c r="Z41" s="33"/>
      <c r="AA41" s="33"/>
      <c r="AB41" s="33"/>
      <c r="AC41" s="33"/>
      <c r="AD41" s="33"/>
      <c r="AE41" s="33"/>
    </row>
    <row r="42" spans="1:31" s="2" customFormat="1" ht="14.45" customHeight="1" x14ac:dyDescent="0.2">
      <c r="A42" s="33"/>
      <c r="B42" s="139"/>
      <c r="C42" s="140"/>
      <c r="D42" s="140"/>
      <c r="E42" s="140"/>
      <c r="F42" s="140"/>
      <c r="G42" s="140"/>
      <c r="H42" s="140"/>
      <c r="I42" s="141"/>
      <c r="J42" s="140"/>
      <c r="K42" s="140"/>
      <c r="L42" s="115"/>
      <c r="S42" s="33"/>
      <c r="T42" s="33"/>
      <c r="U42" s="33"/>
      <c r="V42" s="33"/>
      <c r="W42" s="33"/>
      <c r="X42" s="33"/>
      <c r="Y42" s="33"/>
      <c r="Z42" s="33"/>
      <c r="AA42" s="33"/>
      <c r="AB42" s="33"/>
      <c r="AC42" s="33"/>
      <c r="AD42" s="33"/>
      <c r="AE42" s="33"/>
    </row>
    <row r="46" spans="1:31" s="2" customFormat="1" ht="6.95" customHeight="1" x14ac:dyDescent="0.2">
      <c r="A46" s="33"/>
      <c r="B46" s="142"/>
      <c r="C46" s="143"/>
      <c r="D46" s="143"/>
      <c r="E46" s="143"/>
      <c r="F46" s="143"/>
      <c r="G46" s="143"/>
      <c r="H46" s="143"/>
      <c r="I46" s="144"/>
      <c r="J46" s="143"/>
      <c r="K46" s="143"/>
      <c r="L46" s="115"/>
      <c r="S46" s="33"/>
      <c r="T46" s="33"/>
      <c r="U46" s="33"/>
      <c r="V46" s="33"/>
      <c r="W46" s="33"/>
      <c r="X46" s="33"/>
      <c r="Y46" s="33"/>
      <c r="Z46" s="33"/>
      <c r="AA46" s="33"/>
      <c r="AB46" s="33"/>
      <c r="AC46" s="33"/>
      <c r="AD46" s="33"/>
      <c r="AE46" s="33"/>
    </row>
    <row r="47" spans="1:31" s="2" customFormat="1" ht="24.95" customHeight="1" x14ac:dyDescent="0.2">
      <c r="A47" s="33"/>
      <c r="B47" s="34"/>
      <c r="C47" s="22" t="s">
        <v>123</v>
      </c>
      <c r="D47" s="35"/>
      <c r="E47" s="35"/>
      <c r="F47" s="35"/>
      <c r="G47" s="35"/>
      <c r="H47" s="35"/>
      <c r="I47" s="114"/>
      <c r="J47" s="35"/>
      <c r="K47" s="35"/>
      <c r="L47" s="115"/>
      <c r="S47" s="33"/>
      <c r="T47" s="33"/>
      <c r="U47" s="33"/>
      <c r="V47" s="33"/>
      <c r="W47" s="33"/>
      <c r="X47" s="33"/>
      <c r="Y47" s="33"/>
      <c r="Z47" s="33"/>
      <c r="AA47" s="33"/>
      <c r="AB47" s="33"/>
      <c r="AC47" s="33"/>
      <c r="AD47" s="33"/>
      <c r="AE47" s="33"/>
    </row>
    <row r="48" spans="1:31" s="2" customFormat="1" ht="6.95" customHeight="1" x14ac:dyDescent="0.2">
      <c r="A48" s="33"/>
      <c r="B48" s="34"/>
      <c r="C48" s="35"/>
      <c r="D48" s="35"/>
      <c r="E48" s="35"/>
      <c r="F48" s="35"/>
      <c r="G48" s="35"/>
      <c r="H48" s="35"/>
      <c r="I48" s="114"/>
      <c r="J48" s="35"/>
      <c r="K48" s="35"/>
      <c r="L48" s="115"/>
      <c r="S48" s="33"/>
      <c r="T48" s="33"/>
      <c r="U48" s="33"/>
      <c r="V48" s="33"/>
      <c r="W48" s="33"/>
      <c r="X48" s="33"/>
      <c r="Y48" s="33"/>
      <c r="Z48" s="33"/>
      <c r="AA48" s="33"/>
      <c r="AB48" s="33"/>
      <c r="AC48" s="33"/>
      <c r="AD48" s="33"/>
      <c r="AE48" s="33"/>
    </row>
    <row r="49" spans="1:47" s="2" customFormat="1" ht="12" customHeight="1" x14ac:dyDescent="0.2">
      <c r="A49" s="33"/>
      <c r="B49" s="34"/>
      <c r="C49" s="28" t="s">
        <v>16</v>
      </c>
      <c r="D49" s="35"/>
      <c r="E49" s="35"/>
      <c r="F49" s="35"/>
      <c r="G49" s="35"/>
      <c r="H49" s="35"/>
      <c r="I49" s="114"/>
      <c r="J49" s="35"/>
      <c r="K49" s="35"/>
      <c r="L49" s="115"/>
      <c r="S49" s="33"/>
      <c r="T49" s="33"/>
      <c r="U49" s="33"/>
      <c r="V49" s="33"/>
      <c r="W49" s="33"/>
      <c r="X49" s="33"/>
      <c r="Y49" s="33"/>
      <c r="Z49" s="33"/>
      <c r="AA49" s="33"/>
      <c r="AB49" s="33"/>
      <c r="AC49" s="33"/>
      <c r="AD49" s="33"/>
      <c r="AE49" s="33"/>
    </row>
    <row r="50" spans="1:47" s="2" customFormat="1" ht="16.5" customHeight="1" x14ac:dyDescent="0.2">
      <c r="A50" s="33"/>
      <c r="B50" s="34"/>
      <c r="C50" s="35"/>
      <c r="D50" s="35"/>
      <c r="E50" s="370" t="str">
        <f>E7</f>
        <v>Oprava výhybek v žst. Tábor</v>
      </c>
      <c r="F50" s="371"/>
      <c r="G50" s="371"/>
      <c r="H50" s="371"/>
      <c r="I50" s="114"/>
      <c r="J50" s="35"/>
      <c r="K50" s="35"/>
      <c r="L50" s="115"/>
      <c r="S50" s="33"/>
      <c r="T50" s="33"/>
      <c r="U50" s="33"/>
      <c r="V50" s="33"/>
      <c r="W50" s="33"/>
      <c r="X50" s="33"/>
      <c r="Y50" s="33"/>
      <c r="Z50" s="33"/>
      <c r="AA50" s="33"/>
      <c r="AB50" s="33"/>
      <c r="AC50" s="33"/>
      <c r="AD50" s="33"/>
      <c r="AE50" s="33"/>
    </row>
    <row r="51" spans="1:47" s="1" customFormat="1" ht="12" customHeight="1" x14ac:dyDescent="0.2">
      <c r="B51" s="20"/>
      <c r="C51" s="28" t="s">
        <v>119</v>
      </c>
      <c r="D51" s="21"/>
      <c r="E51" s="21"/>
      <c r="F51" s="21"/>
      <c r="G51" s="21"/>
      <c r="H51" s="21"/>
      <c r="I51" s="107"/>
      <c r="J51" s="21"/>
      <c r="K51" s="21"/>
      <c r="L51" s="19"/>
    </row>
    <row r="52" spans="1:47" s="2" customFormat="1" ht="16.5" customHeight="1" x14ac:dyDescent="0.2">
      <c r="A52" s="33"/>
      <c r="B52" s="34"/>
      <c r="C52" s="35"/>
      <c r="D52" s="35"/>
      <c r="E52" s="370" t="s">
        <v>609</v>
      </c>
      <c r="F52" s="372"/>
      <c r="G52" s="372"/>
      <c r="H52" s="372"/>
      <c r="I52" s="114"/>
      <c r="J52" s="35"/>
      <c r="K52" s="35"/>
      <c r="L52" s="115"/>
      <c r="S52" s="33"/>
      <c r="T52" s="33"/>
      <c r="U52" s="33"/>
      <c r="V52" s="33"/>
      <c r="W52" s="33"/>
      <c r="X52" s="33"/>
      <c r="Y52" s="33"/>
      <c r="Z52" s="33"/>
      <c r="AA52" s="33"/>
      <c r="AB52" s="33"/>
      <c r="AC52" s="33"/>
      <c r="AD52" s="33"/>
      <c r="AE52" s="33"/>
    </row>
    <row r="53" spans="1:47" s="2" customFormat="1" ht="12" customHeight="1" x14ac:dyDescent="0.2">
      <c r="A53" s="33"/>
      <c r="B53" s="34"/>
      <c r="C53" s="28" t="s">
        <v>121</v>
      </c>
      <c r="D53" s="35"/>
      <c r="E53" s="35"/>
      <c r="F53" s="35"/>
      <c r="G53" s="35"/>
      <c r="H53" s="35"/>
      <c r="I53" s="114"/>
      <c r="J53" s="35"/>
      <c r="K53" s="35"/>
      <c r="L53" s="115"/>
      <c r="S53" s="33"/>
      <c r="T53" s="33"/>
      <c r="U53" s="33"/>
      <c r="V53" s="33"/>
      <c r="W53" s="33"/>
      <c r="X53" s="33"/>
      <c r="Y53" s="33"/>
      <c r="Z53" s="33"/>
      <c r="AA53" s="33"/>
      <c r="AB53" s="33"/>
      <c r="AC53" s="33"/>
      <c r="AD53" s="33"/>
      <c r="AE53" s="33"/>
    </row>
    <row r="54" spans="1:47" s="2" customFormat="1" ht="16.5" customHeight="1" x14ac:dyDescent="0.2">
      <c r="A54" s="33"/>
      <c r="B54" s="34"/>
      <c r="C54" s="35"/>
      <c r="D54" s="35"/>
      <c r="E54" s="339" t="str">
        <f>E11</f>
        <v>SO 03.2 - Materíál dodávaný zadavatelem - NEOCEŇOVAT!</v>
      </c>
      <c r="F54" s="372"/>
      <c r="G54" s="372"/>
      <c r="H54" s="372"/>
      <c r="I54" s="114"/>
      <c r="J54" s="35"/>
      <c r="K54" s="35"/>
      <c r="L54" s="115"/>
      <c r="S54" s="33"/>
      <c r="T54" s="33"/>
      <c r="U54" s="33"/>
      <c r="V54" s="33"/>
      <c r="W54" s="33"/>
      <c r="X54" s="33"/>
      <c r="Y54" s="33"/>
      <c r="Z54" s="33"/>
      <c r="AA54" s="33"/>
      <c r="AB54" s="33"/>
      <c r="AC54" s="33"/>
      <c r="AD54" s="33"/>
      <c r="AE54" s="33"/>
    </row>
    <row r="55" spans="1:47" s="2" customFormat="1" ht="6.95" customHeight="1" x14ac:dyDescent="0.2">
      <c r="A55" s="33"/>
      <c r="B55" s="34"/>
      <c r="C55" s="35"/>
      <c r="D55" s="35"/>
      <c r="E55" s="35"/>
      <c r="F55" s="35"/>
      <c r="G55" s="35"/>
      <c r="H55" s="35"/>
      <c r="I55" s="114"/>
      <c r="J55" s="35"/>
      <c r="K55" s="35"/>
      <c r="L55" s="115"/>
      <c r="S55" s="33"/>
      <c r="T55" s="33"/>
      <c r="U55" s="33"/>
      <c r="V55" s="33"/>
      <c r="W55" s="33"/>
      <c r="X55" s="33"/>
      <c r="Y55" s="33"/>
      <c r="Z55" s="33"/>
      <c r="AA55" s="33"/>
      <c r="AB55" s="33"/>
      <c r="AC55" s="33"/>
      <c r="AD55" s="33"/>
      <c r="AE55" s="33"/>
    </row>
    <row r="56" spans="1:47" s="2" customFormat="1" ht="12" customHeight="1" x14ac:dyDescent="0.2">
      <c r="A56" s="33"/>
      <c r="B56" s="34"/>
      <c r="C56" s="28" t="s">
        <v>22</v>
      </c>
      <c r="D56" s="35"/>
      <c r="E56" s="35"/>
      <c r="F56" s="26" t="str">
        <f>F14</f>
        <v>žst. Tábor</v>
      </c>
      <c r="G56" s="35"/>
      <c r="H56" s="35"/>
      <c r="I56" s="116" t="s">
        <v>24</v>
      </c>
      <c r="J56" s="58" t="str">
        <f>IF(J14="","",J14)</f>
        <v>25. 11. 2019</v>
      </c>
      <c r="K56" s="35"/>
      <c r="L56" s="115"/>
      <c r="S56" s="33"/>
      <c r="T56" s="33"/>
      <c r="U56" s="33"/>
      <c r="V56" s="33"/>
      <c r="W56" s="33"/>
      <c r="X56" s="33"/>
      <c r="Y56" s="33"/>
      <c r="Z56" s="33"/>
      <c r="AA56" s="33"/>
      <c r="AB56" s="33"/>
      <c r="AC56" s="33"/>
      <c r="AD56" s="33"/>
      <c r="AE56" s="33"/>
    </row>
    <row r="57" spans="1:47" s="2" customFormat="1" ht="6.95" customHeight="1" x14ac:dyDescent="0.2">
      <c r="A57" s="33"/>
      <c r="B57" s="34"/>
      <c r="C57" s="35"/>
      <c r="D57" s="35"/>
      <c r="E57" s="35"/>
      <c r="F57" s="35"/>
      <c r="G57" s="35"/>
      <c r="H57" s="35"/>
      <c r="I57" s="114"/>
      <c r="J57" s="35"/>
      <c r="K57" s="35"/>
      <c r="L57" s="115"/>
      <c r="S57" s="33"/>
      <c r="T57" s="33"/>
      <c r="U57" s="33"/>
      <c r="V57" s="33"/>
      <c r="W57" s="33"/>
      <c r="X57" s="33"/>
      <c r="Y57" s="33"/>
      <c r="Z57" s="33"/>
      <c r="AA57" s="33"/>
      <c r="AB57" s="33"/>
      <c r="AC57" s="33"/>
      <c r="AD57" s="33"/>
      <c r="AE57" s="33"/>
    </row>
    <row r="58" spans="1:47" s="2" customFormat="1" ht="15.2" customHeight="1" x14ac:dyDescent="0.2">
      <c r="A58" s="33"/>
      <c r="B58" s="34"/>
      <c r="C58" s="28" t="s">
        <v>26</v>
      </c>
      <c r="D58" s="35"/>
      <c r="E58" s="35"/>
      <c r="F58" s="26" t="str">
        <f>E17</f>
        <v xml:space="preserve">Správa železniční dopravní cesty, s. o., OŘ Plzeň </v>
      </c>
      <c r="G58" s="35"/>
      <c r="H58" s="35"/>
      <c r="I58" s="116" t="s">
        <v>34</v>
      </c>
      <c r="J58" s="31" t="str">
        <f>E23</f>
        <v xml:space="preserve"> </v>
      </c>
      <c r="K58" s="35"/>
      <c r="L58" s="115"/>
      <c r="S58" s="33"/>
      <c r="T58" s="33"/>
      <c r="U58" s="33"/>
      <c r="V58" s="33"/>
      <c r="W58" s="33"/>
      <c r="X58" s="33"/>
      <c r="Y58" s="33"/>
      <c r="Z58" s="33"/>
      <c r="AA58" s="33"/>
      <c r="AB58" s="33"/>
      <c r="AC58" s="33"/>
      <c r="AD58" s="33"/>
      <c r="AE58" s="33"/>
    </row>
    <row r="59" spans="1:47" s="2" customFormat="1" ht="15.2" customHeight="1" x14ac:dyDescent="0.2">
      <c r="A59" s="33"/>
      <c r="B59" s="34"/>
      <c r="C59" s="28" t="s">
        <v>32</v>
      </c>
      <c r="D59" s="35"/>
      <c r="E59" s="35"/>
      <c r="F59" s="26" t="str">
        <f>IF(E20="","",E20)</f>
        <v>Vyplň údaj</v>
      </c>
      <c r="G59" s="35"/>
      <c r="H59" s="35"/>
      <c r="I59" s="116" t="s">
        <v>38</v>
      </c>
      <c r="J59" s="31" t="str">
        <f>E26</f>
        <v>Libor Brabenec</v>
      </c>
      <c r="K59" s="35"/>
      <c r="L59" s="115"/>
      <c r="S59" s="33"/>
      <c r="T59" s="33"/>
      <c r="U59" s="33"/>
      <c r="V59" s="33"/>
      <c r="W59" s="33"/>
      <c r="X59" s="33"/>
      <c r="Y59" s="33"/>
      <c r="Z59" s="33"/>
      <c r="AA59" s="33"/>
      <c r="AB59" s="33"/>
      <c r="AC59" s="33"/>
      <c r="AD59" s="33"/>
      <c r="AE59" s="33"/>
    </row>
    <row r="60" spans="1:47" s="2" customFormat="1" ht="10.35" customHeight="1" x14ac:dyDescent="0.2">
      <c r="A60" s="33"/>
      <c r="B60" s="34"/>
      <c r="C60" s="35"/>
      <c r="D60" s="35"/>
      <c r="E60" s="35"/>
      <c r="F60" s="35"/>
      <c r="G60" s="35"/>
      <c r="H60" s="35"/>
      <c r="I60" s="114"/>
      <c r="J60" s="35"/>
      <c r="K60" s="35"/>
      <c r="L60" s="115"/>
      <c r="S60" s="33"/>
      <c r="T60" s="33"/>
      <c r="U60" s="33"/>
      <c r="V60" s="33"/>
      <c r="W60" s="33"/>
      <c r="X60" s="33"/>
      <c r="Y60" s="33"/>
      <c r="Z60" s="33"/>
      <c r="AA60" s="33"/>
      <c r="AB60" s="33"/>
      <c r="AC60" s="33"/>
      <c r="AD60" s="33"/>
      <c r="AE60" s="33"/>
    </row>
    <row r="61" spans="1:47" s="2" customFormat="1" ht="29.25" customHeight="1" x14ac:dyDescent="0.2">
      <c r="A61" s="33"/>
      <c r="B61" s="34"/>
      <c r="C61" s="145" t="s">
        <v>124</v>
      </c>
      <c r="D61" s="146"/>
      <c r="E61" s="146"/>
      <c r="F61" s="146"/>
      <c r="G61" s="146"/>
      <c r="H61" s="146"/>
      <c r="I61" s="147"/>
      <c r="J61" s="148" t="s">
        <v>125</v>
      </c>
      <c r="K61" s="146"/>
      <c r="L61" s="115"/>
      <c r="S61" s="33"/>
      <c r="T61" s="33"/>
      <c r="U61" s="33"/>
      <c r="V61" s="33"/>
      <c r="W61" s="33"/>
      <c r="X61" s="33"/>
      <c r="Y61" s="33"/>
      <c r="Z61" s="33"/>
      <c r="AA61" s="33"/>
      <c r="AB61" s="33"/>
      <c r="AC61" s="33"/>
      <c r="AD61" s="33"/>
      <c r="AE61" s="33"/>
    </row>
    <row r="62" spans="1:47" s="2" customFormat="1" ht="10.35" customHeight="1" x14ac:dyDescent="0.2">
      <c r="A62" s="33"/>
      <c r="B62" s="34"/>
      <c r="C62" s="35"/>
      <c r="D62" s="35"/>
      <c r="E62" s="35"/>
      <c r="F62" s="35"/>
      <c r="G62" s="35"/>
      <c r="H62" s="35"/>
      <c r="I62" s="114"/>
      <c r="J62" s="35"/>
      <c r="K62" s="35"/>
      <c r="L62" s="115"/>
      <c r="S62" s="33"/>
      <c r="T62" s="33"/>
      <c r="U62" s="33"/>
      <c r="V62" s="33"/>
      <c r="W62" s="33"/>
      <c r="X62" s="33"/>
      <c r="Y62" s="33"/>
      <c r="Z62" s="33"/>
      <c r="AA62" s="33"/>
      <c r="AB62" s="33"/>
      <c r="AC62" s="33"/>
      <c r="AD62" s="33"/>
      <c r="AE62" s="33"/>
    </row>
    <row r="63" spans="1:47" s="2" customFormat="1" ht="22.9" customHeight="1" x14ac:dyDescent="0.2">
      <c r="A63" s="33"/>
      <c r="B63" s="34"/>
      <c r="C63" s="149" t="s">
        <v>74</v>
      </c>
      <c r="D63" s="35"/>
      <c r="E63" s="35"/>
      <c r="F63" s="35"/>
      <c r="G63" s="35"/>
      <c r="H63" s="35"/>
      <c r="I63" s="114"/>
      <c r="J63" s="76">
        <f>J85</f>
        <v>0</v>
      </c>
      <c r="K63" s="35"/>
      <c r="L63" s="115"/>
      <c r="S63" s="33"/>
      <c r="T63" s="33"/>
      <c r="U63" s="33"/>
      <c r="V63" s="33"/>
      <c r="W63" s="33"/>
      <c r="X63" s="33"/>
      <c r="Y63" s="33"/>
      <c r="Z63" s="33"/>
      <c r="AA63" s="33"/>
      <c r="AB63" s="33"/>
      <c r="AC63" s="33"/>
      <c r="AD63" s="33"/>
      <c r="AE63" s="33"/>
      <c r="AU63" s="16" t="s">
        <v>126</v>
      </c>
    </row>
    <row r="64" spans="1:47" s="2" customFormat="1" ht="21.75" customHeight="1" x14ac:dyDescent="0.2">
      <c r="A64" s="33"/>
      <c r="B64" s="34"/>
      <c r="C64" s="35"/>
      <c r="D64" s="35"/>
      <c r="E64" s="35"/>
      <c r="F64" s="35"/>
      <c r="G64" s="35"/>
      <c r="H64" s="35"/>
      <c r="I64" s="114"/>
      <c r="J64" s="35"/>
      <c r="K64" s="35"/>
      <c r="L64" s="115"/>
      <c r="S64" s="33"/>
      <c r="T64" s="33"/>
      <c r="U64" s="33"/>
      <c r="V64" s="33"/>
      <c r="W64" s="33"/>
      <c r="X64" s="33"/>
      <c r="Y64" s="33"/>
      <c r="Z64" s="33"/>
      <c r="AA64" s="33"/>
      <c r="AB64" s="33"/>
      <c r="AC64" s="33"/>
      <c r="AD64" s="33"/>
      <c r="AE64" s="33"/>
    </row>
    <row r="65" spans="1:31" s="2" customFormat="1" ht="6.95" customHeight="1" x14ac:dyDescent="0.2">
      <c r="A65" s="33"/>
      <c r="B65" s="46"/>
      <c r="C65" s="47"/>
      <c r="D65" s="47"/>
      <c r="E65" s="47"/>
      <c r="F65" s="47"/>
      <c r="G65" s="47"/>
      <c r="H65" s="47"/>
      <c r="I65" s="141"/>
      <c r="J65" s="47"/>
      <c r="K65" s="47"/>
      <c r="L65" s="115"/>
      <c r="S65" s="33"/>
      <c r="T65" s="33"/>
      <c r="U65" s="33"/>
      <c r="V65" s="33"/>
      <c r="W65" s="33"/>
      <c r="X65" s="33"/>
      <c r="Y65" s="33"/>
      <c r="Z65" s="33"/>
      <c r="AA65" s="33"/>
      <c r="AB65" s="33"/>
      <c r="AC65" s="33"/>
      <c r="AD65" s="33"/>
      <c r="AE65" s="33"/>
    </row>
    <row r="69" spans="1:31" s="2" customFormat="1" ht="6.95" customHeight="1" x14ac:dyDescent="0.2">
      <c r="A69" s="33"/>
      <c r="B69" s="48"/>
      <c r="C69" s="49"/>
      <c r="D69" s="49"/>
      <c r="E69" s="49"/>
      <c r="F69" s="49"/>
      <c r="G69" s="49"/>
      <c r="H69" s="49"/>
      <c r="I69" s="144"/>
      <c r="J69" s="49"/>
      <c r="K69" s="49"/>
      <c r="L69" s="115"/>
      <c r="S69" s="33"/>
      <c r="T69" s="33"/>
      <c r="U69" s="33"/>
      <c r="V69" s="33"/>
      <c r="W69" s="33"/>
      <c r="X69" s="33"/>
      <c r="Y69" s="33"/>
      <c r="Z69" s="33"/>
      <c r="AA69" s="33"/>
      <c r="AB69" s="33"/>
      <c r="AC69" s="33"/>
      <c r="AD69" s="33"/>
      <c r="AE69" s="33"/>
    </row>
    <row r="70" spans="1:31" s="2" customFormat="1" ht="24.95" customHeight="1" x14ac:dyDescent="0.2">
      <c r="A70" s="33"/>
      <c r="B70" s="34"/>
      <c r="C70" s="22" t="s">
        <v>130</v>
      </c>
      <c r="D70" s="35"/>
      <c r="E70" s="35"/>
      <c r="F70" s="35"/>
      <c r="G70" s="35"/>
      <c r="H70" s="35"/>
      <c r="I70" s="114"/>
      <c r="J70" s="35"/>
      <c r="K70" s="35"/>
      <c r="L70" s="115"/>
      <c r="S70" s="33"/>
      <c r="T70" s="33"/>
      <c r="U70" s="33"/>
      <c r="V70" s="33"/>
      <c r="W70" s="33"/>
      <c r="X70" s="33"/>
      <c r="Y70" s="33"/>
      <c r="Z70" s="33"/>
      <c r="AA70" s="33"/>
      <c r="AB70" s="33"/>
      <c r="AC70" s="33"/>
      <c r="AD70" s="33"/>
      <c r="AE70" s="33"/>
    </row>
    <row r="71" spans="1:31" s="2" customFormat="1" ht="6.95" customHeight="1" x14ac:dyDescent="0.2">
      <c r="A71" s="33"/>
      <c r="B71" s="34"/>
      <c r="C71" s="35"/>
      <c r="D71" s="35"/>
      <c r="E71" s="35"/>
      <c r="F71" s="35"/>
      <c r="G71" s="35"/>
      <c r="H71" s="35"/>
      <c r="I71" s="114"/>
      <c r="J71" s="35"/>
      <c r="K71" s="35"/>
      <c r="L71" s="115"/>
      <c r="S71" s="33"/>
      <c r="T71" s="33"/>
      <c r="U71" s="33"/>
      <c r="V71" s="33"/>
      <c r="W71" s="33"/>
      <c r="X71" s="33"/>
      <c r="Y71" s="33"/>
      <c r="Z71" s="33"/>
      <c r="AA71" s="33"/>
      <c r="AB71" s="33"/>
      <c r="AC71" s="33"/>
      <c r="AD71" s="33"/>
      <c r="AE71" s="33"/>
    </row>
    <row r="72" spans="1:31" s="2" customFormat="1" ht="12" customHeight="1" x14ac:dyDescent="0.2">
      <c r="A72" s="33"/>
      <c r="B72" s="34"/>
      <c r="C72" s="28" t="s">
        <v>16</v>
      </c>
      <c r="D72" s="35"/>
      <c r="E72" s="35"/>
      <c r="F72" s="35"/>
      <c r="G72" s="35"/>
      <c r="H72" s="35"/>
      <c r="I72" s="114"/>
      <c r="J72" s="35"/>
      <c r="K72" s="35"/>
      <c r="L72" s="115"/>
      <c r="S72" s="33"/>
      <c r="T72" s="33"/>
      <c r="U72" s="33"/>
      <c r="V72" s="33"/>
      <c r="W72" s="33"/>
      <c r="X72" s="33"/>
      <c r="Y72" s="33"/>
      <c r="Z72" s="33"/>
      <c r="AA72" s="33"/>
      <c r="AB72" s="33"/>
      <c r="AC72" s="33"/>
      <c r="AD72" s="33"/>
      <c r="AE72" s="33"/>
    </row>
    <row r="73" spans="1:31" s="2" customFormat="1" ht="16.5" customHeight="1" x14ac:dyDescent="0.2">
      <c r="A73" s="33"/>
      <c r="B73" s="34"/>
      <c r="C73" s="35"/>
      <c r="D73" s="35"/>
      <c r="E73" s="370" t="str">
        <f>E7</f>
        <v>Oprava výhybek v žst. Tábor</v>
      </c>
      <c r="F73" s="371"/>
      <c r="G73" s="371"/>
      <c r="H73" s="371"/>
      <c r="I73" s="114"/>
      <c r="J73" s="35"/>
      <c r="K73" s="35"/>
      <c r="L73" s="115"/>
      <c r="S73" s="33"/>
      <c r="T73" s="33"/>
      <c r="U73" s="33"/>
      <c r="V73" s="33"/>
      <c r="W73" s="33"/>
      <c r="X73" s="33"/>
      <c r="Y73" s="33"/>
      <c r="Z73" s="33"/>
      <c r="AA73" s="33"/>
      <c r="AB73" s="33"/>
      <c r="AC73" s="33"/>
      <c r="AD73" s="33"/>
      <c r="AE73" s="33"/>
    </row>
    <row r="74" spans="1:31" s="1" customFormat="1" ht="12" customHeight="1" x14ac:dyDescent="0.2">
      <c r="B74" s="20"/>
      <c r="C74" s="28" t="s">
        <v>119</v>
      </c>
      <c r="D74" s="21"/>
      <c r="E74" s="21"/>
      <c r="F74" s="21"/>
      <c r="G74" s="21"/>
      <c r="H74" s="21"/>
      <c r="I74" s="107"/>
      <c r="J74" s="21"/>
      <c r="K74" s="21"/>
      <c r="L74" s="19"/>
    </row>
    <row r="75" spans="1:31" s="2" customFormat="1" ht="16.5" customHeight="1" x14ac:dyDescent="0.2">
      <c r="A75" s="33"/>
      <c r="B75" s="34"/>
      <c r="C75" s="35"/>
      <c r="D75" s="35"/>
      <c r="E75" s="370" t="s">
        <v>609</v>
      </c>
      <c r="F75" s="372"/>
      <c r="G75" s="372"/>
      <c r="H75" s="372"/>
      <c r="I75" s="114"/>
      <c r="J75" s="35"/>
      <c r="K75" s="35"/>
      <c r="L75" s="115"/>
      <c r="S75" s="33"/>
      <c r="T75" s="33"/>
      <c r="U75" s="33"/>
      <c r="V75" s="33"/>
      <c r="W75" s="33"/>
      <c r="X75" s="33"/>
      <c r="Y75" s="33"/>
      <c r="Z75" s="33"/>
      <c r="AA75" s="33"/>
      <c r="AB75" s="33"/>
      <c r="AC75" s="33"/>
      <c r="AD75" s="33"/>
      <c r="AE75" s="33"/>
    </row>
    <row r="76" spans="1:31" s="2" customFormat="1" ht="12" customHeight="1" x14ac:dyDescent="0.2">
      <c r="A76" s="33"/>
      <c r="B76" s="34"/>
      <c r="C76" s="28" t="s">
        <v>121</v>
      </c>
      <c r="D76" s="35"/>
      <c r="E76" s="35"/>
      <c r="F76" s="35"/>
      <c r="G76" s="35"/>
      <c r="H76" s="35"/>
      <c r="I76" s="114"/>
      <c r="J76" s="35"/>
      <c r="K76" s="35"/>
      <c r="L76" s="115"/>
      <c r="S76" s="33"/>
      <c r="T76" s="33"/>
      <c r="U76" s="33"/>
      <c r="V76" s="33"/>
      <c r="W76" s="33"/>
      <c r="X76" s="33"/>
      <c r="Y76" s="33"/>
      <c r="Z76" s="33"/>
      <c r="AA76" s="33"/>
      <c r="AB76" s="33"/>
      <c r="AC76" s="33"/>
      <c r="AD76" s="33"/>
      <c r="AE76" s="33"/>
    </row>
    <row r="77" spans="1:31" s="2" customFormat="1" ht="16.5" customHeight="1" x14ac:dyDescent="0.2">
      <c r="A77" s="33"/>
      <c r="B77" s="34"/>
      <c r="C77" s="35"/>
      <c r="D77" s="35"/>
      <c r="E77" s="339" t="str">
        <f>E11</f>
        <v>SO 03.2 - Materíál dodávaný zadavatelem - NEOCEŇOVAT!</v>
      </c>
      <c r="F77" s="372"/>
      <c r="G77" s="372"/>
      <c r="H77" s="372"/>
      <c r="I77" s="114"/>
      <c r="J77" s="35"/>
      <c r="K77" s="35"/>
      <c r="L77" s="115"/>
      <c r="S77" s="33"/>
      <c r="T77" s="33"/>
      <c r="U77" s="33"/>
      <c r="V77" s="33"/>
      <c r="W77" s="33"/>
      <c r="X77" s="33"/>
      <c r="Y77" s="33"/>
      <c r="Z77" s="33"/>
      <c r="AA77" s="33"/>
      <c r="AB77" s="33"/>
      <c r="AC77" s="33"/>
      <c r="AD77" s="33"/>
      <c r="AE77" s="33"/>
    </row>
    <row r="78" spans="1:31" s="2" customFormat="1" ht="6.95" customHeight="1" x14ac:dyDescent="0.2">
      <c r="A78" s="33"/>
      <c r="B78" s="34"/>
      <c r="C78" s="35"/>
      <c r="D78" s="35"/>
      <c r="E78" s="35"/>
      <c r="F78" s="35"/>
      <c r="G78" s="35"/>
      <c r="H78" s="35"/>
      <c r="I78" s="114"/>
      <c r="J78" s="35"/>
      <c r="K78" s="35"/>
      <c r="L78" s="115"/>
      <c r="S78" s="33"/>
      <c r="T78" s="33"/>
      <c r="U78" s="33"/>
      <c r="V78" s="33"/>
      <c r="W78" s="33"/>
      <c r="X78" s="33"/>
      <c r="Y78" s="33"/>
      <c r="Z78" s="33"/>
      <c r="AA78" s="33"/>
      <c r="AB78" s="33"/>
      <c r="AC78" s="33"/>
      <c r="AD78" s="33"/>
      <c r="AE78" s="33"/>
    </row>
    <row r="79" spans="1:31" s="2" customFormat="1" ht="12" customHeight="1" x14ac:dyDescent="0.2">
      <c r="A79" s="33"/>
      <c r="B79" s="34"/>
      <c r="C79" s="28" t="s">
        <v>22</v>
      </c>
      <c r="D79" s="35"/>
      <c r="E79" s="35"/>
      <c r="F79" s="26" t="str">
        <f>F14</f>
        <v>žst. Tábor</v>
      </c>
      <c r="G79" s="35"/>
      <c r="H79" s="35"/>
      <c r="I79" s="116" t="s">
        <v>24</v>
      </c>
      <c r="J79" s="58" t="str">
        <f>IF(J14="","",J14)</f>
        <v>25. 11. 2019</v>
      </c>
      <c r="K79" s="35"/>
      <c r="L79" s="115"/>
      <c r="S79" s="33"/>
      <c r="T79" s="33"/>
      <c r="U79" s="33"/>
      <c r="V79" s="33"/>
      <c r="W79" s="33"/>
      <c r="X79" s="33"/>
      <c r="Y79" s="33"/>
      <c r="Z79" s="33"/>
      <c r="AA79" s="33"/>
      <c r="AB79" s="33"/>
      <c r="AC79" s="33"/>
      <c r="AD79" s="33"/>
      <c r="AE79" s="33"/>
    </row>
    <row r="80" spans="1:31" s="2" customFormat="1" ht="6.95" customHeight="1" x14ac:dyDescent="0.2">
      <c r="A80" s="33"/>
      <c r="B80" s="34"/>
      <c r="C80" s="35"/>
      <c r="D80" s="35"/>
      <c r="E80" s="35"/>
      <c r="F80" s="35"/>
      <c r="G80" s="35"/>
      <c r="H80" s="35"/>
      <c r="I80" s="114"/>
      <c r="J80" s="35"/>
      <c r="K80" s="35"/>
      <c r="L80" s="115"/>
      <c r="S80" s="33"/>
      <c r="T80" s="33"/>
      <c r="U80" s="33"/>
      <c r="V80" s="33"/>
      <c r="W80" s="33"/>
      <c r="X80" s="33"/>
      <c r="Y80" s="33"/>
      <c r="Z80" s="33"/>
      <c r="AA80" s="33"/>
      <c r="AB80" s="33"/>
      <c r="AC80" s="33"/>
      <c r="AD80" s="33"/>
      <c r="AE80" s="33"/>
    </row>
    <row r="81" spans="1:65" s="2" customFormat="1" ht="15.2" customHeight="1" x14ac:dyDescent="0.2">
      <c r="A81" s="33"/>
      <c r="B81" s="34"/>
      <c r="C81" s="28" t="s">
        <v>26</v>
      </c>
      <c r="D81" s="35"/>
      <c r="E81" s="35"/>
      <c r="F81" s="26" t="str">
        <f>E17</f>
        <v xml:space="preserve">Správa železniční dopravní cesty, s. o., OŘ Plzeň </v>
      </c>
      <c r="G81" s="35"/>
      <c r="H81" s="35"/>
      <c r="I81" s="116" t="s">
        <v>34</v>
      </c>
      <c r="J81" s="31" t="str">
        <f>E23</f>
        <v xml:space="preserve"> </v>
      </c>
      <c r="K81" s="35"/>
      <c r="L81" s="115"/>
      <c r="S81" s="33"/>
      <c r="T81" s="33"/>
      <c r="U81" s="33"/>
      <c r="V81" s="33"/>
      <c r="W81" s="33"/>
      <c r="X81" s="33"/>
      <c r="Y81" s="33"/>
      <c r="Z81" s="33"/>
      <c r="AA81" s="33"/>
      <c r="AB81" s="33"/>
      <c r="AC81" s="33"/>
      <c r="AD81" s="33"/>
      <c r="AE81" s="33"/>
    </row>
    <row r="82" spans="1:65" s="2" customFormat="1" ht="15.2" customHeight="1" x14ac:dyDescent="0.2">
      <c r="A82" s="33"/>
      <c r="B82" s="34"/>
      <c r="C82" s="28" t="s">
        <v>32</v>
      </c>
      <c r="D82" s="35"/>
      <c r="E82" s="35"/>
      <c r="F82" s="26" t="str">
        <f>IF(E20="","",E20)</f>
        <v>Vyplň údaj</v>
      </c>
      <c r="G82" s="35"/>
      <c r="H82" s="35"/>
      <c r="I82" s="116" t="s">
        <v>38</v>
      </c>
      <c r="J82" s="31" t="str">
        <f>E26</f>
        <v>Libor Brabenec</v>
      </c>
      <c r="K82" s="35"/>
      <c r="L82" s="115"/>
      <c r="S82" s="33"/>
      <c r="T82" s="33"/>
      <c r="U82" s="33"/>
      <c r="V82" s="33"/>
      <c r="W82" s="33"/>
      <c r="X82" s="33"/>
      <c r="Y82" s="33"/>
      <c r="Z82" s="33"/>
      <c r="AA82" s="33"/>
      <c r="AB82" s="33"/>
      <c r="AC82" s="33"/>
      <c r="AD82" s="33"/>
      <c r="AE82" s="33"/>
    </row>
    <row r="83" spans="1:65" s="2" customFormat="1" ht="10.35" customHeight="1" x14ac:dyDescent="0.2">
      <c r="A83" s="33"/>
      <c r="B83" s="34"/>
      <c r="C83" s="35"/>
      <c r="D83" s="35"/>
      <c r="E83" s="35"/>
      <c r="F83" s="35"/>
      <c r="G83" s="35"/>
      <c r="H83" s="35"/>
      <c r="I83" s="114"/>
      <c r="J83" s="35"/>
      <c r="K83" s="35"/>
      <c r="L83" s="115"/>
      <c r="S83" s="33"/>
      <c r="T83" s="33"/>
      <c r="U83" s="33"/>
      <c r="V83" s="33"/>
      <c r="W83" s="33"/>
      <c r="X83" s="33"/>
      <c r="Y83" s="33"/>
      <c r="Z83" s="33"/>
      <c r="AA83" s="33"/>
      <c r="AB83" s="33"/>
      <c r="AC83" s="33"/>
      <c r="AD83" s="33"/>
      <c r="AE83" s="33"/>
    </row>
    <row r="84" spans="1:65" s="11" customFormat="1" ht="29.25" customHeight="1" x14ac:dyDescent="0.2">
      <c r="A84" s="163"/>
      <c r="B84" s="164"/>
      <c r="C84" s="165" t="s">
        <v>131</v>
      </c>
      <c r="D84" s="166" t="s">
        <v>61</v>
      </c>
      <c r="E84" s="166" t="s">
        <v>57</v>
      </c>
      <c r="F84" s="166" t="s">
        <v>58</v>
      </c>
      <c r="G84" s="166" t="s">
        <v>132</v>
      </c>
      <c r="H84" s="166" t="s">
        <v>133</v>
      </c>
      <c r="I84" s="167" t="s">
        <v>134</v>
      </c>
      <c r="J84" s="166" t="s">
        <v>125</v>
      </c>
      <c r="K84" s="168" t="s">
        <v>135</v>
      </c>
      <c r="L84" s="169"/>
      <c r="M84" s="67" t="s">
        <v>35</v>
      </c>
      <c r="N84" s="68" t="s">
        <v>46</v>
      </c>
      <c r="O84" s="68" t="s">
        <v>136</v>
      </c>
      <c r="P84" s="68" t="s">
        <v>137</v>
      </c>
      <c r="Q84" s="68" t="s">
        <v>138</v>
      </c>
      <c r="R84" s="68" t="s">
        <v>139</v>
      </c>
      <c r="S84" s="68" t="s">
        <v>140</v>
      </c>
      <c r="T84" s="69" t="s">
        <v>141</v>
      </c>
      <c r="U84" s="163"/>
      <c r="V84" s="163"/>
      <c r="W84" s="163"/>
      <c r="X84" s="163"/>
      <c r="Y84" s="163"/>
      <c r="Z84" s="163"/>
      <c r="AA84" s="163"/>
      <c r="AB84" s="163"/>
      <c r="AC84" s="163"/>
      <c r="AD84" s="163"/>
      <c r="AE84" s="163"/>
    </row>
    <row r="85" spans="1:65" s="2" customFormat="1" ht="22.9" customHeight="1" x14ac:dyDescent="0.25">
      <c r="A85" s="33"/>
      <c r="B85" s="34"/>
      <c r="C85" s="74" t="s">
        <v>142</v>
      </c>
      <c r="D85" s="35"/>
      <c r="E85" s="35"/>
      <c r="F85" s="35"/>
      <c r="G85" s="35"/>
      <c r="H85" s="35"/>
      <c r="I85" s="114"/>
      <c r="J85" s="170">
        <f>BK85</f>
        <v>0</v>
      </c>
      <c r="K85" s="35"/>
      <c r="L85" s="38"/>
      <c r="M85" s="70"/>
      <c r="N85" s="171"/>
      <c r="O85" s="71"/>
      <c r="P85" s="172">
        <f>SUM(P86:P91)</f>
        <v>0</v>
      </c>
      <c r="Q85" s="71"/>
      <c r="R85" s="172">
        <f>SUM(R86:R91)</f>
        <v>0</v>
      </c>
      <c r="S85" s="71"/>
      <c r="T85" s="173">
        <f>SUM(T86:T91)</f>
        <v>0</v>
      </c>
      <c r="U85" s="33"/>
      <c r="V85" s="33"/>
      <c r="W85" s="33"/>
      <c r="X85" s="33"/>
      <c r="Y85" s="33"/>
      <c r="Z85" s="33"/>
      <c r="AA85" s="33"/>
      <c r="AB85" s="33"/>
      <c r="AC85" s="33"/>
      <c r="AD85" s="33"/>
      <c r="AE85" s="33"/>
      <c r="AT85" s="16" t="s">
        <v>75</v>
      </c>
      <c r="AU85" s="16" t="s">
        <v>126</v>
      </c>
      <c r="BK85" s="174">
        <f>SUM(BK86:BK91)</f>
        <v>0</v>
      </c>
    </row>
    <row r="86" spans="1:65" s="2" customFormat="1" ht="24" customHeight="1" x14ac:dyDescent="0.2">
      <c r="A86" s="33"/>
      <c r="B86" s="34"/>
      <c r="C86" s="175" t="s">
        <v>83</v>
      </c>
      <c r="D86" s="175" t="s">
        <v>144</v>
      </c>
      <c r="E86" s="176" t="s">
        <v>560</v>
      </c>
      <c r="F86" s="177" t="s">
        <v>561</v>
      </c>
      <c r="G86" s="178" t="s">
        <v>147</v>
      </c>
      <c r="H86" s="179">
        <v>812</v>
      </c>
      <c r="I86" s="381">
        <v>0</v>
      </c>
      <c r="J86" s="181">
        <f>ROUND(I86*H86,2)</f>
        <v>0</v>
      </c>
      <c r="K86" s="177" t="s">
        <v>148</v>
      </c>
      <c r="L86" s="182"/>
      <c r="M86" s="183" t="s">
        <v>35</v>
      </c>
      <c r="N86" s="184" t="s">
        <v>47</v>
      </c>
      <c r="O86" s="63"/>
      <c r="P86" s="185">
        <f>O86*H86</f>
        <v>0</v>
      </c>
      <c r="Q86" s="185">
        <v>0</v>
      </c>
      <c r="R86" s="185">
        <f>Q86*H86</f>
        <v>0</v>
      </c>
      <c r="S86" s="185">
        <v>0</v>
      </c>
      <c r="T86" s="186">
        <f>S86*H86</f>
        <v>0</v>
      </c>
      <c r="U86" s="33"/>
      <c r="V86" s="33"/>
      <c r="W86" s="33"/>
      <c r="X86" s="33"/>
      <c r="Y86" s="33"/>
      <c r="Z86" s="33"/>
      <c r="AA86" s="33"/>
      <c r="AB86" s="33"/>
      <c r="AC86" s="33"/>
      <c r="AD86" s="33"/>
      <c r="AE86" s="33"/>
      <c r="AR86" s="187" t="s">
        <v>149</v>
      </c>
      <c r="AT86" s="187" t="s">
        <v>144</v>
      </c>
      <c r="AU86" s="187" t="s">
        <v>76</v>
      </c>
      <c r="AY86" s="16" t="s">
        <v>150</v>
      </c>
      <c r="BE86" s="188">
        <f>IF(N86="základní",J86,0)</f>
        <v>0</v>
      </c>
      <c r="BF86" s="188">
        <f>IF(N86="snížená",J86,0)</f>
        <v>0</v>
      </c>
      <c r="BG86" s="188">
        <f>IF(N86="zákl. přenesená",J86,0)</f>
        <v>0</v>
      </c>
      <c r="BH86" s="188">
        <f>IF(N86="sníž. přenesená",J86,0)</f>
        <v>0</v>
      </c>
      <c r="BI86" s="188">
        <f>IF(N86="nulová",J86,0)</f>
        <v>0</v>
      </c>
      <c r="BJ86" s="16" t="s">
        <v>83</v>
      </c>
      <c r="BK86" s="188">
        <f>ROUND(I86*H86,2)</f>
        <v>0</v>
      </c>
      <c r="BL86" s="16" t="s">
        <v>151</v>
      </c>
      <c r="BM86" s="187" t="s">
        <v>562</v>
      </c>
    </row>
    <row r="87" spans="1:65" s="2" customFormat="1" ht="18" x14ac:dyDescent="0.2">
      <c r="A87" s="33"/>
      <c r="B87" s="34"/>
      <c r="C87" s="35"/>
      <c r="D87" s="191" t="s">
        <v>159</v>
      </c>
      <c r="E87" s="35"/>
      <c r="F87" s="382" t="s">
        <v>563</v>
      </c>
      <c r="G87" s="35"/>
      <c r="H87" s="35"/>
      <c r="I87" s="114"/>
      <c r="J87" s="35"/>
      <c r="K87" s="35"/>
      <c r="L87" s="38"/>
      <c r="M87" s="202"/>
      <c r="N87" s="203"/>
      <c r="O87" s="63"/>
      <c r="P87" s="63"/>
      <c r="Q87" s="63"/>
      <c r="R87" s="63"/>
      <c r="S87" s="63"/>
      <c r="T87" s="64"/>
      <c r="U87" s="33"/>
      <c r="V87" s="33"/>
      <c r="W87" s="33"/>
      <c r="X87" s="33"/>
      <c r="Y87" s="33"/>
      <c r="Z87" s="33"/>
      <c r="AA87" s="33"/>
      <c r="AB87" s="33"/>
      <c r="AC87" s="33"/>
      <c r="AD87" s="33"/>
      <c r="AE87" s="33"/>
      <c r="AT87" s="16" t="s">
        <v>159</v>
      </c>
      <c r="AU87" s="16" t="s">
        <v>76</v>
      </c>
    </row>
    <row r="88" spans="1:65" s="2" customFormat="1" ht="24" customHeight="1" x14ac:dyDescent="0.2">
      <c r="A88" s="33"/>
      <c r="B88" s="34"/>
      <c r="C88" s="175" t="s">
        <v>85</v>
      </c>
      <c r="D88" s="175" t="s">
        <v>144</v>
      </c>
      <c r="E88" s="176" t="s">
        <v>695</v>
      </c>
      <c r="F88" s="177" t="s">
        <v>696</v>
      </c>
      <c r="G88" s="178" t="s">
        <v>147</v>
      </c>
      <c r="H88" s="179">
        <v>24</v>
      </c>
      <c r="I88" s="381">
        <v>0</v>
      </c>
      <c r="J88" s="181">
        <f>ROUND(I88*H88,2)</f>
        <v>0</v>
      </c>
      <c r="K88" s="177" t="s">
        <v>148</v>
      </c>
      <c r="L88" s="182"/>
      <c r="M88" s="183" t="s">
        <v>35</v>
      </c>
      <c r="N88" s="184" t="s">
        <v>47</v>
      </c>
      <c r="O88" s="63"/>
      <c r="P88" s="185">
        <f>O88*H88</f>
        <v>0</v>
      </c>
      <c r="Q88" s="185">
        <v>0</v>
      </c>
      <c r="R88" s="185">
        <f>Q88*H88</f>
        <v>0</v>
      </c>
      <c r="S88" s="185">
        <v>0</v>
      </c>
      <c r="T88" s="186">
        <f>S88*H88</f>
        <v>0</v>
      </c>
      <c r="U88" s="33"/>
      <c r="V88" s="33"/>
      <c r="W88" s="33"/>
      <c r="X88" s="33"/>
      <c r="Y88" s="33"/>
      <c r="Z88" s="33"/>
      <c r="AA88" s="33"/>
      <c r="AB88" s="33"/>
      <c r="AC88" s="33"/>
      <c r="AD88" s="33"/>
      <c r="AE88" s="33"/>
      <c r="AR88" s="187" t="s">
        <v>165</v>
      </c>
      <c r="AT88" s="187" t="s">
        <v>144</v>
      </c>
      <c r="AU88" s="187" t="s">
        <v>76</v>
      </c>
      <c r="AY88" s="16" t="s">
        <v>150</v>
      </c>
      <c r="BE88" s="188">
        <f>IF(N88="základní",J88,0)</f>
        <v>0</v>
      </c>
      <c r="BF88" s="188">
        <f>IF(N88="snížená",J88,0)</f>
        <v>0</v>
      </c>
      <c r="BG88" s="188">
        <f>IF(N88="zákl. přenesená",J88,0)</f>
        <v>0</v>
      </c>
      <c r="BH88" s="188">
        <f>IF(N88="sníž. přenesená",J88,0)</f>
        <v>0</v>
      </c>
      <c r="BI88" s="188">
        <f>IF(N88="nulová",J88,0)</f>
        <v>0</v>
      </c>
      <c r="BJ88" s="16" t="s">
        <v>83</v>
      </c>
      <c r="BK88" s="188">
        <f>ROUND(I88*H88,2)</f>
        <v>0</v>
      </c>
      <c r="BL88" s="16" t="s">
        <v>165</v>
      </c>
      <c r="BM88" s="187" t="s">
        <v>697</v>
      </c>
    </row>
    <row r="89" spans="1:65" s="2" customFormat="1" ht="18" x14ac:dyDescent="0.2">
      <c r="A89" s="33"/>
      <c r="B89" s="34"/>
      <c r="C89" s="35"/>
      <c r="D89" s="191" t="s">
        <v>159</v>
      </c>
      <c r="E89" s="35"/>
      <c r="F89" s="382" t="s">
        <v>563</v>
      </c>
      <c r="G89" s="35"/>
      <c r="H89" s="35"/>
      <c r="I89" s="114"/>
      <c r="J89" s="35"/>
      <c r="K89" s="35"/>
      <c r="L89" s="38"/>
      <c r="M89" s="202"/>
      <c r="N89" s="203"/>
      <c r="O89" s="63"/>
      <c r="P89" s="63"/>
      <c r="Q89" s="63"/>
      <c r="R89" s="63"/>
      <c r="S89" s="63"/>
      <c r="T89" s="64"/>
      <c r="U89" s="33"/>
      <c r="V89" s="33"/>
      <c r="W89" s="33"/>
      <c r="X89" s="33"/>
      <c r="Y89" s="33"/>
      <c r="Z89" s="33"/>
      <c r="AA89" s="33"/>
      <c r="AB89" s="33"/>
      <c r="AC89" s="33"/>
      <c r="AD89" s="33"/>
      <c r="AE89" s="33"/>
      <c r="AT89" s="16" t="s">
        <v>159</v>
      </c>
      <c r="AU89" s="16" t="s">
        <v>76</v>
      </c>
    </row>
    <row r="90" spans="1:65" s="2" customFormat="1" ht="24" customHeight="1" x14ac:dyDescent="0.2">
      <c r="A90" s="33"/>
      <c r="B90" s="34"/>
      <c r="C90" s="175" t="s">
        <v>251</v>
      </c>
      <c r="D90" s="175" t="s">
        <v>144</v>
      </c>
      <c r="E90" s="176" t="s">
        <v>698</v>
      </c>
      <c r="F90" s="177" t="s">
        <v>699</v>
      </c>
      <c r="G90" s="178" t="s">
        <v>147</v>
      </c>
      <c r="H90" s="179">
        <v>96</v>
      </c>
      <c r="I90" s="381">
        <v>0</v>
      </c>
      <c r="J90" s="181">
        <f>ROUND(I90*H90,2)</f>
        <v>0</v>
      </c>
      <c r="K90" s="177" t="s">
        <v>148</v>
      </c>
      <c r="L90" s="182"/>
      <c r="M90" s="183" t="s">
        <v>35</v>
      </c>
      <c r="N90" s="184" t="s">
        <v>47</v>
      </c>
      <c r="O90" s="63"/>
      <c r="P90" s="185">
        <f>O90*H90</f>
        <v>0</v>
      </c>
      <c r="Q90" s="185">
        <v>0</v>
      </c>
      <c r="R90" s="185">
        <f>Q90*H90</f>
        <v>0</v>
      </c>
      <c r="S90" s="185">
        <v>0</v>
      </c>
      <c r="T90" s="186">
        <f>S90*H90</f>
        <v>0</v>
      </c>
      <c r="U90" s="33"/>
      <c r="V90" s="33"/>
      <c r="W90" s="33"/>
      <c r="X90" s="33"/>
      <c r="Y90" s="33"/>
      <c r="Z90" s="33"/>
      <c r="AA90" s="33"/>
      <c r="AB90" s="33"/>
      <c r="AC90" s="33"/>
      <c r="AD90" s="33"/>
      <c r="AE90" s="33"/>
      <c r="AR90" s="187" t="s">
        <v>165</v>
      </c>
      <c r="AT90" s="187" t="s">
        <v>144</v>
      </c>
      <c r="AU90" s="187" t="s">
        <v>76</v>
      </c>
      <c r="AY90" s="16" t="s">
        <v>150</v>
      </c>
      <c r="BE90" s="188">
        <f>IF(N90="základní",J90,0)</f>
        <v>0</v>
      </c>
      <c r="BF90" s="188">
        <f>IF(N90="snížená",J90,0)</f>
        <v>0</v>
      </c>
      <c r="BG90" s="188">
        <f>IF(N90="zákl. přenesená",J90,0)</f>
        <v>0</v>
      </c>
      <c r="BH90" s="188">
        <f>IF(N90="sníž. přenesená",J90,0)</f>
        <v>0</v>
      </c>
      <c r="BI90" s="188">
        <f>IF(N90="nulová",J90,0)</f>
        <v>0</v>
      </c>
      <c r="BJ90" s="16" t="s">
        <v>83</v>
      </c>
      <c r="BK90" s="188">
        <f>ROUND(I90*H90,2)</f>
        <v>0</v>
      </c>
      <c r="BL90" s="16" t="s">
        <v>165</v>
      </c>
      <c r="BM90" s="187" t="s">
        <v>700</v>
      </c>
    </row>
    <row r="91" spans="1:65" s="2" customFormat="1" ht="18" x14ac:dyDescent="0.2">
      <c r="A91" s="33"/>
      <c r="B91" s="34"/>
      <c r="C91" s="35"/>
      <c r="D91" s="191" t="s">
        <v>159</v>
      </c>
      <c r="E91" s="35"/>
      <c r="F91" s="382" t="s">
        <v>563</v>
      </c>
      <c r="G91" s="35"/>
      <c r="H91" s="35"/>
      <c r="I91" s="114"/>
      <c r="J91" s="35"/>
      <c r="K91" s="35"/>
      <c r="L91" s="38"/>
      <c r="M91" s="232"/>
      <c r="N91" s="233"/>
      <c r="O91" s="234"/>
      <c r="P91" s="234"/>
      <c r="Q91" s="234"/>
      <c r="R91" s="234"/>
      <c r="S91" s="234"/>
      <c r="T91" s="235"/>
      <c r="U91" s="33"/>
      <c r="V91" s="33"/>
      <c r="W91" s="33"/>
      <c r="X91" s="33"/>
      <c r="Y91" s="33"/>
      <c r="Z91" s="33"/>
      <c r="AA91" s="33"/>
      <c r="AB91" s="33"/>
      <c r="AC91" s="33"/>
      <c r="AD91" s="33"/>
      <c r="AE91" s="33"/>
      <c r="AT91" s="16" t="s">
        <v>159</v>
      </c>
      <c r="AU91" s="16" t="s">
        <v>76</v>
      </c>
    </row>
    <row r="92" spans="1:65" s="2" customFormat="1" ht="6.95" customHeight="1" x14ac:dyDescent="0.2">
      <c r="A92" s="33"/>
      <c r="B92" s="46"/>
      <c r="C92" s="47"/>
      <c r="D92" s="47"/>
      <c r="E92" s="47"/>
      <c r="F92" s="47"/>
      <c r="G92" s="47"/>
      <c r="H92" s="47"/>
      <c r="I92" s="141"/>
      <c r="J92" s="47"/>
      <c r="K92" s="47"/>
      <c r="L92" s="38"/>
      <c r="M92" s="33"/>
      <c r="O92" s="33"/>
      <c r="P92" s="33"/>
      <c r="Q92" s="33"/>
      <c r="R92" s="33"/>
      <c r="S92" s="33"/>
      <c r="T92" s="33"/>
      <c r="U92" s="33"/>
      <c r="V92" s="33"/>
      <c r="W92" s="33"/>
      <c r="X92" s="33"/>
      <c r="Y92" s="33"/>
      <c r="Z92" s="33"/>
      <c r="AA92" s="33"/>
      <c r="AB92" s="33"/>
      <c r="AC92" s="33"/>
      <c r="AD92" s="33"/>
      <c r="AE92" s="33"/>
    </row>
  </sheetData>
  <sheetProtection algorithmName="SHA-512" hashValue="nFJB6RCu2rG3jSwaIbHGQEPpujwQTa1bWa+50TNE/JgfvAfvql9wHXLSJAaZwIHp/qhf1ScBh/RQe7HOI2u3gg==" saltValue="rwjim5P7Nzu1RJlkkupg4w==" spinCount="100000" sheet="1" objects="1" scenarios="1" formatColumns="0" formatRows="0" autoFilter="0"/>
  <autoFilter ref="C84:K91"/>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76"/>
  <sheetViews>
    <sheetView showGridLines="0" workbookViewId="0"/>
  </sheetViews>
  <sheetFormatPr defaultRowHeight="15" x14ac:dyDescent="0.2"/>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7"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I2" s="107"/>
      <c r="L2" s="330"/>
      <c r="M2" s="330"/>
      <c r="N2" s="330"/>
      <c r="O2" s="330"/>
      <c r="P2" s="330"/>
      <c r="Q2" s="330"/>
      <c r="R2" s="330"/>
      <c r="S2" s="330"/>
      <c r="T2" s="330"/>
      <c r="U2" s="330"/>
      <c r="V2" s="330"/>
      <c r="AT2" s="16" t="s">
        <v>112</v>
      </c>
    </row>
    <row r="3" spans="1:46" s="1" customFormat="1" ht="6.95" customHeight="1" x14ac:dyDescent="0.2">
      <c r="B3" s="108"/>
      <c r="C3" s="109"/>
      <c r="D3" s="109"/>
      <c r="E3" s="109"/>
      <c r="F3" s="109"/>
      <c r="G3" s="109"/>
      <c r="H3" s="109"/>
      <c r="I3" s="110"/>
      <c r="J3" s="109"/>
      <c r="K3" s="109"/>
      <c r="L3" s="19"/>
      <c r="AT3" s="16" t="s">
        <v>85</v>
      </c>
    </row>
    <row r="4" spans="1:46" s="1" customFormat="1" ht="24.95" customHeight="1" x14ac:dyDescent="0.2">
      <c r="B4" s="19"/>
      <c r="D4" s="111" t="s">
        <v>118</v>
      </c>
      <c r="I4" s="107"/>
      <c r="L4" s="19"/>
      <c r="M4" s="112" t="s">
        <v>10</v>
      </c>
      <c r="AT4" s="16" t="s">
        <v>4</v>
      </c>
    </row>
    <row r="5" spans="1:46" s="1" customFormat="1" ht="6.95" customHeight="1" x14ac:dyDescent="0.2">
      <c r="B5" s="19"/>
      <c r="I5" s="107"/>
      <c r="L5" s="19"/>
    </row>
    <row r="6" spans="1:46" s="1" customFormat="1" ht="12" customHeight="1" x14ac:dyDescent="0.2">
      <c r="B6" s="19"/>
      <c r="D6" s="113" t="s">
        <v>16</v>
      </c>
      <c r="I6" s="107"/>
      <c r="L6" s="19"/>
    </row>
    <row r="7" spans="1:46" s="1" customFormat="1" ht="16.5" customHeight="1" x14ac:dyDescent="0.2">
      <c r="B7" s="19"/>
      <c r="E7" s="363" t="str">
        <f>'Rekapitulace stavby'!K6</f>
        <v>Oprava výhybek v žst. Tábor</v>
      </c>
      <c r="F7" s="364"/>
      <c r="G7" s="364"/>
      <c r="H7" s="364"/>
      <c r="I7" s="107"/>
      <c r="L7" s="19"/>
    </row>
    <row r="8" spans="1:46" s="1" customFormat="1" ht="12" customHeight="1" x14ac:dyDescent="0.2">
      <c r="B8" s="19"/>
      <c r="D8" s="113" t="s">
        <v>119</v>
      </c>
      <c r="I8" s="107"/>
      <c r="L8" s="19"/>
    </row>
    <row r="9" spans="1:46" s="2" customFormat="1" ht="16.5" customHeight="1" x14ac:dyDescent="0.2">
      <c r="A9" s="33"/>
      <c r="B9" s="38"/>
      <c r="C9" s="33"/>
      <c r="D9" s="33"/>
      <c r="E9" s="363" t="s">
        <v>701</v>
      </c>
      <c r="F9" s="365"/>
      <c r="G9" s="365"/>
      <c r="H9" s="365"/>
      <c r="I9" s="114"/>
      <c r="J9" s="33"/>
      <c r="K9" s="33"/>
      <c r="L9" s="115"/>
      <c r="S9" s="33"/>
      <c r="T9" s="33"/>
      <c r="U9" s="33"/>
      <c r="V9" s="33"/>
      <c r="W9" s="33"/>
      <c r="X9" s="33"/>
      <c r="Y9" s="33"/>
      <c r="Z9" s="33"/>
      <c r="AA9" s="33"/>
      <c r="AB9" s="33"/>
      <c r="AC9" s="33"/>
      <c r="AD9" s="33"/>
      <c r="AE9" s="33"/>
    </row>
    <row r="10" spans="1:46" s="2" customFormat="1" ht="12" customHeight="1" x14ac:dyDescent="0.2">
      <c r="A10" s="33"/>
      <c r="B10" s="38"/>
      <c r="C10" s="33"/>
      <c r="D10" s="113" t="s">
        <v>121</v>
      </c>
      <c r="E10" s="33"/>
      <c r="F10" s="33"/>
      <c r="G10" s="33"/>
      <c r="H10" s="33"/>
      <c r="I10" s="114"/>
      <c r="J10" s="33"/>
      <c r="K10" s="33"/>
      <c r="L10" s="115"/>
      <c r="S10" s="33"/>
      <c r="T10" s="33"/>
      <c r="U10" s="33"/>
      <c r="V10" s="33"/>
      <c r="W10" s="33"/>
      <c r="X10" s="33"/>
      <c r="Y10" s="33"/>
      <c r="Z10" s="33"/>
      <c r="AA10" s="33"/>
      <c r="AB10" s="33"/>
      <c r="AC10" s="33"/>
      <c r="AD10" s="33"/>
      <c r="AE10" s="33"/>
    </row>
    <row r="11" spans="1:46" s="2" customFormat="1" ht="16.5" customHeight="1" x14ac:dyDescent="0.2">
      <c r="A11" s="33"/>
      <c r="B11" s="38"/>
      <c r="C11" s="33"/>
      <c r="D11" s="33"/>
      <c r="E11" s="366" t="s">
        <v>702</v>
      </c>
      <c r="F11" s="365"/>
      <c r="G11" s="365"/>
      <c r="H11" s="365"/>
      <c r="I11" s="114"/>
      <c r="J11" s="33"/>
      <c r="K11" s="33"/>
      <c r="L11" s="115"/>
      <c r="S11" s="33"/>
      <c r="T11" s="33"/>
      <c r="U11" s="33"/>
      <c r="V11" s="33"/>
      <c r="W11" s="33"/>
      <c r="X11" s="33"/>
      <c r="Y11" s="33"/>
      <c r="Z11" s="33"/>
      <c r="AA11" s="33"/>
      <c r="AB11" s="33"/>
      <c r="AC11" s="33"/>
      <c r="AD11" s="33"/>
      <c r="AE11" s="33"/>
    </row>
    <row r="12" spans="1:46" s="2" customFormat="1" ht="11.25" x14ac:dyDescent="0.2">
      <c r="A12" s="33"/>
      <c r="B12" s="38"/>
      <c r="C12" s="33"/>
      <c r="D12" s="33"/>
      <c r="E12" s="33"/>
      <c r="F12" s="33"/>
      <c r="G12" s="33"/>
      <c r="H12" s="33"/>
      <c r="I12" s="114"/>
      <c r="J12" s="33"/>
      <c r="K12" s="33"/>
      <c r="L12" s="115"/>
      <c r="S12" s="33"/>
      <c r="T12" s="33"/>
      <c r="U12" s="33"/>
      <c r="V12" s="33"/>
      <c r="W12" s="33"/>
      <c r="X12" s="33"/>
      <c r="Y12" s="33"/>
      <c r="Z12" s="33"/>
      <c r="AA12" s="33"/>
      <c r="AB12" s="33"/>
      <c r="AC12" s="33"/>
      <c r="AD12" s="33"/>
      <c r="AE12" s="33"/>
    </row>
    <row r="13" spans="1:46" s="2" customFormat="1" ht="12" customHeight="1" x14ac:dyDescent="0.2">
      <c r="A13" s="33"/>
      <c r="B13" s="38"/>
      <c r="C13" s="33"/>
      <c r="D13" s="113" t="s">
        <v>18</v>
      </c>
      <c r="E13" s="33"/>
      <c r="F13" s="102" t="s">
        <v>19</v>
      </c>
      <c r="G13" s="33"/>
      <c r="H13" s="33"/>
      <c r="I13" s="116" t="s">
        <v>20</v>
      </c>
      <c r="J13" s="102" t="s">
        <v>21</v>
      </c>
      <c r="K13" s="33"/>
      <c r="L13" s="115"/>
      <c r="S13" s="33"/>
      <c r="T13" s="33"/>
      <c r="U13" s="33"/>
      <c r="V13" s="33"/>
      <c r="W13" s="33"/>
      <c r="X13" s="33"/>
      <c r="Y13" s="33"/>
      <c r="Z13" s="33"/>
      <c r="AA13" s="33"/>
      <c r="AB13" s="33"/>
      <c r="AC13" s="33"/>
      <c r="AD13" s="33"/>
      <c r="AE13" s="33"/>
    </row>
    <row r="14" spans="1:46" s="2" customFormat="1" ht="12" customHeight="1" x14ac:dyDescent="0.2">
      <c r="A14" s="33"/>
      <c r="B14" s="38"/>
      <c r="C14" s="33"/>
      <c r="D14" s="113" t="s">
        <v>22</v>
      </c>
      <c r="E14" s="33"/>
      <c r="F14" s="102" t="s">
        <v>23</v>
      </c>
      <c r="G14" s="33"/>
      <c r="H14" s="33"/>
      <c r="I14" s="116" t="s">
        <v>24</v>
      </c>
      <c r="J14" s="117" t="str">
        <f>'Rekapitulace stavby'!AN8</f>
        <v>25. 11. 2019</v>
      </c>
      <c r="K14" s="33"/>
      <c r="L14" s="115"/>
      <c r="S14" s="33"/>
      <c r="T14" s="33"/>
      <c r="U14" s="33"/>
      <c r="V14" s="33"/>
      <c r="W14" s="33"/>
      <c r="X14" s="33"/>
      <c r="Y14" s="33"/>
      <c r="Z14" s="33"/>
      <c r="AA14" s="33"/>
      <c r="AB14" s="33"/>
      <c r="AC14" s="33"/>
      <c r="AD14" s="33"/>
      <c r="AE14" s="33"/>
    </row>
    <row r="15" spans="1:46" s="2" customFormat="1" ht="10.9" customHeight="1" x14ac:dyDescent="0.2">
      <c r="A15" s="33"/>
      <c r="B15" s="38"/>
      <c r="C15" s="33"/>
      <c r="D15" s="33"/>
      <c r="E15" s="33"/>
      <c r="F15" s="33"/>
      <c r="G15" s="33"/>
      <c r="H15" s="33"/>
      <c r="I15" s="114"/>
      <c r="J15" s="33"/>
      <c r="K15" s="33"/>
      <c r="L15" s="115"/>
      <c r="S15" s="33"/>
      <c r="T15" s="33"/>
      <c r="U15" s="33"/>
      <c r="V15" s="33"/>
      <c r="W15" s="33"/>
      <c r="X15" s="33"/>
      <c r="Y15" s="33"/>
      <c r="Z15" s="33"/>
      <c r="AA15" s="33"/>
      <c r="AB15" s="33"/>
      <c r="AC15" s="33"/>
      <c r="AD15" s="33"/>
      <c r="AE15" s="33"/>
    </row>
    <row r="16" spans="1:46" s="2" customFormat="1" ht="12" customHeight="1" x14ac:dyDescent="0.2">
      <c r="A16" s="33"/>
      <c r="B16" s="38"/>
      <c r="C16" s="33"/>
      <c r="D16" s="113" t="s">
        <v>26</v>
      </c>
      <c r="E16" s="33"/>
      <c r="F16" s="33"/>
      <c r="G16" s="33"/>
      <c r="H16" s="33"/>
      <c r="I16" s="116" t="s">
        <v>27</v>
      </c>
      <c r="J16" s="102" t="s">
        <v>28</v>
      </c>
      <c r="K16" s="33"/>
      <c r="L16" s="115"/>
      <c r="S16" s="33"/>
      <c r="T16" s="33"/>
      <c r="U16" s="33"/>
      <c r="V16" s="33"/>
      <c r="W16" s="33"/>
      <c r="X16" s="33"/>
      <c r="Y16" s="33"/>
      <c r="Z16" s="33"/>
      <c r="AA16" s="33"/>
      <c r="AB16" s="33"/>
      <c r="AC16" s="33"/>
      <c r="AD16" s="33"/>
      <c r="AE16" s="33"/>
    </row>
    <row r="17" spans="1:31" s="2" customFormat="1" ht="18" customHeight="1" x14ac:dyDescent="0.2">
      <c r="A17" s="33"/>
      <c r="B17" s="38"/>
      <c r="C17" s="33"/>
      <c r="D17" s="33"/>
      <c r="E17" s="102" t="s">
        <v>29</v>
      </c>
      <c r="F17" s="33"/>
      <c r="G17" s="33"/>
      <c r="H17" s="33"/>
      <c r="I17" s="116" t="s">
        <v>30</v>
      </c>
      <c r="J17" s="102" t="s">
        <v>31</v>
      </c>
      <c r="K17" s="33"/>
      <c r="L17" s="115"/>
      <c r="S17" s="33"/>
      <c r="T17" s="33"/>
      <c r="U17" s="33"/>
      <c r="V17" s="33"/>
      <c r="W17" s="33"/>
      <c r="X17" s="33"/>
      <c r="Y17" s="33"/>
      <c r="Z17" s="33"/>
      <c r="AA17" s="33"/>
      <c r="AB17" s="33"/>
      <c r="AC17" s="33"/>
      <c r="AD17" s="33"/>
      <c r="AE17" s="33"/>
    </row>
    <row r="18" spans="1:31" s="2" customFormat="1" ht="6.95" customHeight="1" x14ac:dyDescent="0.2">
      <c r="A18" s="33"/>
      <c r="B18" s="38"/>
      <c r="C18" s="33"/>
      <c r="D18" s="33"/>
      <c r="E18" s="33"/>
      <c r="F18" s="33"/>
      <c r="G18" s="33"/>
      <c r="H18" s="33"/>
      <c r="I18" s="114"/>
      <c r="J18" s="33"/>
      <c r="K18" s="33"/>
      <c r="L18" s="115"/>
      <c r="S18" s="33"/>
      <c r="T18" s="33"/>
      <c r="U18" s="33"/>
      <c r="V18" s="33"/>
      <c r="W18" s="33"/>
      <c r="X18" s="33"/>
      <c r="Y18" s="33"/>
      <c r="Z18" s="33"/>
      <c r="AA18" s="33"/>
      <c r="AB18" s="33"/>
      <c r="AC18" s="33"/>
      <c r="AD18" s="33"/>
      <c r="AE18" s="33"/>
    </row>
    <row r="19" spans="1:31" s="2" customFormat="1" ht="12" customHeight="1" x14ac:dyDescent="0.2">
      <c r="A19" s="33"/>
      <c r="B19" s="38"/>
      <c r="C19" s="33"/>
      <c r="D19" s="113" t="s">
        <v>32</v>
      </c>
      <c r="E19" s="33"/>
      <c r="F19" s="33"/>
      <c r="G19" s="33"/>
      <c r="H19" s="33"/>
      <c r="I19" s="116" t="s">
        <v>27</v>
      </c>
      <c r="J19" s="29" t="str">
        <f>'Rekapitulace stavby'!AN13</f>
        <v>Vyplň údaj</v>
      </c>
      <c r="K19" s="33"/>
      <c r="L19" s="115"/>
      <c r="S19" s="33"/>
      <c r="T19" s="33"/>
      <c r="U19" s="33"/>
      <c r="V19" s="33"/>
      <c r="W19" s="33"/>
      <c r="X19" s="33"/>
      <c r="Y19" s="33"/>
      <c r="Z19" s="33"/>
      <c r="AA19" s="33"/>
      <c r="AB19" s="33"/>
      <c r="AC19" s="33"/>
      <c r="AD19" s="33"/>
      <c r="AE19" s="33"/>
    </row>
    <row r="20" spans="1:31" s="2" customFormat="1" ht="18" customHeight="1" x14ac:dyDescent="0.2">
      <c r="A20" s="33"/>
      <c r="B20" s="38"/>
      <c r="C20" s="33"/>
      <c r="D20" s="33"/>
      <c r="E20" s="367" t="str">
        <f>'Rekapitulace stavby'!E14</f>
        <v>Vyplň údaj</v>
      </c>
      <c r="F20" s="368"/>
      <c r="G20" s="368"/>
      <c r="H20" s="368"/>
      <c r="I20" s="116" t="s">
        <v>30</v>
      </c>
      <c r="J20" s="29" t="str">
        <f>'Rekapitulace stavby'!AN14</f>
        <v>Vyplň údaj</v>
      </c>
      <c r="K20" s="33"/>
      <c r="L20" s="115"/>
      <c r="S20" s="33"/>
      <c r="T20" s="33"/>
      <c r="U20" s="33"/>
      <c r="V20" s="33"/>
      <c r="W20" s="33"/>
      <c r="X20" s="33"/>
      <c r="Y20" s="33"/>
      <c r="Z20" s="33"/>
      <c r="AA20" s="33"/>
      <c r="AB20" s="33"/>
      <c r="AC20" s="33"/>
      <c r="AD20" s="33"/>
      <c r="AE20" s="33"/>
    </row>
    <row r="21" spans="1:31" s="2" customFormat="1" ht="6.95" customHeight="1" x14ac:dyDescent="0.2">
      <c r="A21" s="33"/>
      <c r="B21" s="38"/>
      <c r="C21" s="33"/>
      <c r="D21" s="33"/>
      <c r="E21" s="33"/>
      <c r="F21" s="33"/>
      <c r="G21" s="33"/>
      <c r="H21" s="33"/>
      <c r="I21" s="114"/>
      <c r="J21" s="33"/>
      <c r="K21" s="33"/>
      <c r="L21" s="115"/>
      <c r="S21" s="33"/>
      <c r="T21" s="33"/>
      <c r="U21" s="33"/>
      <c r="V21" s="33"/>
      <c r="W21" s="33"/>
      <c r="X21" s="33"/>
      <c r="Y21" s="33"/>
      <c r="Z21" s="33"/>
      <c r="AA21" s="33"/>
      <c r="AB21" s="33"/>
      <c r="AC21" s="33"/>
      <c r="AD21" s="33"/>
      <c r="AE21" s="33"/>
    </row>
    <row r="22" spans="1:31" s="2" customFormat="1" ht="12" customHeight="1" x14ac:dyDescent="0.2">
      <c r="A22" s="33"/>
      <c r="B22" s="38"/>
      <c r="C22" s="33"/>
      <c r="D22" s="113" t="s">
        <v>34</v>
      </c>
      <c r="E22" s="33"/>
      <c r="F22" s="33"/>
      <c r="G22" s="33"/>
      <c r="H22" s="33"/>
      <c r="I22" s="116" t="s">
        <v>27</v>
      </c>
      <c r="J22" s="102" t="str">
        <f>IF('Rekapitulace stavby'!AN16="","",'Rekapitulace stavby'!AN16)</f>
        <v/>
      </c>
      <c r="K22" s="33"/>
      <c r="L22" s="115"/>
      <c r="S22" s="33"/>
      <c r="T22" s="33"/>
      <c r="U22" s="33"/>
      <c r="V22" s="33"/>
      <c r="W22" s="33"/>
      <c r="X22" s="33"/>
      <c r="Y22" s="33"/>
      <c r="Z22" s="33"/>
      <c r="AA22" s="33"/>
      <c r="AB22" s="33"/>
      <c r="AC22" s="33"/>
      <c r="AD22" s="33"/>
      <c r="AE22" s="33"/>
    </row>
    <row r="23" spans="1:31" s="2" customFormat="1" ht="18" customHeight="1" x14ac:dyDescent="0.2">
      <c r="A23" s="33"/>
      <c r="B23" s="38"/>
      <c r="C23" s="33"/>
      <c r="D23" s="33"/>
      <c r="E23" s="102" t="str">
        <f>IF('Rekapitulace stavby'!E17="","",'Rekapitulace stavby'!E17)</f>
        <v xml:space="preserve"> </v>
      </c>
      <c r="F23" s="33"/>
      <c r="G23" s="33"/>
      <c r="H23" s="33"/>
      <c r="I23" s="116" t="s">
        <v>30</v>
      </c>
      <c r="J23" s="102" t="str">
        <f>IF('Rekapitulace stavby'!AN17="","",'Rekapitulace stavby'!AN17)</f>
        <v/>
      </c>
      <c r="K23" s="33"/>
      <c r="L23" s="115"/>
      <c r="S23" s="33"/>
      <c r="T23" s="33"/>
      <c r="U23" s="33"/>
      <c r="V23" s="33"/>
      <c r="W23" s="33"/>
      <c r="X23" s="33"/>
      <c r="Y23" s="33"/>
      <c r="Z23" s="33"/>
      <c r="AA23" s="33"/>
      <c r="AB23" s="33"/>
      <c r="AC23" s="33"/>
      <c r="AD23" s="33"/>
      <c r="AE23" s="33"/>
    </row>
    <row r="24" spans="1:31" s="2" customFormat="1" ht="6.95" customHeight="1" x14ac:dyDescent="0.2">
      <c r="A24" s="33"/>
      <c r="B24" s="38"/>
      <c r="C24" s="33"/>
      <c r="D24" s="33"/>
      <c r="E24" s="33"/>
      <c r="F24" s="33"/>
      <c r="G24" s="33"/>
      <c r="H24" s="33"/>
      <c r="I24" s="114"/>
      <c r="J24" s="33"/>
      <c r="K24" s="33"/>
      <c r="L24" s="115"/>
      <c r="S24" s="33"/>
      <c r="T24" s="33"/>
      <c r="U24" s="33"/>
      <c r="V24" s="33"/>
      <c r="W24" s="33"/>
      <c r="X24" s="33"/>
      <c r="Y24" s="33"/>
      <c r="Z24" s="33"/>
      <c r="AA24" s="33"/>
      <c r="AB24" s="33"/>
      <c r="AC24" s="33"/>
      <c r="AD24" s="33"/>
      <c r="AE24" s="33"/>
    </row>
    <row r="25" spans="1:31" s="2" customFormat="1" ht="12" customHeight="1" x14ac:dyDescent="0.2">
      <c r="A25" s="33"/>
      <c r="B25" s="38"/>
      <c r="C25" s="33"/>
      <c r="D25" s="113" t="s">
        <v>38</v>
      </c>
      <c r="E25" s="33"/>
      <c r="F25" s="33"/>
      <c r="G25" s="33"/>
      <c r="H25" s="33"/>
      <c r="I25" s="116" t="s">
        <v>27</v>
      </c>
      <c r="J25" s="102" t="s">
        <v>35</v>
      </c>
      <c r="K25" s="33"/>
      <c r="L25" s="115"/>
      <c r="S25" s="33"/>
      <c r="T25" s="33"/>
      <c r="U25" s="33"/>
      <c r="V25" s="33"/>
      <c r="W25" s="33"/>
      <c r="X25" s="33"/>
      <c r="Y25" s="33"/>
      <c r="Z25" s="33"/>
      <c r="AA25" s="33"/>
      <c r="AB25" s="33"/>
      <c r="AC25" s="33"/>
      <c r="AD25" s="33"/>
      <c r="AE25" s="33"/>
    </row>
    <row r="26" spans="1:31" s="2" customFormat="1" ht="18" customHeight="1" x14ac:dyDescent="0.2">
      <c r="A26" s="33"/>
      <c r="B26" s="38"/>
      <c r="C26" s="33"/>
      <c r="D26" s="33"/>
      <c r="E26" s="102" t="s">
        <v>39</v>
      </c>
      <c r="F26" s="33"/>
      <c r="G26" s="33"/>
      <c r="H26" s="33"/>
      <c r="I26" s="116" t="s">
        <v>30</v>
      </c>
      <c r="J26" s="102" t="s">
        <v>35</v>
      </c>
      <c r="K26" s="33"/>
      <c r="L26" s="115"/>
      <c r="S26" s="33"/>
      <c r="T26" s="33"/>
      <c r="U26" s="33"/>
      <c r="V26" s="33"/>
      <c r="W26" s="33"/>
      <c r="X26" s="33"/>
      <c r="Y26" s="33"/>
      <c r="Z26" s="33"/>
      <c r="AA26" s="33"/>
      <c r="AB26" s="33"/>
      <c r="AC26" s="33"/>
      <c r="AD26" s="33"/>
      <c r="AE26" s="33"/>
    </row>
    <row r="27" spans="1:31" s="2" customFormat="1" ht="6.95" customHeight="1" x14ac:dyDescent="0.2">
      <c r="A27" s="33"/>
      <c r="B27" s="38"/>
      <c r="C27" s="33"/>
      <c r="D27" s="33"/>
      <c r="E27" s="33"/>
      <c r="F27" s="33"/>
      <c r="G27" s="33"/>
      <c r="H27" s="33"/>
      <c r="I27" s="114"/>
      <c r="J27" s="33"/>
      <c r="K27" s="33"/>
      <c r="L27" s="115"/>
      <c r="S27" s="33"/>
      <c r="T27" s="33"/>
      <c r="U27" s="33"/>
      <c r="V27" s="33"/>
      <c r="W27" s="33"/>
      <c r="X27" s="33"/>
      <c r="Y27" s="33"/>
      <c r="Z27" s="33"/>
      <c r="AA27" s="33"/>
      <c r="AB27" s="33"/>
      <c r="AC27" s="33"/>
      <c r="AD27" s="33"/>
      <c r="AE27" s="33"/>
    </row>
    <row r="28" spans="1:31" s="2" customFormat="1" ht="12" customHeight="1" x14ac:dyDescent="0.2">
      <c r="A28" s="33"/>
      <c r="B28" s="38"/>
      <c r="C28" s="33"/>
      <c r="D28" s="113" t="s">
        <v>40</v>
      </c>
      <c r="E28" s="33"/>
      <c r="F28" s="33"/>
      <c r="G28" s="33"/>
      <c r="H28" s="33"/>
      <c r="I28" s="114"/>
      <c r="J28" s="33"/>
      <c r="K28" s="33"/>
      <c r="L28" s="115"/>
      <c r="S28" s="33"/>
      <c r="T28" s="33"/>
      <c r="U28" s="33"/>
      <c r="V28" s="33"/>
      <c r="W28" s="33"/>
      <c r="X28" s="33"/>
      <c r="Y28" s="33"/>
      <c r="Z28" s="33"/>
      <c r="AA28" s="33"/>
      <c r="AB28" s="33"/>
      <c r="AC28" s="33"/>
      <c r="AD28" s="33"/>
      <c r="AE28" s="33"/>
    </row>
    <row r="29" spans="1:31" s="8" customFormat="1" ht="16.5" customHeight="1" x14ac:dyDescent="0.2">
      <c r="A29" s="118"/>
      <c r="B29" s="119"/>
      <c r="C29" s="118"/>
      <c r="D29" s="118"/>
      <c r="E29" s="369" t="s">
        <v>35</v>
      </c>
      <c r="F29" s="369"/>
      <c r="G29" s="369"/>
      <c r="H29" s="369"/>
      <c r="I29" s="120"/>
      <c r="J29" s="118"/>
      <c r="K29" s="118"/>
      <c r="L29" s="121"/>
      <c r="S29" s="118"/>
      <c r="T29" s="118"/>
      <c r="U29" s="118"/>
      <c r="V29" s="118"/>
      <c r="W29" s="118"/>
      <c r="X29" s="118"/>
      <c r="Y29" s="118"/>
      <c r="Z29" s="118"/>
      <c r="AA29" s="118"/>
      <c r="AB29" s="118"/>
      <c r="AC29" s="118"/>
      <c r="AD29" s="118"/>
      <c r="AE29" s="118"/>
    </row>
    <row r="30" spans="1:31" s="2" customFormat="1" ht="6.95" customHeight="1" x14ac:dyDescent="0.2">
      <c r="A30" s="33"/>
      <c r="B30" s="38"/>
      <c r="C30" s="33"/>
      <c r="D30" s="33"/>
      <c r="E30" s="33"/>
      <c r="F30" s="33"/>
      <c r="G30" s="33"/>
      <c r="H30" s="33"/>
      <c r="I30" s="114"/>
      <c r="J30" s="33"/>
      <c r="K30" s="33"/>
      <c r="L30" s="115"/>
      <c r="S30" s="33"/>
      <c r="T30" s="33"/>
      <c r="U30" s="33"/>
      <c r="V30" s="33"/>
      <c r="W30" s="33"/>
      <c r="X30" s="33"/>
      <c r="Y30" s="33"/>
      <c r="Z30" s="33"/>
      <c r="AA30" s="33"/>
      <c r="AB30" s="33"/>
      <c r="AC30" s="33"/>
      <c r="AD30" s="33"/>
      <c r="AE30" s="33"/>
    </row>
    <row r="31" spans="1:31" s="2" customFormat="1" ht="6.95" customHeight="1" x14ac:dyDescent="0.2">
      <c r="A31" s="33"/>
      <c r="B31" s="38"/>
      <c r="C31" s="33"/>
      <c r="D31" s="122"/>
      <c r="E31" s="122"/>
      <c r="F31" s="122"/>
      <c r="G31" s="122"/>
      <c r="H31" s="122"/>
      <c r="I31" s="123"/>
      <c r="J31" s="122"/>
      <c r="K31" s="122"/>
      <c r="L31" s="115"/>
      <c r="S31" s="33"/>
      <c r="T31" s="33"/>
      <c r="U31" s="33"/>
      <c r="V31" s="33"/>
      <c r="W31" s="33"/>
      <c r="X31" s="33"/>
      <c r="Y31" s="33"/>
      <c r="Z31" s="33"/>
      <c r="AA31" s="33"/>
      <c r="AB31" s="33"/>
      <c r="AC31" s="33"/>
      <c r="AD31" s="33"/>
      <c r="AE31" s="33"/>
    </row>
    <row r="32" spans="1:31" s="2" customFormat="1" ht="25.35" customHeight="1" x14ac:dyDescent="0.2">
      <c r="A32" s="33"/>
      <c r="B32" s="38"/>
      <c r="C32" s="33"/>
      <c r="D32" s="124" t="s">
        <v>42</v>
      </c>
      <c r="E32" s="33"/>
      <c r="F32" s="33"/>
      <c r="G32" s="33"/>
      <c r="H32" s="33"/>
      <c r="I32" s="114"/>
      <c r="J32" s="125">
        <f>ROUND(J88, 2)</f>
        <v>0</v>
      </c>
      <c r="K32" s="33"/>
      <c r="L32" s="115"/>
      <c r="S32" s="33"/>
      <c r="T32" s="33"/>
      <c r="U32" s="33"/>
      <c r="V32" s="33"/>
      <c r="W32" s="33"/>
      <c r="X32" s="33"/>
      <c r="Y32" s="33"/>
      <c r="Z32" s="33"/>
      <c r="AA32" s="33"/>
      <c r="AB32" s="33"/>
      <c r="AC32" s="33"/>
      <c r="AD32" s="33"/>
      <c r="AE32" s="33"/>
    </row>
    <row r="33" spans="1:31" s="2" customFormat="1" ht="6.95" customHeight="1" x14ac:dyDescent="0.2">
      <c r="A33" s="33"/>
      <c r="B33" s="38"/>
      <c r="C33" s="33"/>
      <c r="D33" s="122"/>
      <c r="E33" s="122"/>
      <c r="F33" s="122"/>
      <c r="G33" s="122"/>
      <c r="H33" s="122"/>
      <c r="I33" s="123"/>
      <c r="J33" s="122"/>
      <c r="K33" s="122"/>
      <c r="L33" s="115"/>
      <c r="S33" s="33"/>
      <c r="T33" s="33"/>
      <c r="U33" s="33"/>
      <c r="V33" s="33"/>
      <c r="W33" s="33"/>
      <c r="X33" s="33"/>
      <c r="Y33" s="33"/>
      <c r="Z33" s="33"/>
      <c r="AA33" s="33"/>
      <c r="AB33" s="33"/>
      <c r="AC33" s="33"/>
      <c r="AD33" s="33"/>
      <c r="AE33" s="33"/>
    </row>
    <row r="34" spans="1:31" s="2" customFormat="1" ht="14.45" customHeight="1" x14ac:dyDescent="0.2">
      <c r="A34" s="33"/>
      <c r="B34" s="38"/>
      <c r="C34" s="33"/>
      <c r="D34" s="33"/>
      <c r="E34" s="33"/>
      <c r="F34" s="126" t="s">
        <v>44</v>
      </c>
      <c r="G34" s="33"/>
      <c r="H34" s="33"/>
      <c r="I34" s="127" t="s">
        <v>43</v>
      </c>
      <c r="J34" s="126" t="s">
        <v>45</v>
      </c>
      <c r="K34" s="33"/>
      <c r="L34" s="115"/>
      <c r="S34" s="33"/>
      <c r="T34" s="33"/>
      <c r="U34" s="33"/>
      <c r="V34" s="33"/>
      <c r="W34" s="33"/>
      <c r="X34" s="33"/>
      <c r="Y34" s="33"/>
      <c r="Z34" s="33"/>
      <c r="AA34" s="33"/>
      <c r="AB34" s="33"/>
      <c r="AC34" s="33"/>
      <c r="AD34" s="33"/>
      <c r="AE34" s="33"/>
    </row>
    <row r="35" spans="1:31" s="2" customFormat="1" ht="14.45" customHeight="1" x14ac:dyDescent="0.2">
      <c r="A35" s="33"/>
      <c r="B35" s="38"/>
      <c r="C35" s="33"/>
      <c r="D35" s="128" t="s">
        <v>46</v>
      </c>
      <c r="E35" s="113" t="s">
        <v>47</v>
      </c>
      <c r="F35" s="129">
        <f>ROUND((SUM(BE88:BE275)),  2)</f>
        <v>0</v>
      </c>
      <c r="G35" s="33"/>
      <c r="H35" s="33"/>
      <c r="I35" s="130">
        <v>0.21</v>
      </c>
      <c r="J35" s="129">
        <f>ROUND(((SUM(BE88:BE275))*I35),  2)</f>
        <v>0</v>
      </c>
      <c r="K35" s="33"/>
      <c r="L35" s="115"/>
      <c r="S35" s="33"/>
      <c r="T35" s="33"/>
      <c r="U35" s="33"/>
      <c r="V35" s="33"/>
      <c r="W35" s="33"/>
      <c r="X35" s="33"/>
      <c r="Y35" s="33"/>
      <c r="Z35" s="33"/>
      <c r="AA35" s="33"/>
      <c r="AB35" s="33"/>
      <c r="AC35" s="33"/>
      <c r="AD35" s="33"/>
      <c r="AE35" s="33"/>
    </row>
    <row r="36" spans="1:31" s="2" customFormat="1" ht="14.45" customHeight="1" x14ac:dyDescent="0.2">
      <c r="A36" s="33"/>
      <c r="B36" s="38"/>
      <c r="C36" s="33"/>
      <c r="D36" s="33"/>
      <c r="E36" s="113" t="s">
        <v>48</v>
      </c>
      <c r="F36" s="129">
        <f>ROUND((SUM(BF88:BF275)),  2)</f>
        <v>0</v>
      </c>
      <c r="G36" s="33"/>
      <c r="H36" s="33"/>
      <c r="I36" s="130">
        <v>0.15</v>
      </c>
      <c r="J36" s="129">
        <f>ROUND(((SUM(BF88:BF275))*I36),  2)</f>
        <v>0</v>
      </c>
      <c r="K36" s="33"/>
      <c r="L36" s="115"/>
      <c r="S36" s="33"/>
      <c r="T36" s="33"/>
      <c r="U36" s="33"/>
      <c r="V36" s="33"/>
      <c r="W36" s="33"/>
      <c r="X36" s="33"/>
      <c r="Y36" s="33"/>
      <c r="Z36" s="33"/>
      <c r="AA36" s="33"/>
      <c r="AB36" s="33"/>
      <c r="AC36" s="33"/>
      <c r="AD36" s="33"/>
      <c r="AE36" s="33"/>
    </row>
    <row r="37" spans="1:31" s="2" customFormat="1" ht="14.45" hidden="1" customHeight="1" x14ac:dyDescent="0.2">
      <c r="A37" s="33"/>
      <c r="B37" s="38"/>
      <c r="C37" s="33"/>
      <c r="D37" s="33"/>
      <c r="E37" s="113" t="s">
        <v>49</v>
      </c>
      <c r="F37" s="129">
        <f>ROUND((SUM(BG88:BG275)),  2)</f>
        <v>0</v>
      </c>
      <c r="G37" s="33"/>
      <c r="H37" s="33"/>
      <c r="I37" s="130">
        <v>0.21</v>
      </c>
      <c r="J37" s="129">
        <f>0</f>
        <v>0</v>
      </c>
      <c r="K37" s="33"/>
      <c r="L37" s="115"/>
      <c r="S37" s="33"/>
      <c r="T37" s="33"/>
      <c r="U37" s="33"/>
      <c r="V37" s="33"/>
      <c r="W37" s="33"/>
      <c r="X37" s="33"/>
      <c r="Y37" s="33"/>
      <c r="Z37" s="33"/>
      <c r="AA37" s="33"/>
      <c r="AB37" s="33"/>
      <c r="AC37" s="33"/>
      <c r="AD37" s="33"/>
      <c r="AE37" s="33"/>
    </row>
    <row r="38" spans="1:31" s="2" customFormat="1" ht="14.45" hidden="1" customHeight="1" x14ac:dyDescent="0.2">
      <c r="A38" s="33"/>
      <c r="B38" s="38"/>
      <c r="C38" s="33"/>
      <c r="D38" s="33"/>
      <c r="E38" s="113" t="s">
        <v>50</v>
      </c>
      <c r="F38" s="129">
        <f>ROUND((SUM(BH88:BH275)),  2)</f>
        <v>0</v>
      </c>
      <c r="G38" s="33"/>
      <c r="H38" s="33"/>
      <c r="I38" s="130">
        <v>0.15</v>
      </c>
      <c r="J38" s="129">
        <f>0</f>
        <v>0</v>
      </c>
      <c r="K38" s="33"/>
      <c r="L38" s="115"/>
      <c r="S38" s="33"/>
      <c r="T38" s="33"/>
      <c r="U38" s="33"/>
      <c r="V38" s="33"/>
      <c r="W38" s="33"/>
      <c r="X38" s="33"/>
      <c r="Y38" s="33"/>
      <c r="Z38" s="33"/>
      <c r="AA38" s="33"/>
      <c r="AB38" s="33"/>
      <c r="AC38" s="33"/>
      <c r="AD38" s="33"/>
      <c r="AE38" s="33"/>
    </row>
    <row r="39" spans="1:31" s="2" customFormat="1" ht="14.45" hidden="1" customHeight="1" x14ac:dyDescent="0.2">
      <c r="A39" s="33"/>
      <c r="B39" s="38"/>
      <c r="C39" s="33"/>
      <c r="D39" s="33"/>
      <c r="E39" s="113" t="s">
        <v>51</v>
      </c>
      <c r="F39" s="129">
        <f>ROUND((SUM(BI88:BI275)),  2)</f>
        <v>0</v>
      </c>
      <c r="G39" s="33"/>
      <c r="H39" s="33"/>
      <c r="I39" s="130">
        <v>0</v>
      </c>
      <c r="J39" s="129">
        <f>0</f>
        <v>0</v>
      </c>
      <c r="K39" s="33"/>
      <c r="L39" s="115"/>
      <c r="S39" s="33"/>
      <c r="T39" s="33"/>
      <c r="U39" s="33"/>
      <c r="V39" s="33"/>
      <c r="W39" s="33"/>
      <c r="X39" s="33"/>
      <c r="Y39" s="33"/>
      <c r="Z39" s="33"/>
      <c r="AA39" s="33"/>
      <c r="AB39" s="33"/>
      <c r="AC39" s="33"/>
      <c r="AD39" s="33"/>
      <c r="AE39" s="33"/>
    </row>
    <row r="40" spans="1:31" s="2" customFormat="1" ht="6.95" customHeight="1" x14ac:dyDescent="0.2">
      <c r="A40" s="33"/>
      <c r="B40" s="38"/>
      <c r="C40" s="33"/>
      <c r="D40" s="33"/>
      <c r="E40" s="33"/>
      <c r="F40" s="33"/>
      <c r="G40" s="33"/>
      <c r="H40" s="33"/>
      <c r="I40" s="114"/>
      <c r="J40" s="33"/>
      <c r="K40" s="33"/>
      <c r="L40" s="115"/>
      <c r="S40" s="33"/>
      <c r="T40" s="33"/>
      <c r="U40" s="33"/>
      <c r="V40" s="33"/>
      <c r="W40" s="33"/>
      <c r="X40" s="33"/>
      <c r="Y40" s="33"/>
      <c r="Z40" s="33"/>
      <c r="AA40" s="33"/>
      <c r="AB40" s="33"/>
      <c r="AC40" s="33"/>
      <c r="AD40" s="33"/>
      <c r="AE40" s="33"/>
    </row>
    <row r="41" spans="1:31" s="2" customFormat="1" ht="25.35" customHeight="1" x14ac:dyDescent="0.2">
      <c r="A41" s="33"/>
      <c r="B41" s="38"/>
      <c r="C41" s="131"/>
      <c r="D41" s="132" t="s">
        <v>52</v>
      </c>
      <c r="E41" s="133"/>
      <c r="F41" s="133"/>
      <c r="G41" s="134" t="s">
        <v>53</v>
      </c>
      <c r="H41" s="135" t="s">
        <v>54</v>
      </c>
      <c r="I41" s="136"/>
      <c r="J41" s="137">
        <f>SUM(J32:J39)</f>
        <v>0</v>
      </c>
      <c r="K41" s="138"/>
      <c r="L41" s="115"/>
      <c r="S41" s="33"/>
      <c r="T41" s="33"/>
      <c r="U41" s="33"/>
      <c r="V41" s="33"/>
      <c r="W41" s="33"/>
      <c r="X41" s="33"/>
      <c r="Y41" s="33"/>
      <c r="Z41" s="33"/>
      <c r="AA41" s="33"/>
      <c r="AB41" s="33"/>
      <c r="AC41" s="33"/>
      <c r="AD41" s="33"/>
      <c r="AE41" s="33"/>
    </row>
    <row r="42" spans="1:31" s="2" customFormat="1" ht="14.45" customHeight="1" x14ac:dyDescent="0.2">
      <c r="A42" s="33"/>
      <c r="B42" s="139"/>
      <c r="C42" s="140"/>
      <c r="D42" s="140"/>
      <c r="E42" s="140"/>
      <c r="F42" s="140"/>
      <c r="G42" s="140"/>
      <c r="H42" s="140"/>
      <c r="I42" s="141"/>
      <c r="J42" s="140"/>
      <c r="K42" s="140"/>
      <c r="L42" s="115"/>
      <c r="S42" s="33"/>
      <c r="T42" s="33"/>
      <c r="U42" s="33"/>
      <c r="V42" s="33"/>
      <c r="W42" s="33"/>
      <c r="X42" s="33"/>
      <c r="Y42" s="33"/>
      <c r="Z42" s="33"/>
      <c r="AA42" s="33"/>
      <c r="AB42" s="33"/>
      <c r="AC42" s="33"/>
      <c r="AD42" s="33"/>
      <c r="AE42" s="33"/>
    </row>
    <row r="46" spans="1:31" s="2" customFormat="1" ht="6.95" customHeight="1" x14ac:dyDescent="0.2">
      <c r="A46" s="33"/>
      <c r="B46" s="142"/>
      <c r="C46" s="143"/>
      <c r="D46" s="143"/>
      <c r="E46" s="143"/>
      <c r="F46" s="143"/>
      <c r="G46" s="143"/>
      <c r="H46" s="143"/>
      <c r="I46" s="144"/>
      <c r="J46" s="143"/>
      <c r="K46" s="143"/>
      <c r="L46" s="115"/>
      <c r="S46" s="33"/>
      <c r="T46" s="33"/>
      <c r="U46" s="33"/>
      <c r="V46" s="33"/>
      <c r="W46" s="33"/>
      <c r="X46" s="33"/>
      <c r="Y46" s="33"/>
      <c r="Z46" s="33"/>
      <c r="AA46" s="33"/>
      <c r="AB46" s="33"/>
      <c r="AC46" s="33"/>
      <c r="AD46" s="33"/>
      <c r="AE46" s="33"/>
    </row>
    <row r="47" spans="1:31" s="2" customFormat="1" ht="24.95" customHeight="1" x14ac:dyDescent="0.2">
      <c r="A47" s="33"/>
      <c r="B47" s="34"/>
      <c r="C47" s="22" t="s">
        <v>123</v>
      </c>
      <c r="D47" s="35"/>
      <c r="E47" s="35"/>
      <c r="F47" s="35"/>
      <c r="G47" s="35"/>
      <c r="H47" s="35"/>
      <c r="I47" s="114"/>
      <c r="J47" s="35"/>
      <c r="K47" s="35"/>
      <c r="L47" s="115"/>
      <c r="S47" s="33"/>
      <c r="T47" s="33"/>
      <c r="U47" s="33"/>
      <c r="V47" s="33"/>
      <c r="W47" s="33"/>
      <c r="X47" s="33"/>
      <c r="Y47" s="33"/>
      <c r="Z47" s="33"/>
      <c r="AA47" s="33"/>
      <c r="AB47" s="33"/>
      <c r="AC47" s="33"/>
      <c r="AD47" s="33"/>
      <c r="AE47" s="33"/>
    </row>
    <row r="48" spans="1:31" s="2" customFormat="1" ht="6.95" customHeight="1" x14ac:dyDescent="0.2">
      <c r="A48" s="33"/>
      <c r="B48" s="34"/>
      <c r="C48" s="35"/>
      <c r="D48" s="35"/>
      <c r="E48" s="35"/>
      <c r="F48" s="35"/>
      <c r="G48" s="35"/>
      <c r="H48" s="35"/>
      <c r="I48" s="114"/>
      <c r="J48" s="35"/>
      <c r="K48" s="35"/>
      <c r="L48" s="115"/>
      <c r="S48" s="33"/>
      <c r="T48" s="33"/>
      <c r="U48" s="33"/>
      <c r="V48" s="33"/>
      <c r="W48" s="33"/>
      <c r="X48" s="33"/>
      <c r="Y48" s="33"/>
      <c r="Z48" s="33"/>
      <c r="AA48" s="33"/>
      <c r="AB48" s="33"/>
      <c r="AC48" s="33"/>
      <c r="AD48" s="33"/>
      <c r="AE48" s="33"/>
    </row>
    <row r="49" spans="1:47" s="2" customFormat="1" ht="12" customHeight="1" x14ac:dyDescent="0.2">
      <c r="A49" s="33"/>
      <c r="B49" s="34"/>
      <c r="C49" s="28" t="s">
        <v>16</v>
      </c>
      <c r="D49" s="35"/>
      <c r="E49" s="35"/>
      <c r="F49" s="35"/>
      <c r="G49" s="35"/>
      <c r="H49" s="35"/>
      <c r="I49" s="114"/>
      <c r="J49" s="35"/>
      <c r="K49" s="35"/>
      <c r="L49" s="115"/>
      <c r="S49" s="33"/>
      <c r="T49" s="33"/>
      <c r="U49" s="33"/>
      <c r="V49" s="33"/>
      <c r="W49" s="33"/>
      <c r="X49" s="33"/>
      <c r="Y49" s="33"/>
      <c r="Z49" s="33"/>
      <c r="AA49" s="33"/>
      <c r="AB49" s="33"/>
      <c r="AC49" s="33"/>
      <c r="AD49" s="33"/>
      <c r="AE49" s="33"/>
    </row>
    <row r="50" spans="1:47" s="2" customFormat="1" ht="16.5" customHeight="1" x14ac:dyDescent="0.2">
      <c r="A50" s="33"/>
      <c r="B50" s="34"/>
      <c r="C50" s="35"/>
      <c r="D50" s="35"/>
      <c r="E50" s="370" t="str">
        <f>E7</f>
        <v>Oprava výhybek v žst. Tábor</v>
      </c>
      <c r="F50" s="371"/>
      <c r="G50" s="371"/>
      <c r="H50" s="371"/>
      <c r="I50" s="114"/>
      <c r="J50" s="35"/>
      <c r="K50" s="35"/>
      <c r="L50" s="115"/>
      <c r="S50" s="33"/>
      <c r="T50" s="33"/>
      <c r="U50" s="33"/>
      <c r="V50" s="33"/>
      <c r="W50" s="33"/>
      <c r="X50" s="33"/>
      <c r="Y50" s="33"/>
      <c r="Z50" s="33"/>
      <c r="AA50" s="33"/>
      <c r="AB50" s="33"/>
      <c r="AC50" s="33"/>
      <c r="AD50" s="33"/>
      <c r="AE50" s="33"/>
    </row>
    <row r="51" spans="1:47" s="1" customFormat="1" ht="12" customHeight="1" x14ac:dyDescent="0.2">
      <c r="B51" s="20"/>
      <c r="C51" s="28" t="s">
        <v>119</v>
      </c>
      <c r="D51" s="21"/>
      <c r="E51" s="21"/>
      <c r="F51" s="21"/>
      <c r="G51" s="21"/>
      <c r="H51" s="21"/>
      <c r="I51" s="107"/>
      <c r="J51" s="21"/>
      <c r="K51" s="21"/>
      <c r="L51" s="19"/>
    </row>
    <row r="52" spans="1:47" s="2" customFormat="1" ht="16.5" customHeight="1" x14ac:dyDescent="0.2">
      <c r="A52" s="33"/>
      <c r="B52" s="34"/>
      <c r="C52" s="35"/>
      <c r="D52" s="35"/>
      <c r="E52" s="370" t="s">
        <v>701</v>
      </c>
      <c r="F52" s="372"/>
      <c r="G52" s="372"/>
      <c r="H52" s="372"/>
      <c r="I52" s="114"/>
      <c r="J52" s="35"/>
      <c r="K52" s="35"/>
      <c r="L52" s="115"/>
      <c r="S52" s="33"/>
      <c r="T52" s="33"/>
      <c r="U52" s="33"/>
      <c r="V52" s="33"/>
      <c r="W52" s="33"/>
      <c r="X52" s="33"/>
      <c r="Y52" s="33"/>
      <c r="Z52" s="33"/>
      <c r="AA52" s="33"/>
      <c r="AB52" s="33"/>
      <c r="AC52" s="33"/>
      <c r="AD52" s="33"/>
      <c r="AE52" s="33"/>
    </row>
    <row r="53" spans="1:47" s="2" customFormat="1" ht="12" customHeight="1" x14ac:dyDescent="0.2">
      <c r="A53" s="33"/>
      <c r="B53" s="34"/>
      <c r="C53" s="28" t="s">
        <v>121</v>
      </c>
      <c r="D53" s="35"/>
      <c r="E53" s="35"/>
      <c r="F53" s="35"/>
      <c r="G53" s="35"/>
      <c r="H53" s="35"/>
      <c r="I53" s="114"/>
      <c r="J53" s="35"/>
      <c r="K53" s="35"/>
      <c r="L53" s="115"/>
      <c r="S53" s="33"/>
      <c r="T53" s="33"/>
      <c r="U53" s="33"/>
      <c r="V53" s="33"/>
      <c r="W53" s="33"/>
      <c r="X53" s="33"/>
      <c r="Y53" s="33"/>
      <c r="Z53" s="33"/>
      <c r="AA53" s="33"/>
      <c r="AB53" s="33"/>
      <c r="AC53" s="33"/>
      <c r="AD53" s="33"/>
      <c r="AE53" s="33"/>
    </row>
    <row r="54" spans="1:47" s="2" customFormat="1" ht="16.5" customHeight="1" x14ac:dyDescent="0.2">
      <c r="A54" s="33"/>
      <c r="B54" s="34"/>
      <c r="C54" s="35"/>
      <c r="D54" s="35"/>
      <c r="E54" s="339" t="str">
        <f>E11</f>
        <v>SO 04.1 - Železniční svršek</v>
      </c>
      <c r="F54" s="372"/>
      <c r="G54" s="372"/>
      <c r="H54" s="372"/>
      <c r="I54" s="114"/>
      <c r="J54" s="35"/>
      <c r="K54" s="35"/>
      <c r="L54" s="115"/>
      <c r="S54" s="33"/>
      <c r="T54" s="33"/>
      <c r="U54" s="33"/>
      <c r="V54" s="33"/>
      <c r="W54" s="33"/>
      <c r="X54" s="33"/>
      <c r="Y54" s="33"/>
      <c r="Z54" s="33"/>
      <c r="AA54" s="33"/>
      <c r="AB54" s="33"/>
      <c r="AC54" s="33"/>
      <c r="AD54" s="33"/>
      <c r="AE54" s="33"/>
    </row>
    <row r="55" spans="1:47" s="2" customFormat="1" ht="6.95" customHeight="1" x14ac:dyDescent="0.2">
      <c r="A55" s="33"/>
      <c r="B55" s="34"/>
      <c r="C55" s="35"/>
      <c r="D55" s="35"/>
      <c r="E55" s="35"/>
      <c r="F55" s="35"/>
      <c r="G55" s="35"/>
      <c r="H55" s="35"/>
      <c r="I55" s="114"/>
      <c r="J55" s="35"/>
      <c r="K55" s="35"/>
      <c r="L55" s="115"/>
      <c r="S55" s="33"/>
      <c r="T55" s="33"/>
      <c r="U55" s="33"/>
      <c r="V55" s="33"/>
      <c r="W55" s="33"/>
      <c r="X55" s="33"/>
      <c r="Y55" s="33"/>
      <c r="Z55" s="33"/>
      <c r="AA55" s="33"/>
      <c r="AB55" s="33"/>
      <c r="AC55" s="33"/>
      <c r="AD55" s="33"/>
      <c r="AE55" s="33"/>
    </row>
    <row r="56" spans="1:47" s="2" customFormat="1" ht="12" customHeight="1" x14ac:dyDescent="0.2">
      <c r="A56" s="33"/>
      <c r="B56" s="34"/>
      <c r="C56" s="28" t="s">
        <v>22</v>
      </c>
      <c r="D56" s="35"/>
      <c r="E56" s="35"/>
      <c r="F56" s="26" t="str">
        <f>F14</f>
        <v>žst. Tábor</v>
      </c>
      <c r="G56" s="35"/>
      <c r="H56" s="35"/>
      <c r="I56" s="116" t="s">
        <v>24</v>
      </c>
      <c r="J56" s="58" t="str">
        <f>IF(J14="","",J14)</f>
        <v>25. 11. 2019</v>
      </c>
      <c r="K56" s="35"/>
      <c r="L56" s="115"/>
      <c r="S56" s="33"/>
      <c r="T56" s="33"/>
      <c r="U56" s="33"/>
      <c r="V56" s="33"/>
      <c r="W56" s="33"/>
      <c r="X56" s="33"/>
      <c r="Y56" s="33"/>
      <c r="Z56" s="33"/>
      <c r="AA56" s="33"/>
      <c r="AB56" s="33"/>
      <c r="AC56" s="33"/>
      <c r="AD56" s="33"/>
      <c r="AE56" s="33"/>
    </row>
    <row r="57" spans="1:47" s="2" customFormat="1" ht="6.95" customHeight="1" x14ac:dyDescent="0.2">
      <c r="A57" s="33"/>
      <c r="B57" s="34"/>
      <c r="C57" s="35"/>
      <c r="D57" s="35"/>
      <c r="E57" s="35"/>
      <c r="F57" s="35"/>
      <c r="G57" s="35"/>
      <c r="H57" s="35"/>
      <c r="I57" s="114"/>
      <c r="J57" s="35"/>
      <c r="K57" s="35"/>
      <c r="L57" s="115"/>
      <c r="S57" s="33"/>
      <c r="T57" s="33"/>
      <c r="U57" s="33"/>
      <c r="V57" s="33"/>
      <c r="W57" s="33"/>
      <c r="X57" s="33"/>
      <c r="Y57" s="33"/>
      <c r="Z57" s="33"/>
      <c r="AA57" s="33"/>
      <c r="AB57" s="33"/>
      <c r="AC57" s="33"/>
      <c r="AD57" s="33"/>
      <c r="AE57" s="33"/>
    </row>
    <row r="58" spans="1:47" s="2" customFormat="1" ht="15.2" customHeight="1" x14ac:dyDescent="0.2">
      <c r="A58" s="33"/>
      <c r="B58" s="34"/>
      <c r="C58" s="28" t="s">
        <v>26</v>
      </c>
      <c r="D58" s="35"/>
      <c r="E58" s="35"/>
      <c r="F58" s="26" t="str">
        <f>E17</f>
        <v xml:space="preserve">Správa železniční dopravní cesty, s. o., OŘ Plzeň </v>
      </c>
      <c r="G58" s="35"/>
      <c r="H58" s="35"/>
      <c r="I58" s="116" t="s">
        <v>34</v>
      </c>
      <c r="J58" s="31" t="str">
        <f>E23</f>
        <v xml:space="preserve"> </v>
      </c>
      <c r="K58" s="35"/>
      <c r="L58" s="115"/>
      <c r="S58" s="33"/>
      <c r="T58" s="33"/>
      <c r="U58" s="33"/>
      <c r="V58" s="33"/>
      <c r="W58" s="33"/>
      <c r="X58" s="33"/>
      <c r="Y58" s="33"/>
      <c r="Z58" s="33"/>
      <c r="AA58" s="33"/>
      <c r="AB58" s="33"/>
      <c r="AC58" s="33"/>
      <c r="AD58" s="33"/>
      <c r="AE58" s="33"/>
    </row>
    <row r="59" spans="1:47" s="2" customFormat="1" ht="15.2" customHeight="1" x14ac:dyDescent="0.2">
      <c r="A59" s="33"/>
      <c r="B59" s="34"/>
      <c r="C59" s="28" t="s">
        <v>32</v>
      </c>
      <c r="D59" s="35"/>
      <c r="E59" s="35"/>
      <c r="F59" s="26" t="str">
        <f>IF(E20="","",E20)</f>
        <v>Vyplň údaj</v>
      </c>
      <c r="G59" s="35"/>
      <c r="H59" s="35"/>
      <c r="I59" s="116" t="s">
        <v>38</v>
      </c>
      <c r="J59" s="31" t="str">
        <f>E26</f>
        <v>Libor Brabenec</v>
      </c>
      <c r="K59" s="35"/>
      <c r="L59" s="115"/>
      <c r="S59" s="33"/>
      <c r="T59" s="33"/>
      <c r="U59" s="33"/>
      <c r="V59" s="33"/>
      <c r="W59" s="33"/>
      <c r="X59" s="33"/>
      <c r="Y59" s="33"/>
      <c r="Z59" s="33"/>
      <c r="AA59" s="33"/>
      <c r="AB59" s="33"/>
      <c r="AC59" s="33"/>
      <c r="AD59" s="33"/>
      <c r="AE59" s="33"/>
    </row>
    <row r="60" spans="1:47" s="2" customFormat="1" ht="10.35" customHeight="1" x14ac:dyDescent="0.2">
      <c r="A60" s="33"/>
      <c r="B60" s="34"/>
      <c r="C60" s="35"/>
      <c r="D60" s="35"/>
      <c r="E60" s="35"/>
      <c r="F60" s="35"/>
      <c r="G60" s="35"/>
      <c r="H60" s="35"/>
      <c r="I60" s="114"/>
      <c r="J60" s="35"/>
      <c r="K60" s="35"/>
      <c r="L60" s="115"/>
      <c r="S60" s="33"/>
      <c r="T60" s="33"/>
      <c r="U60" s="33"/>
      <c r="V60" s="33"/>
      <c r="W60" s="33"/>
      <c r="X60" s="33"/>
      <c r="Y60" s="33"/>
      <c r="Z60" s="33"/>
      <c r="AA60" s="33"/>
      <c r="AB60" s="33"/>
      <c r="AC60" s="33"/>
      <c r="AD60" s="33"/>
      <c r="AE60" s="33"/>
    </row>
    <row r="61" spans="1:47" s="2" customFormat="1" ht="29.25" customHeight="1" x14ac:dyDescent="0.2">
      <c r="A61" s="33"/>
      <c r="B61" s="34"/>
      <c r="C61" s="145" t="s">
        <v>124</v>
      </c>
      <c r="D61" s="146"/>
      <c r="E61" s="146"/>
      <c r="F61" s="146"/>
      <c r="G61" s="146"/>
      <c r="H61" s="146"/>
      <c r="I61" s="147"/>
      <c r="J61" s="148" t="s">
        <v>125</v>
      </c>
      <c r="K61" s="146"/>
      <c r="L61" s="115"/>
      <c r="S61" s="33"/>
      <c r="T61" s="33"/>
      <c r="U61" s="33"/>
      <c r="V61" s="33"/>
      <c r="W61" s="33"/>
      <c r="X61" s="33"/>
      <c r="Y61" s="33"/>
      <c r="Z61" s="33"/>
      <c r="AA61" s="33"/>
      <c r="AB61" s="33"/>
      <c r="AC61" s="33"/>
      <c r="AD61" s="33"/>
      <c r="AE61" s="33"/>
    </row>
    <row r="62" spans="1:47" s="2" customFormat="1" ht="10.35" customHeight="1" x14ac:dyDescent="0.2">
      <c r="A62" s="33"/>
      <c r="B62" s="34"/>
      <c r="C62" s="35"/>
      <c r="D62" s="35"/>
      <c r="E62" s="35"/>
      <c r="F62" s="35"/>
      <c r="G62" s="35"/>
      <c r="H62" s="35"/>
      <c r="I62" s="114"/>
      <c r="J62" s="35"/>
      <c r="K62" s="35"/>
      <c r="L62" s="115"/>
      <c r="S62" s="33"/>
      <c r="T62" s="33"/>
      <c r="U62" s="33"/>
      <c r="V62" s="33"/>
      <c r="W62" s="33"/>
      <c r="X62" s="33"/>
      <c r="Y62" s="33"/>
      <c r="Z62" s="33"/>
      <c r="AA62" s="33"/>
      <c r="AB62" s="33"/>
      <c r="AC62" s="33"/>
      <c r="AD62" s="33"/>
      <c r="AE62" s="33"/>
    </row>
    <row r="63" spans="1:47" s="2" customFormat="1" ht="22.9" customHeight="1" x14ac:dyDescent="0.2">
      <c r="A63" s="33"/>
      <c r="B63" s="34"/>
      <c r="C63" s="149" t="s">
        <v>74</v>
      </c>
      <c r="D63" s="35"/>
      <c r="E63" s="35"/>
      <c r="F63" s="35"/>
      <c r="G63" s="35"/>
      <c r="H63" s="35"/>
      <c r="I63" s="114"/>
      <c r="J63" s="76">
        <f>J88</f>
        <v>0</v>
      </c>
      <c r="K63" s="35"/>
      <c r="L63" s="115"/>
      <c r="S63" s="33"/>
      <c r="T63" s="33"/>
      <c r="U63" s="33"/>
      <c r="V63" s="33"/>
      <c r="W63" s="33"/>
      <c r="X63" s="33"/>
      <c r="Y63" s="33"/>
      <c r="Z63" s="33"/>
      <c r="AA63" s="33"/>
      <c r="AB63" s="33"/>
      <c r="AC63" s="33"/>
      <c r="AD63" s="33"/>
      <c r="AE63" s="33"/>
      <c r="AU63" s="16" t="s">
        <v>126</v>
      </c>
    </row>
    <row r="64" spans="1:47" s="9" customFormat="1" ht="24.95" customHeight="1" x14ac:dyDescent="0.2">
      <c r="B64" s="150"/>
      <c r="C64" s="151"/>
      <c r="D64" s="152" t="s">
        <v>127</v>
      </c>
      <c r="E64" s="153"/>
      <c r="F64" s="153"/>
      <c r="G64" s="153"/>
      <c r="H64" s="153"/>
      <c r="I64" s="154"/>
      <c r="J64" s="155">
        <f>J153</f>
        <v>0</v>
      </c>
      <c r="K64" s="151"/>
      <c r="L64" s="156"/>
    </row>
    <row r="65" spans="1:31" s="10" customFormat="1" ht="19.899999999999999" customHeight="1" x14ac:dyDescent="0.2">
      <c r="B65" s="157"/>
      <c r="C65" s="96"/>
      <c r="D65" s="158" t="s">
        <v>128</v>
      </c>
      <c r="E65" s="159"/>
      <c r="F65" s="159"/>
      <c r="G65" s="159"/>
      <c r="H65" s="159"/>
      <c r="I65" s="160"/>
      <c r="J65" s="161">
        <f>J154</f>
        <v>0</v>
      </c>
      <c r="K65" s="96"/>
      <c r="L65" s="162"/>
    </row>
    <row r="66" spans="1:31" s="9" customFormat="1" ht="24.95" customHeight="1" x14ac:dyDescent="0.2">
      <c r="B66" s="150"/>
      <c r="C66" s="151"/>
      <c r="D66" s="152" t="s">
        <v>129</v>
      </c>
      <c r="E66" s="153"/>
      <c r="F66" s="153"/>
      <c r="G66" s="153"/>
      <c r="H66" s="153"/>
      <c r="I66" s="154"/>
      <c r="J66" s="155">
        <f>J206</f>
        <v>0</v>
      </c>
      <c r="K66" s="151"/>
      <c r="L66" s="156"/>
    </row>
    <row r="67" spans="1:31" s="2" customFormat="1" ht="21.75" customHeight="1" x14ac:dyDescent="0.2">
      <c r="A67" s="33"/>
      <c r="B67" s="34"/>
      <c r="C67" s="35"/>
      <c r="D67" s="35"/>
      <c r="E67" s="35"/>
      <c r="F67" s="35"/>
      <c r="G67" s="35"/>
      <c r="H67" s="35"/>
      <c r="I67" s="114"/>
      <c r="J67" s="35"/>
      <c r="K67" s="35"/>
      <c r="L67" s="115"/>
      <c r="S67" s="33"/>
      <c r="T67" s="33"/>
      <c r="U67" s="33"/>
      <c r="V67" s="33"/>
      <c r="W67" s="33"/>
      <c r="X67" s="33"/>
      <c r="Y67" s="33"/>
      <c r="Z67" s="33"/>
      <c r="AA67" s="33"/>
      <c r="AB67" s="33"/>
      <c r="AC67" s="33"/>
      <c r="AD67" s="33"/>
      <c r="AE67" s="33"/>
    </row>
    <row r="68" spans="1:31" s="2" customFormat="1" ht="6.95" customHeight="1" x14ac:dyDescent="0.2">
      <c r="A68" s="33"/>
      <c r="B68" s="46"/>
      <c r="C68" s="47"/>
      <c r="D68" s="47"/>
      <c r="E68" s="47"/>
      <c r="F68" s="47"/>
      <c r="G68" s="47"/>
      <c r="H68" s="47"/>
      <c r="I68" s="141"/>
      <c r="J68" s="47"/>
      <c r="K68" s="47"/>
      <c r="L68" s="115"/>
      <c r="S68" s="33"/>
      <c r="T68" s="33"/>
      <c r="U68" s="33"/>
      <c r="V68" s="33"/>
      <c r="W68" s="33"/>
      <c r="X68" s="33"/>
      <c r="Y68" s="33"/>
      <c r="Z68" s="33"/>
      <c r="AA68" s="33"/>
      <c r="AB68" s="33"/>
      <c r="AC68" s="33"/>
      <c r="AD68" s="33"/>
      <c r="AE68" s="33"/>
    </row>
    <row r="72" spans="1:31" s="2" customFormat="1" ht="6.95" customHeight="1" x14ac:dyDescent="0.2">
      <c r="A72" s="33"/>
      <c r="B72" s="48"/>
      <c r="C72" s="49"/>
      <c r="D72" s="49"/>
      <c r="E72" s="49"/>
      <c r="F72" s="49"/>
      <c r="G72" s="49"/>
      <c r="H72" s="49"/>
      <c r="I72" s="144"/>
      <c r="J72" s="49"/>
      <c r="K72" s="49"/>
      <c r="L72" s="115"/>
      <c r="S72" s="33"/>
      <c r="T72" s="33"/>
      <c r="U72" s="33"/>
      <c r="V72" s="33"/>
      <c r="W72" s="33"/>
      <c r="X72" s="33"/>
      <c r="Y72" s="33"/>
      <c r="Z72" s="33"/>
      <c r="AA72" s="33"/>
      <c r="AB72" s="33"/>
      <c r="AC72" s="33"/>
      <c r="AD72" s="33"/>
      <c r="AE72" s="33"/>
    </row>
    <row r="73" spans="1:31" s="2" customFormat="1" ht="24.95" customHeight="1" x14ac:dyDescent="0.2">
      <c r="A73" s="33"/>
      <c r="B73" s="34"/>
      <c r="C73" s="22" t="s">
        <v>130</v>
      </c>
      <c r="D73" s="35"/>
      <c r="E73" s="35"/>
      <c r="F73" s="35"/>
      <c r="G73" s="35"/>
      <c r="H73" s="35"/>
      <c r="I73" s="114"/>
      <c r="J73" s="35"/>
      <c r="K73" s="35"/>
      <c r="L73" s="115"/>
      <c r="S73" s="33"/>
      <c r="T73" s="33"/>
      <c r="U73" s="33"/>
      <c r="V73" s="33"/>
      <c r="W73" s="33"/>
      <c r="X73" s="33"/>
      <c r="Y73" s="33"/>
      <c r="Z73" s="33"/>
      <c r="AA73" s="33"/>
      <c r="AB73" s="33"/>
      <c r="AC73" s="33"/>
      <c r="AD73" s="33"/>
      <c r="AE73" s="33"/>
    </row>
    <row r="74" spans="1:31" s="2" customFormat="1" ht="6.95" customHeight="1" x14ac:dyDescent="0.2">
      <c r="A74" s="33"/>
      <c r="B74" s="34"/>
      <c r="C74" s="35"/>
      <c r="D74" s="35"/>
      <c r="E74" s="35"/>
      <c r="F74" s="35"/>
      <c r="G74" s="35"/>
      <c r="H74" s="35"/>
      <c r="I74" s="114"/>
      <c r="J74" s="35"/>
      <c r="K74" s="35"/>
      <c r="L74" s="115"/>
      <c r="S74" s="33"/>
      <c r="T74" s="33"/>
      <c r="U74" s="33"/>
      <c r="V74" s="33"/>
      <c r="W74" s="33"/>
      <c r="X74" s="33"/>
      <c r="Y74" s="33"/>
      <c r="Z74" s="33"/>
      <c r="AA74" s="33"/>
      <c r="AB74" s="33"/>
      <c r="AC74" s="33"/>
      <c r="AD74" s="33"/>
      <c r="AE74" s="33"/>
    </row>
    <row r="75" spans="1:31" s="2" customFormat="1" ht="12" customHeight="1" x14ac:dyDescent="0.2">
      <c r="A75" s="33"/>
      <c r="B75" s="34"/>
      <c r="C75" s="28" t="s">
        <v>16</v>
      </c>
      <c r="D75" s="35"/>
      <c r="E75" s="35"/>
      <c r="F75" s="35"/>
      <c r="G75" s="35"/>
      <c r="H75" s="35"/>
      <c r="I75" s="114"/>
      <c r="J75" s="35"/>
      <c r="K75" s="35"/>
      <c r="L75" s="115"/>
      <c r="S75" s="33"/>
      <c r="T75" s="33"/>
      <c r="U75" s="33"/>
      <c r="V75" s="33"/>
      <c r="W75" s="33"/>
      <c r="X75" s="33"/>
      <c r="Y75" s="33"/>
      <c r="Z75" s="33"/>
      <c r="AA75" s="33"/>
      <c r="AB75" s="33"/>
      <c r="AC75" s="33"/>
      <c r="AD75" s="33"/>
      <c r="AE75" s="33"/>
    </row>
    <row r="76" spans="1:31" s="2" customFormat="1" ht="16.5" customHeight="1" x14ac:dyDescent="0.2">
      <c r="A76" s="33"/>
      <c r="B76" s="34"/>
      <c r="C76" s="35"/>
      <c r="D76" s="35"/>
      <c r="E76" s="370" t="str">
        <f>E7</f>
        <v>Oprava výhybek v žst. Tábor</v>
      </c>
      <c r="F76" s="371"/>
      <c r="G76" s="371"/>
      <c r="H76" s="371"/>
      <c r="I76" s="114"/>
      <c r="J76" s="35"/>
      <c r="K76" s="35"/>
      <c r="L76" s="115"/>
      <c r="S76" s="33"/>
      <c r="T76" s="33"/>
      <c r="U76" s="33"/>
      <c r="V76" s="33"/>
      <c r="W76" s="33"/>
      <c r="X76" s="33"/>
      <c r="Y76" s="33"/>
      <c r="Z76" s="33"/>
      <c r="AA76" s="33"/>
      <c r="AB76" s="33"/>
      <c r="AC76" s="33"/>
      <c r="AD76" s="33"/>
      <c r="AE76" s="33"/>
    </row>
    <row r="77" spans="1:31" s="1" customFormat="1" ht="12" customHeight="1" x14ac:dyDescent="0.2">
      <c r="B77" s="20"/>
      <c r="C77" s="28" t="s">
        <v>119</v>
      </c>
      <c r="D77" s="21"/>
      <c r="E77" s="21"/>
      <c r="F77" s="21"/>
      <c r="G77" s="21"/>
      <c r="H77" s="21"/>
      <c r="I77" s="107"/>
      <c r="J77" s="21"/>
      <c r="K77" s="21"/>
      <c r="L77" s="19"/>
    </row>
    <row r="78" spans="1:31" s="2" customFormat="1" ht="16.5" customHeight="1" x14ac:dyDescent="0.2">
      <c r="A78" s="33"/>
      <c r="B78" s="34"/>
      <c r="C78" s="35"/>
      <c r="D78" s="35"/>
      <c r="E78" s="370" t="s">
        <v>701</v>
      </c>
      <c r="F78" s="372"/>
      <c r="G78" s="372"/>
      <c r="H78" s="372"/>
      <c r="I78" s="114"/>
      <c r="J78" s="35"/>
      <c r="K78" s="35"/>
      <c r="L78" s="115"/>
      <c r="S78" s="33"/>
      <c r="T78" s="33"/>
      <c r="U78" s="33"/>
      <c r="V78" s="33"/>
      <c r="W78" s="33"/>
      <c r="X78" s="33"/>
      <c r="Y78" s="33"/>
      <c r="Z78" s="33"/>
      <c r="AA78" s="33"/>
      <c r="AB78" s="33"/>
      <c r="AC78" s="33"/>
      <c r="AD78" s="33"/>
      <c r="AE78" s="33"/>
    </row>
    <row r="79" spans="1:31" s="2" customFormat="1" ht="12" customHeight="1" x14ac:dyDescent="0.2">
      <c r="A79" s="33"/>
      <c r="B79" s="34"/>
      <c r="C79" s="28" t="s">
        <v>121</v>
      </c>
      <c r="D79" s="35"/>
      <c r="E79" s="35"/>
      <c r="F79" s="35"/>
      <c r="G79" s="35"/>
      <c r="H79" s="35"/>
      <c r="I79" s="114"/>
      <c r="J79" s="35"/>
      <c r="K79" s="35"/>
      <c r="L79" s="115"/>
      <c r="S79" s="33"/>
      <c r="T79" s="33"/>
      <c r="U79" s="33"/>
      <c r="V79" s="33"/>
      <c r="W79" s="33"/>
      <c r="X79" s="33"/>
      <c r="Y79" s="33"/>
      <c r="Z79" s="33"/>
      <c r="AA79" s="33"/>
      <c r="AB79" s="33"/>
      <c r="AC79" s="33"/>
      <c r="AD79" s="33"/>
      <c r="AE79" s="33"/>
    </row>
    <row r="80" spans="1:31" s="2" customFormat="1" ht="16.5" customHeight="1" x14ac:dyDescent="0.2">
      <c r="A80" s="33"/>
      <c r="B80" s="34"/>
      <c r="C80" s="35"/>
      <c r="D80" s="35"/>
      <c r="E80" s="339" t="str">
        <f>E11</f>
        <v>SO 04.1 - Železniční svršek</v>
      </c>
      <c r="F80" s="372"/>
      <c r="G80" s="372"/>
      <c r="H80" s="372"/>
      <c r="I80" s="114"/>
      <c r="J80" s="35"/>
      <c r="K80" s="35"/>
      <c r="L80" s="115"/>
      <c r="S80" s="33"/>
      <c r="T80" s="33"/>
      <c r="U80" s="33"/>
      <c r="V80" s="33"/>
      <c r="W80" s="33"/>
      <c r="X80" s="33"/>
      <c r="Y80" s="33"/>
      <c r="Z80" s="33"/>
      <c r="AA80" s="33"/>
      <c r="AB80" s="33"/>
      <c r="AC80" s="33"/>
      <c r="AD80" s="33"/>
      <c r="AE80" s="33"/>
    </row>
    <row r="81" spans="1:65" s="2" customFormat="1" ht="6.95" customHeight="1" x14ac:dyDescent="0.2">
      <c r="A81" s="33"/>
      <c r="B81" s="34"/>
      <c r="C81" s="35"/>
      <c r="D81" s="35"/>
      <c r="E81" s="35"/>
      <c r="F81" s="35"/>
      <c r="G81" s="35"/>
      <c r="H81" s="35"/>
      <c r="I81" s="114"/>
      <c r="J81" s="35"/>
      <c r="K81" s="35"/>
      <c r="L81" s="115"/>
      <c r="S81" s="33"/>
      <c r="T81" s="33"/>
      <c r="U81" s="33"/>
      <c r="V81" s="33"/>
      <c r="W81" s="33"/>
      <c r="X81" s="33"/>
      <c r="Y81" s="33"/>
      <c r="Z81" s="33"/>
      <c r="AA81" s="33"/>
      <c r="AB81" s="33"/>
      <c r="AC81" s="33"/>
      <c r="AD81" s="33"/>
      <c r="AE81" s="33"/>
    </row>
    <row r="82" spans="1:65" s="2" customFormat="1" ht="12" customHeight="1" x14ac:dyDescent="0.2">
      <c r="A82" s="33"/>
      <c r="B82" s="34"/>
      <c r="C82" s="28" t="s">
        <v>22</v>
      </c>
      <c r="D82" s="35"/>
      <c r="E82" s="35"/>
      <c r="F82" s="26" t="str">
        <f>F14</f>
        <v>žst. Tábor</v>
      </c>
      <c r="G82" s="35"/>
      <c r="H82" s="35"/>
      <c r="I82" s="116" t="s">
        <v>24</v>
      </c>
      <c r="J82" s="58" t="str">
        <f>IF(J14="","",J14)</f>
        <v>25. 11. 2019</v>
      </c>
      <c r="K82" s="35"/>
      <c r="L82" s="115"/>
      <c r="S82" s="33"/>
      <c r="T82" s="33"/>
      <c r="U82" s="33"/>
      <c r="V82" s="33"/>
      <c r="W82" s="33"/>
      <c r="X82" s="33"/>
      <c r="Y82" s="33"/>
      <c r="Z82" s="33"/>
      <c r="AA82" s="33"/>
      <c r="AB82" s="33"/>
      <c r="AC82" s="33"/>
      <c r="AD82" s="33"/>
      <c r="AE82" s="33"/>
    </row>
    <row r="83" spans="1:65" s="2" customFormat="1" ht="6.95" customHeight="1" x14ac:dyDescent="0.2">
      <c r="A83" s="33"/>
      <c r="B83" s="34"/>
      <c r="C83" s="35"/>
      <c r="D83" s="35"/>
      <c r="E83" s="35"/>
      <c r="F83" s="35"/>
      <c r="G83" s="35"/>
      <c r="H83" s="35"/>
      <c r="I83" s="114"/>
      <c r="J83" s="35"/>
      <c r="K83" s="35"/>
      <c r="L83" s="115"/>
      <c r="S83" s="33"/>
      <c r="T83" s="33"/>
      <c r="U83" s="33"/>
      <c r="V83" s="33"/>
      <c r="W83" s="33"/>
      <c r="X83" s="33"/>
      <c r="Y83" s="33"/>
      <c r="Z83" s="33"/>
      <c r="AA83" s="33"/>
      <c r="AB83" s="33"/>
      <c r="AC83" s="33"/>
      <c r="AD83" s="33"/>
      <c r="AE83" s="33"/>
    </row>
    <row r="84" spans="1:65" s="2" customFormat="1" ht="15.2" customHeight="1" x14ac:dyDescent="0.2">
      <c r="A84" s="33"/>
      <c r="B84" s="34"/>
      <c r="C84" s="28" t="s">
        <v>26</v>
      </c>
      <c r="D84" s="35"/>
      <c r="E84" s="35"/>
      <c r="F84" s="26" t="str">
        <f>E17</f>
        <v xml:space="preserve">Správa železniční dopravní cesty, s. o., OŘ Plzeň </v>
      </c>
      <c r="G84" s="35"/>
      <c r="H84" s="35"/>
      <c r="I84" s="116" t="s">
        <v>34</v>
      </c>
      <c r="J84" s="31" t="str">
        <f>E23</f>
        <v xml:space="preserve"> </v>
      </c>
      <c r="K84" s="35"/>
      <c r="L84" s="115"/>
      <c r="S84" s="33"/>
      <c r="T84" s="33"/>
      <c r="U84" s="33"/>
      <c r="V84" s="33"/>
      <c r="W84" s="33"/>
      <c r="X84" s="33"/>
      <c r="Y84" s="33"/>
      <c r="Z84" s="33"/>
      <c r="AA84" s="33"/>
      <c r="AB84" s="33"/>
      <c r="AC84" s="33"/>
      <c r="AD84" s="33"/>
      <c r="AE84" s="33"/>
    </row>
    <row r="85" spans="1:65" s="2" customFormat="1" ht="15.2" customHeight="1" x14ac:dyDescent="0.2">
      <c r="A85" s="33"/>
      <c r="B85" s="34"/>
      <c r="C85" s="28" t="s">
        <v>32</v>
      </c>
      <c r="D85" s="35"/>
      <c r="E85" s="35"/>
      <c r="F85" s="26" t="str">
        <f>IF(E20="","",E20)</f>
        <v>Vyplň údaj</v>
      </c>
      <c r="G85" s="35"/>
      <c r="H85" s="35"/>
      <c r="I85" s="116" t="s">
        <v>38</v>
      </c>
      <c r="J85" s="31" t="str">
        <f>E26</f>
        <v>Libor Brabenec</v>
      </c>
      <c r="K85" s="35"/>
      <c r="L85" s="115"/>
      <c r="S85" s="33"/>
      <c r="T85" s="33"/>
      <c r="U85" s="33"/>
      <c r="V85" s="33"/>
      <c r="W85" s="33"/>
      <c r="X85" s="33"/>
      <c r="Y85" s="33"/>
      <c r="Z85" s="33"/>
      <c r="AA85" s="33"/>
      <c r="AB85" s="33"/>
      <c r="AC85" s="33"/>
      <c r="AD85" s="33"/>
      <c r="AE85" s="33"/>
    </row>
    <row r="86" spans="1:65" s="2" customFormat="1" ht="10.35" customHeight="1" x14ac:dyDescent="0.2">
      <c r="A86" s="33"/>
      <c r="B86" s="34"/>
      <c r="C86" s="35"/>
      <c r="D86" s="35"/>
      <c r="E86" s="35"/>
      <c r="F86" s="35"/>
      <c r="G86" s="35"/>
      <c r="H86" s="35"/>
      <c r="I86" s="114"/>
      <c r="J86" s="35"/>
      <c r="K86" s="35"/>
      <c r="L86" s="115"/>
      <c r="S86" s="33"/>
      <c r="T86" s="33"/>
      <c r="U86" s="33"/>
      <c r="V86" s="33"/>
      <c r="W86" s="33"/>
      <c r="X86" s="33"/>
      <c r="Y86" s="33"/>
      <c r="Z86" s="33"/>
      <c r="AA86" s="33"/>
      <c r="AB86" s="33"/>
      <c r="AC86" s="33"/>
      <c r="AD86" s="33"/>
      <c r="AE86" s="33"/>
    </row>
    <row r="87" spans="1:65" s="11" customFormat="1" ht="29.25" customHeight="1" x14ac:dyDescent="0.2">
      <c r="A87" s="163"/>
      <c r="B87" s="164"/>
      <c r="C87" s="165" t="s">
        <v>131</v>
      </c>
      <c r="D87" s="166" t="s">
        <v>61</v>
      </c>
      <c r="E87" s="166" t="s">
        <v>57</v>
      </c>
      <c r="F87" s="166" t="s">
        <v>58</v>
      </c>
      <c r="G87" s="166" t="s">
        <v>132</v>
      </c>
      <c r="H87" s="166" t="s">
        <v>133</v>
      </c>
      <c r="I87" s="167" t="s">
        <v>134</v>
      </c>
      <c r="J87" s="166" t="s">
        <v>125</v>
      </c>
      <c r="K87" s="168" t="s">
        <v>135</v>
      </c>
      <c r="L87" s="169"/>
      <c r="M87" s="67" t="s">
        <v>35</v>
      </c>
      <c r="N87" s="68" t="s">
        <v>46</v>
      </c>
      <c r="O87" s="68" t="s">
        <v>136</v>
      </c>
      <c r="P87" s="68" t="s">
        <v>137</v>
      </c>
      <c r="Q87" s="68" t="s">
        <v>138</v>
      </c>
      <c r="R87" s="68" t="s">
        <v>139</v>
      </c>
      <c r="S87" s="68" t="s">
        <v>140</v>
      </c>
      <c r="T87" s="69" t="s">
        <v>141</v>
      </c>
      <c r="U87" s="163"/>
      <c r="V87" s="163"/>
      <c r="W87" s="163"/>
      <c r="X87" s="163"/>
      <c r="Y87" s="163"/>
      <c r="Z87" s="163"/>
      <c r="AA87" s="163"/>
      <c r="AB87" s="163"/>
      <c r="AC87" s="163"/>
      <c r="AD87" s="163"/>
      <c r="AE87" s="163"/>
    </row>
    <row r="88" spans="1:65" s="2" customFormat="1" ht="22.9" customHeight="1" x14ac:dyDescent="0.25">
      <c r="A88" s="33"/>
      <c r="B88" s="34"/>
      <c r="C88" s="74" t="s">
        <v>142</v>
      </c>
      <c r="D88" s="35"/>
      <c r="E88" s="35"/>
      <c r="F88" s="35"/>
      <c r="G88" s="35"/>
      <c r="H88" s="35"/>
      <c r="I88" s="114"/>
      <c r="J88" s="170">
        <f>BK88</f>
        <v>0</v>
      </c>
      <c r="K88" s="35"/>
      <c r="L88" s="38"/>
      <c r="M88" s="70"/>
      <c r="N88" s="171"/>
      <c r="O88" s="71"/>
      <c r="P88" s="172">
        <f>P89+SUM(P90:P153)+P206</f>
        <v>0</v>
      </c>
      <c r="Q88" s="71"/>
      <c r="R88" s="172">
        <f>R89+SUM(R90:R153)+R206</f>
        <v>172.58320000000001</v>
      </c>
      <c r="S88" s="71"/>
      <c r="T88" s="173">
        <f>T89+SUM(T90:T153)+T206</f>
        <v>0</v>
      </c>
      <c r="U88" s="33"/>
      <c r="V88" s="33"/>
      <c r="W88" s="33"/>
      <c r="X88" s="33"/>
      <c r="Y88" s="33"/>
      <c r="Z88" s="33"/>
      <c r="AA88" s="33"/>
      <c r="AB88" s="33"/>
      <c r="AC88" s="33"/>
      <c r="AD88" s="33"/>
      <c r="AE88" s="33"/>
      <c r="AT88" s="16" t="s">
        <v>75</v>
      </c>
      <c r="AU88" s="16" t="s">
        <v>126</v>
      </c>
      <c r="BK88" s="174">
        <f>BK89+SUM(BK90:BK153)+BK206</f>
        <v>0</v>
      </c>
    </row>
    <row r="89" spans="1:65" s="2" customFormat="1" ht="24" customHeight="1" x14ac:dyDescent="0.2">
      <c r="A89" s="33"/>
      <c r="B89" s="34"/>
      <c r="C89" s="175" t="s">
        <v>566</v>
      </c>
      <c r="D89" s="175" t="s">
        <v>144</v>
      </c>
      <c r="E89" s="176" t="s">
        <v>145</v>
      </c>
      <c r="F89" s="177" t="s">
        <v>146</v>
      </c>
      <c r="G89" s="178" t="s">
        <v>147</v>
      </c>
      <c r="H89" s="179">
        <v>2</v>
      </c>
      <c r="I89" s="180"/>
      <c r="J89" s="181">
        <f>ROUND(I89*H89,2)</f>
        <v>0</v>
      </c>
      <c r="K89" s="177" t="s">
        <v>148</v>
      </c>
      <c r="L89" s="182"/>
      <c r="M89" s="183" t="s">
        <v>35</v>
      </c>
      <c r="N89" s="184" t="s">
        <v>47</v>
      </c>
      <c r="O89" s="63"/>
      <c r="P89" s="185">
        <f>O89*H89</f>
        <v>0</v>
      </c>
      <c r="Q89" s="185">
        <v>1.23475</v>
      </c>
      <c r="R89" s="185">
        <f>Q89*H89</f>
        <v>2.4695</v>
      </c>
      <c r="S89" s="185">
        <v>0</v>
      </c>
      <c r="T89" s="186">
        <f>S89*H89</f>
        <v>0</v>
      </c>
      <c r="U89" s="33"/>
      <c r="V89" s="33"/>
      <c r="W89" s="33"/>
      <c r="X89" s="33"/>
      <c r="Y89" s="33"/>
      <c r="Z89" s="33"/>
      <c r="AA89" s="33"/>
      <c r="AB89" s="33"/>
      <c r="AC89" s="33"/>
      <c r="AD89" s="33"/>
      <c r="AE89" s="33"/>
      <c r="AR89" s="187" t="s">
        <v>149</v>
      </c>
      <c r="AT89" s="187" t="s">
        <v>144</v>
      </c>
      <c r="AU89" s="187" t="s">
        <v>76</v>
      </c>
      <c r="AY89" s="16" t="s">
        <v>150</v>
      </c>
      <c r="BE89" s="188">
        <f>IF(N89="základní",J89,0)</f>
        <v>0</v>
      </c>
      <c r="BF89" s="188">
        <f>IF(N89="snížená",J89,0)</f>
        <v>0</v>
      </c>
      <c r="BG89" s="188">
        <f>IF(N89="zákl. přenesená",J89,0)</f>
        <v>0</v>
      </c>
      <c r="BH89" s="188">
        <f>IF(N89="sníž. přenesená",J89,0)</f>
        <v>0</v>
      </c>
      <c r="BI89" s="188">
        <f>IF(N89="nulová",J89,0)</f>
        <v>0</v>
      </c>
      <c r="BJ89" s="16" t="s">
        <v>83</v>
      </c>
      <c r="BK89" s="188">
        <f>ROUND(I89*H89,2)</f>
        <v>0</v>
      </c>
      <c r="BL89" s="16" t="s">
        <v>151</v>
      </c>
      <c r="BM89" s="187" t="s">
        <v>567</v>
      </c>
    </row>
    <row r="90" spans="1:65" s="12" customFormat="1" ht="11.25" x14ac:dyDescent="0.2">
      <c r="B90" s="189"/>
      <c r="C90" s="190"/>
      <c r="D90" s="191" t="s">
        <v>153</v>
      </c>
      <c r="E90" s="192" t="s">
        <v>35</v>
      </c>
      <c r="F90" s="193" t="s">
        <v>167</v>
      </c>
      <c r="G90" s="190"/>
      <c r="H90" s="194">
        <v>2</v>
      </c>
      <c r="I90" s="195"/>
      <c r="J90" s="190"/>
      <c r="K90" s="190"/>
      <c r="L90" s="196"/>
      <c r="M90" s="197"/>
      <c r="N90" s="198"/>
      <c r="O90" s="198"/>
      <c r="P90" s="198"/>
      <c r="Q90" s="198"/>
      <c r="R90" s="198"/>
      <c r="S90" s="198"/>
      <c r="T90" s="199"/>
      <c r="AT90" s="200" t="s">
        <v>153</v>
      </c>
      <c r="AU90" s="200" t="s">
        <v>76</v>
      </c>
      <c r="AV90" s="12" t="s">
        <v>85</v>
      </c>
      <c r="AW90" s="12" t="s">
        <v>37</v>
      </c>
      <c r="AX90" s="12" t="s">
        <v>83</v>
      </c>
      <c r="AY90" s="200" t="s">
        <v>150</v>
      </c>
    </row>
    <row r="91" spans="1:65" s="2" customFormat="1" ht="24" customHeight="1" x14ac:dyDescent="0.2">
      <c r="A91" s="33"/>
      <c r="B91" s="34"/>
      <c r="C91" s="175" t="s">
        <v>162</v>
      </c>
      <c r="D91" s="175" t="s">
        <v>144</v>
      </c>
      <c r="E91" s="176" t="s">
        <v>163</v>
      </c>
      <c r="F91" s="177" t="s">
        <v>164</v>
      </c>
      <c r="G91" s="178" t="s">
        <v>147</v>
      </c>
      <c r="H91" s="179">
        <v>7</v>
      </c>
      <c r="I91" s="180"/>
      <c r="J91" s="181">
        <f>ROUND(I91*H91,2)</f>
        <v>0</v>
      </c>
      <c r="K91" s="177" t="s">
        <v>148</v>
      </c>
      <c r="L91" s="182"/>
      <c r="M91" s="183" t="s">
        <v>35</v>
      </c>
      <c r="N91" s="184" t="s">
        <v>47</v>
      </c>
      <c r="O91" s="63"/>
      <c r="P91" s="185">
        <f>O91*H91</f>
        <v>0</v>
      </c>
      <c r="Q91" s="185">
        <v>8.9539999999999995E-2</v>
      </c>
      <c r="R91" s="185">
        <f>Q91*H91</f>
        <v>0.62678</v>
      </c>
      <c r="S91" s="185">
        <v>0</v>
      </c>
      <c r="T91" s="186">
        <f>S91*H91</f>
        <v>0</v>
      </c>
      <c r="U91" s="33"/>
      <c r="V91" s="33"/>
      <c r="W91" s="33"/>
      <c r="X91" s="33"/>
      <c r="Y91" s="33"/>
      <c r="Z91" s="33"/>
      <c r="AA91" s="33"/>
      <c r="AB91" s="33"/>
      <c r="AC91" s="33"/>
      <c r="AD91" s="33"/>
      <c r="AE91" s="33"/>
      <c r="AR91" s="187" t="s">
        <v>165</v>
      </c>
      <c r="AT91" s="187" t="s">
        <v>144</v>
      </c>
      <c r="AU91" s="187" t="s">
        <v>76</v>
      </c>
      <c r="AY91" s="16" t="s">
        <v>150</v>
      </c>
      <c r="BE91" s="188">
        <f>IF(N91="základní",J91,0)</f>
        <v>0</v>
      </c>
      <c r="BF91" s="188">
        <f>IF(N91="snížená",J91,0)</f>
        <v>0</v>
      </c>
      <c r="BG91" s="188">
        <f>IF(N91="zákl. přenesená",J91,0)</f>
        <v>0</v>
      </c>
      <c r="BH91" s="188">
        <f>IF(N91="sníž. přenesená",J91,0)</f>
        <v>0</v>
      </c>
      <c r="BI91" s="188">
        <f>IF(N91="nulová",J91,0)</f>
        <v>0</v>
      </c>
      <c r="BJ91" s="16" t="s">
        <v>83</v>
      </c>
      <c r="BK91" s="188">
        <f>ROUND(I91*H91,2)</f>
        <v>0</v>
      </c>
      <c r="BL91" s="16" t="s">
        <v>165</v>
      </c>
      <c r="BM91" s="187" t="s">
        <v>166</v>
      </c>
    </row>
    <row r="92" spans="1:65" s="2" customFormat="1" ht="19.5" x14ac:dyDescent="0.2">
      <c r="A92" s="33"/>
      <c r="B92" s="34"/>
      <c r="C92" s="35"/>
      <c r="D92" s="191" t="s">
        <v>159</v>
      </c>
      <c r="E92" s="35"/>
      <c r="F92" s="201" t="s">
        <v>703</v>
      </c>
      <c r="G92" s="35"/>
      <c r="H92" s="35"/>
      <c r="I92" s="114"/>
      <c r="J92" s="35"/>
      <c r="K92" s="35"/>
      <c r="L92" s="38"/>
      <c r="M92" s="202"/>
      <c r="N92" s="203"/>
      <c r="O92" s="63"/>
      <c r="P92" s="63"/>
      <c r="Q92" s="63"/>
      <c r="R92" s="63"/>
      <c r="S92" s="63"/>
      <c r="T92" s="64"/>
      <c r="U92" s="33"/>
      <c r="V92" s="33"/>
      <c r="W92" s="33"/>
      <c r="X92" s="33"/>
      <c r="Y92" s="33"/>
      <c r="Z92" s="33"/>
      <c r="AA92" s="33"/>
      <c r="AB92" s="33"/>
      <c r="AC92" s="33"/>
      <c r="AD92" s="33"/>
      <c r="AE92" s="33"/>
      <c r="AT92" s="16" t="s">
        <v>159</v>
      </c>
      <c r="AU92" s="16" t="s">
        <v>76</v>
      </c>
    </row>
    <row r="93" spans="1:65" s="12" customFormat="1" ht="11.25" x14ac:dyDescent="0.2">
      <c r="B93" s="189"/>
      <c r="C93" s="190"/>
      <c r="D93" s="191" t="s">
        <v>153</v>
      </c>
      <c r="E93" s="192" t="s">
        <v>35</v>
      </c>
      <c r="F93" s="193" t="s">
        <v>704</v>
      </c>
      <c r="G93" s="190"/>
      <c r="H93" s="194">
        <v>7</v>
      </c>
      <c r="I93" s="195"/>
      <c r="J93" s="190"/>
      <c r="K93" s="190"/>
      <c r="L93" s="196"/>
      <c r="M93" s="197"/>
      <c r="N93" s="198"/>
      <c r="O93" s="198"/>
      <c r="P93" s="198"/>
      <c r="Q93" s="198"/>
      <c r="R93" s="198"/>
      <c r="S93" s="198"/>
      <c r="T93" s="199"/>
      <c r="AT93" s="200" t="s">
        <v>153</v>
      </c>
      <c r="AU93" s="200" t="s">
        <v>76</v>
      </c>
      <c r="AV93" s="12" t="s">
        <v>85</v>
      </c>
      <c r="AW93" s="12" t="s">
        <v>37</v>
      </c>
      <c r="AX93" s="12" t="s">
        <v>83</v>
      </c>
      <c r="AY93" s="200" t="s">
        <v>150</v>
      </c>
    </row>
    <row r="94" spans="1:65" s="2" customFormat="1" ht="24" customHeight="1" x14ac:dyDescent="0.2">
      <c r="A94" s="33"/>
      <c r="B94" s="34"/>
      <c r="C94" s="175" t="s">
        <v>168</v>
      </c>
      <c r="D94" s="175" t="s">
        <v>144</v>
      </c>
      <c r="E94" s="176" t="s">
        <v>169</v>
      </c>
      <c r="F94" s="177" t="s">
        <v>170</v>
      </c>
      <c r="G94" s="178" t="s">
        <v>147</v>
      </c>
      <c r="H94" s="179">
        <v>20</v>
      </c>
      <c r="I94" s="180"/>
      <c r="J94" s="181">
        <f>ROUND(I94*H94,2)</f>
        <v>0</v>
      </c>
      <c r="K94" s="177" t="s">
        <v>148</v>
      </c>
      <c r="L94" s="182"/>
      <c r="M94" s="183" t="s">
        <v>35</v>
      </c>
      <c r="N94" s="184" t="s">
        <v>47</v>
      </c>
      <c r="O94" s="63"/>
      <c r="P94" s="185">
        <f>O94*H94</f>
        <v>0</v>
      </c>
      <c r="Q94" s="185">
        <v>9.7000000000000003E-2</v>
      </c>
      <c r="R94" s="185">
        <f>Q94*H94</f>
        <v>1.94</v>
      </c>
      <c r="S94" s="185">
        <v>0</v>
      </c>
      <c r="T94" s="186">
        <f>S94*H94</f>
        <v>0</v>
      </c>
      <c r="U94" s="33"/>
      <c r="V94" s="33"/>
      <c r="W94" s="33"/>
      <c r="X94" s="33"/>
      <c r="Y94" s="33"/>
      <c r="Z94" s="33"/>
      <c r="AA94" s="33"/>
      <c r="AB94" s="33"/>
      <c r="AC94" s="33"/>
      <c r="AD94" s="33"/>
      <c r="AE94" s="33"/>
      <c r="AR94" s="187" t="s">
        <v>165</v>
      </c>
      <c r="AT94" s="187" t="s">
        <v>144</v>
      </c>
      <c r="AU94" s="187" t="s">
        <v>76</v>
      </c>
      <c r="AY94" s="16" t="s">
        <v>150</v>
      </c>
      <c r="BE94" s="188">
        <f>IF(N94="základní",J94,0)</f>
        <v>0</v>
      </c>
      <c r="BF94" s="188">
        <f>IF(N94="snížená",J94,0)</f>
        <v>0</v>
      </c>
      <c r="BG94" s="188">
        <f>IF(N94="zákl. přenesená",J94,0)</f>
        <v>0</v>
      </c>
      <c r="BH94" s="188">
        <f>IF(N94="sníž. přenesená",J94,0)</f>
        <v>0</v>
      </c>
      <c r="BI94" s="188">
        <f>IF(N94="nulová",J94,0)</f>
        <v>0</v>
      </c>
      <c r="BJ94" s="16" t="s">
        <v>83</v>
      </c>
      <c r="BK94" s="188">
        <f>ROUND(I94*H94,2)</f>
        <v>0</v>
      </c>
      <c r="BL94" s="16" t="s">
        <v>165</v>
      </c>
      <c r="BM94" s="187" t="s">
        <v>171</v>
      </c>
    </row>
    <row r="95" spans="1:65" s="2" customFormat="1" ht="19.5" x14ac:dyDescent="0.2">
      <c r="A95" s="33"/>
      <c r="B95" s="34"/>
      <c r="C95" s="35"/>
      <c r="D95" s="191" t="s">
        <v>159</v>
      </c>
      <c r="E95" s="35"/>
      <c r="F95" s="201" t="s">
        <v>705</v>
      </c>
      <c r="G95" s="35"/>
      <c r="H95" s="35"/>
      <c r="I95" s="114"/>
      <c r="J95" s="35"/>
      <c r="K95" s="35"/>
      <c r="L95" s="38"/>
      <c r="M95" s="202"/>
      <c r="N95" s="203"/>
      <c r="O95" s="63"/>
      <c r="P95" s="63"/>
      <c r="Q95" s="63"/>
      <c r="R95" s="63"/>
      <c r="S95" s="63"/>
      <c r="T95" s="64"/>
      <c r="U95" s="33"/>
      <c r="V95" s="33"/>
      <c r="W95" s="33"/>
      <c r="X95" s="33"/>
      <c r="Y95" s="33"/>
      <c r="Z95" s="33"/>
      <c r="AA95" s="33"/>
      <c r="AB95" s="33"/>
      <c r="AC95" s="33"/>
      <c r="AD95" s="33"/>
      <c r="AE95" s="33"/>
      <c r="AT95" s="16" t="s">
        <v>159</v>
      </c>
      <c r="AU95" s="16" t="s">
        <v>76</v>
      </c>
    </row>
    <row r="96" spans="1:65" s="12" customFormat="1" ht="11.25" x14ac:dyDescent="0.2">
      <c r="B96" s="189"/>
      <c r="C96" s="190"/>
      <c r="D96" s="191" t="s">
        <v>153</v>
      </c>
      <c r="E96" s="192" t="s">
        <v>35</v>
      </c>
      <c r="F96" s="193" t="s">
        <v>706</v>
      </c>
      <c r="G96" s="190"/>
      <c r="H96" s="194">
        <v>20</v>
      </c>
      <c r="I96" s="195"/>
      <c r="J96" s="190"/>
      <c r="K96" s="190"/>
      <c r="L96" s="196"/>
      <c r="M96" s="197"/>
      <c r="N96" s="198"/>
      <c r="O96" s="198"/>
      <c r="P96" s="198"/>
      <c r="Q96" s="198"/>
      <c r="R96" s="198"/>
      <c r="S96" s="198"/>
      <c r="T96" s="199"/>
      <c r="AT96" s="200" t="s">
        <v>153</v>
      </c>
      <c r="AU96" s="200" t="s">
        <v>76</v>
      </c>
      <c r="AV96" s="12" t="s">
        <v>85</v>
      </c>
      <c r="AW96" s="12" t="s">
        <v>37</v>
      </c>
      <c r="AX96" s="12" t="s">
        <v>83</v>
      </c>
      <c r="AY96" s="200" t="s">
        <v>150</v>
      </c>
    </row>
    <row r="97" spans="1:65" s="2" customFormat="1" ht="24" customHeight="1" x14ac:dyDescent="0.2">
      <c r="A97" s="33"/>
      <c r="B97" s="34"/>
      <c r="C97" s="175" t="s">
        <v>191</v>
      </c>
      <c r="D97" s="175" t="s">
        <v>144</v>
      </c>
      <c r="E97" s="176" t="s">
        <v>192</v>
      </c>
      <c r="F97" s="177" t="s">
        <v>193</v>
      </c>
      <c r="G97" s="178" t="s">
        <v>147</v>
      </c>
      <c r="H97" s="179">
        <v>4</v>
      </c>
      <c r="I97" s="180"/>
      <c r="J97" s="181">
        <f>ROUND(I97*H97,2)</f>
        <v>0</v>
      </c>
      <c r="K97" s="177" t="s">
        <v>148</v>
      </c>
      <c r="L97" s="182"/>
      <c r="M97" s="183" t="s">
        <v>35</v>
      </c>
      <c r="N97" s="184" t="s">
        <v>47</v>
      </c>
      <c r="O97" s="63"/>
      <c r="P97" s="185">
        <f>O97*H97</f>
        <v>0</v>
      </c>
      <c r="Q97" s="185">
        <v>0.11565</v>
      </c>
      <c r="R97" s="185">
        <f>Q97*H97</f>
        <v>0.46260000000000001</v>
      </c>
      <c r="S97" s="185">
        <v>0</v>
      </c>
      <c r="T97" s="186">
        <f>S97*H97</f>
        <v>0</v>
      </c>
      <c r="U97" s="33"/>
      <c r="V97" s="33"/>
      <c r="W97" s="33"/>
      <c r="X97" s="33"/>
      <c r="Y97" s="33"/>
      <c r="Z97" s="33"/>
      <c r="AA97" s="33"/>
      <c r="AB97" s="33"/>
      <c r="AC97" s="33"/>
      <c r="AD97" s="33"/>
      <c r="AE97" s="33"/>
      <c r="AR97" s="187" t="s">
        <v>165</v>
      </c>
      <c r="AT97" s="187" t="s">
        <v>144</v>
      </c>
      <c r="AU97" s="187" t="s">
        <v>76</v>
      </c>
      <c r="AY97" s="16" t="s">
        <v>150</v>
      </c>
      <c r="BE97" s="188">
        <f>IF(N97="základní",J97,0)</f>
        <v>0</v>
      </c>
      <c r="BF97" s="188">
        <f>IF(N97="snížená",J97,0)</f>
        <v>0</v>
      </c>
      <c r="BG97" s="188">
        <f>IF(N97="zákl. přenesená",J97,0)</f>
        <v>0</v>
      </c>
      <c r="BH97" s="188">
        <f>IF(N97="sníž. přenesená",J97,0)</f>
        <v>0</v>
      </c>
      <c r="BI97" s="188">
        <f>IF(N97="nulová",J97,0)</f>
        <v>0</v>
      </c>
      <c r="BJ97" s="16" t="s">
        <v>83</v>
      </c>
      <c r="BK97" s="188">
        <f>ROUND(I97*H97,2)</f>
        <v>0</v>
      </c>
      <c r="BL97" s="16" t="s">
        <v>165</v>
      </c>
      <c r="BM97" s="187" t="s">
        <v>194</v>
      </c>
    </row>
    <row r="98" spans="1:65" s="12" customFormat="1" ht="11.25" x14ac:dyDescent="0.2">
      <c r="B98" s="189"/>
      <c r="C98" s="190"/>
      <c r="D98" s="191" t="s">
        <v>153</v>
      </c>
      <c r="E98" s="192" t="s">
        <v>35</v>
      </c>
      <c r="F98" s="193" t="s">
        <v>186</v>
      </c>
      <c r="G98" s="190"/>
      <c r="H98" s="194">
        <v>4</v>
      </c>
      <c r="I98" s="195"/>
      <c r="J98" s="190"/>
      <c r="K98" s="190"/>
      <c r="L98" s="196"/>
      <c r="M98" s="197"/>
      <c r="N98" s="198"/>
      <c r="O98" s="198"/>
      <c r="P98" s="198"/>
      <c r="Q98" s="198"/>
      <c r="R98" s="198"/>
      <c r="S98" s="198"/>
      <c r="T98" s="199"/>
      <c r="AT98" s="200" t="s">
        <v>153</v>
      </c>
      <c r="AU98" s="200" t="s">
        <v>76</v>
      </c>
      <c r="AV98" s="12" t="s">
        <v>85</v>
      </c>
      <c r="AW98" s="12" t="s">
        <v>37</v>
      </c>
      <c r="AX98" s="12" t="s">
        <v>83</v>
      </c>
      <c r="AY98" s="200" t="s">
        <v>150</v>
      </c>
    </row>
    <row r="99" spans="1:65" s="2" customFormat="1" ht="24" customHeight="1" x14ac:dyDescent="0.2">
      <c r="A99" s="33"/>
      <c r="B99" s="34"/>
      <c r="C99" s="175" t="s">
        <v>195</v>
      </c>
      <c r="D99" s="175" t="s">
        <v>144</v>
      </c>
      <c r="E99" s="176" t="s">
        <v>196</v>
      </c>
      <c r="F99" s="177" t="s">
        <v>197</v>
      </c>
      <c r="G99" s="178" t="s">
        <v>147</v>
      </c>
      <c r="H99" s="179">
        <v>8</v>
      </c>
      <c r="I99" s="180"/>
      <c r="J99" s="181">
        <f>ROUND(I99*H99,2)</f>
        <v>0</v>
      </c>
      <c r="K99" s="177" t="s">
        <v>148</v>
      </c>
      <c r="L99" s="182"/>
      <c r="M99" s="183" t="s">
        <v>35</v>
      </c>
      <c r="N99" s="184" t="s">
        <v>47</v>
      </c>
      <c r="O99" s="63"/>
      <c r="P99" s="185">
        <f>O99*H99</f>
        <v>0</v>
      </c>
      <c r="Q99" s="185">
        <v>0.11938</v>
      </c>
      <c r="R99" s="185">
        <f>Q99*H99</f>
        <v>0.95504</v>
      </c>
      <c r="S99" s="185">
        <v>0</v>
      </c>
      <c r="T99" s="186">
        <f>S99*H99</f>
        <v>0</v>
      </c>
      <c r="U99" s="33"/>
      <c r="V99" s="33"/>
      <c r="W99" s="33"/>
      <c r="X99" s="33"/>
      <c r="Y99" s="33"/>
      <c r="Z99" s="33"/>
      <c r="AA99" s="33"/>
      <c r="AB99" s="33"/>
      <c r="AC99" s="33"/>
      <c r="AD99" s="33"/>
      <c r="AE99" s="33"/>
      <c r="AR99" s="187" t="s">
        <v>165</v>
      </c>
      <c r="AT99" s="187" t="s">
        <v>144</v>
      </c>
      <c r="AU99" s="187" t="s">
        <v>76</v>
      </c>
      <c r="AY99" s="16" t="s">
        <v>150</v>
      </c>
      <c r="BE99" s="188">
        <f>IF(N99="základní",J99,0)</f>
        <v>0</v>
      </c>
      <c r="BF99" s="188">
        <f>IF(N99="snížená",J99,0)</f>
        <v>0</v>
      </c>
      <c r="BG99" s="188">
        <f>IF(N99="zákl. přenesená",J99,0)</f>
        <v>0</v>
      </c>
      <c r="BH99" s="188">
        <f>IF(N99="sníž. přenesená",J99,0)</f>
        <v>0</v>
      </c>
      <c r="BI99" s="188">
        <f>IF(N99="nulová",J99,0)</f>
        <v>0</v>
      </c>
      <c r="BJ99" s="16" t="s">
        <v>83</v>
      </c>
      <c r="BK99" s="188">
        <f>ROUND(I99*H99,2)</f>
        <v>0</v>
      </c>
      <c r="BL99" s="16" t="s">
        <v>165</v>
      </c>
      <c r="BM99" s="187" t="s">
        <v>198</v>
      </c>
    </row>
    <row r="100" spans="1:65" s="12" customFormat="1" ht="11.25" x14ac:dyDescent="0.2">
      <c r="B100" s="189"/>
      <c r="C100" s="190"/>
      <c r="D100" s="191" t="s">
        <v>153</v>
      </c>
      <c r="E100" s="192" t="s">
        <v>35</v>
      </c>
      <c r="F100" s="193" t="s">
        <v>369</v>
      </c>
      <c r="G100" s="190"/>
      <c r="H100" s="194">
        <v>8</v>
      </c>
      <c r="I100" s="195"/>
      <c r="J100" s="190"/>
      <c r="K100" s="190"/>
      <c r="L100" s="196"/>
      <c r="M100" s="197"/>
      <c r="N100" s="198"/>
      <c r="O100" s="198"/>
      <c r="P100" s="198"/>
      <c r="Q100" s="198"/>
      <c r="R100" s="198"/>
      <c r="S100" s="198"/>
      <c r="T100" s="199"/>
      <c r="AT100" s="200" t="s">
        <v>153</v>
      </c>
      <c r="AU100" s="200" t="s">
        <v>76</v>
      </c>
      <c r="AV100" s="12" t="s">
        <v>85</v>
      </c>
      <c r="AW100" s="12" t="s">
        <v>37</v>
      </c>
      <c r="AX100" s="12" t="s">
        <v>83</v>
      </c>
      <c r="AY100" s="200" t="s">
        <v>150</v>
      </c>
    </row>
    <row r="101" spans="1:65" s="2" customFormat="1" ht="24" customHeight="1" x14ac:dyDescent="0.2">
      <c r="A101" s="33"/>
      <c r="B101" s="34"/>
      <c r="C101" s="175" t="s">
        <v>199</v>
      </c>
      <c r="D101" s="175" t="s">
        <v>144</v>
      </c>
      <c r="E101" s="176" t="s">
        <v>200</v>
      </c>
      <c r="F101" s="177" t="s">
        <v>201</v>
      </c>
      <c r="G101" s="178" t="s">
        <v>147</v>
      </c>
      <c r="H101" s="179">
        <v>6</v>
      </c>
      <c r="I101" s="180"/>
      <c r="J101" s="181">
        <f>ROUND(I101*H101,2)</f>
        <v>0</v>
      </c>
      <c r="K101" s="177" t="s">
        <v>148</v>
      </c>
      <c r="L101" s="182"/>
      <c r="M101" s="183" t="s">
        <v>35</v>
      </c>
      <c r="N101" s="184" t="s">
        <v>47</v>
      </c>
      <c r="O101" s="63"/>
      <c r="P101" s="185">
        <f>O101*H101</f>
        <v>0</v>
      </c>
      <c r="Q101" s="185">
        <v>0.12311999999999999</v>
      </c>
      <c r="R101" s="185">
        <f>Q101*H101</f>
        <v>0.73871999999999993</v>
      </c>
      <c r="S101" s="185">
        <v>0</v>
      </c>
      <c r="T101" s="186">
        <f>S101*H101</f>
        <v>0</v>
      </c>
      <c r="U101" s="33"/>
      <c r="V101" s="33"/>
      <c r="W101" s="33"/>
      <c r="X101" s="33"/>
      <c r="Y101" s="33"/>
      <c r="Z101" s="33"/>
      <c r="AA101" s="33"/>
      <c r="AB101" s="33"/>
      <c r="AC101" s="33"/>
      <c r="AD101" s="33"/>
      <c r="AE101" s="33"/>
      <c r="AR101" s="187" t="s">
        <v>165</v>
      </c>
      <c r="AT101" s="187" t="s">
        <v>144</v>
      </c>
      <c r="AU101" s="187" t="s">
        <v>76</v>
      </c>
      <c r="AY101" s="16" t="s">
        <v>150</v>
      </c>
      <c r="BE101" s="188">
        <f>IF(N101="základní",J101,0)</f>
        <v>0</v>
      </c>
      <c r="BF101" s="188">
        <f>IF(N101="snížená",J101,0)</f>
        <v>0</v>
      </c>
      <c r="BG101" s="188">
        <f>IF(N101="zákl. přenesená",J101,0)</f>
        <v>0</v>
      </c>
      <c r="BH101" s="188">
        <f>IF(N101="sníž. přenesená",J101,0)</f>
        <v>0</v>
      </c>
      <c r="BI101" s="188">
        <f>IF(N101="nulová",J101,0)</f>
        <v>0</v>
      </c>
      <c r="BJ101" s="16" t="s">
        <v>83</v>
      </c>
      <c r="BK101" s="188">
        <f>ROUND(I101*H101,2)</f>
        <v>0</v>
      </c>
      <c r="BL101" s="16" t="s">
        <v>165</v>
      </c>
      <c r="BM101" s="187" t="s">
        <v>202</v>
      </c>
    </row>
    <row r="102" spans="1:65" s="12" customFormat="1" ht="11.25" x14ac:dyDescent="0.2">
      <c r="B102" s="189"/>
      <c r="C102" s="190"/>
      <c r="D102" s="191" t="s">
        <v>153</v>
      </c>
      <c r="E102" s="192" t="s">
        <v>35</v>
      </c>
      <c r="F102" s="193" t="s">
        <v>177</v>
      </c>
      <c r="G102" s="190"/>
      <c r="H102" s="194">
        <v>6</v>
      </c>
      <c r="I102" s="195"/>
      <c r="J102" s="190"/>
      <c r="K102" s="190"/>
      <c r="L102" s="196"/>
      <c r="M102" s="197"/>
      <c r="N102" s="198"/>
      <c r="O102" s="198"/>
      <c r="P102" s="198"/>
      <c r="Q102" s="198"/>
      <c r="R102" s="198"/>
      <c r="S102" s="198"/>
      <c r="T102" s="199"/>
      <c r="AT102" s="200" t="s">
        <v>153</v>
      </c>
      <c r="AU102" s="200" t="s">
        <v>76</v>
      </c>
      <c r="AV102" s="12" t="s">
        <v>85</v>
      </c>
      <c r="AW102" s="12" t="s">
        <v>37</v>
      </c>
      <c r="AX102" s="12" t="s">
        <v>83</v>
      </c>
      <c r="AY102" s="200" t="s">
        <v>150</v>
      </c>
    </row>
    <row r="103" spans="1:65" s="2" customFormat="1" ht="24" customHeight="1" x14ac:dyDescent="0.2">
      <c r="A103" s="33"/>
      <c r="B103" s="34"/>
      <c r="C103" s="175" t="s">
        <v>7</v>
      </c>
      <c r="D103" s="175" t="s">
        <v>144</v>
      </c>
      <c r="E103" s="176" t="s">
        <v>203</v>
      </c>
      <c r="F103" s="177" t="s">
        <v>204</v>
      </c>
      <c r="G103" s="178" t="s">
        <v>147</v>
      </c>
      <c r="H103" s="179">
        <v>2</v>
      </c>
      <c r="I103" s="180"/>
      <c r="J103" s="181">
        <f>ROUND(I103*H103,2)</f>
        <v>0</v>
      </c>
      <c r="K103" s="177" t="s">
        <v>148</v>
      </c>
      <c r="L103" s="182"/>
      <c r="M103" s="183" t="s">
        <v>35</v>
      </c>
      <c r="N103" s="184" t="s">
        <v>47</v>
      </c>
      <c r="O103" s="63"/>
      <c r="P103" s="185">
        <f>O103*H103</f>
        <v>0</v>
      </c>
      <c r="Q103" s="185">
        <v>0.12684999999999999</v>
      </c>
      <c r="R103" s="185">
        <f>Q103*H103</f>
        <v>0.25369999999999998</v>
      </c>
      <c r="S103" s="185">
        <v>0</v>
      </c>
      <c r="T103" s="186">
        <f>S103*H103</f>
        <v>0</v>
      </c>
      <c r="U103" s="33"/>
      <c r="V103" s="33"/>
      <c r="W103" s="33"/>
      <c r="X103" s="33"/>
      <c r="Y103" s="33"/>
      <c r="Z103" s="33"/>
      <c r="AA103" s="33"/>
      <c r="AB103" s="33"/>
      <c r="AC103" s="33"/>
      <c r="AD103" s="33"/>
      <c r="AE103" s="33"/>
      <c r="AR103" s="187" t="s">
        <v>165</v>
      </c>
      <c r="AT103" s="187" t="s">
        <v>144</v>
      </c>
      <c r="AU103" s="187" t="s">
        <v>76</v>
      </c>
      <c r="AY103" s="16" t="s">
        <v>150</v>
      </c>
      <c r="BE103" s="188">
        <f>IF(N103="základní",J103,0)</f>
        <v>0</v>
      </c>
      <c r="BF103" s="188">
        <f>IF(N103="snížená",J103,0)</f>
        <v>0</v>
      </c>
      <c r="BG103" s="188">
        <f>IF(N103="zákl. přenesená",J103,0)</f>
        <v>0</v>
      </c>
      <c r="BH103" s="188">
        <f>IF(N103="sníž. přenesená",J103,0)</f>
        <v>0</v>
      </c>
      <c r="BI103" s="188">
        <f>IF(N103="nulová",J103,0)</f>
        <v>0</v>
      </c>
      <c r="BJ103" s="16" t="s">
        <v>83</v>
      </c>
      <c r="BK103" s="188">
        <f>ROUND(I103*H103,2)</f>
        <v>0</v>
      </c>
      <c r="BL103" s="16" t="s">
        <v>165</v>
      </c>
      <c r="BM103" s="187" t="s">
        <v>205</v>
      </c>
    </row>
    <row r="104" spans="1:65" s="12" customFormat="1" ht="11.25" x14ac:dyDescent="0.2">
      <c r="B104" s="189"/>
      <c r="C104" s="190"/>
      <c r="D104" s="191" t="s">
        <v>153</v>
      </c>
      <c r="E104" s="192" t="s">
        <v>35</v>
      </c>
      <c r="F104" s="193" t="s">
        <v>167</v>
      </c>
      <c r="G104" s="190"/>
      <c r="H104" s="194">
        <v>2</v>
      </c>
      <c r="I104" s="195"/>
      <c r="J104" s="190"/>
      <c r="K104" s="190"/>
      <c r="L104" s="196"/>
      <c r="M104" s="197"/>
      <c r="N104" s="198"/>
      <c r="O104" s="198"/>
      <c r="P104" s="198"/>
      <c r="Q104" s="198"/>
      <c r="R104" s="198"/>
      <c r="S104" s="198"/>
      <c r="T104" s="199"/>
      <c r="AT104" s="200" t="s">
        <v>153</v>
      </c>
      <c r="AU104" s="200" t="s">
        <v>76</v>
      </c>
      <c r="AV104" s="12" t="s">
        <v>85</v>
      </c>
      <c r="AW104" s="12" t="s">
        <v>37</v>
      </c>
      <c r="AX104" s="12" t="s">
        <v>83</v>
      </c>
      <c r="AY104" s="200" t="s">
        <v>150</v>
      </c>
    </row>
    <row r="105" spans="1:65" s="2" customFormat="1" ht="24" customHeight="1" x14ac:dyDescent="0.2">
      <c r="A105" s="33"/>
      <c r="B105" s="34"/>
      <c r="C105" s="175" t="s">
        <v>206</v>
      </c>
      <c r="D105" s="175" t="s">
        <v>144</v>
      </c>
      <c r="E105" s="176" t="s">
        <v>207</v>
      </c>
      <c r="F105" s="177" t="s">
        <v>208</v>
      </c>
      <c r="G105" s="178" t="s">
        <v>147</v>
      </c>
      <c r="H105" s="179">
        <v>4</v>
      </c>
      <c r="I105" s="180"/>
      <c r="J105" s="181">
        <f>ROUND(I105*H105,2)</f>
        <v>0</v>
      </c>
      <c r="K105" s="177" t="s">
        <v>148</v>
      </c>
      <c r="L105" s="182"/>
      <c r="M105" s="183" t="s">
        <v>35</v>
      </c>
      <c r="N105" s="184" t="s">
        <v>47</v>
      </c>
      <c r="O105" s="63"/>
      <c r="P105" s="185">
        <f>O105*H105</f>
        <v>0</v>
      </c>
      <c r="Q105" s="185">
        <v>0.13058</v>
      </c>
      <c r="R105" s="185">
        <f>Q105*H105</f>
        <v>0.52232000000000001</v>
      </c>
      <c r="S105" s="185">
        <v>0</v>
      </c>
      <c r="T105" s="186">
        <f>S105*H105</f>
        <v>0</v>
      </c>
      <c r="U105" s="33"/>
      <c r="V105" s="33"/>
      <c r="W105" s="33"/>
      <c r="X105" s="33"/>
      <c r="Y105" s="33"/>
      <c r="Z105" s="33"/>
      <c r="AA105" s="33"/>
      <c r="AB105" s="33"/>
      <c r="AC105" s="33"/>
      <c r="AD105" s="33"/>
      <c r="AE105" s="33"/>
      <c r="AR105" s="187" t="s">
        <v>165</v>
      </c>
      <c r="AT105" s="187" t="s">
        <v>144</v>
      </c>
      <c r="AU105" s="187" t="s">
        <v>76</v>
      </c>
      <c r="AY105" s="16" t="s">
        <v>150</v>
      </c>
      <c r="BE105" s="188">
        <f>IF(N105="základní",J105,0)</f>
        <v>0</v>
      </c>
      <c r="BF105" s="188">
        <f>IF(N105="snížená",J105,0)</f>
        <v>0</v>
      </c>
      <c r="BG105" s="188">
        <f>IF(N105="zákl. přenesená",J105,0)</f>
        <v>0</v>
      </c>
      <c r="BH105" s="188">
        <f>IF(N105="sníž. přenesená",J105,0)</f>
        <v>0</v>
      </c>
      <c r="BI105" s="188">
        <f>IF(N105="nulová",J105,0)</f>
        <v>0</v>
      </c>
      <c r="BJ105" s="16" t="s">
        <v>83</v>
      </c>
      <c r="BK105" s="188">
        <f>ROUND(I105*H105,2)</f>
        <v>0</v>
      </c>
      <c r="BL105" s="16" t="s">
        <v>165</v>
      </c>
      <c r="BM105" s="187" t="s">
        <v>209</v>
      </c>
    </row>
    <row r="106" spans="1:65" s="12" customFormat="1" ht="11.25" x14ac:dyDescent="0.2">
      <c r="B106" s="189"/>
      <c r="C106" s="190"/>
      <c r="D106" s="191" t="s">
        <v>153</v>
      </c>
      <c r="E106" s="192" t="s">
        <v>35</v>
      </c>
      <c r="F106" s="193" t="s">
        <v>186</v>
      </c>
      <c r="G106" s="190"/>
      <c r="H106" s="194">
        <v>4</v>
      </c>
      <c r="I106" s="195"/>
      <c r="J106" s="190"/>
      <c r="K106" s="190"/>
      <c r="L106" s="196"/>
      <c r="M106" s="197"/>
      <c r="N106" s="198"/>
      <c r="O106" s="198"/>
      <c r="P106" s="198"/>
      <c r="Q106" s="198"/>
      <c r="R106" s="198"/>
      <c r="S106" s="198"/>
      <c r="T106" s="199"/>
      <c r="AT106" s="200" t="s">
        <v>153</v>
      </c>
      <c r="AU106" s="200" t="s">
        <v>76</v>
      </c>
      <c r="AV106" s="12" t="s">
        <v>85</v>
      </c>
      <c r="AW106" s="12" t="s">
        <v>37</v>
      </c>
      <c r="AX106" s="12" t="s">
        <v>83</v>
      </c>
      <c r="AY106" s="200" t="s">
        <v>150</v>
      </c>
    </row>
    <row r="107" spans="1:65" s="2" customFormat="1" ht="24" customHeight="1" x14ac:dyDescent="0.2">
      <c r="A107" s="33"/>
      <c r="B107" s="34"/>
      <c r="C107" s="175" t="s">
        <v>210</v>
      </c>
      <c r="D107" s="175" t="s">
        <v>144</v>
      </c>
      <c r="E107" s="176" t="s">
        <v>211</v>
      </c>
      <c r="F107" s="177" t="s">
        <v>212</v>
      </c>
      <c r="G107" s="178" t="s">
        <v>147</v>
      </c>
      <c r="H107" s="179">
        <v>2</v>
      </c>
      <c r="I107" s="180"/>
      <c r="J107" s="181">
        <f>ROUND(I107*H107,2)</f>
        <v>0</v>
      </c>
      <c r="K107" s="177" t="s">
        <v>148</v>
      </c>
      <c r="L107" s="182"/>
      <c r="M107" s="183" t="s">
        <v>35</v>
      </c>
      <c r="N107" s="184" t="s">
        <v>47</v>
      </c>
      <c r="O107" s="63"/>
      <c r="P107" s="185">
        <f>O107*H107</f>
        <v>0</v>
      </c>
      <c r="Q107" s="185">
        <v>0.13431000000000001</v>
      </c>
      <c r="R107" s="185">
        <f>Q107*H107</f>
        <v>0.26862000000000003</v>
      </c>
      <c r="S107" s="185">
        <v>0</v>
      </c>
      <c r="T107" s="186">
        <f>S107*H107</f>
        <v>0</v>
      </c>
      <c r="U107" s="33"/>
      <c r="V107" s="33"/>
      <c r="W107" s="33"/>
      <c r="X107" s="33"/>
      <c r="Y107" s="33"/>
      <c r="Z107" s="33"/>
      <c r="AA107" s="33"/>
      <c r="AB107" s="33"/>
      <c r="AC107" s="33"/>
      <c r="AD107" s="33"/>
      <c r="AE107" s="33"/>
      <c r="AR107" s="187" t="s">
        <v>165</v>
      </c>
      <c r="AT107" s="187" t="s">
        <v>144</v>
      </c>
      <c r="AU107" s="187" t="s">
        <v>76</v>
      </c>
      <c r="AY107" s="16" t="s">
        <v>150</v>
      </c>
      <c r="BE107" s="188">
        <f>IF(N107="základní",J107,0)</f>
        <v>0</v>
      </c>
      <c r="BF107" s="188">
        <f>IF(N107="snížená",J107,0)</f>
        <v>0</v>
      </c>
      <c r="BG107" s="188">
        <f>IF(N107="zákl. přenesená",J107,0)</f>
        <v>0</v>
      </c>
      <c r="BH107" s="188">
        <f>IF(N107="sníž. přenesená",J107,0)</f>
        <v>0</v>
      </c>
      <c r="BI107" s="188">
        <f>IF(N107="nulová",J107,0)</f>
        <v>0</v>
      </c>
      <c r="BJ107" s="16" t="s">
        <v>83</v>
      </c>
      <c r="BK107" s="188">
        <f>ROUND(I107*H107,2)</f>
        <v>0</v>
      </c>
      <c r="BL107" s="16" t="s">
        <v>165</v>
      </c>
      <c r="BM107" s="187" t="s">
        <v>213</v>
      </c>
    </row>
    <row r="108" spans="1:65" s="12" customFormat="1" ht="11.25" x14ac:dyDescent="0.2">
      <c r="B108" s="189"/>
      <c r="C108" s="190"/>
      <c r="D108" s="191" t="s">
        <v>153</v>
      </c>
      <c r="E108" s="192" t="s">
        <v>35</v>
      </c>
      <c r="F108" s="193" t="s">
        <v>167</v>
      </c>
      <c r="G108" s="190"/>
      <c r="H108" s="194">
        <v>2</v>
      </c>
      <c r="I108" s="195"/>
      <c r="J108" s="190"/>
      <c r="K108" s="190"/>
      <c r="L108" s="196"/>
      <c r="M108" s="197"/>
      <c r="N108" s="198"/>
      <c r="O108" s="198"/>
      <c r="P108" s="198"/>
      <c r="Q108" s="198"/>
      <c r="R108" s="198"/>
      <c r="S108" s="198"/>
      <c r="T108" s="199"/>
      <c r="AT108" s="200" t="s">
        <v>153</v>
      </c>
      <c r="AU108" s="200" t="s">
        <v>76</v>
      </c>
      <c r="AV108" s="12" t="s">
        <v>85</v>
      </c>
      <c r="AW108" s="12" t="s">
        <v>37</v>
      </c>
      <c r="AX108" s="12" t="s">
        <v>83</v>
      </c>
      <c r="AY108" s="200" t="s">
        <v>150</v>
      </c>
    </row>
    <row r="109" spans="1:65" s="2" customFormat="1" ht="24" customHeight="1" x14ac:dyDescent="0.2">
      <c r="A109" s="33"/>
      <c r="B109" s="34"/>
      <c r="C109" s="175" t="s">
        <v>215</v>
      </c>
      <c r="D109" s="175" t="s">
        <v>144</v>
      </c>
      <c r="E109" s="176" t="s">
        <v>216</v>
      </c>
      <c r="F109" s="177" t="s">
        <v>217</v>
      </c>
      <c r="G109" s="178" t="s">
        <v>147</v>
      </c>
      <c r="H109" s="179">
        <v>4</v>
      </c>
      <c r="I109" s="180"/>
      <c r="J109" s="181">
        <f>ROUND(I109*H109,2)</f>
        <v>0</v>
      </c>
      <c r="K109" s="177" t="s">
        <v>148</v>
      </c>
      <c r="L109" s="182"/>
      <c r="M109" s="183" t="s">
        <v>35</v>
      </c>
      <c r="N109" s="184" t="s">
        <v>47</v>
      </c>
      <c r="O109" s="63"/>
      <c r="P109" s="185">
        <f>O109*H109</f>
        <v>0</v>
      </c>
      <c r="Q109" s="185">
        <v>0.13804</v>
      </c>
      <c r="R109" s="185">
        <f>Q109*H109</f>
        <v>0.55215999999999998</v>
      </c>
      <c r="S109" s="185">
        <v>0</v>
      </c>
      <c r="T109" s="186">
        <f>S109*H109</f>
        <v>0</v>
      </c>
      <c r="U109" s="33"/>
      <c r="V109" s="33"/>
      <c r="W109" s="33"/>
      <c r="X109" s="33"/>
      <c r="Y109" s="33"/>
      <c r="Z109" s="33"/>
      <c r="AA109" s="33"/>
      <c r="AB109" s="33"/>
      <c r="AC109" s="33"/>
      <c r="AD109" s="33"/>
      <c r="AE109" s="33"/>
      <c r="AR109" s="187" t="s">
        <v>165</v>
      </c>
      <c r="AT109" s="187" t="s">
        <v>144</v>
      </c>
      <c r="AU109" s="187" t="s">
        <v>76</v>
      </c>
      <c r="AY109" s="16" t="s">
        <v>150</v>
      </c>
      <c r="BE109" s="188">
        <f>IF(N109="základní",J109,0)</f>
        <v>0</v>
      </c>
      <c r="BF109" s="188">
        <f>IF(N109="snížená",J109,0)</f>
        <v>0</v>
      </c>
      <c r="BG109" s="188">
        <f>IF(N109="zákl. přenesená",J109,0)</f>
        <v>0</v>
      </c>
      <c r="BH109" s="188">
        <f>IF(N109="sníž. přenesená",J109,0)</f>
        <v>0</v>
      </c>
      <c r="BI109" s="188">
        <f>IF(N109="nulová",J109,0)</f>
        <v>0</v>
      </c>
      <c r="BJ109" s="16" t="s">
        <v>83</v>
      </c>
      <c r="BK109" s="188">
        <f>ROUND(I109*H109,2)</f>
        <v>0</v>
      </c>
      <c r="BL109" s="16" t="s">
        <v>165</v>
      </c>
      <c r="BM109" s="187" t="s">
        <v>218</v>
      </c>
    </row>
    <row r="110" spans="1:65" s="12" customFormat="1" ht="11.25" x14ac:dyDescent="0.2">
      <c r="B110" s="189"/>
      <c r="C110" s="190"/>
      <c r="D110" s="191" t="s">
        <v>153</v>
      </c>
      <c r="E110" s="192" t="s">
        <v>35</v>
      </c>
      <c r="F110" s="193" t="s">
        <v>186</v>
      </c>
      <c r="G110" s="190"/>
      <c r="H110" s="194">
        <v>4</v>
      </c>
      <c r="I110" s="195"/>
      <c r="J110" s="190"/>
      <c r="K110" s="190"/>
      <c r="L110" s="196"/>
      <c r="M110" s="197"/>
      <c r="N110" s="198"/>
      <c r="O110" s="198"/>
      <c r="P110" s="198"/>
      <c r="Q110" s="198"/>
      <c r="R110" s="198"/>
      <c r="S110" s="198"/>
      <c r="T110" s="199"/>
      <c r="AT110" s="200" t="s">
        <v>153</v>
      </c>
      <c r="AU110" s="200" t="s">
        <v>76</v>
      </c>
      <c r="AV110" s="12" t="s">
        <v>85</v>
      </c>
      <c r="AW110" s="12" t="s">
        <v>37</v>
      </c>
      <c r="AX110" s="12" t="s">
        <v>83</v>
      </c>
      <c r="AY110" s="200" t="s">
        <v>150</v>
      </c>
    </row>
    <row r="111" spans="1:65" s="2" customFormat="1" ht="24" customHeight="1" x14ac:dyDescent="0.2">
      <c r="A111" s="33"/>
      <c r="B111" s="34"/>
      <c r="C111" s="175" t="s">
        <v>219</v>
      </c>
      <c r="D111" s="175" t="s">
        <v>144</v>
      </c>
      <c r="E111" s="176" t="s">
        <v>220</v>
      </c>
      <c r="F111" s="177" t="s">
        <v>221</v>
      </c>
      <c r="G111" s="178" t="s">
        <v>147</v>
      </c>
      <c r="H111" s="179">
        <v>2</v>
      </c>
      <c r="I111" s="180"/>
      <c r="J111" s="181">
        <f>ROUND(I111*H111,2)</f>
        <v>0</v>
      </c>
      <c r="K111" s="177" t="s">
        <v>148</v>
      </c>
      <c r="L111" s="182"/>
      <c r="M111" s="183" t="s">
        <v>35</v>
      </c>
      <c r="N111" s="184" t="s">
        <v>47</v>
      </c>
      <c r="O111" s="63"/>
      <c r="P111" s="185">
        <f>O111*H111</f>
        <v>0</v>
      </c>
      <c r="Q111" s="185">
        <v>0.14177000000000001</v>
      </c>
      <c r="R111" s="185">
        <f>Q111*H111</f>
        <v>0.28354000000000001</v>
      </c>
      <c r="S111" s="185">
        <v>0</v>
      </c>
      <c r="T111" s="186">
        <f>S111*H111</f>
        <v>0</v>
      </c>
      <c r="U111" s="33"/>
      <c r="V111" s="33"/>
      <c r="W111" s="33"/>
      <c r="X111" s="33"/>
      <c r="Y111" s="33"/>
      <c r="Z111" s="33"/>
      <c r="AA111" s="33"/>
      <c r="AB111" s="33"/>
      <c r="AC111" s="33"/>
      <c r="AD111" s="33"/>
      <c r="AE111" s="33"/>
      <c r="AR111" s="187" t="s">
        <v>165</v>
      </c>
      <c r="AT111" s="187" t="s">
        <v>144</v>
      </c>
      <c r="AU111" s="187" t="s">
        <v>76</v>
      </c>
      <c r="AY111" s="16" t="s">
        <v>150</v>
      </c>
      <c r="BE111" s="188">
        <f>IF(N111="základní",J111,0)</f>
        <v>0</v>
      </c>
      <c r="BF111" s="188">
        <f>IF(N111="snížená",J111,0)</f>
        <v>0</v>
      </c>
      <c r="BG111" s="188">
        <f>IF(N111="zákl. přenesená",J111,0)</f>
        <v>0</v>
      </c>
      <c r="BH111" s="188">
        <f>IF(N111="sníž. přenesená",J111,0)</f>
        <v>0</v>
      </c>
      <c r="BI111" s="188">
        <f>IF(N111="nulová",J111,0)</f>
        <v>0</v>
      </c>
      <c r="BJ111" s="16" t="s">
        <v>83</v>
      </c>
      <c r="BK111" s="188">
        <f>ROUND(I111*H111,2)</f>
        <v>0</v>
      </c>
      <c r="BL111" s="16" t="s">
        <v>165</v>
      </c>
      <c r="BM111" s="187" t="s">
        <v>222</v>
      </c>
    </row>
    <row r="112" spans="1:65" s="12" customFormat="1" ht="11.25" x14ac:dyDescent="0.2">
      <c r="B112" s="189"/>
      <c r="C112" s="190"/>
      <c r="D112" s="191" t="s">
        <v>153</v>
      </c>
      <c r="E112" s="192" t="s">
        <v>35</v>
      </c>
      <c r="F112" s="193" t="s">
        <v>167</v>
      </c>
      <c r="G112" s="190"/>
      <c r="H112" s="194">
        <v>2</v>
      </c>
      <c r="I112" s="195"/>
      <c r="J112" s="190"/>
      <c r="K112" s="190"/>
      <c r="L112" s="196"/>
      <c r="M112" s="197"/>
      <c r="N112" s="198"/>
      <c r="O112" s="198"/>
      <c r="P112" s="198"/>
      <c r="Q112" s="198"/>
      <c r="R112" s="198"/>
      <c r="S112" s="198"/>
      <c r="T112" s="199"/>
      <c r="AT112" s="200" t="s">
        <v>153</v>
      </c>
      <c r="AU112" s="200" t="s">
        <v>76</v>
      </c>
      <c r="AV112" s="12" t="s">
        <v>85</v>
      </c>
      <c r="AW112" s="12" t="s">
        <v>37</v>
      </c>
      <c r="AX112" s="12" t="s">
        <v>83</v>
      </c>
      <c r="AY112" s="200" t="s">
        <v>150</v>
      </c>
    </row>
    <row r="113" spans="1:65" s="2" customFormat="1" ht="24" customHeight="1" x14ac:dyDescent="0.2">
      <c r="A113" s="33"/>
      <c r="B113" s="34"/>
      <c r="C113" s="175" t="s">
        <v>223</v>
      </c>
      <c r="D113" s="175" t="s">
        <v>144</v>
      </c>
      <c r="E113" s="176" t="s">
        <v>224</v>
      </c>
      <c r="F113" s="177" t="s">
        <v>225</v>
      </c>
      <c r="G113" s="178" t="s">
        <v>147</v>
      </c>
      <c r="H113" s="179">
        <v>4</v>
      </c>
      <c r="I113" s="180"/>
      <c r="J113" s="181">
        <f>ROUND(I113*H113,2)</f>
        <v>0</v>
      </c>
      <c r="K113" s="177" t="s">
        <v>148</v>
      </c>
      <c r="L113" s="182"/>
      <c r="M113" s="183" t="s">
        <v>35</v>
      </c>
      <c r="N113" s="184" t="s">
        <v>47</v>
      </c>
      <c r="O113" s="63"/>
      <c r="P113" s="185">
        <f>O113*H113</f>
        <v>0</v>
      </c>
      <c r="Q113" s="185">
        <v>0.14549999999999999</v>
      </c>
      <c r="R113" s="185">
        <f>Q113*H113</f>
        <v>0.58199999999999996</v>
      </c>
      <c r="S113" s="185">
        <v>0</v>
      </c>
      <c r="T113" s="186">
        <f>S113*H113</f>
        <v>0</v>
      </c>
      <c r="U113" s="33"/>
      <c r="V113" s="33"/>
      <c r="W113" s="33"/>
      <c r="X113" s="33"/>
      <c r="Y113" s="33"/>
      <c r="Z113" s="33"/>
      <c r="AA113" s="33"/>
      <c r="AB113" s="33"/>
      <c r="AC113" s="33"/>
      <c r="AD113" s="33"/>
      <c r="AE113" s="33"/>
      <c r="AR113" s="187" t="s">
        <v>165</v>
      </c>
      <c r="AT113" s="187" t="s">
        <v>144</v>
      </c>
      <c r="AU113" s="187" t="s">
        <v>76</v>
      </c>
      <c r="AY113" s="16" t="s">
        <v>150</v>
      </c>
      <c r="BE113" s="188">
        <f>IF(N113="základní",J113,0)</f>
        <v>0</v>
      </c>
      <c r="BF113" s="188">
        <f>IF(N113="snížená",J113,0)</f>
        <v>0</v>
      </c>
      <c r="BG113" s="188">
        <f>IF(N113="zákl. přenesená",J113,0)</f>
        <v>0</v>
      </c>
      <c r="BH113" s="188">
        <f>IF(N113="sníž. přenesená",J113,0)</f>
        <v>0</v>
      </c>
      <c r="BI113" s="188">
        <f>IF(N113="nulová",J113,0)</f>
        <v>0</v>
      </c>
      <c r="BJ113" s="16" t="s">
        <v>83</v>
      </c>
      <c r="BK113" s="188">
        <f>ROUND(I113*H113,2)</f>
        <v>0</v>
      </c>
      <c r="BL113" s="16" t="s">
        <v>165</v>
      </c>
      <c r="BM113" s="187" t="s">
        <v>226</v>
      </c>
    </row>
    <row r="114" spans="1:65" s="12" customFormat="1" ht="11.25" x14ac:dyDescent="0.2">
      <c r="B114" s="189"/>
      <c r="C114" s="190"/>
      <c r="D114" s="191" t="s">
        <v>153</v>
      </c>
      <c r="E114" s="192" t="s">
        <v>35</v>
      </c>
      <c r="F114" s="193" t="s">
        <v>186</v>
      </c>
      <c r="G114" s="190"/>
      <c r="H114" s="194">
        <v>4</v>
      </c>
      <c r="I114" s="195"/>
      <c r="J114" s="190"/>
      <c r="K114" s="190"/>
      <c r="L114" s="196"/>
      <c r="M114" s="197"/>
      <c r="N114" s="198"/>
      <c r="O114" s="198"/>
      <c r="P114" s="198"/>
      <c r="Q114" s="198"/>
      <c r="R114" s="198"/>
      <c r="S114" s="198"/>
      <c r="T114" s="199"/>
      <c r="AT114" s="200" t="s">
        <v>153</v>
      </c>
      <c r="AU114" s="200" t="s">
        <v>76</v>
      </c>
      <c r="AV114" s="12" t="s">
        <v>85</v>
      </c>
      <c r="AW114" s="12" t="s">
        <v>37</v>
      </c>
      <c r="AX114" s="12" t="s">
        <v>83</v>
      </c>
      <c r="AY114" s="200" t="s">
        <v>150</v>
      </c>
    </row>
    <row r="115" spans="1:65" s="2" customFormat="1" ht="24" customHeight="1" x14ac:dyDescent="0.2">
      <c r="A115" s="33"/>
      <c r="B115" s="34"/>
      <c r="C115" s="175" t="s">
        <v>227</v>
      </c>
      <c r="D115" s="175" t="s">
        <v>144</v>
      </c>
      <c r="E115" s="176" t="s">
        <v>228</v>
      </c>
      <c r="F115" s="177" t="s">
        <v>229</v>
      </c>
      <c r="G115" s="178" t="s">
        <v>147</v>
      </c>
      <c r="H115" s="179">
        <v>2</v>
      </c>
      <c r="I115" s="180"/>
      <c r="J115" s="181">
        <f>ROUND(I115*H115,2)</f>
        <v>0</v>
      </c>
      <c r="K115" s="177" t="s">
        <v>148</v>
      </c>
      <c r="L115" s="182"/>
      <c r="M115" s="183" t="s">
        <v>35</v>
      </c>
      <c r="N115" s="184" t="s">
        <v>47</v>
      </c>
      <c r="O115" s="63"/>
      <c r="P115" s="185">
        <f>O115*H115</f>
        <v>0</v>
      </c>
      <c r="Q115" s="185">
        <v>0.14923</v>
      </c>
      <c r="R115" s="185">
        <f>Q115*H115</f>
        <v>0.29846</v>
      </c>
      <c r="S115" s="185">
        <v>0</v>
      </c>
      <c r="T115" s="186">
        <f>S115*H115</f>
        <v>0</v>
      </c>
      <c r="U115" s="33"/>
      <c r="V115" s="33"/>
      <c r="W115" s="33"/>
      <c r="X115" s="33"/>
      <c r="Y115" s="33"/>
      <c r="Z115" s="33"/>
      <c r="AA115" s="33"/>
      <c r="AB115" s="33"/>
      <c r="AC115" s="33"/>
      <c r="AD115" s="33"/>
      <c r="AE115" s="33"/>
      <c r="AR115" s="187" t="s">
        <v>165</v>
      </c>
      <c r="AT115" s="187" t="s">
        <v>144</v>
      </c>
      <c r="AU115" s="187" t="s">
        <v>76</v>
      </c>
      <c r="AY115" s="16" t="s">
        <v>150</v>
      </c>
      <c r="BE115" s="188">
        <f>IF(N115="základní",J115,0)</f>
        <v>0</v>
      </c>
      <c r="BF115" s="188">
        <f>IF(N115="snížená",J115,0)</f>
        <v>0</v>
      </c>
      <c r="BG115" s="188">
        <f>IF(N115="zákl. přenesená",J115,0)</f>
        <v>0</v>
      </c>
      <c r="BH115" s="188">
        <f>IF(N115="sníž. přenesená",J115,0)</f>
        <v>0</v>
      </c>
      <c r="BI115" s="188">
        <f>IF(N115="nulová",J115,0)</f>
        <v>0</v>
      </c>
      <c r="BJ115" s="16" t="s">
        <v>83</v>
      </c>
      <c r="BK115" s="188">
        <f>ROUND(I115*H115,2)</f>
        <v>0</v>
      </c>
      <c r="BL115" s="16" t="s">
        <v>165</v>
      </c>
      <c r="BM115" s="187" t="s">
        <v>230</v>
      </c>
    </row>
    <row r="116" spans="1:65" s="12" customFormat="1" ht="11.25" x14ac:dyDescent="0.2">
      <c r="B116" s="189"/>
      <c r="C116" s="190"/>
      <c r="D116" s="191" t="s">
        <v>153</v>
      </c>
      <c r="E116" s="192" t="s">
        <v>35</v>
      </c>
      <c r="F116" s="193" t="s">
        <v>167</v>
      </c>
      <c r="G116" s="190"/>
      <c r="H116" s="194">
        <v>2</v>
      </c>
      <c r="I116" s="195"/>
      <c r="J116" s="190"/>
      <c r="K116" s="190"/>
      <c r="L116" s="196"/>
      <c r="M116" s="197"/>
      <c r="N116" s="198"/>
      <c r="O116" s="198"/>
      <c r="P116" s="198"/>
      <c r="Q116" s="198"/>
      <c r="R116" s="198"/>
      <c r="S116" s="198"/>
      <c r="T116" s="199"/>
      <c r="AT116" s="200" t="s">
        <v>153</v>
      </c>
      <c r="AU116" s="200" t="s">
        <v>76</v>
      </c>
      <c r="AV116" s="12" t="s">
        <v>85</v>
      </c>
      <c r="AW116" s="12" t="s">
        <v>37</v>
      </c>
      <c r="AX116" s="12" t="s">
        <v>83</v>
      </c>
      <c r="AY116" s="200" t="s">
        <v>150</v>
      </c>
    </row>
    <row r="117" spans="1:65" s="2" customFormat="1" ht="24" customHeight="1" x14ac:dyDescent="0.2">
      <c r="A117" s="33"/>
      <c r="B117" s="34"/>
      <c r="C117" s="175" t="s">
        <v>231</v>
      </c>
      <c r="D117" s="175" t="s">
        <v>144</v>
      </c>
      <c r="E117" s="176" t="s">
        <v>232</v>
      </c>
      <c r="F117" s="177" t="s">
        <v>233</v>
      </c>
      <c r="G117" s="178" t="s">
        <v>147</v>
      </c>
      <c r="H117" s="179">
        <v>4</v>
      </c>
      <c r="I117" s="180"/>
      <c r="J117" s="181">
        <f>ROUND(I117*H117,2)</f>
        <v>0</v>
      </c>
      <c r="K117" s="177" t="s">
        <v>148</v>
      </c>
      <c r="L117" s="182"/>
      <c r="M117" s="183" t="s">
        <v>35</v>
      </c>
      <c r="N117" s="184" t="s">
        <v>47</v>
      </c>
      <c r="O117" s="63"/>
      <c r="P117" s="185">
        <f>O117*H117</f>
        <v>0</v>
      </c>
      <c r="Q117" s="185">
        <v>0.15296000000000001</v>
      </c>
      <c r="R117" s="185">
        <f>Q117*H117</f>
        <v>0.61184000000000005</v>
      </c>
      <c r="S117" s="185">
        <v>0</v>
      </c>
      <c r="T117" s="186">
        <f>S117*H117</f>
        <v>0</v>
      </c>
      <c r="U117" s="33"/>
      <c r="V117" s="33"/>
      <c r="W117" s="33"/>
      <c r="X117" s="33"/>
      <c r="Y117" s="33"/>
      <c r="Z117" s="33"/>
      <c r="AA117" s="33"/>
      <c r="AB117" s="33"/>
      <c r="AC117" s="33"/>
      <c r="AD117" s="33"/>
      <c r="AE117" s="33"/>
      <c r="AR117" s="187" t="s">
        <v>165</v>
      </c>
      <c r="AT117" s="187" t="s">
        <v>144</v>
      </c>
      <c r="AU117" s="187" t="s">
        <v>76</v>
      </c>
      <c r="AY117" s="16" t="s">
        <v>150</v>
      </c>
      <c r="BE117" s="188">
        <f>IF(N117="základní",J117,0)</f>
        <v>0</v>
      </c>
      <c r="BF117" s="188">
        <f>IF(N117="snížená",J117,0)</f>
        <v>0</v>
      </c>
      <c r="BG117" s="188">
        <f>IF(N117="zákl. přenesená",J117,0)</f>
        <v>0</v>
      </c>
      <c r="BH117" s="188">
        <f>IF(N117="sníž. přenesená",J117,0)</f>
        <v>0</v>
      </c>
      <c r="BI117" s="188">
        <f>IF(N117="nulová",J117,0)</f>
        <v>0</v>
      </c>
      <c r="BJ117" s="16" t="s">
        <v>83</v>
      </c>
      <c r="BK117" s="188">
        <f>ROUND(I117*H117,2)</f>
        <v>0</v>
      </c>
      <c r="BL117" s="16" t="s">
        <v>165</v>
      </c>
      <c r="BM117" s="187" t="s">
        <v>234</v>
      </c>
    </row>
    <row r="118" spans="1:65" s="12" customFormat="1" ht="11.25" x14ac:dyDescent="0.2">
      <c r="B118" s="189"/>
      <c r="C118" s="190"/>
      <c r="D118" s="191" t="s">
        <v>153</v>
      </c>
      <c r="E118" s="192" t="s">
        <v>35</v>
      </c>
      <c r="F118" s="193" t="s">
        <v>186</v>
      </c>
      <c r="G118" s="190"/>
      <c r="H118" s="194">
        <v>4</v>
      </c>
      <c r="I118" s="195"/>
      <c r="J118" s="190"/>
      <c r="K118" s="190"/>
      <c r="L118" s="196"/>
      <c r="M118" s="197"/>
      <c r="N118" s="198"/>
      <c r="O118" s="198"/>
      <c r="P118" s="198"/>
      <c r="Q118" s="198"/>
      <c r="R118" s="198"/>
      <c r="S118" s="198"/>
      <c r="T118" s="199"/>
      <c r="AT118" s="200" t="s">
        <v>153</v>
      </c>
      <c r="AU118" s="200" t="s">
        <v>76</v>
      </c>
      <c r="AV118" s="12" t="s">
        <v>85</v>
      </c>
      <c r="AW118" s="12" t="s">
        <v>37</v>
      </c>
      <c r="AX118" s="12" t="s">
        <v>83</v>
      </c>
      <c r="AY118" s="200" t="s">
        <v>150</v>
      </c>
    </row>
    <row r="119" spans="1:65" s="2" customFormat="1" ht="24" customHeight="1" x14ac:dyDescent="0.2">
      <c r="A119" s="33"/>
      <c r="B119" s="34"/>
      <c r="C119" s="175" t="s">
        <v>235</v>
      </c>
      <c r="D119" s="175" t="s">
        <v>144</v>
      </c>
      <c r="E119" s="176" t="s">
        <v>236</v>
      </c>
      <c r="F119" s="177" t="s">
        <v>237</v>
      </c>
      <c r="G119" s="178" t="s">
        <v>147</v>
      </c>
      <c r="H119" s="179">
        <v>2</v>
      </c>
      <c r="I119" s="180"/>
      <c r="J119" s="181">
        <f>ROUND(I119*H119,2)</f>
        <v>0</v>
      </c>
      <c r="K119" s="177" t="s">
        <v>148</v>
      </c>
      <c r="L119" s="182"/>
      <c r="M119" s="183" t="s">
        <v>35</v>
      </c>
      <c r="N119" s="184" t="s">
        <v>47</v>
      </c>
      <c r="O119" s="63"/>
      <c r="P119" s="185">
        <f>O119*H119</f>
        <v>0</v>
      </c>
      <c r="Q119" s="185">
        <v>0.15669</v>
      </c>
      <c r="R119" s="185">
        <f>Q119*H119</f>
        <v>0.31337999999999999</v>
      </c>
      <c r="S119" s="185">
        <v>0</v>
      </c>
      <c r="T119" s="186">
        <f>S119*H119</f>
        <v>0</v>
      </c>
      <c r="U119" s="33"/>
      <c r="V119" s="33"/>
      <c r="W119" s="33"/>
      <c r="X119" s="33"/>
      <c r="Y119" s="33"/>
      <c r="Z119" s="33"/>
      <c r="AA119" s="33"/>
      <c r="AB119" s="33"/>
      <c r="AC119" s="33"/>
      <c r="AD119" s="33"/>
      <c r="AE119" s="33"/>
      <c r="AR119" s="187" t="s">
        <v>165</v>
      </c>
      <c r="AT119" s="187" t="s">
        <v>144</v>
      </c>
      <c r="AU119" s="187" t="s">
        <v>76</v>
      </c>
      <c r="AY119" s="16" t="s">
        <v>150</v>
      </c>
      <c r="BE119" s="188">
        <f>IF(N119="základní",J119,0)</f>
        <v>0</v>
      </c>
      <c r="BF119" s="188">
        <f>IF(N119="snížená",J119,0)</f>
        <v>0</v>
      </c>
      <c r="BG119" s="188">
        <f>IF(N119="zákl. přenesená",J119,0)</f>
        <v>0</v>
      </c>
      <c r="BH119" s="188">
        <f>IF(N119="sníž. přenesená",J119,0)</f>
        <v>0</v>
      </c>
      <c r="BI119" s="188">
        <f>IF(N119="nulová",J119,0)</f>
        <v>0</v>
      </c>
      <c r="BJ119" s="16" t="s">
        <v>83</v>
      </c>
      <c r="BK119" s="188">
        <f>ROUND(I119*H119,2)</f>
        <v>0</v>
      </c>
      <c r="BL119" s="16" t="s">
        <v>165</v>
      </c>
      <c r="BM119" s="187" t="s">
        <v>238</v>
      </c>
    </row>
    <row r="120" spans="1:65" s="12" customFormat="1" ht="11.25" x14ac:dyDescent="0.2">
      <c r="B120" s="189"/>
      <c r="C120" s="190"/>
      <c r="D120" s="191" t="s">
        <v>153</v>
      </c>
      <c r="E120" s="192" t="s">
        <v>35</v>
      </c>
      <c r="F120" s="193" t="s">
        <v>167</v>
      </c>
      <c r="G120" s="190"/>
      <c r="H120" s="194">
        <v>2</v>
      </c>
      <c r="I120" s="195"/>
      <c r="J120" s="190"/>
      <c r="K120" s="190"/>
      <c r="L120" s="196"/>
      <c r="M120" s="197"/>
      <c r="N120" s="198"/>
      <c r="O120" s="198"/>
      <c r="P120" s="198"/>
      <c r="Q120" s="198"/>
      <c r="R120" s="198"/>
      <c r="S120" s="198"/>
      <c r="T120" s="199"/>
      <c r="AT120" s="200" t="s">
        <v>153</v>
      </c>
      <c r="AU120" s="200" t="s">
        <v>76</v>
      </c>
      <c r="AV120" s="12" t="s">
        <v>85</v>
      </c>
      <c r="AW120" s="12" t="s">
        <v>37</v>
      </c>
      <c r="AX120" s="12" t="s">
        <v>83</v>
      </c>
      <c r="AY120" s="200" t="s">
        <v>150</v>
      </c>
    </row>
    <row r="121" spans="1:65" s="2" customFormat="1" ht="24" customHeight="1" x14ac:dyDescent="0.2">
      <c r="A121" s="33"/>
      <c r="B121" s="34"/>
      <c r="C121" s="175" t="s">
        <v>239</v>
      </c>
      <c r="D121" s="175" t="s">
        <v>144</v>
      </c>
      <c r="E121" s="176" t="s">
        <v>240</v>
      </c>
      <c r="F121" s="177" t="s">
        <v>241</v>
      </c>
      <c r="G121" s="178" t="s">
        <v>147</v>
      </c>
      <c r="H121" s="179">
        <v>8</v>
      </c>
      <c r="I121" s="180"/>
      <c r="J121" s="181">
        <f>ROUND(I121*H121,2)</f>
        <v>0</v>
      </c>
      <c r="K121" s="177" t="s">
        <v>148</v>
      </c>
      <c r="L121" s="182"/>
      <c r="M121" s="183" t="s">
        <v>35</v>
      </c>
      <c r="N121" s="184" t="s">
        <v>47</v>
      </c>
      <c r="O121" s="63"/>
      <c r="P121" s="185">
        <f>O121*H121</f>
        <v>0</v>
      </c>
      <c r="Q121" s="185">
        <v>0.16042000000000001</v>
      </c>
      <c r="R121" s="185">
        <f>Q121*H121</f>
        <v>1.2833600000000001</v>
      </c>
      <c r="S121" s="185">
        <v>0</v>
      </c>
      <c r="T121" s="186">
        <f>S121*H121</f>
        <v>0</v>
      </c>
      <c r="U121" s="33"/>
      <c r="V121" s="33"/>
      <c r="W121" s="33"/>
      <c r="X121" s="33"/>
      <c r="Y121" s="33"/>
      <c r="Z121" s="33"/>
      <c r="AA121" s="33"/>
      <c r="AB121" s="33"/>
      <c r="AC121" s="33"/>
      <c r="AD121" s="33"/>
      <c r="AE121" s="33"/>
      <c r="AR121" s="187" t="s">
        <v>165</v>
      </c>
      <c r="AT121" s="187" t="s">
        <v>144</v>
      </c>
      <c r="AU121" s="187" t="s">
        <v>76</v>
      </c>
      <c r="AY121" s="16" t="s">
        <v>150</v>
      </c>
      <c r="BE121" s="188">
        <f>IF(N121="základní",J121,0)</f>
        <v>0</v>
      </c>
      <c r="BF121" s="188">
        <f>IF(N121="snížená",J121,0)</f>
        <v>0</v>
      </c>
      <c r="BG121" s="188">
        <f>IF(N121="zákl. přenesená",J121,0)</f>
        <v>0</v>
      </c>
      <c r="BH121" s="188">
        <f>IF(N121="sníž. přenesená",J121,0)</f>
        <v>0</v>
      </c>
      <c r="BI121" s="188">
        <f>IF(N121="nulová",J121,0)</f>
        <v>0</v>
      </c>
      <c r="BJ121" s="16" t="s">
        <v>83</v>
      </c>
      <c r="BK121" s="188">
        <f>ROUND(I121*H121,2)</f>
        <v>0</v>
      </c>
      <c r="BL121" s="16" t="s">
        <v>165</v>
      </c>
      <c r="BM121" s="187" t="s">
        <v>242</v>
      </c>
    </row>
    <row r="122" spans="1:65" s="12" customFormat="1" ht="11.25" x14ac:dyDescent="0.2">
      <c r="B122" s="189"/>
      <c r="C122" s="190"/>
      <c r="D122" s="191" t="s">
        <v>153</v>
      </c>
      <c r="E122" s="192" t="s">
        <v>35</v>
      </c>
      <c r="F122" s="193" t="s">
        <v>369</v>
      </c>
      <c r="G122" s="190"/>
      <c r="H122" s="194">
        <v>8</v>
      </c>
      <c r="I122" s="195"/>
      <c r="J122" s="190"/>
      <c r="K122" s="190"/>
      <c r="L122" s="196"/>
      <c r="M122" s="197"/>
      <c r="N122" s="198"/>
      <c r="O122" s="198"/>
      <c r="P122" s="198"/>
      <c r="Q122" s="198"/>
      <c r="R122" s="198"/>
      <c r="S122" s="198"/>
      <c r="T122" s="199"/>
      <c r="AT122" s="200" t="s">
        <v>153</v>
      </c>
      <c r="AU122" s="200" t="s">
        <v>76</v>
      </c>
      <c r="AV122" s="12" t="s">
        <v>85</v>
      </c>
      <c r="AW122" s="12" t="s">
        <v>37</v>
      </c>
      <c r="AX122" s="12" t="s">
        <v>83</v>
      </c>
      <c r="AY122" s="200" t="s">
        <v>150</v>
      </c>
    </row>
    <row r="123" spans="1:65" s="2" customFormat="1" ht="24" customHeight="1" x14ac:dyDescent="0.2">
      <c r="A123" s="33"/>
      <c r="B123" s="34"/>
      <c r="C123" s="175" t="s">
        <v>243</v>
      </c>
      <c r="D123" s="175" t="s">
        <v>144</v>
      </c>
      <c r="E123" s="176" t="s">
        <v>244</v>
      </c>
      <c r="F123" s="177" t="s">
        <v>245</v>
      </c>
      <c r="G123" s="178" t="s">
        <v>147</v>
      </c>
      <c r="H123" s="179">
        <v>6</v>
      </c>
      <c r="I123" s="180"/>
      <c r="J123" s="181">
        <f>ROUND(I123*H123,2)</f>
        <v>0</v>
      </c>
      <c r="K123" s="177" t="s">
        <v>148</v>
      </c>
      <c r="L123" s="182"/>
      <c r="M123" s="183" t="s">
        <v>35</v>
      </c>
      <c r="N123" s="184" t="s">
        <v>47</v>
      </c>
      <c r="O123" s="63"/>
      <c r="P123" s="185">
        <f>O123*H123</f>
        <v>0</v>
      </c>
      <c r="Q123" s="185">
        <v>0.16414999999999999</v>
      </c>
      <c r="R123" s="185">
        <f>Q123*H123</f>
        <v>0.98489999999999989</v>
      </c>
      <c r="S123" s="185">
        <v>0</v>
      </c>
      <c r="T123" s="186">
        <f>S123*H123</f>
        <v>0</v>
      </c>
      <c r="U123" s="33"/>
      <c r="V123" s="33"/>
      <c r="W123" s="33"/>
      <c r="X123" s="33"/>
      <c r="Y123" s="33"/>
      <c r="Z123" s="33"/>
      <c r="AA123" s="33"/>
      <c r="AB123" s="33"/>
      <c r="AC123" s="33"/>
      <c r="AD123" s="33"/>
      <c r="AE123" s="33"/>
      <c r="AR123" s="187" t="s">
        <v>165</v>
      </c>
      <c r="AT123" s="187" t="s">
        <v>144</v>
      </c>
      <c r="AU123" s="187" t="s">
        <v>76</v>
      </c>
      <c r="AY123" s="16" t="s">
        <v>150</v>
      </c>
      <c r="BE123" s="188">
        <f>IF(N123="základní",J123,0)</f>
        <v>0</v>
      </c>
      <c r="BF123" s="188">
        <f>IF(N123="snížená",J123,0)</f>
        <v>0</v>
      </c>
      <c r="BG123" s="188">
        <f>IF(N123="zákl. přenesená",J123,0)</f>
        <v>0</v>
      </c>
      <c r="BH123" s="188">
        <f>IF(N123="sníž. přenesená",J123,0)</f>
        <v>0</v>
      </c>
      <c r="BI123" s="188">
        <f>IF(N123="nulová",J123,0)</f>
        <v>0</v>
      </c>
      <c r="BJ123" s="16" t="s">
        <v>83</v>
      </c>
      <c r="BK123" s="188">
        <f>ROUND(I123*H123,2)</f>
        <v>0</v>
      </c>
      <c r="BL123" s="16" t="s">
        <v>165</v>
      </c>
      <c r="BM123" s="187" t="s">
        <v>246</v>
      </c>
    </row>
    <row r="124" spans="1:65" s="12" customFormat="1" ht="11.25" x14ac:dyDescent="0.2">
      <c r="B124" s="189"/>
      <c r="C124" s="190"/>
      <c r="D124" s="191" t="s">
        <v>153</v>
      </c>
      <c r="E124" s="192" t="s">
        <v>35</v>
      </c>
      <c r="F124" s="193" t="s">
        <v>177</v>
      </c>
      <c r="G124" s="190"/>
      <c r="H124" s="194">
        <v>6</v>
      </c>
      <c r="I124" s="195"/>
      <c r="J124" s="190"/>
      <c r="K124" s="190"/>
      <c r="L124" s="196"/>
      <c r="M124" s="197"/>
      <c r="N124" s="198"/>
      <c r="O124" s="198"/>
      <c r="P124" s="198"/>
      <c r="Q124" s="198"/>
      <c r="R124" s="198"/>
      <c r="S124" s="198"/>
      <c r="T124" s="199"/>
      <c r="AT124" s="200" t="s">
        <v>153</v>
      </c>
      <c r="AU124" s="200" t="s">
        <v>76</v>
      </c>
      <c r="AV124" s="12" t="s">
        <v>85</v>
      </c>
      <c r="AW124" s="12" t="s">
        <v>37</v>
      </c>
      <c r="AX124" s="12" t="s">
        <v>83</v>
      </c>
      <c r="AY124" s="200" t="s">
        <v>150</v>
      </c>
    </row>
    <row r="125" spans="1:65" s="2" customFormat="1" ht="24" customHeight="1" x14ac:dyDescent="0.2">
      <c r="A125" s="33"/>
      <c r="B125" s="34"/>
      <c r="C125" s="175" t="s">
        <v>247</v>
      </c>
      <c r="D125" s="175" t="s">
        <v>144</v>
      </c>
      <c r="E125" s="176" t="s">
        <v>248</v>
      </c>
      <c r="F125" s="177" t="s">
        <v>249</v>
      </c>
      <c r="G125" s="178" t="s">
        <v>147</v>
      </c>
      <c r="H125" s="179">
        <v>6</v>
      </c>
      <c r="I125" s="180"/>
      <c r="J125" s="181">
        <f>ROUND(I125*H125,2)</f>
        <v>0</v>
      </c>
      <c r="K125" s="177" t="s">
        <v>148</v>
      </c>
      <c r="L125" s="182"/>
      <c r="M125" s="183" t="s">
        <v>35</v>
      </c>
      <c r="N125" s="184" t="s">
        <v>47</v>
      </c>
      <c r="O125" s="63"/>
      <c r="P125" s="185">
        <f>O125*H125</f>
        <v>0</v>
      </c>
      <c r="Q125" s="185">
        <v>0.16788</v>
      </c>
      <c r="R125" s="185">
        <f>Q125*H125</f>
        <v>1.00728</v>
      </c>
      <c r="S125" s="185">
        <v>0</v>
      </c>
      <c r="T125" s="186">
        <f>S125*H125</f>
        <v>0</v>
      </c>
      <c r="U125" s="33"/>
      <c r="V125" s="33"/>
      <c r="W125" s="33"/>
      <c r="X125" s="33"/>
      <c r="Y125" s="33"/>
      <c r="Z125" s="33"/>
      <c r="AA125" s="33"/>
      <c r="AB125" s="33"/>
      <c r="AC125" s="33"/>
      <c r="AD125" s="33"/>
      <c r="AE125" s="33"/>
      <c r="AR125" s="187" t="s">
        <v>165</v>
      </c>
      <c r="AT125" s="187" t="s">
        <v>144</v>
      </c>
      <c r="AU125" s="187" t="s">
        <v>76</v>
      </c>
      <c r="AY125" s="16" t="s">
        <v>150</v>
      </c>
      <c r="BE125" s="188">
        <f>IF(N125="základní",J125,0)</f>
        <v>0</v>
      </c>
      <c r="BF125" s="188">
        <f>IF(N125="snížená",J125,0)</f>
        <v>0</v>
      </c>
      <c r="BG125" s="188">
        <f>IF(N125="zákl. přenesená",J125,0)</f>
        <v>0</v>
      </c>
      <c r="BH125" s="188">
        <f>IF(N125="sníž. přenesená",J125,0)</f>
        <v>0</v>
      </c>
      <c r="BI125" s="188">
        <f>IF(N125="nulová",J125,0)</f>
        <v>0</v>
      </c>
      <c r="BJ125" s="16" t="s">
        <v>83</v>
      </c>
      <c r="BK125" s="188">
        <f>ROUND(I125*H125,2)</f>
        <v>0</v>
      </c>
      <c r="BL125" s="16" t="s">
        <v>165</v>
      </c>
      <c r="BM125" s="187" t="s">
        <v>250</v>
      </c>
    </row>
    <row r="126" spans="1:65" s="12" customFormat="1" ht="11.25" x14ac:dyDescent="0.2">
      <c r="B126" s="189"/>
      <c r="C126" s="190"/>
      <c r="D126" s="191" t="s">
        <v>153</v>
      </c>
      <c r="E126" s="192" t="s">
        <v>35</v>
      </c>
      <c r="F126" s="193" t="s">
        <v>177</v>
      </c>
      <c r="G126" s="190"/>
      <c r="H126" s="194">
        <v>6</v>
      </c>
      <c r="I126" s="195"/>
      <c r="J126" s="190"/>
      <c r="K126" s="190"/>
      <c r="L126" s="196"/>
      <c r="M126" s="197"/>
      <c r="N126" s="198"/>
      <c r="O126" s="198"/>
      <c r="P126" s="198"/>
      <c r="Q126" s="198"/>
      <c r="R126" s="198"/>
      <c r="S126" s="198"/>
      <c r="T126" s="199"/>
      <c r="AT126" s="200" t="s">
        <v>153</v>
      </c>
      <c r="AU126" s="200" t="s">
        <v>76</v>
      </c>
      <c r="AV126" s="12" t="s">
        <v>85</v>
      </c>
      <c r="AW126" s="12" t="s">
        <v>37</v>
      </c>
      <c r="AX126" s="12" t="s">
        <v>83</v>
      </c>
      <c r="AY126" s="200" t="s">
        <v>150</v>
      </c>
    </row>
    <row r="127" spans="1:65" s="2" customFormat="1" ht="24" customHeight="1" x14ac:dyDescent="0.2">
      <c r="A127" s="33"/>
      <c r="B127" s="34"/>
      <c r="C127" s="175" t="s">
        <v>435</v>
      </c>
      <c r="D127" s="175" t="s">
        <v>144</v>
      </c>
      <c r="E127" s="176" t="s">
        <v>707</v>
      </c>
      <c r="F127" s="177" t="s">
        <v>708</v>
      </c>
      <c r="G127" s="178" t="s">
        <v>147</v>
      </c>
      <c r="H127" s="179">
        <v>3</v>
      </c>
      <c r="I127" s="180"/>
      <c r="J127" s="181">
        <f>ROUND(I127*H127,2)</f>
        <v>0</v>
      </c>
      <c r="K127" s="177" t="s">
        <v>148</v>
      </c>
      <c r="L127" s="182"/>
      <c r="M127" s="183" t="s">
        <v>35</v>
      </c>
      <c r="N127" s="184" t="s">
        <v>47</v>
      </c>
      <c r="O127" s="63"/>
      <c r="P127" s="185">
        <f>O127*H127</f>
        <v>0</v>
      </c>
      <c r="Q127" s="185">
        <v>0.17161999999999999</v>
      </c>
      <c r="R127" s="185">
        <f>Q127*H127</f>
        <v>0.51485999999999998</v>
      </c>
      <c r="S127" s="185">
        <v>0</v>
      </c>
      <c r="T127" s="186">
        <f>S127*H127</f>
        <v>0</v>
      </c>
      <c r="U127" s="33"/>
      <c r="V127" s="33"/>
      <c r="W127" s="33"/>
      <c r="X127" s="33"/>
      <c r="Y127" s="33"/>
      <c r="Z127" s="33"/>
      <c r="AA127" s="33"/>
      <c r="AB127" s="33"/>
      <c r="AC127" s="33"/>
      <c r="AD127" s="33"/>
      <c r="AE127" s="33"/>
      <c r="AR127" s="187" t="s">
        <v>165</v>
      </c>
      <c r="AT127" s="187" t="s">
        <v>144</v>
      </c>
      <c r="AU127" s="187" t="s">
        <v>76</v>
      </c>
      <c r="AY127" s="16" t="s">
        <v>150</v>
      </c>
      <c r="BE127" s="188">
        <f>IF(N127="základní",J127,0)</f>
        <v>0</v>
      </c>
      <c r="BF127" s="188">
        <f>IF(N127="snížená",J127,0)</f>
        <v>0</v>
      </c>
      <c r="BG127" s="188">
        <f>IF(N127="zákl. přenesená",J127,0)</f>
        <v>0</v>
      </c>
      <c r="BH127" s="188">
        <f>IF(N127="sníž. přenesená",J127,0)</f>
        <v>0</v>
      </c>
      <c r="BI127" s="188">
        <f>IF(N127="nulová",J127,0)</f>
        <v>0</v>
      </c>
      <c r="BJ127" s="16" t="s">
        <v>83</v>
      </c>
      <c r="BK127" s="188">
        <f>ROUND(I127*H127,2)</f>
        <v>0</v>
      </c>
      <c r="BL127" s="16" t="s">
        <v>165</v>
      </c>
      <c r="BM127" s="187" t="s">
        <v>709</v>
      </c>
    </row>
    <row r="128" spans="1:65" s="12" customFormat="1" ht="11.25" x14ac:dyDescent="0.2">
      <c r="B128" s="189"/>
      <c r="C128" s="190"/>
      <c r="D128" s="191" t="s">
        <v>153</v>
      </c>
      <c r="E128" s="192" t="s">
        <v>35</v>
      </c>
      <c r="F128" s="193" t="s">
        <v>154</v>
      </c>
      <c r="G128" s="190"/>
      <c r="H128" s="194">
        <v>3</v>
      </c>
      <c r="I128" s="195"/>
      <c r="J128" s="190"/>
      <c r="K128" s="190"/>
      <c r="L128" s="196"/>
      <c r="M128" s="197"/>
      <c r="N128" s="198"/>
      <c r="O128" s="198"/>
      <c r="P128" s="198"/>
      <c r="Q128" s="198"/>
      <c r="R128" s="198"/>
      <c r="S128" s="198"/>
      <c r="T128" s="199"/>
      <c r="AT128" s="200" t="s">
        <v>153</v>
      </c>
      <c r="AU128" s="200" t="s">
        <v>76</v>
      </c>
      <c r="AV128" s="12" t="s">
        <v>85</v>
      </c>
      <c r="AW128" s="12" t="s">
        <v>37</v>
      </c>
      <c r="AX128" s="12" t="s">
        <v>83</v>
      </c>
      <c r="AY128" s="200" t="s">
        <v>150</v>
      </c>
    </row>
    <row r="129" spans="1:65" s="2" customFormat="1" ht="24" customHeight="1" x14ac:dyDescent="0.2">
      <c r="A129" s="33"/>
      <c r="B129" s="34"/>
      <c r="C129" s="175" t="s">
        <v>251</v>
      </c>
      <c r="D129" s="175" t="s">
        <v>144</v>
      </c>
      <c r="E129" s="176" t="s">
        <v>252</v>
      </c>
      <c r="F129" s="177" t="s">
        <v>253</v>
      </c>
      <c r="G129" s="178" t="s">
        <v>147</v>
      </c>
      <c r="H129" s="179">
        <v>176</v>
      </c>
      <c r="I129" s="180"/>
      <c r="J129" s="181">
        <f>ROUND(I129*H129,2)</f>
        <v>0</v>
      </c>
      <c r="K129" s="177" t="s">
        <v>148</v>
      </c>
      <c r="L129" s="182"/>
      <c r="M129" s="183" t="s">
        <v>35</v>
      </c>
      <c r="N129" s="184" t="s">
        <v>47</v>
      </c>
      <c r="O129" s="63"/>
      <c r="P129" s="185">
        <f>O129*H129</f>
        <v>0</v>
      </c>
      <c r="Q129" s="185">
        <v>1.23E-3</v>
      </c>
      <c r="R129" s="185">
        <f>Q129*H129</f>
        <v>0.21648000000000001</v>
      </c>
      <c r="S129" s="185">
        <v>0</v>
      </c>
      <c r="T129" s="186">
        <f>S129*H129</f>
        <v>0</v>
      </c>
      <c r="U129" s="33"/>
      <c r="V129" s="33"/>
      <c r="W129" s="33"/>
      <c r="X129" s="33"/>
      <c r="Y129" s="33"/>
      <c r="Z129" s="33"/>
      <c r="AA129" s="33"/>
      <c r="AB129" s="33"/>
      <c r="AC129" s="33"/>
      <c r="AD129" s="33"/>
      <c r="AE129" s="33"/>
      <c r="AR129" s="187" t="s">
        <v>149</v>
      </c>
      <c r="AT129" s="187" t="s">
        <v>144</v>
      </c>
      <c r="AU129" s="187" t="s">
        <v>76</v>
      </c>
      <c r="AY129" s="16" t="s">
        <v>150</v>
      </c>
      <c r="BE129" s="188">
        <f>IF(N129="základní",J129,0)</f>
        <v>0</v>
      </c>
      <c r="BF129" s="188">
        <f>IF(N129="snížená",J129,0)</f>
        <v>0</v>
      </c>
      <c r="BG129" s="188">
        <f>IF(N129="zákl. přenesená",J129,0)</f>
        <v>0</v>
      </c>
      <c r="BH129" s="188">
        <f>IF(N129="sníž. přenesená",J129,0)</f>
        <v>0</v>
      </c>
      <c r="BI129" s="188">
        <f>IF(N129="nulová",J129,0)</f>
        <v>0</v>
      </c>
      <c r="BJ129" s="16" t="s">
        <v>83</v>
      </c>
      <c r="BK129" s="188">
        <f>ROUND(I129*H129,2)</f>
        <v>0</v>
      </c>
      <c r="BL129" s="16" t="s">
        <v>151</v>
      </c>
      <c r="BM129" s="187" t="s">
        <v>254</v>
      </c>
    </row>
    <row r="130" spans="1:65" s="12" customFormat="1" ht="11.25" x14ac:dyDescent="0.2">
      <c r="B130" s="189"/>
      <c r="C130" s="190"/>
      <c r="D130" s="191" t="s">
        <v>153</v>
      </c>
      <c r="E130" s="192" t="s">
        <v>35</v>
      </c>
      <c r="F130" s="193" t="s">
        <v>710</v>
      </c>
      <c r="G130" s="190"/>
      <c r="H130" s="194">
        <v>176</v>
      </c>
      <c r="I130" s="195"/>
      <c r="J130" s="190"/>
      <c r="K130" s="190"/>
      <c r="L130" s="196"/>
      <c r="M130" s="197"/>
      <c r="N130" s="198"/>
      <c r="O130" s="198"/>
      <c r="P130" s="198"/>
      <c r="Q130" s="198"/>
      <c r="R130" s="198"/>
      <c r="S130" s="198"/>
      <c r="T130" s="199"/>
      <c r="AT130" s="200" t="s">
        <v>153</v>
      </c>
      <c r="AU130" s="200" t="s">
        <v>76</v>
      </c>
      <c r="AV130" s="12" t="s">
        <v>85</v>
      </c>
      <c r="AW130" s="12" t="s">
        <v>37</v>
      </c>
      <c r="AX130" s="12" t="s">
        <v>83</v>
      </c>
      <c r="AY130" s="200" t="s">
        <v>150</v>
      </c>
    </row>
    <row r="131" spans="1:65" s="2" customFormat="1" ht="24" customHeight="1" x14ac:dyDescent="0.2">
      <c r="A131" s="33"/>
      <c r="B131" s="34"/>
      <c r="C131" s="175" t="s">
        <v>151</v>
      </c>
      <c r="D131" s="175" t="s">
        <v>144</v>
      </c>
      <c r="E131" s="176" t="s">
        <v>256</v>
      </c>
      <c r="F131" s="177" t="s">
        <v>257</v>
      </c>
      <c r="G131" s="178" t="s">
        <v>147</v>
      </c>
      <c r="H131" s="179">
        <v>1394</v>
      </c>
      <c r="I131" s="180"/>
      <c r="J131" s="181">
        <f>ROUND(I131*H131,2)</f>
        <v>0</v>
      </c>
      <c r="K131" s="177" t="s">
        <v>148</v>
      </c>
      <c r="L131" s="182"/>
      <c r="M131" s="183" t="s">
        <v>35</v>
      </c>
      <c r="N131" s="184" t="s">
        <v>47</v>
      </c>
      <c r="O131" s="63"/>
      <c r="P131" s="185">
        <f>O131*H131</f>
        <v>0</v>
      </c>
      <c r="Q131" s="185">
        <v>9.0000000000000006E-5</v>
      </c>
      <c r="R131" s="185">
        <f>Q131*H131</f>
        <v>0.12546000000000002</v>
      </c>
      <c r="S131" s="185">
        <v>0</v>
      </c>
      <c r="T131" s="186">
        <f>S131*H131</f>
        <v>0</v>
      </c>
      <c r="U131" s="33"/>
      <c r="V131" s="33"/>
      <c r="W131" s="33"/>
      <c r="X131" s="33"/>
      <c r="Y131" s="33"/>
      <c r="Z131" s="33"/>
      <c r="AA131" s="33"/>
      <c r="AB131" s="33"/>
      <c r="AC131" s="33"/>
      <c r="AD131" s="33"/>
      <c r="AE131" s="33"/>
      <c r="AR131" s="187" t="s">
        <v>149</v>
      </c>
      <c r="AT131" s="187" t="s">
        <v>144</v>
      </c>
      <c r="AU131" s="187" t="s">
        <v>76</v>
      </c>
      <c r="AY131" s="16" t="s">
        <v>150</v>
      </c>
      <c r="BE131" s="188">
        <f>IF(N131="základní",J131,0)</f>
        <v>0</v>
      </c>
      <c r="BF131" s="188">
        <f>IF(N131="snížená",J131,0)</f>
        <v>0</v>
      </c>
      <c r="BG131" s="188">
        <f>IF(N131="zákl. přenesená",J131,0)</f>
        <v>0</v>
      </c>
      <c r="BH131" s="188">
        <f>IF(N131="sníž. přenesená",J131,0)</f>
        <v>0</v>
      </c>
      <c r="BI131" s="188">
        <f>IF(N131="nulová",J131,0)</f>
        <v>0</v>
      </c>
      <c r="BJ131" s="16" t="s">
        <v>83</v>
      </c>
      <c r="BK131" s="188">
        <f>ROUND(I131*H131,2)</f>
        <v>0</v>
      </c>
      <c r="BL131" s="16" t="s">
        <v>151</v>
      </c>
      <c r="BM131" s="187" t="s">
        <v>258</v>
      </c>
    </row>
    <row r="132" spans="1:65" s="12" customFormat="1" ht="11.25" x14ac:dyDescent="0.2">
      <c r="B132" s="189"/>
      <c r="C132" s="190"/>
      <c r="D132" s="191" t="s">
        <v>153</v>
      </c>
      <c r="E132" s="192" t="s">
        <v>35</v>
      </c>
      <c r="F132" s="193" t="s">
        <v>711</v>
      </c>
      <c r="G132" s="190"/>
      <c r="H132" s="194">
        <v>1394</v>
      </c>
      <c r="I132" s="195"/>
      <c r="J132" s="190"/>
      <c r="K132" s="190"/>
      <c r="L132" s="196"/>
      <c r="M132" s="197"/>
      <c r="N132" s="198"/>
      <c r="O132" s="198"/>
      <c r="P132" s="198"/>
      <c r="Q132" s="198"/>
      <c r="R132" s="198"/>
      <c r="S132" s="198"/>
      <c r="T132" s="199"/>
      <c r="AT132" s="200" t="s">
        <v>153</v>
      </c>
      <c r="AU132" s="200" t="s">
        <v>76</v>
      </c>
      <c r="AV132" s="12" t="s">
        <v>85</v>
      </c>
      <c r="AW132" s="12" t="s">
        <v>37</v>
      </c>
      <c r="AX132" s="12" t="s">
        <v>83</v>
      </c>
      <c r="AY132" s="200" t="s">
        <v>150</v>
      </c>
    </row>
    <row r="133" spans="1:65" s="2" customFormat="1" ht="24" customHeight="1" x14ac:dyDescent="0.2">
      <c r="A133" s="33"/>
      <c r="B133" s="34"/>
      <c r="C133" s="175" t="s">
        <v>260</v>
      </c>
      <c r="D133" s="175" t="s">
        <v>144</v>
      </c>
      <c r="E133" s="176" t="s">
        <v>261</v>
      </c>
      <c r="F133" s="177" t="s">
        <v>262</v>
      </c>
      <c r="G133" s="178" t="s">
        <v>147</v>
      </c>
      <c r="H133" s="179">
        <v>10</v>
      </c>
      <c r="I133" s="180"/>
      <c r="J133" s="181">
        <f>ROUND(I133*H133,2)</f>
        <v>0</v>
      </c>
      <c r="K133" s="177" t="s">
        <v>148</v>
      </c>
      <c r="L133" s="182"/>
      <c r="M133" s="183" t="s">
        <v>35</v>
      </c>
      <c r="N133" s="184" t="s">
        <v>47</v>
      </c>
      <c r="O133" s="63"/>
      <c r="P133" s="185">
        <f>O133*H133</f>
        <v>0</v>
      </c>
      <c r="Q133" s="185">
        <v>7.4200000000000004E-3</v>
      </c>
      <c r="R133" s="185">
        <f>Q133*H133</f>
        <v>7.4200000000000002E-2</v>
      </c>
      <c r="S133" s="185">
        <v>0</v>
      </c>
      <c r="T133" s="186">
        <f>S133*H133</f>
        <v>0</v>
      </c>
      <c r="U133" s="33"/>
      <c r="V133" s="33"/>
      <c r="W133" s="33"/>
      <c r="X133" s="33"/>
      <c r="Y133" s="33"/>
      <c r="Z133" s="33"/>
      <c r="AA133" s="33"/>
      <c r="AB133" s="33"/>
      <c r="AC133" s="33"/>
      <c r="AD133" s="33"/>
      <c r="AE133" s="33"/>
      <c r="AR133" s="187" t="s">
        <v>149</v>
      </c>
      <c r="AT133" s="187" t="s">
        <v>144</v>
      </c>
      <c r="AU133" s="187" t="s">
        <v>76</v>
      </c>
      <c r="AY133" s="16" t="s">
        <v>150</v>
      </c>
      <c r="BE133" s="188">
        <f>IF(N133="základní",J133,0)</f>
        <v>0</v>
      </c>
      <c r="BF133" s="188">
        <f>IF(N133="snížená",J133,0)</f>
        <v>0</v>
      </c>
      <c r="BG133" s="188">
        <f>IF(N133="zákl. přenesená",J133,0)</f>
        <v>0</v>
      </c>
      <c r="BH133" s="188">
        <f>IF(N133="sníž. přenesená",J133,0)</f>
        <v>0</v>
      </c>
      <c r="BI133" s="188">
        <f>IF(N133="nulová",J133,0)</f>
        <v>0</v>
      </c>
      <c r="BJ133" s="16" t="s">
        <v>83</v>
      </c>
      <c r="BK133" s="188">
        <f>ROUND(I133*H133,2)</f>
        <v>0</v>
      </c>
      <c r="BL133" s="16" t="s">
        <v>151</v>
      </c>
      <c r="BM133" s="187" t="s">
        <v>263</v>
      </c>
    </row>
    <row r="134" spans="1:65" s="12" customFormat="1" ht="11.25" x14ac:dyDescent="0.2">
      <c r="B134" s="189"/>
      <c r="C134" s="190"/>
      <c r="D134" s="191" t="s">
        <v>153</v>
      </c>
      <c r="E134" s="192" t="s">
        <v>35</v>
      </c>
      <c r="F134" s="193" t="s">
        <v>161</v>
      </c>
      <c r="G134" s="190"/>
      <c r="H134" s="194">
        <v>10</v>
      </c>
      <c r="I134" s="195"/>
      <c r="J134" s="190"/>
      <c r="K134" s="190"/>
      <c r="L134" s="196"/>
      <c r="M134" s="197"/>
      <c r="N134" s="198"/>
      <c r="O134" s="198"/>
      <c r="P134" s="198"/>
      <c r="Q134" s="198"/>
      <c r="R134" s="198"/>
      <c r="S134" s="198"/>
      <c r="T134" s="199"/>
      <c r="AT134" s="200" t="s">
        <v>153</v>
      </c>
      <c r="AU134" s="200" t="s">
        <v>76</v>
      </c>
      <c r="AV134" s="12" t="s">
        <v>85</v>
      </c>
      <c r="AW134" s="12" t="s">
        <v>37</v>
      </c>
      <c r="AX134" s="12" t="s">
        <v>83</v>
      </c>
      <c r="AY134" s="200" t="s">
        <v>150</v>
      </c>
    </row>
    <row r="135" spans="1:65" s="2" customFormat="1" ht="24" customHeight="1" x14ac:dyDescent="0.2">
      <c r="A135" s="33"/>
      <c r="B135" s="34"/>
      <c r="C135" s="175" t="s">
        <v>431</v>
      </c>
      <c r="D135" s="175" t="s">
        <v>144</v>
      </c>
      <c r="E135" s="176" t="s">
        <v>622</v>
      </c>
      <c r="F135" s="177" t="s">
        <v>623</v>
      </c>
      <c r="G135" s="178" t="s">
        <v>147</v>
      </c>
      <c r="H135" s="179">
        <v>20</v>
      </c>
      <c r="I135" s="180"/>
      <c r="J135" s="181">
        <f>ROUND(I135*H135,2)</f>
        <v>0</v>
      </c>
      <c r="K135" s="177" t="s">
        <v>148</v>
      </c>
      <c r="L135" s="182"/>
      <c r="M135" s="183" t="s">
        <v>35</v>
      </c>
      <c r="N135" s="184" t="s">
        <v>47</v>
      </c>
      <c r="O135" s="63"/>
      <c r="P135" s="185">
        <f>O135*H135</f>
        <v>0</v>
      </c>
      <c r="Q135" s="185">
        <v>8.5199999999999998E-3</v>
      </c>
      <c r="R135" s="185">
        <f>Q135*H135</f>
        <v>0.1704</v>
      </c>
      <c r="S135" s="185">
        <v>0</v>
      </c>
      <c r="T135" s="186">
        <f>S135*H135</f>
        <v>0</v>
      </c>
      <c r="U135" s="33"/>
      <c r="V135" s="33"/>
      <c r="W135" s="33"/>
      <c r="X135" s="33"/>
      <c r="Y135" s="33"/>
      <c r="Z135" s="33"/>
      <c r="AA135" s="33"/>
      <c r="AB135" s="33"/>
      <c r="AC135" s="33"/>
      <c r="AD135" s="33"/>
      <c r="AE135" s="33"/>
      <c r="AR135" s="187" t="s">
        <v>149</v>
      </c>
      <c r="AT135" s="187" t="s">
        <v>144</v>
      </c>
      <c r="AU135" s="187" t="s">
        <v>76</v>
      </c>
      <c r="AY135" s="16" t="s">
        <v>150</v>
      </c>
      <c r="BE135" s="188">
        <f>IF(N135="základní",J135,0)</f>
        <v>0</v>
      </c>
      <c r="BF135" s="188">
        <f>IF(N135="snížená",J135,0)</f>
        <v>0</v>
      </c>
      <c r="BG135" s="188">
        <f>IF(N135="zákl. přenesená",J135,0)</f>
        <v>0</v>
      </c>
      <c r="BH135" s="188">
        <f>IF(N135="sníž. přenesená",J135,0)</f>
        <v>0</v>
      </c>
      <c r="BI135" s="188">
        <f>IF(N135="nulová",J135,0)</f>
        <v>0</v>
      </c>
      <c r="BJ135" s="16" t="s">
        <v>83</v>
      </c>
      <c r="BK135" s="188">
        <f>ROUND(I135*H135,2)</f>
        <v>0</v>
      </c>
      <c r="BL135" s="16" t="s">
        <v>151</v>
      </c>
      <c r="BM135" s="187" t="s">
        <v>712</v>
      </c>
    </row>
    <row r="136" spans="1:65" s="12" customFormat="1" ht="11.25" x14ac:dyDescent="0.2">
      <c r="B136" s="189"/>
      <c r="C136" s="190"/>
      <c r="D136" s="191" t="s">
        <v>153</v>
      </c>
      <c r="E136" s="192" t="s">
        <v>35</v>
      </c>
      <c r="F136" s="193" t="s">
        <v>713</v>
      </c>
      <c r="G136" s="190"/>
      <c r="H136" s="194">
        <v>20</v>
      </c>
      <c r="I136" s="195"/>
      <c r="J136" s="190"/>
      <c r="K136" s="190"/>
      <c r="L136" s="196"/>
      <c r="M136" s="197"/>
      <c r="N136" s="198"/>
      <c r="O136" s="198"/>
      <c r="P136" s="198"/>
      <c r="Q136" s="198"/>
      <c r="R136" s="198"/>
      <c r="S136" s="198"/>
      <c r="T136" s="199"/>
      <c r="AT136" s="200" t="s">
        <v>153</v>
      </c>
      <c r="AU136" s="200" t="s">
        <v>76</v>
      </c>
      <c r="AV136" s="12" t="s">
        <v>85</v>
      </c>
      <c r="AW136" s="12" t="s">
        <v>37</v>
      </c>
      <c r="AX136" s="12" t="s">
        <v>83</v>
      </c>
      <c r="AY136" s="200" t="s">
        <v>150</v>
      </c>
    </row>
    <row r="137" spans="1:65" s="2" customFormat="1" ht="24" customHeight="1" x14ac:dyDescent="0.2">
      <c r="A137" s="33"/>
      <c r="B137" s="34"/>
      <c r="C137" s="175" t="s">
        <v>264</v>
      </c>
      <c r="D137" s="175" t="s">
        <v>144</v>
      </c>
      <c r="E137" s="176" t="s">
        <v>265</v>
      </c>
      <c r="F137" s="177" t="s">
        <v>266</v>
      </c>
      <c r="G137" s="178" t="s">
        <v>147</v>
      </c>
      <c r="H137" s="179">
        <v>278</v>
      </c>
      <c r="I137" s="180"/>
      <c r="J137" s="181">
        <f>ROUND(I137*H137,2)</f>
        <v>0</v>
      </c>
      <c r="K137" s="177" t="s">
        <v>148</v>
      </c>
      <c r="L137" s="182"/>
      <c r="M137" s="183" t="s">
        <v>35</v>
      </c>
      <c r="N137" s="184" t="s">
        <v>47</v>
      </c>
      <c r="O137" s="63"/>
      <c r="P137" s="185">
        <f>O137*H137</f>
        <v>0</v>
      </c>
      <c r="Q137" s="185">
        <v>3.2000000000000003E-4</v>
      </c>
      <c r="R137" s="185">
        <f>Q137*H137</f>
        <v>8.8960000000000011E-2</v>
      </c>
      <c r="S137" s="185">
        <v>0</v>
      </c>
      <c r="T137" s="186">
        <f>S137*H137</f>
        <v>0</v>
      </c>
      <c r="U137" s="33"/>
      <c r="V137" s="33"/>
      <c r="W137" s="33"/>
      <c r="X137" s="33"/>
      <c r="Y137" s="33"/>
      <c r="Z137" s="33"/>
      <c r="AA137" s="33"/>
      <c r="AB137" s="33"/>
      <c r="AC137" s="33"/>
      <c r="AD137" s="33"/>
      <c r="AE137" s="33"/>
      <c r="AR137" s="187" t="s">
        <v>149</v>
      </c>
      <c r="AT137" s="187" t="s">
        <v>144</v>
      </c>
      <c r="AU137" s="187" t="s">
        <v>76</v>
      </c>
      <c r="AY137" s="16" t="s">
        <v>150</v>
      </c>
      <c r="BE137" s="188">
        <f>IF(N137="základní",J137,0)</f>
        <v>0</v>
      </c>
      <c r="BF137" s="188">
        <f>IF(N137="snížená",J137,0)</f>
        <v>0</v>
      </c>
      <c r="BG137" s="188">
        <f>IF(N137="zákl. přenesená",J137,0)</f>
        <v>0</v>
      </c>
      <c r="BH137" s="188">
        <f>IF(N137="sníž. přenesená",J137,0)</f>
        <v>0</v>
      </c>
      <c r="BI137" s="188">
        <f>IF(N137="nulová",J137,0)</f>
        <v>0</v>
      </c>
      <c r="BJ137" s="16" t="s">
        <v>83</v>
      </c>
      <c r="BK137" s="188">
        <f>ROUND(I137*H137,2)</f>
        <v>0</v>
      </c>
      <c r="BL137" s="16" t="s">
        <v>151</v>
      </c>
      <c r="BM137" s="187" t="s">
        <v>267</v>
      </c>
    </row>
    <row r="138" spans="1:65" s="12" customFormat="1" ht="11.25" x14ac:dyDescent="0.2">
      <c r="B138" s="189"/>
      <c r="C138" s="190"/>
      <c r="D138" s="191" t="s">
        <v>153</v>
      </c>
      <c r="E138" s="192" t="s">
        <v>35</v>
      </c>
      <c r="F138" s="193" t="s">
        <v>714</v>
      </c>
      <c r="G138" s="190"/>
      <c r="H138" s="194">
        <v>278</v>
      </c>
      <c r="I138" s="195"/>
      <c r="J138" s="190"/>
      <c r="K138" s="190"/>
      <c r="L138" s="196"/>
      <c r="M138" s="197"/>
      <c r="N138" s="198"/>
      <c r="O138" s="198"/>
      <c r="P138" s="198"/>
      <c r="Q138" s="198"/>
      <c r="R138" s="198"/>
      <c r="S138" s="198"/>
      <c r="T138" s="199"/>
      <c r="AT138" s="200" t="s">
        <v>153</v>
      </c>
      <c r="AU138" s="200" t="s">
        <v>76</v>
      </c>
      <c r="AV138" s="12" t="s">
        <v>85</v>
      </c>
      <c r="AW138" s="12" t="s">
        <v>37</v>
      </c>
      <c r="AX138" s="12" t="s">
        <v>83</v>
      </c>
      <c r="AY138" s="200" t="s">
        <v>150</v>
      </c>
    </row>
    <row r="139" spans="1:65" s="2" customFormat="1" ht="24" customHeight="1" x14ac:dyDescent="0.2">
      <c r="A139" s="33"/>
      <c r="B139" s="34"/>
      <c r="C139" s="175" t="s">
        <v>269</v>
      </c>
      <c r="D139" s="175" t="s">
        <v>144</v>
      </c>
      <c r="E139" s="176" t="s">
        <v>270</v>
      </c>
      <c r="F139" s="177" t="s">
        <v>271</v>
      </c>
      <c r="G139" s="178" t="s">
        <v>147</v>
      </c>
      <c r="H139" s="179">
        <v>278</v>
      </c>
      <c r="I139" s="180"/>
      <c r="J139" s="181">
        <f>ROUND(I139*H139,2)</f>
        <v>0</v>
      </c>
      <c r="K139" s="177" t="s">
        <v>148</v>
      </c>
      <c r="L139" s="182"/>
      <c r="M139" s="183" t="s">
        <v>35</v>
      </c>
      <c r="N139" s="184" t="s">
        <v>47</v>
      </c>
      <c r="O139" s="63"/>
      <c r="P139" s="185">
        <f>O139*H139</f>
        <v>0</v>
      </c>
      <c r="Q139" s="185">
        <v>1.2E-4</v>
      </c>
      <c r="R139" s="185">
        <f>Q139*H139</f>
        <v>3.3360000000000001E-2</v>
      </c>
      <c r="S139" s="185">
        <v>0</v>
      </c>
      <c r="T139" s="186">
        <f>S139*H139</f>
        <v>0</v>
      </c>
      <c r="U139" s="33"/>
      <c r="V139" s="33"/>
      <c r="W139" s="33"/>
      <c r="X139" s="33"/>
      <c r="Y139" s="33"/>
      <c r="Z139" s="33"/>
      <c r="AA139" s="33"/>
      <c r="AB139" s="33"/>
      <c r="AC139" s="33"/>
      <c r="AD139" s="33"/>
      <c r="AE139" s="33"/>
      <c r="AR139" s="187" t="s">
        <v>149</v>
      </c>
      <c r="AT139" s="187" t="s">
        <v>144</v>
      </c>
      <c r="AU139" s="187" t="s">
        <v>76</v>
      </c>
      <c r="AY139" s="16" t="s">
        <v>150</v>
      </c>
      <c r="BE139" s="188">
        <f>IF(N139="základní",J139,0)</f>
        <v>0</v>
      </c>
      <c r="BF139" s="188">
        <f>IF(N139="snížená",J139,0)</f>
        <v>0</v>
      </c>
      <c r="BG139" s="188">
        <f>IF(N139="zákl. přenesená",J139,0)</f>
        <v>0</v>
      </c>
      <c r="BH139" s="188">
        <f>IF(N139="sníž. přenesená",J139,0)</f>
        <v>0</v>
      </c>
      <c r="BI139" s="188">
        <f>IF(N139="nulová",J139,0)</f>
        <v>0</v>
      </c>
      <c r="BJ139" s="16" t="s">
        <v>83</v>
      </c>
      <c r="BK139" s="188">
        <f>ROUND(I139*H139,2)</f>
        <v>0</v>
      </c>
      <c r="BL139" s="16" t="s">
        <v>151</v>
      </c>
      <c r="BM139" s="187" t="s">
        <v>272</v>
      </c>
    </row>
    <row r="140" spans="1:65" s="12" customFormat="1" ht="11.25" x14ac:dyDescent="0.2">
      <c r="B140" s="189"/>
      <c r="C140" s="190"/>
      <c r="D140" s="191" t="s">
        <v>153</v>
      </c>
      <c r="E140" s="192" t="s">
        <v>35</v>
      </c>
      <c r="F140" s="193" t="s">
        <v>714</v>
      </c>
      <c r="G140" s="190"/>
      <c r="H140" s="194">
        <v>278</v>
      </c>
      <c r="I140" s="195"/>
      <c r="J140" s="190"/>
      <c r="K140" s="190"/>
      <c r="L140" s="196"/>
      <c r="M140" s="197"/>
      <c r="N140" s="198"/>
      <c r="O140" s="198"/>
      <c r="P140" s="198"/>
      <c r="Q140" s="198"/>
      <c r="R140" s="198"/>
      <c r="S140" s="198"/>
      <c r="T140" s="199"/>
      <c r="AT140" s="200" t="s">
        <v>153</v>
      </c>
      <c r="AU140" s="200" t="s">
        <v>76</v>
      </c>
      <c r="AV140" s="12" t="s">
        <v>85</v>
      </c>
      <c r="AW140" s="12" t="s">
        <v>37</v>
      </c>
      <c r="AX140" s="12" t="s">
        <v>83</v>
      </c>
      <c r="AY140" s="200" t="s">
        <v>150</v>
      </c>
    </row>
    <row r="141" spans="1:65" s="2" customFormat="1" ht="24" customHeight="1" x14ac:dyDescent="0.2">
      <c r="A141" s="33"/>
      <c r="B141" s="34"/>
      <c r="C141" s="175" t="s">
        <v>273</v>
      </c>
      <c r="D141" s="175" t="s">
        <v>144</v>
      </c>
      <c r="E141" s="176" t="s">
        <v>274</v>
      </c>
      <c r="F141" s="177" t="s">
        <v>275</v>
      </c>
      <c r="G141" s="178" t="s">
        <v>147</v>
      </c>
      <c r="H141" s="179">
        <v>130</v>
      </c>
      <c r="I141" s="180"/>
      <c r="J141" s="181">
        <f>ROUND(I141*H141,2)</f>
        <v>0</v>
      </c>
      <c r="K141" s="177" t="s">
        <v>148</v>
      </c>
      <c r="L141" s="182"/>
      <c r="M141" s="183" t="s">
        <v>35</v>
      </c>
      <c r="N141" s="184" t="s">
        <v>47</v>
      </c>
      <c r="O141" s="63"/>
      <c r="P141" s="185">
        <f>O141*H141</f>
        <v>0</v>
      </c>
      <c r="Q141" s="185">
        <v>1.8000000000000001E-4</v>
      </c>
      <c r="R141" s="185">
        <f>Q141*H141</f>
        <v>2.3400000000000001E-2</v>
      </c>
      <c r="S141" s="185">
        <v>0</v>
      </c>
      <c r="T141" s="186">
        <f>S141*H141</f>
        <v>0</v>
      </c>
      <c r="U141" s="33"/>
      <c r="V141" s="33"/>
      <c r="W141" s="33"/>
      <c r="X141" s="33"/>
      <c r="Y141" s="33"/>
      <c r="Z141" s="33"/>
      <c r="AA141" s="33"/>
      <c r="AB141" s="33"/>
      <c r="AC141" s="33"/>
      <c r="AD141" s="33"/>
      <c r="AE141" s="33"/>
      <c r="AR141" s="187" t="s">
        <v>149</v>
      </c>
      <c r="AT141" s="187" t="s">
        <v>144</v>
      </c>
      <c r="AU141" s="187" t="s">
        <v>76</v>
      </c>
      <c r="AY141" s="16" t="s">
        <v>150</v>
      </c>
      <c r="BE141" s="188">
        <f>IF(N141="základní",J141,0)</f>
        <v>0</v>
      </c>
      <c r="BF141" s="188">
        <f>IF(N141="snížená",J141,0)</f>
        <v>0</v>
      </c>
      <c r="BG141" s="188">
        <f>IF(N141="zákl. přenesená",J141,0)</f>
        <v>0</v>
      </c>
      <c r="BH141" s="188">
        <f>IF(N141="sníž. přenesená",J141,0)</f>
        <v>0</v>
      </c>
      <c r="BI141" s="188">
        <f>IF(N141="nulová",J141,0)</f>
        <v>0</v>
      </c>
      <c r="BJ141" s="16" t="s">
        <v>83</v>
      </c>
      <c r="BK141" s="188">
        <f>ROUND(I141*H141,2)</f>
        <v>0</v>
      </c>
      <c r="BL141" s="16" t="s">
        <v>151</v>
      </c>
      <c r="BM141" s="187" t="s">
        <v>276</v>
      </c>
    </row>
    <row r="142" spans="1:65" s="12" customFormat="1" ht="11.25" x14ac:dyDescent="0.2">
      <c r="B142" s="189"/>
      <c r="C142" s="190"/>
      <c r="D142" s="191" t="s">
        <v>153</v>
      </c>
      <c r="E142" s="192" t="s">
        <v>35</v>
      </c>
      <c r="F142" s="193" t="s">
        <v>715</v>
      </c>
      <c r="G142" s="190"/>
      <c r="H142" s="194">
        <v>130</v>
      </c>
      <c r="I142" s="195"/>
      <c r="J142" s="190"/>
      <c r="K142" s="190"/>
      <c r="L142" s="196"/>
      <c r="M142" s="197"/>
      <c r="N142" s="198"/>
      <c r="O142" s="198"/>
      <c r="P142" s="198"/>
      <c r="Q142" s="198"/>
      <c r="R142" s="198"/>
      <c r="S142" s="198"/>
      <c r="T142" s="199"/>
      <c r="AT142" s="200" t="s">
        <v>153</v>
      </c>
      <c r="AU142" s="200" t="s">
        <v>76</v>
      </c>
      <c r="AV142" s="12" t="s">
        <v>85</v>
      </c>
      <c r="AW142" s="12" t="s">
        <v>37</v>
      </c>
      <c r="AX142" s="12" t="s">
        <v>83</v>
      </c>
      <c r="AY142" s="200" t="s">
        <v>150</v>
      </c>
    </row>
    <row r="143" spans="1:65" s="2" customFormat="1" ht="24" customHeight="1" x14ac:dyDescent="0.2">
      <c r="A143" s="33"/>
      <c r="B143" s="34"/>
      <c r="C143" s="175" t="s">
        <v>149</v>
      </c>
      <c r="D143" s="175" t="s">
        <v>144</v>
      </c>
      <c r="E143" s="176" t="s">
        <v>278</v>
      </c>
      <c r="F143" s="177" t="s">
        <v>279</v>
      </c>
      <c r="G143" s="178" t="s">
        <v>147</v>
      </c>
      <c r="H143" s="179">
        <v>132</v>
      </c>
      <c r="I143" s="180"/>
      <c r="J143" s="181">
        <f>ROUND(I143*H143,2)</f>
        <v>0</v>
      </c>
      <c r="K143" s="177" t="s">
        <v>148</v>
      </c>
      <c r="L143" s="182"/>
      <c r="M143" s="183" t="s">
        <v>35</v>
      </c>
      <c r="N143" s="184" t="s">
        <v>47</v>
      </c>
      <c r="O143" s="63"/>
      <c r="P143" s="185">
        <f>O143*H143</f>
        <v>0</v>
      </c>
      <c r="Q143" s="185">
        <v>9.0000000000000006E-5</v>
      </c>
      <c r="R143" s="185">
        <f>Q143*H143</f>
        <v>1.188E-2</v>
      </c>
      <c r="S143" s="185">
        <v>0</v>
      </c>
      <c r="T143" s="186">
        <f>S143*H143</f>
        <v>0</v>
      </c>
      <c r="U143" s="33"/>
      <c r="V143" s="33"/>
      <c r="W143" s="33"/>
      <c r="X143" s="33"/>
      <c r="Y143" s="33"/>
      <c r="Z143" s="33"/>
      <c r="AA143" s="33"/>
      <c r="AB143" s="33"/>
      <c r="AC143" s="33"/>
      <c r="AD143" s="33"/>
      <c r="AE143" s="33"/>
      <c r="AR143" s="187" t="s">
        <v>149</v>
      </c>
      <c r="AT143" s="187" t="s">
        <v>144</v>
      </c>
      <c r="AU143" s="187" t="s">
        <v>76</v>
      </c>
      <c r="AY143" s="16" t="s">
        <v>150</v>
      </c>
      <c r="BE143" s="188">
        <f>IF(N143="základní",J143,0)</f>
        <v>0</v>
      </c>
      <c r="BF143" s="188">
        <f>IF(N143="snížená",J143,0)</f>
        <v>0</v>
      </c>
      <c r="BG143" s="188">
        <f>IF(N143="zákl. přenesená",J143,0)</f>
        <v>0</v>
      </c>
      <c r="BH143" s="188">
        <f>IF(N143="sníž. přenesená",J143,0)</f>
        <v>0</v>
      </c>
      <c r="BI143" s="188">
        <f>IF(N143="nulová",J143,0)</f>
        <v>0</v>
      </c>
      <c r="BJ143" s="16" t="s">
        <v>83</v>
      </c>
      <c r="BK143" s="188">
        <f>ROUND(I143*H143,2)</f>
        <v>0</v>
      </c>
      <c r="BL143" s="16" t="s">
        <v>151</v>
      </c>
      <c r="BM143" s="187" t="s">
        <v>280</v>
      </c>
    </row>
    <row r="144" spans="1:65" s="12" customFormat="1" ht="11.25" x14ac:dyDescent="0.2">
      <c r="B144" s="189"/>
      <c r="C144" s="190"/>
      <c r="D144" s="191" t="s">
        <v>153</v>
      </c>
      <c r="E144" s="192" t="s">
        <v>35</v>
      </c>
      <c r="F144" s="193" t="s">
        <v>716</v>
      </c>
      <c r="G144" s="190"/>
      <c r="H144" s="194">
        <v>132</v>
      </c>
      <c r="I144" s="195"/>
      <c r="J144" s="190"/>
      <c r="K144" s="190"/>
      <c r="L144" s="196"/>
      <c r="M144" s="197"/>
      <c r="N144" s="198"/>
      <c r="O144" s="198"/>
      <c r="P144" s="198"/>
      <c r="Q144" s="198"/>
      <c r="R144" s="198"/>
      <c r="S144" s="198"/>
      <c r="T144" s="199"/>
      <c r="AT144" s="200" t="s">
        <v>153</v>
      </c>
      <c r="AU144" s="200" t="s">
        <v>76</v>
      </c>
      <c r="AV144" s="12" t="s">
        <v>85</v>
      </c>
      <c r="AW144" s="12" t="s">
        <v>37</v>
      </c>
      <c r="AX144" s="12" t="s">
        <v>83</v>
      </c>
      <c r="AY144" s="200" t="s">
        <v>150</v>
      </c>
    </row>
    <row r="145" spans="1:65" s="2" customFormat="1" ht="24" customHeight="1" x14ac:dyDescent="0.2">
      <c r="A145" s="33"/>
      <c r="B145" s="34"/>
      <c r="C145" s="175" t="s">
        <v>282</v>
      </c>
      <c r="D145" s="175" t="s">
        <v>144</v>
      </c>
      <c r="E145" s="176" t="s">
        <v>283</v>
      </c>
      <c r="F145" s="177" t="s">
        <v>284</v>
      </c>
      <c r="G145" s="178" t="s">
        <v>285</v>
      </c>
      <c r="H145" s="179">
        <v>20</v>
      </c>
      <c r="I145" s="180"/>
      <c r="J145" s="181">
        <f>ROUND(I145*H145,2)</f>
        <v>0</v>
      </c>
      <c r="K145" s="177" t="s">
        <v>148</v>
      </c>
      <c r="L145" s="182"/>
      <c r="M145" s="183" t="s">
        <v>35</v>
      </c>
      <c r="N145" s="184" t="s">
        <v>47</v>
      </c>
      <c r="O145" s="63"/>
      <c r="P145" s="185">
        <f>O145*H145</f>
        <v>0</v>
      </c>
      <c r="Q145" s="185">
        <v>1E-3</v>
      </c>
      <c r="R145" s="185">
        <f>Q145*H145</f>
        <v>0.02</v>
      </c>
      <c r="S145" s="185">
        <v>0</v>
      </c>
      <c r="T145" s="186">
        <f>S145*H145</f>
        <v>0</v>
      </c>
      <c r="U145" s="33"/>
      <c r="V145" s="33"/>
      <c r="W145" s="33"/>
      <c r="X145" s="33"/>
      <c r="Y145" s="33"/>
      <c r="Z145" s="33"/>
      <c r="AA145" s="33"/>
      <c r="AB145" s="33"/>
      <c r="AC145" s="33"/>
      <c r="AD145" s="33"/>
      <c r="AE145" s="33"/>
      <c r="AR145" s="187" t="s">
        <v>149</v>
      </c>
      <c r="AT145" s="187" t="s">
        <v>144</v>
      </c>
      <c r="AU145" s="187" t="s">
        <v>76</v>
      </c>
      <c r="AY145" s="16" t="s">
        <v>150</v>
      </c>
      <c r="BE145" s="188">
        <f>IF(N145="základní",J145,0)</f>
        <v>0</v>
      </c>
      <c r="BF145" s="188">
        <f>IF(N145="snížená",J145,0)</f>
        <v>0</v>
      </c>
      <c r="BG145" s="188">
        <f>IF(N145="zákl. přenesená",J145,0)</f>
        <v>0</v>
      </c>
      <c r="BH145" s="188">
        <f>IF(N145="sníž. přenesená",J145,0)</f>
        <v>0</v>
      </c>
      <c r="BI145" s="188">
        <f>IF(N145="nulová",J145,0)</f>
        <v>0</v>
      </c>
      <c r="BJ145" s="16" t="s">
        <v>83</v>
      </c>
      <c r="BK145" s="188">
        <f>ROUND(I145*H145,2)</f>
        <v>0</v>
      </c>
      <c r="BL145" s="16" t="s">
        <v>151</v>
      </c>
      <c r="BM145" s="187" t="s">
        <v>286</v>
      </c>
    </row>
    <row r="146" spans="1:65" s="12" customFormat="1" ht="11.25" x14ac:dyDescent="0.2">
      <c r="B146" s="189"/>
      <c r="C146" s="190"/>
      <c r="D146" s="191" t="s">
        <v>153</v>
      </c>
      <c r="E146" s="192" t="s">
        <v>35</v>
      </c>
      <c r="F146" s="193" t="s">
        <v>713</v>
      </c>
      <c r="G146" s="190"/>
      <c r="H146" s="194">
        <v>20</v>
      </c>
      <c r="I146" s="195"/>
      <c r="J146" s="190"/>
      <c r="K146" s="190"/>
      <c r="L146" s="196"/>
      <c r="M146" s="197"/>
      <c r="N146" s="198"/>
      <c r="O146" s="198"/>
      <c r="P146" s="198"/>
      <c r="Q146" s="198"/>
      <c r="R146" s="198"/>
      <c r="S146" s="198"/>
      <c r="T146" s="199"/>
      <c r="AT146" s="200" t="s">
        <v>153</v>
      </c>
      <c r="AU146" s="200" t="s">
        <v>76</v>
      </c>
      <c r="AV146" s="12" t="s">
        <v>85</v>
      </c>
      <c r="AW146" s="12" t="s">
        <v>37</v>
      </c>
      <c r="AX146" s="12" t="s">
        <v>83</v>
      </c>
      <c r="AY146" s="200" t="s">
        <v>150</v>
      </c>
    </row>
    <row r="147" spans="1:65" s="2" customFormat="1" ht="24" customHeight="1" x14ac:dyDescent="0.2">
      <c r="A147" s="33"/>
      <c r="B147" s="34"/>
      <c r="C147" s="175" t="s">
        <v>288</v>
      </c>
      <c r="D147" s="175" t="s">
        <v>144</v>
      </c>
      <c r="E147" s="176" t="s">
        <v>289</v>
      </c>
      <c r="F147" s="177" t="s">
        <v>290</v>
      </c>
      <c r="G147" s="178" t="s">
        <v>291</v>
      </c>
      <c r="H147" s="179">
        <v>5.95</v>
      </c>
      <c r="I147" s="180"/>
      <c r="J147" s="181">
        <f>ROUND(I147*H147,2)</f>
        <v>0</v>
      </c>
      <c r="K147" s="177" t="s">
        <v>148</v>
      </c>
      <c r="L147" s="182"/>
      <c r="M147" s="183" t="s">
        <v>35</v>
      </c>
      <c r="N147" s="184" t="s">
        <v>47</v>
      </c>
      <c r="O147" s="63"/>
      <c r="P147" s="185">
        <f>O147*H147</f>
        <v>0</v>
      </c>
      <c r="Q147" s="185">
        <v>1</v>
      </c>
      <c r="R147" s="185">
        <f>Q147*H147</f>
        <v>5.95</v>
      </c>
      <c r="S147" s="185">
        <v>0</v>
      </c>
      <c r="T147" s="186">
        <f>S147*H147</f>
        <v>0</v>
      </c>
      <c r="U147" s="33"/>
      <c r="V147" s="33"/>
      <c r="W147" s="33"/>
      <c r="X147" s="33"/>
      <c r="Y147" s="33"/>
      <c r="Z147" s="33"/>
      <c r="AA147" s="33"/>
      <c r="AB147" s="33"/>
      <c r="AC147" s="33"/>
      <c r="AD147" s="33"/>
      <c r="AE147" s="33"/>
      <c r="AR147" s="187" t="s">
        <v>165</v>
      </c>
      <c r="AT147" s="187" t="s">
        <v>144</v>
      </c>
      <c r="AU147" s="187" t="s">
        <v>76</v>
      </c>
      <c r="AY147" s="16" t="s">
        <v>150</v>
      </c>
      <c r="BE147" s="188">
        <f>IF(N147="základní",J147,0)</f>
        <v>0</v>
      </c>
      <c r="BF147" s="188">
        <f>IF(N147="snížená",J147,0)</f>
        <v>0</v>
      </c>
      <c r="BG147" s="188">
        <f>IF(N147="zákl. přenesená",J147,0)</f>
        <v>0</v>
      </c>
      <c r="BH147" s="188">
        <f>IF(N147="sníž. přenesená",J147,0)</f>
        <v>0</v>
      </c>
      <c r="BI147" s="188">
        <f>IF(N147="nulová",J147,0)</f>
        <v>0</v>
      </c>
      <c r="BJ147" s="16" t="s">
        <v>83</v>
      </c>
      <c r="BK147" s="188">
        <f>ROUND(I147*H147,2)</f>
        <v>0</v>
      </c>
      <c r="BL147" s="16" t="s">
        <v>165</v>
      </c>
      <c r="BM147" s="187" t="s">
        <v>292</v>
      </c>
    </row>
    <row r="148" spans="1:65" s="2" customFormat="1" ht="19.5" x14ac:dyDescent="0.2">
      <c r="A148" s="33"/>
      <c r="B148" s="34"/>
      <c r="C148" s="35"/>
      <c r="D148" s="191" t="s">
        <v>159</v>
      </c>
      <c r="E148" s="35"/>
      <c r="F148" s="201" t="s">
        <v>717</v>
      </c>
      <c r="G148" s="35"/>
      <c r="H148" s="35"/>
      <c r="I148" s="114"/>
      <c r="J148" s="35"/>
      <c r="K148" s="35"/>
      <c r="L148" s="38"/>
      <c r="M148" s="202"/>
      <c r="N148" s="203"/>
      <c r="O148" s="63"/>
      <c r="P148" s="63"/>
      <c r="Q148" s="63"/>
      <c r="R148" s="63"/>
      <c r="S148" s="63"/>
      <c r="T148" s="64"/>
      <c r="U148" s="33"/>
      <c r="V148" s="33"/>
      <c r="W148" s="33"/>
      <c r="X148" s="33"/>
      <c r="Y148" s="33"/>
      <c r="Z148" s="33"/>
      <c r="AA148" s="33"/>
      <c r="AB148" s="33"/>
      <c r="AC148" s="33"/>
      <c r="AD148" s="33"/>
      <c r="AE148" s="33"/>
      <c r="AT148" s="16" t="s">
        <v>159</v>
      </c>
      <c r="AU148" s="16" t="s">
        <v>76</v>
      </c>
    </row>
    <row r="149" spans="1:65" s="12" customFormat="1" ht="11.25" x14ac:dyDescent="0.2">
      <c r="B149" s="189"/>
      <c r="C149" s="190"/>
      <c r="D149" s="191" t="s">
        <v>153</v>
      </c>
      <c r="E149" s="192" t="s">
        <v>35</v>
      </c>
      <c r="F149" s="193" t="s">
        <v>718</v>
      </c>
      <c r="G149" s="190"/>
      <c r="H149" s="194">
        <v>5.95</v>
      </c>
      <c r="I149" s="195"/>
      <c r="J149" s="190"/>
      <c r="K149" s="190"/>
      <c r="L149" s="196"/>
      <c r="M149" s="197"/>
      <c r="N149" s="198"/>
      <c r="O149" s="198"/>
      <c r="P149" s="198"/>
      <c r="Q149" s="198"/>
      <c r="R149" s="198"/>
      <c r="S149" s="198"/>
      <c r="T149" s="199"/>
      <c r="AT149" s="200" t="s">
        <v>153</v>
      </c>
      <c r="AU149" s="200" t="s">
        <v>76</v>
      </c>
      <c r="AV149" s="12" t="s">
        <v>85</v>
      </c>
      <c r="AW149" s="12" t="s">
        <v>37</v>
      </c>
      <c r="AX149" s="12" t="s">
        <v>83</v>
      </c>
      <c r="AY149" s="200" t="s">
        <v>150</v>
      </c>
    </row>
    <row r="150" spans="1:65" s="2" customFormat="1" ht="24" customHeight="1" x14ac:dyDescent="0.2">
      <c r="A150" s="33"/>
      <c r="B150" s="34"/>
      <c r="C150" s="175" t="s">
        <v>83</v>
      </c>
      <c r="D150" s="175" t="s">
        <v>144</v>
      </c>
      <c r="E150" s="176" t="s">
        <v>294</v>
      </c>
      <c r="F150" s="177" t="s">
        <v>295</v>
      </c>
      <c r="G150" s="178" t="s">
        <v>291</v>
      </c>
      <c r="H150" s="179">
        <v>151.19999999999999</v>
      </c>
      <c r="I150" s="180"/>
      <c r="J150" s="181">
        <f>ROUND(I150*H150,2)</f>
        <v>0</v>
      </c>
      <c r="K150" s="177" t="s">
        <v>148</v>
      </c>
      <c r="L150" s="182"/>
      <c r="M150" s="183" t="s">
        <v>35</v>
      </c>
      <c r="N150" s="184" t="s">
        <v>47</v>
      </c>
      <c r="O150" s="63"/>
      <c r="P150" s="185">
        <f>O150*H150</f>
        <v>0</v>
      </c>
      <c r="Q150" s="185">
        <v>1</v>
      </c>
      <c r="R150" s="185">
        <f>Q150*H150</f>
        <v>151.19999999999999</v>
      </c>
      <c r="S150" s="185">
        <v>0</v>
      </c>
      <c r="T150" s="186">
        <f>S150*H150</f>
        <v>0</v>
      </c>
      <c r="U150" s="33"/>
      <c r="V150" s="33"/>
      <c r="W150" s="33"/>
      <c r="X150" s="33"/>
      <c r="Y150" s="33"/>
      <c r="Z150" s="33"/>
      <c r="AA150" s="33"/>
      <c r="AB150" s="33"/>
      <c r="AC150" s="33"/>
      <c r="AD150" s="33"/>
      <c r="AE150" s="33"/>
      <c r="AR150" s="187" t="s">
        <v>149</v>
      </c>
      <c r="AT150" s="187" t="s">
        <v>144</v>
      </c>
      <c r="AU150" s="187" t="s">
        <v>76</v>
      </c>
      <c r="AY150" s="16" t="s">
        <v>150</v>
      </c>
      <c r="BE150" s="188">
        <f>IF(N150="základní",J150,0)</f>
        <v>0</v>
      </c>
      <c r="BF150" s="188">
        <f>IF(N150="snížená",J150,0)</f>
        <v>0</v>
      </c>
      <c r="BG150" s="188">
        <f>IF(N150="zákl. přenesená",J150,0)</f>
        <v>0</v>
      </c>
      <c r="BH150" s="188">
        <f>IF(N150="sníž. přenesená",J150,0)</f>
        <v>0</v>
      </c>
      <c r="BI150" s="188">
        <f>IF(N150="nulová",J150,0)</f>
        <v>0</v>
      </c>
      <c r="BJ150" s="16" t="s">
        <v>83</v>
      </c>
      <c r="BK150" s="188">
        <f>ROUND(I150*H150,2)</f>
        <v>0</v>
      </c>
      <c r="BL150" s="16" t="s">
        <v>151</v>
      </c>
      <c r="BM150" s="187" t="s">
        <v>296</v>
      </c>
    </row>
    <row r="151" spans="1:65" s="2" customFormat="1" ht="19.5" x14ac:dyDescent="0.2">
      <c r="A151" s="33"/>
      <c r="B151" s="34"/>
      <c r="C151" s="35"/>
      <c r="D151" s="191" t="s">
        <v>159</v>
      </c>
      <c r="E151" s="35"/>
      <c r="F151" s="201" t="s">
        <v>719</v>
      </c>
      <c r="G151" s="35"/>
      <c r="H151" s="35"/>
      <c r="I151" s="114"/>
      <c r="J151" s="35"/>
      <c r="K151" s="35"/>
      <c r="L151" s="38"/>
      <c r="M151" s="202"/>
      <c r="N151" s="203"/>
      <c r="O151" s="63"/>
      <c r="P151" s="63"/>
      <c r="Q151" s="63"/>
      <c r="R151" s="63"/>
      <c r="S151" s="63"/>
      <c r="T151" s="64"/>
      <c r="U151" s="33"/>
      <c r="V151" s="33"/>
      <c r="W151" s="33"/>
      <c r="X151" s="33"/>
      <c r="Y151" s="33"/>
      <c r="Z151" s="33"/>
      <c r="AA151" s="33"/>
      <c r="AB151" s="33"/>
      <c r="AC151" s="33"/>
      <c r="AD151" s="33"/>
      <c r="AE151" s="33"/>
      <c r="AT151" s="16" t="s">
        <v>159</v>
      </c>
      <c r="AU151" s="16" t="s">
        <v>76</v>
      </c>
    </row>
    <row r="152" spans="1:65" s="12" customFormat="1" ht="11.25" x14ac:dyDescent="0.2">
      <c r="B152" s="189"/>
      <c r="C152" s="190"/>
      <c r="D152" s="191" t="s">
        <v>153</v>
      </c>
      <c r="E152" s="192" t="s">
        <v>35</v>
      </c>
      <c r="F152" s="193" t="s">
        <v>720</v>
      </c>
      <c r="G152" s="190"/>
      <c r="H152" s="194">
        <v>151.19999999999999</v>
      </c>
      <c r="I152" s="195"/>
      <c r="J152" s="190"/>
      <c r="K152" s="190"/>
      <c r="L152" s="196"/>
      <c r="M152" s="197"/>
      <c r="N152" s="198"/>
      <c r="O152" s="198"/>
      <c r="P152" s="198"/>
      <c r="Q152" s="198"/>
      <c r="R152" s="198"/>
      <c r="S152" s="198"/>
      <c r="T152" s="199"/>
      <c r="AT152" s="200" t="s">
        <v>153</v>
      </c>
      <c r="AU152" s="200" t="s">
        <v>76</v>
      </c>
      <c r="AV152" s="12" t="s">
        <v>85</v>
      </c>
      <c r="AW152" s="12" t="s">
        <v>37</v>
      </c>
      <c r="AX152" s="12" t="s">
        <v>83</v>
      </c>
      <c r="AY152" s="200" t="s">
        <v>150</v>
      </c>
    </row>
    <row r="153" spans="1:65" s="13" customFormat="1" ht="25.9" customHeight="1" x14ac:dyDescent="0.2">
      <c r="B153" s="204"/>
      <c r="C153" s="205"/>
      <c r="D153" s="206" t="s">
        <v>75</v>
      </c>
      <c r="E153" s="207" t="s">
        <v>299</v>
      </c>
      <c r="F153" s="207" t="s">
        <v>300</v>
      </c>
      <c r="G153" s="205"/>
      <c r="H153" s="205"/>
      <c r="I153" s="208"/>
      <c r="J153" s="209">
        <f>BK153</f>
        <v>0</v>
      </c>
      <c r="K153" s="205"/>
      <c r="L153" s="210"/>
      <c r="M153" s="211"/>
      <c r="N153" s="212"/>
      <c r="O153" s="212"/>
      <c r="P153" s="213">
        <f>P154</f>
        <v>0</v>
      </c>
      <c r="Q153" s="212"/>
      <c r="R153" s="213">
        <f>R154</f>
        <v>0</v>
      </c>
      <c r="S153" s="212"/>
      <c r="T153" s="214">
        <f>T154</f>
        <v>0</v>
      </c>
      <c r="AR153" s="215" t="s">
        <v>83</v>
      </c>
      <c r="AT153" s="216" t="s">
        <v>75</v>
      </c>
      <c r="AU153" s="216" t="s">
        <v>76</v>
      </c>
      <c r="AY153" s="215" t="s">
        <v>150</v>
      </c>
      <c r="BK153" s="217">
        <f>BK154</f>
        <v>0</v>
      </c>
    </row>
    <row r="154" spans="1:65" s="13" customFormat="1" ht="22.9" customHeight="1" x14ac:dyDescent="0.2">
      <c r="B154" s="204"/>
      <c r="C154" s="205"/>
      <c r="D154" s="206" t="s">
        <v>75</v>
      </c>
      <c r="E154" s="218" t="s">
        <v>264</v>
      </c>
      <c r="F154" s="218" t="s">
        <v>301</v>
      </c>
      <c r="G154" s="205"/>
      <c r="H154" s="205"/>
      <c r="I154" s="208"/>
      <c r="J154" s="219">
        <f>BK154</f>
        <v>0</v>
      </c>
      <c r="K154" s="205"/>
      <c r="L154" s="210"/>
      <c r="M154" s="211"/>
      <c r="N154" s="212"/>
      <c r="O154" s="212"/>
      <c r="P154" s="213">
        <f>SUM(P155:P205)</f>
        <v>0</v>
      </c>
      <c r="Q154" s="212"/>
      <c r="R154" s="213">
        <f>SUM(R155:R205)</f>
        <v>0</v>
      </c>
      <c r="S154" s="212"/>
      <c r="T154" s="214">
        <f>SUM(T155:T205)</f>
        <v>0</v>
      </c>
      <c r="AR154" s="215" t="s">
        <v>83</v>
      </c>
      <c r="AT154" s="216" t="s">
        <v>75</v>
      </c>
      <c r="AU154" s="216" t="s">
        <v>83</v>
      </c>
      <c r="AY154" s="215" t="s">
        <v>150</v>
      </c>
      <c r="BK154" s="217">
        <f>SUM(BK155:BK205)</f>
        <v>0</v>
      </c>
    </row>
    <row r="155" spans="1:65" s="2" customFormat="1" ht="60" customHeight="1" x14ac:dyDescent="0.2">
      <c r="A155" s="33"/>
      <c r="B155" s="34"/>
      <c r="C155" s="220" t="s">
        <v>302</v>
      </c>
      <c r="D155" s="220" t="s">
        <v>303</v>
      </c>
      <c r="E155" s="221" t="s">
        <v>304</v>
      </c>
      <c r="F155" s="222" t="s">
        <v>305</v>
      </c>
      <c r="G155" s="223" t="s">
        <v>306</v>
      </c>
      <c r="H155" s="224">
        <v>108</v>
      </c>
      <c r="I155" s="225"/>
      <c r="J155" s="226">
        <f>ROUND(I155*H155,2)</f>
        <v>0</v>
      </c>
      <c r="K155" s="222" t="s">
        <v>148</v>
      </c>
      <c r="L155" s="38"/>
      <c r="M155" s="227" t="s">
        <v>35</v>
      </c>
      <c r="N155" s="228" t="s">
        <v>47</v>
      </c>
      <c r="O155" s="63"/>
      <c r="P155" s="185">
        <f>O155*H155</f>
        <v>0</v>
      </c>
      <c r="Q155" s="185">
        <v>0</v>
      </c>
      <c r="R155" s="185">
        <f>Q155*H155</f>
        <v>0</v>
      </c>
      <c r="S155" s="185">
        <v>0</v>
      </c>
      <c r="T155" s="186">
        <f>S155*H155</f>
        <v>0</v>
      </c>
      <c r="U155" s="33"/>
      <c r="V155" s="33"/>
      <c r="W155" s="33"/>
      <c r="X155" s="33"/>
      <c r="Y155" s="33"/>
      <c r="Z155" s="33"/>
      <c r="AA155" s="33"/>
      <c r="AB155" s="33"/>
      <c r="AC155" s="33"/>
      <c r="AD155" s="33"/>
      <c r="AE155" s="33"/>
      <c r="AR155" s="187" t="s">
        <v>151</v>
      </c>
      <c r="AT155" s="187" t="s">
        <v>303</v>
      </c>
      <c r="AU155" s="187" t="s">
        <v>85</v>
      </c>
      <c r="AY155" s="16" t="s">
        <v>150</v>
      </c>
      <c r="BE155" s="188">
        <f>IF(N155="základní",J155,0)</f>
        <v>0</v>
      </c>
      <c r="BF155" s="188">
        <f>IF(N155="snížená",J155,0)</f>
        <v>0</v>
      </c>
      <c r="BG155" s="188">
        <f>IF(N155="zákl. přenesená",J155,0)</f>
        <v>0</v>
      </c>
      <c r="BH155" s="188">
        <f>IF(N155="sníž. přenesená",J155,0)</f>
        <v>0</v>
      </c>
      <c r="BI155" s="188">
        <f>IF(N155="nulová",J155,0)</f>
        <v>0</v>
      </c>
      <c r="BJ155" s="16" t="s">
        <v>83</v>
      </c>
      <c r="BK155" s="188">
        <f>ROUND(I155*H155,2)</f>
        <v>0</v>
      </c>
      <c r="BL155" s="16" t="s">
        <v>151</v>
      </c>
      <c r="BM155" s="187" t="s">
        <v>307</v>
      </c>
    </row>
    <row r="156" spans="1:65" s="2" customFormat="1" ht="48.75" x14ac:dyDescent="0.2">
      <c r="A156" s="33"/>
      <c r="B156" s="34"/>
      <c r="C156" s="35"/>
      <c r="D156" s="191" t="s">
        <v>308</v>
      </c>
      <c r="E156" s="35"/>
      <c r="F156" s="201" t="s">
        <v>309</v>
      </c>
      <c r="G156" s="35"/>
      <c r="H156" s="35"/>
      <c r="I156" s="114"/>
      <c r="J156" s="35"/>
      <c r="K156" s="35"/>
      <c r="L156" s="38"/>
      <c r="M156" s="202"/>
      <c r="N156" s="203"/>
      <c r="O156" s="63"/>
      <c r="P156" s="63"/>
      <c r="Q156" s="63"/>
      <c r="R156" s="63"/>
      <c r="S156" s="63"/>
      <c r="T156" s="64"/>
      <c r="U156" s="33"/>
      <c r="V156" s="33"/>
      <c r="W156" s="33"/>
      <c r="X156" s="33"/>
      <c r="Y156" s="33"/>
      <c r="Z156" s="33"/>
      <c r="AA156" s="33"/>
      <c r="AB156" s="33"/>
      <c r="AC156" s="33"/>
      <c r="AD156" s="33"/>
      <c r="AE156" s="33"/>
      <c r="AT156" s="16" t="s">
        <v>308</v>
      </c>
      <c r="AU156" s="16" t="s">
        <v>85</v>
      </c>
    </row>
    <row r="157" spans="1:65" s="12" customFormat="1" ht="11.25" x14ac:dyDescent="0.2">
      <c r="B157" s="189"/>
      <c r="C157" s="190"/>
      <c r="D157" s="191" t="s">
        <v>153</v>
      </c>
      <c r="E157" s="192" t="s">
        <v>35</v>
      </c>
      <c r="F157" s="193" t="s">
        <v>572</v>
      </c>
      <c r="G157" s="190"/>
      <c r="H157" s="194">
        <v>108</v>
      </c>
      <c r="I157" s="195"/>
      <c r="J157" s="190"/>
      <c r="K157" s="190"/>
      <c r="L157" s="196"/>
      <c r="M157" s="197"/>
      <c r="N157" s="198"/>
      <c r="O157" s="198"/>
      <c r="P157" s="198"/>
      <c r="Q157" s="198"/>
      <c r="R157" s="198"/>
      <c r="S157" s="198"/>
      <c r="T157" s="199"/>
      <c r="AT157" s="200" t="s">
        <v>153</v>
      </c>
      <c r="AU157" s="200" t="s">
        <v>85</v>
      </c>
      <c r="AV157" s="12" t="s">
        <v>85</v>
      </c>
      <c r="AW157" s="12" t="s">
        <v>37</v>
      </c>
      <c r="AX157" s="12" t="s">
        <v>83</v>
      </c>
      <c r="AY157" s="200" t="s">
        <v>150</v>
      </c>
    </row>
    <row r="158" spans="1:65" s="2" customFormat="1" ht="36" customHeight="1" x14ac:dyDescent="0.2">
      <c r="A158" s="33"/>
      <c r="B158" s="34"/>
      <c r="C158" s="220" t="s">
        <v>311</v>
      </c>
      <c r="D158" s="220" t="s">
        <v>303</v>
      </c>
      <c r="E158" s="221" t="s">
        <v>312</v>
      </c>
      <c r="F158" s="222" t="s">
        <v>313</v>
      </c>
      <c r="G158" s="223" t="s">
        <v>306</v>
      </c>
      <c r="H158" s="224">
        <v>108</v>
      </c>
      <c r="I158" s="225"/>
      <c r="J158" s="226">
        <f>ROUND(I158*H158,2)</f>
        <v>0</v>
      </c>
      <c r="K158" s="222" t="s">
        <v>148</v>
      </c>
      <c r="L158" s="38"/>
      <c r="M158" s="227" t="s">
        <v>35</v>
      </c>
      <c r="N158" s="228" t="s">
        <v>47</v>
      </c>
      <c r="O158" s="63"/>
      <c r="P158" s="185">
        <f>O158*H158</f>
        <v>0</v>
      </c>
      <c r="Q158" s="185">
        <v>0</v>
      </c>
      <c r="R158" s="185">
        <f>Q158*H158</f>
        <v>0</v>
      </c>
      <c r="S158" s="185">
        <v>0</v>
      </c>
      <c r="T158" s="186">
        <f>S158*H158</f>
        <v>0</v>
      </c>
      <c r="U158" s="33"/>
      <c r="V158" s="33"/>
      <c r="W158" s="33"/>
      <c r="X158" s="33"/>
      <c r="Y158" s="33"/>
      <c r="Z158" s="33"/>
      <c r="AA158" s="33"/>
      <c r="AB158" s="33"/>
      <c r="AC158" s="33"/>
      <c r="AD158" s="33"/>
      <c r="AE158" s="33"/>
      <c r="AR158" s="187" t="s">
        <v>151</v>
      </c>
      <c r="AT158" s="187" t="s">
        <v>303</v>
      </c>
      <c r="AU158" s="187" t="s">
        <v>85</v>
      </c>
      <c r="AY158" s="16" t="s">
        <v>150</v>
      </c>
      <c r="BE158" s="188">
        <f>IF(N158="základní",J158,0)</f>
        <v>0</v>
      </c>
      <c r="BF158" s="188">
        <f>IF(N158="snížená",J158,0)</f>
        <v>0</v>
      </c>
      <c r="BG158" s="188">
        <f>IF(N158="zákl. přenesená",J158,0)</f>
        <v>0</v>
      </c>
      <c r="BH158" s="188">
        <f>IF(N158="sníž. přenesená",J158,0)</f>
        <v>0</v>
      </c>
      <c r="BI158" s="188">
        <f>IF(N158="nulová",J158,0)</f>
        <v>0</v>
      </c>
      <c r="BJ158" s="16" t="s">
        <v>83</v>
      </c>
      <c r="BK158" s="188">
        <f>ROUND(I158*H158,2)</f>
        <v>0</v>
      </c>
      <c r="BL158" s="16" t="s">
        <v>151</v>
      </c>
      <c r="BM158" s="187" t="s">
        <v>314</v>
      </c>
    </row>
    <row r="159" spans="1:65" s="2" customFormat="1" ht="39" x14ac:dyDescent="0.2">
      <c r="A159" s="33"/>
      <c r="B159" s="34"/>
      <c r="C159" s="35"/>
      <c r="D159" s="191" t="s">
        <v>308</v>
      </c>
      <c r="E159" s="35"/>
      <c r="F159" s="201" t="s">
        <v>315</v>
      </c>
      <c r="G159" s="35"/>
      <c r="H159" s="35"/>
      <c r="I159" s="114"/>
      <c r="J159" s="35"/>
      <c r="K159" s="35"/>
      <c r="L159" s="38"/>
      <c r="M159" s="202"/>
      <c r="N159" s="203"/>
      <c r="O159" s="63"/>
      <c r="P159" s="63"/>
      <c r="Q159" s="63"/>
      <c r="R159" s="63"/>
      <c r="S159" s="63"/>
      <c r="T159" s="64"/>
      <c r="U159" s="33"/>
      <c r="V159" s="33"/>
      <c r="W159" s="33"/>
      <c r="X159" s="33"/>
      <c r="Y159" s="33"/>
      <c r="Z159" s="33"/>
      <c r="AA159" s="33"/>
      <c r="AB159" s="33"/>
      <c r="AC159" s="33"/>
      <c r="AD159" s="33"/>
      <c r="AE159" s="33"/>
      <c r="AT159" s="16" t="s">
        <v>308</v>
      </c>
      <c r="AU159" s="16" t="s">
        <v>85</v>
      </c>
    </row>
    <row r="160" spans="1:65" s="12" customFormat="1" ht="11.25" x14ac:dyDescent="0.2">
      <c r="B160" s="189"/>
      <c r="C160" s="190"/>
      <c r="D160" s="191" t="s">
        <v>153</v>
      </c>
      <c r="E160" s="192" t="s">
        <v>35</v>
      </c>
      <c r="F160" s="193" t="s">
        <v>572</v>
      </c>
      <c r="G160" s="190"/>
      <c r="H160" s="194">
        <v>108</v>
      </c>
      <c r="I160" s="195"/>
      <c r="J160" s="190"/>
      <c r="K160" s="190"/>
      <c r="L160" s="196"/>
      <c r="M160" s="197"/>
      <c r="N160" s="198"/>
      <c r="O160" s="198"/>
      <c r="P160" s="198"/>
      <c r="Q160" s="198"/>
      <c r="R160" s="198"/>
      <c r="S160" s="198"/>
      <c r="T160" s="199"/>
      <c r="AT160" s="200" t="s">
        <v>153</v>
      </c>
      <c r="AU160" s="200" t="s">
        <v>85</v>
      </c>
      <c r="AV160" s="12" t="s">
        <v>85</v>
      </c>
      <c r="AW160" s="12" t="s">
        <v>37</v>
      </c>
      <c r="AX160" s="12" t="s">
        <v>83</v>
      </c>
      <c r="AY160" s="200" t="s">
        <v>150</v>
      </c>
    </row>
    <row r="161" spans="1:65" s="2" customFormat="1" ht="60" customHeight="1" x14ac:dyDescent="0.2">
      <c r="A161" s="33"/>
      <c r="B161" s="34"/>
      <c r="C161" s="220" t="s">
        <v>329</v>
      </c>
      <c r="D161" s="220" t="s">
        <v>303</v>
      </c>
      <c r="E161" s="221" t="s">
        <v>330</v>
      </c>
      <c r="F161" s="222" t="s">
        <v>331</v>
      </c>
      <c r="G161" s="223" t="s">
        <v>147</v>
      </c>
      <c r="H161" s="224">
        <v>27</v>
      </c>
      <c r="I161" s="225"/>
      <c r="J161" s="226">
        <f>ROUND(I161*H161,2)</f>
        <v>0</v>
      </c>
      <c r="K161" s="222" t="s">
        <v>148</v>
      </c>
      <c r="L161" s="38"/>
      <c r="M161" s="227" t="s">
        <v>35</v>
      </c>
      <c r="N161" s="228" t="s">
        <v>47</v>
      </c>
      <c r="O161" s="63"/>
      <c r="P161" s="185">
        <f>O161*H161</f>
        <v>0</v>
      </c>
      <c r="Q161" s="185">
        <v>0</v>
      </c>
      <c r="R161" s="185">
        <f>Q161*H161</f>
        <v>0</v>
      </c>
      <c r="S161" s="185">
        <v>0</v>
      </c>
      <c r="T161" s="186">
        <f>S161*H161</f>
        <v>0</v>
      </c>
      <c r="U161" s="33"/>
      <c r="V161" s="33"/>
      <c r="W161" s="33"/>
      <c r="X161" s="33"/>
      <c r="Y161" s="33"/>
      <c r="Z161" s="33"/>
      <c r="AA161" s="33"/>
      <c r="AB161" s="33"/>
      <c r="AC161" s="33"/>
      <c r="AD161" s="33"/>
      <c r="AE161" s="33"/>
      <c r="AR161" s="187" t="s">
        <v>151</v>
      </c>
      <c r="AT161" s="187" t="s">
        <v>303</v>
      </c>
      <c r="AU161" s="187" t="s">
        <v>85</v>
      </c>
      <c r="AY161" s="16" t="s">
        <v>150</v>
      </c>
      <c r="BE161" s="188">
        <f>IF(N161="základní",J161,0)</f>
        <v>0</v>
      </c>
      <c r="BF161" s="188">
        <f>IF(N161="snížená",J161,0)</f>
        <v>0</v>
      </c>
      <c r="BG161" s="188">
        <f>IF(N161="zákl. přenesená",J161,0)</f>
        <v>0</v>
      </c>
      <c r="BH161" s="188">
        <f>IF(N161="sníž. přenesená",J161,0)</f>
        <v>0</v>
      </c>
      <c r="BI161" s="188">
        <f>IF(N161="nulová",J161,0)</f>
        <v>0</v>
      </c>
      <c r="BJ161" s="16" t="s">
        <v>83</v>
      </c>
      <c r="BK161" s="188">
        <f>ROUND(I161*H161,2)</f>
        <v>0</v>
      </c>
      <c r="BL161" s="16" t="s">
        <v>151</v>
      </c>
      <c r="BM161" s="187" t="s">
        <v>332</v>
      </c>
    </row>
    <row r="162" spans="1:65" s="2" customFormat="1" ht="48.75" x14ac:dyDescent="0.2">
      <c r="A162" s="33"/>
      <c r="B162" s="34"/>
      <c r="C162" s="35"/>
      <c r="D162" s="191" t="s">
        <v>308</v>
      </c>
      <c r="E162" s="35"/>
      <c r="F162" s="201" t="s">
        <v>333</v>
      </c>
      <c r="G162" s="35"/>
      <c r="H162" s="35"/>
      <c r="I162" s="114"/>
      <c r="J162" s="35"/>
      <c r="K162" s="35"/>
      <c r="L162" s="38"/>
      <c r="M162" s="202"/>
      <c r="N162" s="203"/>
      <c r="O162" s="63"/>
      <c r="P162" s="63"/>
      <c r="Q162" s="63"/>
      <c r="R162" s="63"/>
      <c r="S162" s="63"/>
      <c r="T162" s="64"/>
      <c r="U162" s="33"/>
      <c r="V162" s="33"/>
      <c r="W162" s="33"/>
      <c r="X162" s="33"/>
      <c r="Y162" s="33"/>
      <c r="Z162" s="33"/>
      <c r="AA162" s="33"/>
      <c r="AB162" s="33"/>
      <c r="AC162" s="33"/>
      <c r="AD162" s="33"/>
      <c r="AE162" s="33"/>
      <c r="AT162" s="16" t="s">
        <v>308</v>
      </c>
      <c r="AU162" s="16" t="s">
        <v>85</v>
      </c>
    </row>
    <row r="163" spans="1:65" s="12" customFormat="1" ht="11.25" x14ac:dyDescent="0.2">
      <c r="B163" s="189"/>
      <c r="C163" s="190"/>
      <c r="D163" s="191" t="s">
        <v>153</v>
      </c>
      <c r="E163" s="192" t="s">
        <v>35</v>
      </c>
      <c r="F163" s="193" t="s">
        <v>721</v>
      </c>
      <c r="G163" s="190"/>
      <c r="H163" s="194">
        <v>27</v>
      </c>
      <c r="I163" s="195"/>
      <c r="J163" s="190"/>
      <c r="K163" s="190"/>
      <c r="L163" s="196"/>
      <c r="M163" s="197"/>
      <c r="N163" s="198"/>
      <c r="O163" s="198"/>
      <c r="P163" s="198"/>
      <c r="Q163" s="198"/>
      <c r="R163" s="198"/>
      <c r="S163" s="198"/>
      <c r="T163" s="199"/>
      <c r="AT163" s="200" t="s">
        <v>153</v>
      </c>
      <c r="AU163" s="200" t="s">
        <v>85</v>
      </c>
      <c r="AV163" s="12" t="s">
        <v>85</v>
      </c>
      <c r="AW163" s="12" t="s">
        <v>37</v>
      </c>
      <c r="AX163" s="12" t="s">
        <v>83</v>
      </c>
      <c r="AY163" s="200" t="s">
        <v>150</v>
      </c>
    </row>
    <row r="164" spans="1:65" s="2" customFormat="1" ht="60" customHeight="1" x14ac:dyDescent="0.2">
      <c r="A164" s="33"/>
      <c r="B164" s="34"/>
      <c r="C164" s="220" t="s">
        <v>335</v>
      </c>
      <c r="D164" s="220" t="s">
        <v>303</v>
      </c>
      <c r="E164" s="221" t="s">
        <v>336</v>
      </c>
      <c r="F164" s="222" t="s">
        <v>337</v>
      </c>
      <c r="G164" s="223" t="s">
        <v>147</v>
      </c>
      <c r="H164" s="224">
        <v>38</v>
      </c>
      <c r="I164" s="225"/>
      <c r="J164" s="226">
        <f>ROUND(I164*H164,2)</f>
        <v>0</v>
      </c>
      <c r="K164" s="222" t="s">
        <v>148</v>
      </c>
      <c r="L164" s="38"/>
      <c r="M164" s="227" t="s">
        <v>35</v>
      </c>
      <c r="N164" s="228" t="s">
        <v>47</v>
      </c>
      <c r="O164" s="63"/>
      <c r="P164" s="185">
        <f>O164*H164</f>
        <v>0</v>
      </c>
      <c r="Q164" s="185">
        <v>0</v>
      </c>
      <c r="R164" s="185">
        <f>Q164*H164</f>
        <v>0</v>
      </c>
      <c r="S164" s="185">
        <v>0</v>
      </c>
      <c r="T164" s="186">
        <f>S164*H164</f>
        <v>0</v>
      </c>
      <c r="U164" s="33"/>
      <c r="V164" s="33"/>
      <c r="W164" s="33"/>
      <c r="X164" s="33"/>
      <c r="Y164" s="33"/>
      <c r="Z164" s="33"/>
      <c r="AA164" s="33"/>
      <c r="AB164" s="33"/>
      <c r="AC164" s="33"/>
      <c r="AD164" s="33"/>
      <c r="AE164" s="33"/>
      <c r="AR164" s="187" t="s">
        <v>151</v>
      </c>
      <c r="AT164" s="187" t="s">
        <v>303</v>
      </c>
      <c r="AU164" s="187" t="s">
        <v>85</v>
      </c>
      <c r="AY164" s="16" t="s">
        <v>150</v>
      </c>
      <c r="BE164" s="188">
        <f>IF(N164="základní",J164,0)</f>
        <v>0</v>
      </c>
      <c r="BF164" s="188">
        <f>IF(N164="snížená",J164,0)</f>
        <v>0</v>
      </c>
      <c r="BG164" s="188">
        <f>IF(N164="zákl. přenesená",J164,0)</f>
        <v>0</v>
      </c>
      <c r="BH164" s="188">
        <f>IF(N164="sníž. přenesená",J164,0)</f>
        <v>0</v>
      </c>
      <c r="BI164" s="188">
        <f>IF(N164="nulová",J164,0)</f>
        <v>0</v>
      </c>
      <c r="BJ164" s="16" t="s">
        <v>83</v>
      </c>
      <c r="BK164" s="188">
        <f>ROUND(I164*H164,2)</f>
        <v>0</v>
      </c>
      <c r="BL164" s="16" t="s">
        <v>151</v>
      </c>
      <c r="BM164" s="187" t="s">
        <v>338</v>
      </c>
    </row>
    <row r="165" spans="1:65" s="2" customFormat="1" ht="48.75" x14ac:dyDescent="0.2">
      <c r="A165" s="33"/>
      <c r="B165" s="34"/>
      <c r="C165" s="35"/>
      <c r="D165" s="191" t="s">
        <v>308</v>
      </c>
      <c r="E165" s="35"/>
      <c r="F165" s="201" t="s">
        <v>333</v>
      </c>
      <c r="G165" s="35"/>
      <c r="H165" s="35"/>
      <c r="I165" s="114"/>
      <c r="J165" s="35"/>
      <c r="K165" s="35"/>
      <c r="L165" s="38"/>
      <c r="M165" s="202"/>
      <c r="N165" s="203"/>
      <c r="O165" s="63"/>
      <c r="P165" s="63"/>
      <c r="Q165" s="63"/>
      <c r="R165" s="63"/>
      <c r="S165" s="63"/>
      <c r="T165" s="64"/>
      <c r="U165" s="33"/>
      <c r="V165" s="33"/>
      <c r="W165" s="33"/>
      <c r="X165" s="33"/>
      <c r="Y165" s="33"/>
      <c r="Z165" s="33"/>
      <c r="AA165" s="33"/>
      <c r="AB165" s="33"/>
      <c r="AC165" s="33"/>
      <c r="AD165" s="33"/>
      <c r="AE165" s="33"/>
      <c r="AT165" s="16" t="s">
        <v>308</v>
      </c>
      <c r="AU165" s="16" t="s">
        <v>85</v>
      </c>
    </row>
    <row r="166" spans="1:65" s="12" customFormat="1" ht="11.25" x14ac:dyDescent="0.2">
      <c r="B166" s="189"/>
      <c r="C166" s="190"/>
      <c r="D166" s="191" t="s">
        <v>153</v>
      </c>
      <c r="E166" s="192" t="s">
        <v>35</v>
      </c>
      <c r="F166" s="193" t="s">
        <v>722</v>
      </c>
      <c r="G166" s="190"/>
      <c r="H166" s="194">
        <v>38</v>
      </c>
      <c r="I166" s="195"/>
      <c r="J166" s="190"/>
      <c r="K166" s="190"/>
      <c r="L166" s="196"/>
      <c r="M166" s="197"/>
      <c r="N166" s="198"/>
      <c r="O166" s="198"/>
      <c r="P166" s="198"/>
      <c r="Q166" s="198"/>
      <c r="R166" s="198"/>
      <c r="S166" s="198"/>
      <c r="T166" s="199"/>
      <c r="AT166" s="200" t="s">
        <v>153</v>
      </c>
      <c r="AU166" s="200" t="s">
        <v>85</v>
      </c>
      <c r="AV166" s="12" t="s">
        <v>85</v>
      </c>
      <c r="AW166" s="12" t="s">
        <v>37</v>
      </c>
      <c r="AX166" s="12" t="s">
        <v>83</v>
      </c>
      <c r="AY166" s="200" t="s">
        <v>150</v>
      </c>
    </row>
    <row r="167" spans="1:65" s="2" customFormat="1" ht="60" customHeight="1" x14ac:dyDescent="0.2">
      <c r="A167" s="33"/>
      <c r="B167" s="34"/>
      <c r="C167" s="220" t="s">
        <v>340</v>
      </c>
      <c r="D167" s="220" t="s">
        <v>303</v>
      </c>
      <c r="E167" s="221" t="s">
        <v>341</v>
      </c>
      <c r="F167" s="222" t="s">
        <v>342</v>
      </c>
      <c r="G167" s="223" t="s">
        <v>147</v>
      </c>
      <c r="H167" s="224">
        <v>29</v>
      </c>
      <c r="I167" s="225"/>
      <c r="J167" s="226">
        <f>ROUND(I167*H167,2)</f>
        <v>0</v>
      </c>
      <c r="K167" s="222" t="s">
        <v>148</v>
      </c>
      <c r="L167" s="38"/>
      <c r="M167" s="227" t="s">
        <v>35</v>
      </c>
      <c r="N167" s="228" t="s">
        <v>47</v>
      </c>
      <c r="O167" s="63"/>
      <c r="P167" s="185">
        <f>O167*H167</f>
        <v>0</v>
      </c>
      <c r="Q167" s="185">
        <v>0</v>
      </c>
      <c r="R167" s="185">
        <f>Q167*H167</f>
        <v>0</v>
      </c>
      <c r="S167" s="185">
        <v>0</v>
      </c>
      <c r="T167" s="186">
        <f>S167*H167</f>
        <v>0</v>
      </c>
      <c r="U167" s="33"/>
      <c r="V167" s="33"/>
      <c r="W167" s="33"/>
      <c r="X167" s="33"/>
      <c r="Y167" s="33"/>
      <c r="Z167" s="33"/>
      <c r="AA167" s="33"/>
      <c r="AB167" s="33"/>
      <c r="AC167" s="33"/>
      <c r="AD167" s="33"/>
      <c r="AE167" s="33"/>
      <c r="AR167" s="187" t="s">
        <v>151</v>
      </c>
      <c r="AT167" s="187" t="s">
        <v>303</v>
      </c>
      <c r="AU167" s="187" t="s">
        <v>85</v>
      </c>
      <c r="AY167" s="16" t="s">
        <v>150</v>
      </c>
      <c r="BE167" s="188">
        <f>IF(N167="základní",J167,0)</f>
        <v>0</v>
      </c>
      <c r="BF167" s="188">
        <f>IF(N167="snížená",J167,0)</f>
        <v>0</v>
      </c>
      <c r="BG167" s="188">
        <f>IF(N167="zákl. přenesená",J167,0)</f>
        <v>0</v>
      </c>
      <c r="BH167" s="188">
        <f>IF(N167="sníž. přenesená",J167,0)</f>
        <v>0</v>
      </c>
      <c r="BI167" s="188">
        <f>IF(N167="nulová",J167,0)</f>
        <v>0</v>
      </c>
      <c r="BJ167" s="16" t="s">
        <v>83</v>
      </c>
      <c r="BK167" s="188">
        <f>ROUND(I167*H167,2)</f>
        <v>0</v>
      </c>
      <c r="BL167" s="16" t="s">
        <v>151</v>
      </c>
      <c r="BM167" s="187" t="s">
        <v>343</v>
      </c>
    </row>
    <row r="168" spans="1:65" s="2" customFormat="1" ht="48.75" x14ac:dyDescent="0.2">
      <c r="A168" s="33"/>
      <c r="B168" s="34"/>
      <c r="C168" s="35"/>
      <c r="D168" s="191" t="s">
        <v>308</v>
      </c>
      <c r="E168" s="35"/>
      <c r="F168" s="201" t="s">
        <v>333</v>
      </c>
      <c r="G168" s="35"/>
      <c r="H168" s="35"/>
      <c r="I168" s="114"/>
      <c r="J168" s="35"/>
      <c r="K168" s="35"/>
      <c r="L168" s="38"/>
      <c r="M168" s="202"/>
      <c r="N168" s="203"/>
      <c r="O168" s="63"/>
      <c r="P168" s="63"/>
      <c r="Q168" s="63"/>
      <c r="R168" s="63"/>
      <c r="S168" s="63"/>
      <c r="T168" s="64"/>
      <c r="U168" s="33"/>
      <c r="V168" s="33"/>
      <c r="W168" s="33"/>
      <c r="X168" s="33"/>
      <c r="Y168" s="33"/>
      <c r="Z168" s="33"/>
      <c r="AA168" s="33"/>
      <c r="AB168" s="33"/>
      <c r="AC168" s="33"/>
      <c r="AD168" s="33"/>
      <c r="AE168" s="33"/>
      <c r="AT168" s="16" t="s">
        <v>308</v>
      </c>
      <c r="AU168" s="16" t="s">
        <v>85</v>
      </c>
    </row>
    <row r="169" spans="1:65" s="12" customFormat="1" ht="11.25" x14ac:dyDescent="0.2">
      <c r="B169" s="189"/>
      <c r="C169" s="190"/>
      <c r="D169" s="191" t="s">
        <v>153</v>
      </c>
      <c r="E169" s="192" t="s">
        <v>35</v>
      </c>
      <c r="F169" s="193" t="s">
        <v>723</v>
      </c>
      <c r="G169" s="190"/>
      <c r="H169" s="194">
        <v>29</v>
      </c>
      <c r="I169" s="195"/>
      <c r="J169" s="190"/>
      <c r="K169" s="190"/>
      <c r="L169" s="196"/>
      <c r="M169" s="197"/>
      <c r="N169" s="198"/>
      <c r="O169" s="198"/>
      <c r="P169" s="198"/>
      <c r="Q169" s="198"/>
      <c r="R169" s="198"/>
      <c r="S169" s="198"/>
      <c r="T169" s="199"/>
      <c r="AT169" s="200" t="s">
        <v>153</v>
      </c>
      <c r="AU169" s="200" t="s">
        <v>85</v>
      </c>
      <c r="AV169" s="12" t="s">
        <v>85</v>
      </c>
      <c r="AW169" s="12" t="s">
        <v>37</v>
      </c>
      <c r="AX169" s="12" t="s">
        <v>83</v>
      </c>
      <c r="AY169" s="200" t="s">
        <v>150</v>
      </c>
    </row>
    <row r="170" spans="1:65" s="2" customFormat="1" ht="24" customHeight="1" x14ac:dyDescent="0.2">
      <c r="A170" s="33"/>
      <c r="B170" s="34"/>
      <c r="C170" s="220" t="s">
        <v>345</v>
      </c>
      <c r="D170" s="220" t="s">
        <v>303</v>
      </c>
      <c r="E170" s="221" t="s">
        <v>346</v>
      </c>
      <c r="F170" s="222" t="s">
        <v>347</v>
      </c>
      <c r="G170" s="223" t="s">
        <v>348</v>
      </c>
      <c r="H170" s="224">
        <v>100</v>
      </c>
      <c r="I170" s="225"/>
      <c r="J170" s="226">
        <f>ROUND(I170*H170,2)</f>
        <v>0</v>
      </c>
      <c r="K170" s="222" t="s">
        <v>148</v>
      </c>
      <c r="L170" s="38"/>
      <c r="M170" s="227" t="s">
        <v>35</v>
      </c>
      <c r="N170" s="228" t="s">
        <v>47</v>
      </c>
      <c r="O170" s="63"/>
      <c r="P170" s="185">
        <f>O170*H170</f>
        <v>0</v>
      </c>
      <c r="Q170" s="185">
        <v>0</v>
      </c>
      <c r="R170" s="185">
        <f>Q170*H170</f>
        <v>0</v>
      </c>
      <c r="S170" s="185">
        <v>0</v>
      </c>
      <c r="T170" s="186">
        <f>S170*H170</f>
        <v>0</v>
      </c>
      <c r="U170" s="33"/>
      <c r="V170" s="33"/>
      <c r="W170" s="33"/>
      <c r="X170" s="33"/>
      <c r="Y170" s="33"/>
      <c r="Z170" s="33"/>
      <c r="AA170" s="33"/>
      <c r="AB170" s="33"/>
      <c r="AC170" s="33"/>
      <c r="AD170" s="33"/>
      <c r="AE170" s="33"/>
      <c r="AR170" s="187" t="s">
        <v>151</v>
      </c>
      <c r="AT170" s="187" t="s">
        <v>303</v>
      </c>
      <c r="AU170" s="187" t="s">
        <v>85</v>
      </c>
      <c r="AY170" s="16" t="s">
        <v>150</v>
      </c>
      <c r="BE170" s="188">
        <f>IF(N170="základní",J170,0)</f>
        <v>0</v>
      </c>
      <c r="BF170" s="188">
        <f>IF(N170="snížená",J170,0)</f>
        <v>0</v>
      </c>
      <c r="BG170" s="188">
        <f>IF(N170="zákl. přenesená",J170,0)</f>
        <v>0</v>
      </c>
      <c r="BH170" s="188">
        <f>IF(N170="sníž. přenesená",J170,0)</f>
        <v>0</v>
      </c>
      <c r="BI170" s="188">
        <f>IF(N170="nulová",J170,0)</f>
        <v>0</v>
      </c>
      <c r="BJ170" s="16" t="s">
        <v>83</v>
      </c>
      <c r="BK170" s="188">
        <f>ROUND(I170*H170,2)</f>
        <v>0</v>
      </c>
      <c r="BL170" s="16" t="s">
        <v>151</v>
      </c>
      <c r="BM170" s="187" t="s">
        <v>349</v>
      </c>
    </row>
    <row r="171" spans="1:65" s="2" customFormat="1" ht="29.25" x14ac:dyDescent="0.2">
      <c r="A171" s="33"/>
      <c r="B171" s="34"/>
      <c r="C171" s="35"/>
      <c r="D171" s="191" t="s">
        <v>308</v>
      </c>
      <c r="E171" s="35"/>
      <c r="F171" s="201" t="s">
        <v>327</v>
      </c>
      <c r="G171" s="35"/>
      <c r="H171" s="35"/>
      <c r="I171" s="114"/>
      <c r="J171" s="35"/>
      <c r="K171" s="35"/>
      <c r="L171" s="38"/>
      <c r="M171" s="202"/>
      <c r="N171" s="203"/>
      <c r="O171" s="63"/>
      <c r="P171" s="63"/>
      <c r="Q171" s="63"/>
      <c r="R171" s="63"/>
      <c r="S171" s="63"/>
      <c r="T171" s="64"/>
      <c r="U171" s="33"/>
      <c r="V171" s="33"/>
      <c r="W171" s="33"/>
      <c r="X171" s="33"/>
      <c r="Y171" s="33"/>
      <c r="Z171" s="33"/>
      <c r="AA171" s="33"/>
      <c r="AB171" s="33"/>
      <c r="AC171" s="33"/>
      <c r="AD171" s="33"/>
      <c r="AE171" s="33"/>
      <c r="AT171" s="16" t="s">
        <v>308</v>
      </c>
      <c r="AU171" s="16" t="s">
        <v>85</v>
      </c>
    </row>
    <row r="172" spans="1:65" s="12" customFormat="1" ht="11.25" x14ac:dyDescent="0.2">
      <c r="B172" s="189"/>
      <c r="C172" s="190"/>
      <c r="D172" s="191" t="s">
        <v>153</v>
      </c>
      <c r="E172" s="192" t="s">
        <v>35</v>
      </c>
      <c r="F172" s="193" t="s">
        <v>724</v>
      </c>
      <c r="G172" s="190"/>
      <c r="H172" s="194">
        <v>100</v>
      </c>
      <c r="I172" s="195"/>
      <c r="J172" s="190"/>
      <c r="K172" s="190"/>
      <c r="L172" s="196"/>
      <c r="M172" s="197"/>
      <c r="N172" s="198"/>
      <c r="O172" s="198"/>
      <c r="P172" s="198"/>
      <c r="Q172" s="198"/>
      <c r="R172" s="198"/>
      <c r="S172" s="198"/>
      <c r="T172" s="199"/>
      <c r="AT172" s="200" t="s">
        <v>153</v>
      </c>
      <c r="AU172" s="200" t="s">
        <v>85</v>
      </c>
      <c r="AV172" s="12" t="s">
        <v>85</v>
      </c>
      <c r="AW172" s="12" t="s">
        <v>37</v>
      </c>
      <c r="AX172" s="12" t="s">
        <v>83</v>
      </c>
      <c r="AY172" s="200" t="s">
        <v>150</v>
      </c>
    </row>
    <row r="173" spans="1:65" s="2" customFormat="1" ht="24" customHeight="1" x14ac:dyDescent="0.2">
      <c r="A173" s="33"/>
      <c r="B173" s="34"/>
      <c r="C173" s="220" t="s">
        <v>351</v>
      </c>
      <c r="D173" s="220" t="s">
        <v>303</v>
      </c>
      <c r="E173" s="221" t="s">
        <v>352</v>
      </c>
      <c r="F173" s="222" t="s">
        <v>353</v>
      </c>
      <c r="G173" s="223" t="s">
        <v>147</v>
      </c>
      <c r="H173" s="224">
        <v>22</v>
      </c>
      <c r="I173" s="225"/>
      <c r="J173" s="226">
        <f>ROUND(I173*H173,2)</f>
        <v>0</v>
      </c>
      <c r="K173" s="222" t="s">
        <v>148</v>
      </c>
      <c r="L173" s="38"/>
      <c r="M173" s="227" t="s">
        <v>35</v>
      </c>
      <c r="N173" s="228" t="s">
        <v>47</v>
      </c>
      <c r="O173" s="63"/>
      <c r="P173" s="185">
        <f>O173*H173</f>
        <v>0</v>
      </c>
      <c r="Q173" s="185">
        <v>0</v>
      </c>
      <c r="R173" s="185">
        <f>Q173*H173</f>
        <v>0</v>
      </c>
      <c r="S173" s="185">
        <v>0</v>
      </c>
      <c r="T173" s="186">
        <f>S173*H173</f>
        <v>0</v>
      </c>
      <c r="U173" s="33"/>
      <c r="V173" s="33"/>
      <c r="W173" s="33"/>
      <c r="X173" s="33"/>
      <c r="Y173" s="33"/>
      <c r="Z173" s="33"/>
      <c r="AA173" s="33"/>
      <c r="AB173" s="33"/>
      <c r="AC173" s="33"/>
      <c r="AD173" s="33"/>
      <c r="AE173" s="33"/>
      <c r="AR173" s="187" t="s">
        <v>151</v>
      </c>
      <c r="AT173" s="187" t="s">
        <v>303</v>
      </c>
      <c r="AU173" s="187" t="s">
        <v>85</v>
      </c>
      <c r="AY173" s="16" t="s">
        <v>150</v>
      </c>
      <c r="BE173" s="188">
        <f>IF(N173="základní",J173,0)</f>
        <v>0</v>
      </c>
      <c r="BF173" s="188">
        <f>IF(N173="snížená",J173,0)</f>
        <v>0</v>
      </c>
      <c r="BG173" s="188">
        <f>IF(N173="zákl. přenesená",J173,0)</f>
        <v>0</v>
      </c>
      <c r="BH173" s="188">
        <f>IF(N173="sníž. přenesená",J173,0)</f>
        <v>0</v>
      </c>
      <c r="BI173" s="188">
        <f>IF(N173="nulová",J173,0)</f>
        <v>0</v>
      </c>
      <c r="BJ173" s="16" t="s">
        <v>83</v>
      </c>
      <c r="BK173" s="188">
        <f>ROUND(I173*H173,2)</f>
        <v>0</v>
      </c>
      <c r="BL173" s="16" t="s">
        <v>151</v>
      </c>
      <c r="BM173" s="187" t="s">
        <v>354</v>
      </c>
    </row>
    <row r="174" spans="1:65" s="2" customFormat="1" ht="19.5" x14ac:dyDescent="0.2">
      <c r="A174" s="33"/>
      <c r="B174" s="34"/>
      <c r="C174" s="35"/>
      <c r="D174" s="191" t="s">
        <v>308</v>
      </c>
      <c r="E174" s="35"/>
      <c r="F174" s="201" t="s">
        <v>355</v>
      </c>
      <c r="G174" s="35"/>
      <c r="H174" s="35"/>
      <c r="I174" s="114"/>
      <c r="J174" s="35"/>
      <c r="K174" s="35"/>
      <c r="L174" s="38"/>
      <c r="M174" s="202"/>
      <c r="N174" s="203"/>
      <c r="O174" s="63"/>
      <c r="P174" s="63"/>
      <c r="Q174" s="63"/>
      <c r="R174" s="63"/>
      <c r="S174" s="63"/>
      <c r="T174" s="64"/>
      <c r="U174" s="33"/>
      <c r="V174" s="33"/>
      <c r="W174" s="33"/>
      <c r="X174" s="33"/>
      <c r="Y174" s="33"/>
      <c r="Z174" s="33"/>
      <c r="AA174" s="33"/>
      <c r="AB174" s="33"/>
      <c r="AC174" s="33"/>
      <c r="AD174" s="33"/>
      <c r="AE174" s="33"/>
      <c r="AT174" s="16" t="s">
        <v>308</v>
      </c>
      <c r="AU174" s="16" t="s">
        <v>85</v>
      </c>
    </row>
    <row r="175" spans="1:65" s="12" customFormat="1" ht="11.25" x14ac:dyDescent="0.2">
      <c r="B175" s="189"/>
      <c r="C175" s="190"/>
      <c r="D175" s="191" t="s">
        <v>153</v>
      </c>
      <c r="E175" s="192" t="s">
        <v>35</v>
      </c>
      <c r="F175" s="193" t="s">
        <v>656</v>
      </c>
      <c r="G175" s="190"/>
      <c r="H175" s="194">
        <v>22</v>
      </c>
      <c r="I175" s="195"/>
      <c r="J175" s="190"/>
      <c r="K175" s="190"/>
      <c r="L175" s="196"/>
      <c r="M175" s="197"/>
      <c r="N175" s="198"/>
      <c r="O175" s="198"/>
      <c r="P175" s="198"/>
      <c r="Q175" s="198"/>
      <c r="R175" s="198"/>
      <c r="S175" s="198"/>
      <c r="T175" s="199"/>
      <c r="AT175" s="200" t="s">
        <v>153</v>
      </c>
      <c r="AU175" s="200" t="s">
        <v>85</v>
      </c>
      <c r="AV175" s="12" t="s">
        <v>85</v>
      </c>
      <c r="AW175" s="12" t="s">
        <v>37</v>
      </c>
      <c r="AX175" s="12" t="s">
        <v>83</v>
      </c>
      <c r="AY175" s="200" t="s">
        <v>150</v>
      </c>
    </row>
    <row r="176" spans="1:65" s="2" customFormat="1" ht="60" customHeight="1" x14ac:dyDescent="0.2">
      <c r="A176" s="33"/>
      <c r="B176" s="34"/>
      <c r="C176" s="220" t="s">
        <v>357</v>
      </c>
      <c r="D176" s="220" t="s">
        <v>303</v>
      </c>
      <c r="E176" s="221" t="s">
        <v>358</v>
      </c>
      <c r="F176" s="222" t="s">
        <v>359</v>
      </c>
      <c r="G176" s="223" t="s">
        <v>348</v>
      </c>
      <c r="H176" s="224">
        <v>41.2</v>
      </c>
      <c r="I176" s="225"/>
      <c r="J176" s="226">
        <f>ROUND(I176*H176,2)</f>
        <v>0</v>
      </c>
      <c r="K176" s="222" t="s">
        <v>148</v>
      </c>
      <c r="L176" s="38"/>
      <c r="M176" s="227" t="s">
        <v>35</v>
      </c>
      <c r="N176" s="228" t="s">
        <v>47</v>
      </c>
      <c r="O176" s="63"/>
      <c r="P176" s="185">
        <f>O176*H176</f>
        <v>0</v>
      </c>
      <c r="Q176" s="185">
        <v>0</v>
      </c>
      <c r="R176" s="185">
        <f>Q176*H176</f>
        <v>0</v>
      </c>
      <c r="S176" s="185">
        <v>0</v>
      </c>
      <c r="T176" s="186">
        <f>S176*H176</f>
        <v>0</v>
      </c>
      <c r="U176" s="33"/>
      <c r="V176" s="33"/>
      <c r="W176" s="33"/>
      <c r="X176" s="33"/>
      <c r="Y176" s="33"/>
      <c r="Z176" s="33"/>
      <c r="AA176" s="33"/>
      <c r="AB176" s="33"/>
      <c r="AC176" s="33"/>
      <c r="AD176" s="33"/>
      <c r="AE176" s="33"/>
      <c r="AR176" s="187" t="s">
        <v>151</v>
      </c>
      <c r="AT176" s="187" t="s">
        <v>303</v>
      </c>
      <c r="AU176" s="187" t="s">
        <v>85</v>
      </c>
      <c r="AY176" s="16" t="s">
        <v>150</v>
      </c>
      <c r="BE176" s="188">
        <f>IF(N176="základní",J176,0)</f>
        <v>0</v>
      </c>
      <c r="BF176" s="188">
        <f>IF(N176="snížená",J176,0)</f>
        <v>0</v>
      </c>
      <c r="BG176" s="188">
        <f>IF(N176="zákl. přenesená",J176,0)</f>
        <v>0</v>
      </c>
      <c r="BH176" s="188">
        <f>IF(N176="sníž. přenesená",J176,0)</f>
        <v>0</v>
      </c>
      <c r="BI176" s="188">
        <f>IF(N176="nulová",J176,0)</f>
        <v>0</v>
      </c>
      <c r="BJ176" s="16" t="s">
        <v>83</v>
      </c>
      <c r="BK176" s="188">
        <f>ROUND(I176*H176,2)</f>
        <v>0</v>
      </c>
      <c r="BL176" s="16" t="s">
        <v>151</v>
      </c>
      <c r="BM176" s="187" t="s">
        <v>360</v>
      </c>
    </row>
    <row r="177" spans="1:65" s="2" customFormat="1" ht="39" x14ac:dyDescent="0.2">
      <c r="A177" s="33"/>
      <c r="B177" s="34"/>
      <c r="C177" s="35"/>
      <c r="D177" s="191" t="s">
        <v>308</v>
      </c>
      <c r="E177" s="35"/>
      <c r="F177" s="201" t="s">
        <v>361</v>
      </c>
      <c r="G177" s="35"/>
      <c r="H177" s="35"/>
      <c r="I177" s="114"/>
      <c r="J177" s="35"/>
      <c r="K177" s="35"/>
      <c r="L177" s="38"/>
      <c r="M177" s="202"/>
      <c r="N177" s="203"/>
      <c r="O177" s="63"/>
      <c r="P177" s="63"/>
      <c r="Q177" s="63"/>
      <c r="R177" s="63"/>
      <c r="S177" s="63"/>
      <c r="T177" s="64"/>
      <c r="U177" s="33"/>
      <c r="V177" s="33"/>
      <c r="W177" s="33"/>
      <c r="X177" s="33"/>
      <c r="Y177" s="33"/>
      <c r="Z177" s="33"/>
      <c r="AA177" s="33"/>
      <c r="AB177" s="33"/>
      <c r="AC177" s="33"/>
      <c r="AD177" s="33"/>
      <c r="AE177" s="33"/>
      <c r="AT177" s="16" t="s">
        <v>308</v>
      </c>
      <c r="AU177" s="16" t="s">
        <v>85</v>
      </c>
    </row>
    <row r="178" spans="1:65" s="12" customFormat="1" ht="11.25" x14ac:dyDescent="0.2">
      <c r="B178" s="189"/>
      <c r="C178" s="190"/>
      <c r="D178" s="191" t="s">
        <v>153</v>
      </c>
      <c r="E178" s="192" t="s">
        <v>35</v>
      </c>
      <c r="F178" s="193" t="s">
        <v>725</v>
      </c>
      <c r="G178" s="190"/>
      <c r="H178" s="194">
        <v>41.2</v>
      </c>
      <c r="I178" s="195"/>
      <c r="J178" s="190"/>
      <c r="K178" s="190"/>
      <c r="L178" s="196"/>
      <c r="M178" s="197"/>
      <c r="N178" s="198"/>
      <c r="O178" s="198"/>
      <c r="P178" s="198"/>
      <c r="Q178" s="198"/>
      <c r="R178" s="198"/>
      <c r="S178" s="198"/>
      <c r="T178" s="199"/>
      <c r="AT178" s="200" t="s">
        <v>153</v>
      </c>
      <c r="AU178" s="200" t="s">
        <v>85</v>
      </c>
      <c r="AV178" s="12" t="s">
        <v>85</v>
      </c>
      <c r="AW178" s="12" t="s">
        <v>37</v>
      </c>
      <c r="AX178" s="12" t="s">
        <v>83</v>
      </c>
      <c r="AY178" s="200" t="s">
        <v>150</v>
      </c>
    </row>
    <row r="179" spans="1:65" s="2" customFormat="1" ht="48" customHeight="1" x14ac:dyDescent="0.2">
      <c r="A179" s="33"/>
      <c r="B179" s="34"/>
      <c r="C179" s="220" t="s">
        <v>363</v>
      </c>
      <c r="D179" s="220" t="s">
        <v>303</v>
      </c>
      <c r="E179" s="221" t="s">
        <v>364</v>
      </c>
      <c r="F179" s="222" t="s">
        <v>365</v>
      </c>
      <c r="G179" s="223" t="s">
        <v>366</v>
      </c>
      <c r="H179" s="224">
        <v>12</v>
      </c>
      <c r="I179" s="225"/>
      <c r="J179" s="226">
        <f>ROUND(I179*H179,2)</f>
        <v>0</v>
      </c>
      <c r="K179" s="222" t="s">
        <v>148</v>
      </c>
      <c r="L179" s="38"/>
      <c r="M179" s="227" t="s">
        <v>35</v>
      </c>
      <c r="N179" s="228" t="s">
        <v>47</v>
      </c>
      <c r="O179" s="63"/>
      <c r="P179" s="185">
        <f>O179*H179</f>
        <v>0</v>
      </c>
      <c r="Q179" s="185">
        <v>0</v>
      </c>
      <c r="R179" s="185">
        <f>Q179*H179</f>
        <v>0</v>
      </c>
      <c r="S179" s="185">
        <v>0</v>
      </c>
      <c r="T179" s="186">
        <f>S179*H179</f>
        <v>0</v>
      </c>
      <c r="U179" s="33"/>
      <c r="V179" s="33"/>
      <c r="W179" s="33"/>
      <c r="X179" s="33"/>
      <c r="Y179" s="33"/>
      <c r="Z179" s="33"/>
      <c r="AA179" s="33"/>
      <c r="AB179" s="33"/>
      <c r="AC179" s="33"/>
      <c r="AD179" s="33"/>
      <c r="AE179" s="33"/>
      <c r="AR179" s="187" t="s">
        <v>151</v>
      </c>
      <c r="AT179" s="187" t="s">
        <v>303</v>
      </c>
      <c r="AU179" s="187" t="s">
        <v>85</v>
      </c>
      <c r="AY179" s="16" t="s">
        <v>150</v>
      </c>
      <c r="BE179" s="188">
        <f>IF(N179="základní",J179,0)</f>
        <v>0</v>
      </c>
      <c r="BF179" s="188">
        <f>IF(N179="snížená",J179,0)</f>
        <v>0</v>
      </c>
      <c r="BG179" s="188">
        <f>IF(N179="zákl. přenesená",J179,0)</f>
        <v>0</v>
      </c>
      <c r="BH179" s="188">
        <f>IF(N179="sníž. přenesená",J179,0)</f>
        <v>0</v>
      </c>
      <c r="BI179" s="188">
        <f>IF(N179="nulová",J179,0)</f>
        <v>0</v>
      </c>
      <c r="BJ179" s="16" t="s">
        <v>83</v>
      </c>
      <c r="BK179" s="188">
        <f>ROUND(I179*H179,2)</f>
        <v>0</v>
      </c>
      <c r="BL179" s="16" t="s">
        <v>151</v>
      </c>
      <c r="BM179" s="187" t="s">
        <v>367</v>
      </c>
    </row>
    <row r="180" spans="1:65" s="2" customFormat="1" ht="39" x14ac:dyDescent="0.2">
      <c r="A180" s="33"/>
      <c r="B180" s="34"/>
      <c r="C180" s="35"/>
      <c r="D180" s="191" t="s">
        <v>308</v>
      </c>
      <c r="E180" s="35"/>
      <c r="F180" s="201" t="s">
        <v>368</v>
      </c>
      <c r="G180" s="35"/>
      <c r="H180" s="35"/>
      <c r="I180" s="114"/>
      <c r="J180" s="35"/>
      <c r="K180" s="35"/>
      <c r="L180" s="38"/>
      <c r="M180" s="202"/>
      <c r="N180" s="203"/>
      <c r="O180" s="63"/>
      <c r="P180" s="63"/>
      <c r="Q180" s="63"/>
      <c r="R180" s="63"/>
      <c r="S180" s="63"/>
      <c r="T180" s="64"/>
      <c r="U180" s="33"/>
      <c r="V180" s="33"/>
      <c r="W180" s="33"/>
      <c r="X180" s="33"/>
      <c r="Y180" s="33"/>
      <c r="Z180" s="33"/>
      <c r="AA180" s="33"/>
      <c r="AB180" s="33"/>
      <c r="AC180" s="33"/>
      <c r="AD180" s="33"/>
      <c r="AE180" s="33"/>
      <c r="AT180" s="16" t="s">
        <v>308</v>
      </c>
      <c r="AU180" s="16" t="s">
        <v>85</v>
      </c>
    </row>
    <row r="181" spans="1:65" s="12" customFormat="1" ht="11.25" x14ac:dyDescent="0.2">
      <c r="B181" s="189"/>
      <c r="C181" s="190"/>
      <c r="D181" s="191" t="s">
        <v>153</v>
      </c>
      <c r="E181" s="192" t="s">
        <v>35</v>
      </c>
      <c r="F181" s="193" t="s">
        <v>617</v>
      </c>
      <c r="G181" s="190"/>
      <c r="H181" s="194">
        <v>12</v>
      </c>
      <c r="I181" s="195"/>
      <c r="J181" s="190"/>
      <c r="K181" s="190"/>
      <c r="L181" s="196"/>
      <c r="M181" s="197"/>
      <c r="N181" s="198"/>
      <c r="O181" s="198"/>
      <c r="P181" s="198"/>
      <c r="Q181" s="198"/>
      <c r="R181" s="198"/>
      <c r="S181" s="198"/>
      <c r="T181" s="199"/>
      <c r="AT181" s="200" t="s">
        <v>153</v>
      </c>
      <c r="AU181" s="200" t="s">
        <v>85</v>
      </c>
      <c r="AV181" s="12" t="s">
        <v>85</v>
      </c>
      <c r="AW181" s="12" t="s">
        <v>37</v>
      </c>
      <c r="AX181" s="12" t="s">
        <v>83</v>
      </c>
      <c r="AY181" s="200" t="s">
        <v>150</v>
      </c>
    </row>
    <row r="182" spans="1:65" s="2" customFormat="1" ht="36" customHeight="1" x14ac:dyDescent="0.2">
      <c r="A182" s="33"/>
      <c r="B182" s="34"/>
      <c r="C182" s="220" t="s">
        <v>370</v>
      </c>
      <c r="D182" s="220" t="s">
        <v>303</v>
      </c>
      <c r="E182" s="221" t="s">
        <v>371</v>
      </c>
      <c r="F182" s="222" t="s">
        <v>372</v>
      </c>
      <c r="G182" s="223" t="s">
        <v>348</v>
      </c>
      <c r="H182" s="224">
        <v>70</v>
      </c>
      <c r="I182" s="225"/>
      <c r="J182" s="226">
        <f>ROUND(I182*H182,2)</f>
        <v>0</v>
      </c>
      <c r="K182" s="222" t="s">
        <v>148</v>
      </c>
      <c r="L182" s="38"/>
      <c r="M182" s="227" t="s">
        <v>35</v>
      </c>
      <c r="N182" s="228" t="s">
        <v>47</v>
      </c>
      <c r="O182" s="63"/>
      <c r="P182" s="185">
        <f>O182*H182</f>
        <v>0</v>
      </c>
      <c r="Q182" s="185">
        <v>0</v>
      </c>
      <c r="R182" s="185">
        <f>Q182*H182</f>
        <v>0</v>
      </c>
      <c r="S182" s="185">
        <v>0</v>
      </c>
      <c r="T182" s="186">
        <f>S182*H182</f>
        <v>0</v>
      </c>
      <c r="U182" s="33"/>
      <c r="V182" s="33"/>
      <c r="W182" s="33"/>
      <c r="X182" s="33"/>
      <c r="Y182" s="33"/>
      <c r="Z182" s="33"/>
      <c r="AA182" s="33"/>
      <c r="AB182" s="33"/>
      <c r="AC182" s="33"/>
      <c r="AD182" s="33"/>
      <c r="AE182" s="33"/>
      <c r="AR182" s="187" t="s">
        <v>151</v>
      </c>
      <c r="AT182" s="187" t="s">
        <v>303</v>
      </c>
      <c r="AU182" s="187" t="s">
        <v>85</v>
      </c>
      <c r="AY182" s="16" t="s">
        <v>150</v>
      </c>
      <c r="BE182" s="188">
        <f>IF(N182="základní",J182,0)</f>
        <v>0</v>
      </c>
      <c r="BF182" s="188">
        <f>IF(N182="snížená",J182,0)</f>
        <v>0</v>
      </c>
      <c r="BG182" s="188">
        <f>IF(N182="zákl. přenesená",J182,0)</f>
        <v>0</v>
      </c>
      <c r="BH182" s="188">
        <f>IF(N182="sníž. přenesená",J182,0)</f>
        <v>0</v>
      </c>
      <c r="BI182" s="188">
        <f>IF(N182="nulová",J182,0)</f>
        <v>0</v>
      </c>
      <c r="BJ182" s="16" t="s">
        <v>83</v>
      </c>
      <c r="BK182" s="188">
        <f>ROUND(I182*H182,2)</f>
        <v>0</v>
      </c>
      <c r="BL182" s="16" t="s">
        <v>151</v>
      </c>
      <c r="BM182" s="187" t="s">
        <v>373</v>
      </c>
    </row>
    <row r="183" spans="1:65" s="2" customFormat="1" ht="29.25" x14ac:dyDescent="0.2">
      <c r="A183" s="33"/>
      <c r="B183" s="34"/>
      <c r="C183" s="35"/>
      <c r="D183" s="191" t="s">
        <v>308</v>
      </c>
      <c r="E183" s="35"/>
      <c r="F183" s="201" t="s">
        <v>374</v>
      </c>
      <c r="G183" s="35"/>
      <c r="H183" s="35"/>
      <c r="I183" s="114"/>
      <c r="J183" s="35"/>
      <c r="K183" s="35"/>
      <c r="L183" s="38"/>
      <c r="M183" s="202"/>
      <c r="N183" s="203"/>
      <c r="O183" s="63"/>
      <c r="P183" s="63"/>
      <c r="Q183" s="63"/>
      <c r="R183" s="63"/>
      <c r="S183" s="63"/>
      <c r="T183" s="64"/>
      <c r="U183" s="33"/>
      <c r="V183" s="33"/>
      <c r="W183" s="33"/>
      <c r="X183" s="33"/>
      <c r="Y183" s="33"/>
      <c r="Z183" s="33"/>
      <c r="AA183" s="33"/>
      <c r="AB183" s="33"/>
      <c r="AC183" s="33"/>
      <c r="AD183" s="33"/>
      <c r="AE183" s="33"/>
      <c r="AT183" s="16" t="s">
        <v>308</v>
      </c>
      <c r="AU183" s="16" t="s">
        <v>85</v>
      </c>
    </row>
    <row r="184" spans="1:65" s="12" customFormat="1" ht="11.25" x14ac:dyDescent="0.2">
      <c r="B184" s="189"/>
      <c r="C184" s="190"/>
      <c r="D184" s="191" t="s">
        <v>153</v>
      </c>
      <c r="E184" s="192" t="s">
        <v>35</v>
      </c>
      <c r="F184" s="193" t="s">
        <v>583</v>
      </c>
      <c r="G184" s="190"/>
      <c r="H184" s="194">
        <v>70</v>
      </c>
      <c r="I184" s="195"/>
      <c r="J184" s="190"/>
      <c r="K184" s="190"/>
      <c r="L184" s="196"/>
      <c r="M184" s="197"/>
      <c r="N184" s="198"/>
      <c r="O184" s="198"/>
      <c r="P184" s="198"/>
      <c r="Q184" s="198"/>
      <c r="R184" s="198"/>
      <c r="S184" s="198"/>
      <c r="T184" s="199"/>
      <c r="AT184" s="200" t="s">
        <v>153</v>
      </c>
      <c r="AU184" s="200" t="s">
        <v>85</v>
      </c>
      <c r="AV184" s="12" t="s">
        <v>85</v>
      </c>
      <c r="AW184" s="12" t="s">
        <v>37</v>
      </c>
      <c r="AX184" s="12" t="s">
        <v>83</v>
      </c>
      <c r="AY184" s="200" t="s">
        <v>150</v>
      </c>
    </row>
    <row r="185" spans="1:65" s="2" customFormat="1" ht="36" customHeight="1" x14ac:dyDescent="0.2">
      <c r="A185" s="33"/>
      <c r="B185" s="34"/>
      <c r="C185" s="220" t="s">
        <v>376</v>
      </c>
      <c r="D185" s="220" t="s">
        <v>303</v>
      </c>
      <c r="E185" s="221" t="s">
        <v>377</v>
      </c>
      <c r="F185" s="222" t="s">
        <v>378</v>
      </c>
      <c r="G185" s="223" t="s">
        <v>348</v>
      </c>
      <c r="H185" s="224">
        <v>70</v>
      </c>
      <c r="I185" s="225"/>
      <c r="J185" s="226">
        <f>ROUND(I185*H185,2)</f>
        <v>0</v>
      </c>
      <c r="K185" s="222" t="s">
        <v>148</v>
      </c>
      <c r="L185" s="38"/>
      <c r="M185" s="227" t="s">
        <v>35</v>
      </c>
      <c r="N185" s="228" t="s">
        <v>47</v>
      </c>
      <c r="O185" s="63"/>
      <c r="P185" s="185">
        <f>O185*H185</f>
        <v>0</v>
      </c>
      <c r="Q185" s="185">
        <v>0</v>
      </c>
      <c r="R185" s="185">
        <f>Q185*H185</f>
        <v>0</v>
      </c>
      <c r="S185" s="185">
        <v>0</v>
      </c>
      <c r="T185" s="186">
        <f>S185*H185</f>
        <v>0</v>
      </c>
      <c r="U185" s="33"/>
      <c r="V185" s="33"/>
      <c r="W185" s="33"/>
      <c r="X185" s="33"/>
      <c r="Y185" s="33"/>
      <c r="Z185" s="33"/>
      <c r="AA185" s="33"/>
      <c r="AB185" s="33"/>
      <c r="AC185" s="33"/>
      <c r="AD185" s="33"/>
      <c r="AE185" s="33"/>
      <c r="AR185" s="187" t="s">
        <v>151</v>
      </c>
      <c r="AT185" s="187" t="s">
        <v>303</v>
      </c>
      <c r="AU185" s="187" t="s">
        <v>85</v>
      </c>
      <c r="AY185" s="16" t="s">
        <v>150</v>
      </c>
      <c r="BE185" s="188">
        <f>IF(N185="základní",J185,0)</f>
        <v>0</v>
      </c>
      <c r="BF185" s="188">
        <f>IF(N185="snížená",J185,0)</f>
        <v>0</v>
      </c>
      <c r="BG185" s="188">
        <f>IF(N185="zákl. přenesená",J185,0)</f>
        <v>0</v>
      </c>
      <c r="BH185" s="188">
        <f>IF(N185="sníž. přenesená",J185,0)</f>
        <v>0</v>
      </c>
      <c r="BI185" s="188">
        <f>IF(N185="nulová",J185,0)</f>
        <v>0</v>
      </c>
      <c r="BJ185" s="16" t="s">
        <v>83</v>
      </c>
      <c r="BK185" s="188">
        <f>ROUND(I185*H185,2)</f>
        <v>0</v>
      </c>
      <c r="BL185" s="16" t="s">
        <v>151</v>
      </c>
      <c r="BM185" s="187" t="s">
        <v>379</v>
      </c>
    </row>
    <row r="186" spans="1:65" s="2" customFormat="1" ht="29.25" x14ac:dyDescent="0.2">
      <c r="A186" s="33"/>
      <c r="B186" s="34"/>
      <c r="C186" s="35"/>
      <c r="D186" s="191" t="s">
        <v>308</v>
      </c>
      <c r="E186" s="35"/>
      <c r="F186" s="201" t="s">
        <v>374</v>
      </c>
      <c r="G186" s="35"/>
      <c r="H186" s="35"/>
      <c r="I186" s="114"/>
      <c r="J186" s="35"/>
      <c r="K186" s="35"/>
      <c r="L186" s="38"/>
      <c r="M186" s="202"/>
      <c r="N186" s="203"/>
      <c r="O186" s="63"/>
      <c r="P186" s="63"/>
      <c r="Q186" s="63"/>
      <c r="R186" s="63"/>
      <c r="S186" s="63"/>
      <c r="T186" s="64"/>
      <c r="U186" s="33"/>
      <c r="V186" s="33"/>
      <c r="W186" s="33"/>
      <c r="X186" s="33"/>
      <c r="Y186" s="33"/>
      <c r="Z186" s="33"/>
      <c r="AA186" s="33"/>
      <c r="AB186" s="33"/>
      <c r="AC186" s="33"/>
      <c r="AD186" s="33"/>
      <c r="AE186" s="33"/>
      <c r="AT186" s="16" t="s">
        <v>308</v>
      </c>
      <c r="AU186" s="16" t="s">
        <v>85</v>
      </c>
    </row>
    <row r="187" spans="1:65" s="12" customFormat="1" ht="11.25" x14ac:dyDescent="0.2">
      <c r="B187" s="189"/>
      <c r="C187" s="190"/>
      <c r="D187" s="191" t="s">
        <v>153</v>
      </c>
      <c r="E187" s="192" t="s">
        <v>35</v>
      </c>
      <c r="F187" s="193" t="s">
        <v>583</v>
      </c>
      <c r="G187" s="190"/>
      <c r="H187" s="194">
        <v>70</v>
      </c>
      <c r="I187" s="195"/>
      <c r="J187" s="190"/>
      <c r="K187" s="190"/>
      <c r="L187" s="196"/>
      <c r="M187" s="197"/>
      <c r="N187" s="198"/>
      <c r="O187" s="198"/>
      <c r="P187" s="198"/>
      <c r="Q187" s="198"/>
      <c r="R187" s="198"/>
      <c r="S187" s="198"/>
      <c r="T187" s="199"/>
      <c r="AT187" s="200" t="s">
        <v>153</v>
      </c>
      <c r="AU187" s="200" t="s">
        <v>85</v>
      </c>
      <c r="AV187" s="12" t="s">
        <v>85</v>
      </c>
      <c r="AW187" s="12" t="s">
        <v>37</v>
      </c>
      <c r="AX187" s="12" t="s">
        <v>83</v>
      </c>
      <c r="AY187" s="200" t="s">
        <v>150</v>
      </c>
    </row>
    <row r="188" spans="1:65" s="2" customFormat="1" ht="60" customHeight="1" x14ac:dyDescent="0.2">
      <c r="A188" s="33"/>
      <c r="B188" s="34"/>
      <c r="C188" s="220" t="s">
        <v>380</v>
      </c>
      <c r="D188" s="220" t="s">
        <v>303</v>
      </c>
      <c r="E188" s="221" t="s">
        <v>381</v>
      </c>
      <c r="F188" s="222" t="s">
        <v>382</v>
      </c>
      <c r="G188" s="223" t="s">
        <v>348</v>
      </c>
      <c r="H188" s="224">
        <v>100</v>
      </c>
      <c r="I188" s="225"/>
      <c r="J188" s="226">
        <f>ROUND(I188*H188,2)</f>
        <v>0</v>
      </c>
      <c r="K188" s="222" t="s">
        <v>148</v>
      </c>
      <c r="L188" s="38"/>
      <c r="M188" s="227" t="s">
        <v>35</v>
      </c>
      <c r="N188" s="228" t="s">
        <v>47</v>
      </c>
      <c r="O188" s="63"/>
      <c r="P188" s="185">
        <f>O188*H188</f>
        <v>0</v>
      </c>
      <c r="Q188" s="185">
        <v>0</v>
      </c>
      <c r="R188" s="185">
        <f>Q188*H188</f>
        <v>0</v>
      </c>
      <c r="S188" s="185">
        <v>0</v>
      </c>
      <c r="T188" s="186">
        <f>S188*H188</f>
        <v>0</v>
      </c>
      <c r="U188" s="33"/>
      <c r="V188" s="33"/>
      <c r="W188" s="33"/>
      <c r="X188" s="33"/>
      <c r="Y188" s="33"/>
      <c r="Z188" s="33"/>
      <c r="AA188" s="33"/>
      <c r="AB188" s="33"/>
      <c r="AC188" s="33"/>
      <c r="AD188" s="33"/>
      <c r="AE188" s="33"/>
      <c r="AR188" s="187" t="s">
        <v>151</v>
      </c>
      <c r="AT188" s="187" t="s">
        <v>303</v>
      </c>
      <c r="AU188" s="187" t="s">
        <v>85</v>
      </c>
      <c r="AY188" s="16" t="s">
        <v>150</v>
      </c>
      <c r="BE188" s="188">
        <f>IF(N188="základní",J188,0)</f>
        <v>0</v>
      </c>
      <c r="BF188" s="188">
        <f>IF(N188="snížená",J188,0)</f>
        <v>0</v>
      </c>
      <c r="BG188" s="188">
        <f>IF(N188="zákl. přenesená",J188,0)</f>
        <v>0</v>
      </c>
      <c r="BH188" s="188">
        <f>IF(N188="sníž. přenesená",J188,0)</f>
        <v>0</v>
      </c>
      <c r="BI188" s="188">
        <f>IF(N188="nulová",J188,0)</f>
        <v>0</v>
      </c>
      <c r="BJ188" s="16" t="s">
        <v>83</v>
      </c>
      <c r="BK188" s="188">
        <f>ROUND(I188*H188,2)</f>
        <v>0</v>
      </c>
      <c r="BL188" s="16" t="s">
        <v>151</v>
      </c>
      <c r="BM188" s="187" t="s">
        <v>383</v>
      </c>
    </row>
    <row r="189" spans="1:65" s="2" customFormat="1" ht="48.75" x14ac:dyDescent="0.2">
      <c r="A189" s="33"/>
      <c r="B189" s="34"/>
      <c r="C189" s="35"/>
      <c r="D189" s="191" t="s">
        <v>308</v>
      </c>
      <c r="E189" s="35"/>
      <c r="F189" s="201" t="s">
        <v>384</v>
      </c>
      <c r="G189" s="35"/>
      <c r="H189" s="35"/>
      <c r="I189" s="114"/>
      <c r="J189" s="35"/>
      <c r="K189" s="35"/>
      <c r="L189" s="38"/>
      <c r="M189" s="202"/>
      <c r="N189" s="203"/>
      <c r="O189" s="63"/>
      <c r="P189" s="63"/>
      <c r="Q189" s="63"/>
      <c r="R189" s="63"/>
      <c r="S189" s="63"/>
      <c r="T189" s="64"/>
      <c r="U189" s="33"/>
      <c r="V189" s="33"/>
      <c r="W189" s="33"/>
      <c r="X189" s="33"/>
      <c r="Y189" s="33"/>
      <c r="Z189" s="33"/>
      <c r="AA189" s="33"/>
      <c r="AB189" s="33"/>
      <c r="AC189" s="33"/>
      <c r="AD189" s="33"/>
      <c r="AE189" s="33"/>
      <c r="AT189" s="16" t="s">
        <v>308</v>
      </c>
      <c r="AU189" s="16" t="s">
        <v>85</v>
      </c>
    </row>
    <row r="190" spans="1:65" s="2" customFormat="1" ht="19.5" x14ac:dyDescent="0.2">
      <c r="A190" s="33"/>
      <c r="B190" s="34"/>
      <c r="C190" s="35"/>
      <c r="D190" s="191" t="s">
        <v>159</v>
      </c>
      <c r="E190" s="35"/>
      <c r="F190" s="201" t="s">
        <v>385</v>
      </c>
      <c r="G190" s="35"/>
      <c r="H190" s="35"/>
      <c r="I190" s="114"/>
      <c r="J190" s="35"/>
      <c r="K190" s="35"/>
      <c r="L190" s="38"/>
      <c r="M190" s="202"/>
      <c r="N190" s="203"/>
      <c r="O190" s="63"/>
      <c r="P190" s="63"/>
      <c r="Q190" s="63"/>
      <c r="R190" s="63"/>
      <c r="S190" s="63"/>
      <c r="T190" s="64"/>
      <c r="U190" s="33"/>
      <c r="V190" s="33"/>
      <c r="W190" s="33"/>
      <c r="X190" s="33"/>
      <c r="Y190" s="33"/>
      <c r="Z190" s="33"/>
      <c r="AA190" s="33"/>
      <c r="AB190" s="33"/>
      <c r="AC190" s="33"/>
      <c r="AD190" s="33"/>
      <c r="AE190" s="33"/>
      <c r="AT190" s="16" t="s">
        <v>159</v>
      </c>
      <c r="AU190" s="16" t="s">
        <v>85</v>
      </c>
    </row>
    <row r="191" spans="1:65" s="12" customFormat="1" ht="11.25" x14ac:dyDescent="0.2">
      <c r="B191" s="189"/>
      <c r="C191" s="190"/>
      <c r="D191" s="191" t="s">
        <v>153</v>
      </c>
      <c r="E191" s="192" t="s">
        <v>35</v>
      </c>
      <c r="F191" s="193" t="s">
        <v>724</v>
      </c>
      <c r="G191" s="190"/>
      <c r="H191" s="194">
        <v>100</v>
      </c>
      <c r="I191" s="195"/>
      <c r="J191" s="190"/>
      <c r="K191" s="190"/>
      <c r="L191" s="196"/>
      <c r="M191" s="197"/>
      <c r="N191" s="198"/>
      <c r="O191" s="198"/>
      <c r="P191" s="198"/>
      <c r="Q191" s="198"/>
      <c r="R191" s="198"/>
      <c r="S191" s="198"/>
      <c r="T191" s="199"/>
      <c r="AT191" s="200" t="s">
        <v>153</v>
      </c>
      <c r="AU191" s="200" t="s">
        <v>85</v>
      </c>
      <c r="AV191" s="12" t="s">
        <v>85</v>
      </c>
      <c r="AW191" s="12" t="s">
        <v>37</v>
      </c>
      <c r="AX191" s="12" t="s">
        <v>83</v>
      </c>
      <c r="AY191" s="200" t="s">
        <v>150</v>
      </c>
    </row>
    <row r="192" spans="1:65" s="2" customFormat="1" ht="36" customHeight="1" x14ac:dyDescent="0.2">
      <c r="A192" s="33"/>
      <c r="B192" s="34"/>
      <c r="C192" s="220" t="s">
        <v>387</v>
      </c>
      <c r="D192" s="220" t="s">
        <v>303</v>
      </c>
      <c r="E192" s="221" t="s">
        <v>388</v>
      </c>
      <c r="F192" s="222" t="s">
        <v>389</v>
      </c>
      <c r="G192" s="223" t="s">
        <v>285</v>
      </c>
      <c r="H192" s="224">
        <v>85</v>
      </c>
      <c r="I192" s="225"/>
      <c r="J192" s="226">
        <f>ROUND(I192*H192,2)</f>
        <v>0</v>
      </c>
      <c r="K192" s="222" t="s">
        <v>148</v>
      </c>
      <c r="L192" s="38"/>
      <c r="M192" s="227" t="s">
        <v>35</v>
      </c>
      <c r="N192" s="228" t="s">
        <v>47</v>
      </c>
      <c r="O192" s="63"/>
      <c r="P192" s="185">
        <f>O192*H192</f>
        <v>0</v>
      </c>
      <c r="Q192" s="185">
        <v>0</v>
      </c>
      <c r="R192" s="185">
        <f>Q192*H192</f>
        <v>0</v>
      </c>
      <c r="S192" s="185">
        <v>0</v>
      </c>
      <c r="T192" s="186">
        <f>S192*H192</f>
        <v>0</v>
      </c>
      <c r="U192" s="33"/>
      <c r="V192" s="33"/>
      <c r="W192" s="33"/>
      <c r="X192" s="33"/>
      <c r="Y192" s="33"/>
      <c r="Z192" s="33"/>
      <c r="AA192" s="33"/>
      <c r="AB192" s="33"/>
      <c r="AC192" s="33"/>
      <c r="AD192" s="33"/>
      <c r="AE192" s="33"/>
      <c r="AR192" s="187" t="s">
        <v>151</v>
      </c>
      <c r="AT192" s="187" t="s">
        <v>303</v>
      </c>
      <c r="AU192" s="187" t="s">
        <v>85</v>
      </c>
      <c r="AY192" s="16" t="s">
        <v>150</v>
      </c>
      <c r="BE192" s="188">
        <f>IF(N192="základní",J192,0)</f>
        <v>0</v>
      </c>
      <c r="BF192" s="188">
        <f>IF(N192="snížená",J192,0)</f>
        <v>0</v>
      </c>
      <c r="BG192" s="188">
        <f>IF(N192="zákl. přenesená",J192,0)</f>
        <v>0</v>
      </c>
      <c r="BH192" s="188">
        <f>IF(N192="sníž. přenesená",J192,0)</f>
        <v>0</v>
      </c>
      <c r="BI192" s="188">
        <f>IF(N192="nulová",J192,0)</f>
        <v>0</v>
      </c>
      <c r="BJ192" s="16" t="s">
        <v>83</v>
      </c>
      <c r="BK192" s="188">
        <f>ROUND(I192*H192,2)</f>
        <v>0</v>
      </c>
      <c r="BL192" s="16" t="s">
        <v>151</v>
      </c>
      <c r="BM192" s="187" t="s">
        <v>390</v>
      </c>
    </row>
    <row r="193" spans="1:65" s="2" customFormat="1" ht="29.25" x14ac:dyDescent="0.2">
      <c r="A193" s="33"/>
      <c r="B193" s="34"/>
      <c r="C193" s="35"/>
      <c r="D193" s="191" t="s">
        <v>308</v>
      </c>
      <c r="E193" s="35"/>
      <c r="F193" s="201" t="s">
        <v>391</v>
      </c>
      <c r="G193" s="35"/>
      <c r="H193" s="35"/>
      <c r="I193" s="114"/>
      <c r="J193" s="35"/>
      <c r="K193" s="35"/>
      <c r="L193" s="38"/>
      <c r="M193" s="202"/>
      <c r="N193" s="203"/>
      <c r="O193" s="63"/>
      <c r="P193" s="63"/>
      <c r="Q193" s="63"/>
      <c r="R193" s="63"/>
      <c r="S193" s="63"/>
      <c r="T193" s="64"/>
      <c r="U193" s="33"/>
      <c r="V193" s="33"/>
      <c r="W193" s="33"/>
      <c r="X193" s="33"/>
      <c r="Y193" s="33"/>
      <c r="Z193" s="33"/>
      <c r="AA193" s="33"/>
      <c r="AB193" s="33"/>
      <c r="AC193" s="33"/>
      <c r="AD193" s="33"/>
      <c r="AE193" s="33"/>
      <c r="AT193" s="16" t="s">
        <v>308</v>
      </c>
      <c r="AU193" s="16" t="s">
        <v>85</v>
      </c>
    </row>
    <row r="194" spans="1:65" s="2" customFormat="1" ht="19.5" x14ac:dyDescent="0.2">
      <c r="A194" s="33"/>
      <c r="B194" s="34"/>
      <c r="C194" s="35"/>
      <c r="D194" s="191" t="s">
        <v>159</v>
      </c>
      <c r="E194" s="35"/>
      <c r="F194" s="201" t="s">
        <v>726</v>
      </c>
      <c r="G194" s="35"/>
      <c r="H194" s="35"/>
      <c r="I194" s="114"/>
      <c r="J194" s="35"/>
      <c r="K194" s="35"/>
      <c r="L194" s="38"/>
      <c r="M194" s="202"/>
      <c r="N194" s="203"/>
      <c r="O194" s="63"/>
      <c r="P194" s="63"/>
      <c r="Q194" s="63"/>
      <c r="R194" s="63"/>
      <c r="S194" s="63"/>
      <c r="T194" s="64"/>
      <c r="U194" s="33"/>
      <c r="V194" s="33"/>
      <c r="W194" s="33"/>
      <c r="X194" s="33"/>
      <c r="Y194" s="33"/>
      <c r="Z194" s="33"/>
      <c r="AA194" s="33"/>
      <c r="AB194" s="33"/>
      <c r="AC194" s="33"/>
      <c r="AD194" s="33"/>
      <c r="AE194" s="33"/>
      <c r="AT194" s="16" t="s">
        <v>159</v>
      </c>
      <c r="AU194" s="16" t="s">
        <v>85</v>
      </c>
    </row>
    <row r="195" spans="1:65" s="12" customFormat="1" ht="11.25" x14ac:dyDescent="0.2">
      <c r="B195" s="189"/>
      <c r="C195" s="190"/>
      <c r="D195" s="191" t="s">
        <v>153</v>
      </c>
      <c r="E195" s="192" t="s">
        <v>35</v>
      </c>
      <c r="F195" s="193" t="s">
        <v>727</v>
      </c>
      <c r="G195" s="190"/>
      <c r="H195" s="194">
        <v>85</v>
      </c>
      <c r="I195" s="195"/>
      <c r="J195" s="190"/>
      <c r="K195" s="190"/>
      <c r="L195" s="196"/>
      <c r="M195" s="197"/>
      <c r="N195" s="198"/>
      <c r="O195" s="198"/>
      <c r="P195" s="198"/>
      <c r="Q195" s="198"/>
      <c r="R195" s="198"/>
      <c r="S195" s="198"/>
      <c r="T195" s="199"/>
      <c r="AT195" s="200" t="s">
        <v>153</v>
      </c>
      <c r="AU195" s="200" t="s">
        <v>85</v>
      </c>
      <c r="AV195" s="12" t="s">
        <v>85</v>
      </c>
      <c r="AW195" s="12" t="s">
        <v>37</v>
      </c>
      <c r="AX195" s="12" t="s">
        <v>83</v>
      </c>
      <c r="AY195" s="200" t="s">
        <v>150</v>
      </c>
    </row>
    <row r="196" spans="1:65" s="2" customFormat="1" ht="36" customHeight="1" x14ac:dyDescent="0.2">
      <c r="A196" s="33"/>
      <c r="B196" s="34"/>
      <c r="C196" s="220" t="s">
        <v>394</v>
      </c>
      <c r="D196" s="220" t="s">
        <v>303</v>
      </c>
      <c r="E196" s="221" t="s">
        <v>395</v>
      </c>
      <c r="F196" s="222" t="s">
        <v>396</v>
      </c>
      <c r="G196" s="223" t="s">
        <v>306</v>
      </c>
      <c r="H196" s="224">
        <v>4.25</v>
      </c>
      <c r="I196" s="225"/>
      <c r="J196" s="226">
        <f>ROUND(I196*H196,2)</f>
        <v>0</v>
      </c>
      <c r="K196" s="222" t="s">
        <v>148</v>
      </c>
      <c r="L196" s="38"/>
      <c r="M196" s="227" t="s">
        <v>35</v>
      </c>
      <c r="N196" s="228" t="s">
        <v>47</v>
      </c>
      <c r="O196" s="63"/>
      <c r="P196" s="185">
        <f>O196*H196</f>
        <v>0</v>
      </c>
      <c r="Q196" s="185">
        <v>0</v>
      </c>
      <c r="R196" s="185">
        <f>Q196*H196</f>
        <v>0</v>
      </c>
      <c r="S196" s="185">
        <v>0</v>
      </c>
      <c r="T196" s="186">
        <f>S196*H196</f>
        <v>0</v>
      </c>
      <c r="U196" s="33"/>
      <c r="V196" s="33"/>
      <c r="W196" s="33"/>
      <c r="X196" s="33"/>
      <c r="Y196" s="33"/>
      <c r="Z196" s="33"/>
      <c r="AA196" s="33"/>
      <c r="AB196" s="33"/>
      <c r="AC196" s="33"/>
      <c r="AD196" s="33"/>
      <c r="AE196" s="33"/>
      <c r="AR196" s="187" t="s">
        <v>151</v>
      </c>
      <c r="AT196" s="187" t="s">
        <v>303</v>
      </c>
      <c r="AU196" s="187" t="s">
        <v>85</v>
      </c>
      <c r="AY196" s="16" t="s">
        <v>150</v>
      </c>
      <c r="BE196" s="188">
        <f>IF(N196="základní",J196,0)</f>
        <v>0</v>
      </c>
      <c r="BF196" s="188">
        <f>IF(N196="snížená",J196,0)</f>
        <v>0</v>
      </c>
      <c r="BG196" s="188">
        <f>IF(N196="zákl. přenesená",J196,0)</f>
        <v>0</v>
      </c>
      <c r="BH196" s="188">
        <f>IF(N196="sníž. přenesená",J196,0)</f>
        <v>0</v>
      </c>
      <c r="BI196" s="188">
        <f>IF(N196="nulová",J196,0)</f>
        <v>0</v>
      </c>
      <c r="BJ196" s="16" t="s">
        <v>83</v>
      </c>
      <c r="BK196" s="188">
        <f>ROUND(I196*H196,2)</f>
        <v>0</v>
      </c>
      <c r="BL196" s="16" t="s">
        <v>151</v>
      </c>
      <c r="BM196" s="187" t="s">
        <v>397</v>
      </c>
    </row>
    <row r="197" spans="1:65" s="2" customFormat="1" ht="39" x14ac:dyDescent="0.2">
      <c r="A197" s="33"/>
      <c r="B197" s="34"/>
      <c r="C197" s="35"/>
      <c r="D197" s="191" t="s">
        <v>308</v>
      </c>
      <c r="E197" s="35"/>
      <c r="F197" s="201" t="s">
        <v>398</v>
      </c>
      <c r="G197" s="35"/>
      <c r="H197" s="35"/>
      <c r="I197" s="114"/>
      <c r="J197" s="35"/>
      <c r="K197" s="35"/>
      <c r="L197" s="38"/>
      <c r="M197" s="202"/>
      <c r="N197" s="203"/>
      <c r="O197" s="63"/>
      <c r="P197" s="63"/>
      <c r="Q197" s="63"/>
      <c r="R197" s="63"/>
      <c r="S197" s="63"/>
      <c r="T197" s="64"/>
      <c r="U197" s="33"/>
      <c r="V197" s="33"/>
      <c r="W197" s="33"/>
      <c r="X197" s="33"/>
      <c r="Y197" s="33"/>
      <c r="Z197" s="33"/>
      <c r="AA197" s="33"/>
      <c r="AB197" s="33"/>
      <c r="AC197" s="33"/>
      <c r="AD197" s="33"/>
      <c r="AE197" s="33"/>
      <c r="AT197" s="16" t="s">
        <v>308</v>
      </c>
      <c r="AU197" s="16" t="s">
        <v>85</v>
      </c>
    </row>
    <row r="198" spans="1:65" s="12" customFormat="1" ht="11.25" x14ac:dyDescent="0.2">
      <c r="B198" s="189"/>
      <c r="C198" s="190"/>
      <c r="D198" s="191" t="s">
        <v>153</v>
      </c>
      <c r="E198" s="192" t="s">
        <v>35</v>
      </c>
      <c r="F198" s="193" t="s">
        <v>728</v>
      </c>
      <c r="G198" s="190"/>
      <c r="H198" s="194">
        <v>4.25</v>
      </c>
      <c r="I198" s="195"/>
      <c r="J198" s="190"/>
      <c r="K198" s="190"/>
      <c r="L198" s="196"/>
      <c r="M198" s="197"/>
      <c r="N198" s="198"/>
      <c r="O198" s="198"/>
      <c r="P198" s="198"/>
      <c r="Q198" s="198"/>
      <c r="R198" s="198"/>
      <c r="S198" s="198"/>
      <c r="T198" s="199"/>
      <c r="AT198" s="200" t="s">
        <v>153</v>
      </c>
      <c r="AU198" s="200" t="s">
        <v>85</v>
      </c>
      <c r="AV198" s="12" t="s">
        <v>85</v>
      </c>
      <c r="AW198" s="12" t="s">
        <v>37</v>
      </c>
      <c r="AX198" s="12" t="s">
        <v>83</v>
      </c>
      <c r="AY198" s="200" t="s">
        <v>150</v>
      </c>
    </row>
    <row r="199" spans="1:65" s="2" customFormat="1" ht="36" customHeight="1" x14ac:dyDescent="0.2">
      <c r="A199" s="33"/>
      <c r="B199" s="34"/>
      <c r="C199" s="220" t="s">
        <v>400</v>
      </c>
      <c r="D199" s="220" t="s">
        <v>303</v>
      </c>
      <c r="E199" s="221" t="s">
        <v>401</v>
      </c>
      <c r="F199" s="222" t="s">
        <v>402</v>
      </c>
      <c r="G199" s="223" t="s">
        <v>285</v>
      </c>
      <c r="H199" s="224">
        <v>85</v>
      </c>
      <c r="I199" s="225"/>
      <c r="J199" s="226">
        <f>ROUND(I199*H199,2)</f>
        <v>0</v>
      </c>
      <c r="K199" s="222" t="s">
        <v>148</v>
      </c>
      <c r="L199" s="38"/>
      <c r="M199" s="227" t="s">
        <v>35</v>
      </c>
      <c r="N199" s="228" t="s">
        <v>47</v>
      </c>
      <c r="O199" s="63"/>
      <c r="P199" s="185">
        <f>O199*H199</f>
        <v>0</v>
      </c>
      <c r="Q199" s="185">
        <v>0</v>
      </c>
      <c r="R199" s="185">
        <f>Q199*H199</f>
        <v>0</v>
      </c>
      <c r="S199" s="185">
        <v>0</v>
      </c>
      <c r="T199" s="186">
        <f>S199*H199</f>
        <v>0</v>
      </c>
      <c r="U199" s="33"/>
      <c r="V199" s="33"/>
      <c r="W199" s="33"/>
      <c r="X199" s="33"/>
      <c r="Y199" s="33"/>
      <c r="Z199" s="33"/>
      <c r="AA199" s="33"/>
      <c r="AB199" s="33"/>
      <c r="AC199" s="33"/>
      <c r="AD199" s="33"/>
      <c r="AE199" s="33"/>
      <c r="AR199" s="187" t="s">
        <v>151</v>
      </c>
      <c r="AT199" s="187" t="s">
        <v>303</v>
      </c>
      <c r="AU199" s="187" t="s">
        <v>85</v>
      </c>
      <c r="AY199" s="16" t="s">
        <v>150</v>
      </c>
      <c r="BE199" s="188">
        <f>IF(N199="základní",J199,0)</f>
        <v>0</v>
      </c>
      <c r="BF199" s="188">
        <f>IF(N199="snížená",J199,0)</f>
        <v>0</v>
      </c>
      <c r="BG199" s="188">
        <f>IF(N199="zákl. přenesená",J199,0)</f>
        <v>0</v>
      </c>
      <c r="BH199" s="188">
        <f>IF(N199="sníž. přenesená",J199,0)</f>
        <v>0</v>
      </c>
      <c r="BI199" s="188">
        <f>IF(N199="nulová",J199,0)</f>
        <v>0</v>
      </c>
      <c r="BJ199" s="16" t="s">
        <v>83</v>
      </c>
      <c r="BK199" s="188">
        <f>ROUND(I199*H199,2)</f>
        <v>0</v>
      </c>
      <c r="BL199" s="16" t="s">
        <v>151</v>
      </c>
      <c r="BM199" s="187" t="s">
        <v>403</v>
      </c>
    </row>
    <row r="200" spans="1:65" s="2" customFormat="1" ht="29.25" x14ac:dyDescent="0.2">
      <c r="A200" s="33"/>
      <c r="B200" s="34"/>
      <c r="C200" s="35"/>
      <c r="D200" s="191" t="s">
        <v>308</v>
      </c>
      <c r="E200" s="35"/>
      <c r="F200" s="201" t="s">
        <v>404</v>
      </c>
      <c r="G200" s="35"/>
      <c r="H200" s="35"/>
      <c r="I200" s="114"/>
      <c r="J200" s="35"/>
      <c r="K200" s="35"/>
      <c r="L200" s="38"/>
      <c r="M200" s="202"/>
      <c r="N200" s="203"/>
      <c r="O200" s="63"/>
      <c r="P200" s="63"/>
      <c r="Q200" s="63"/>
      <c r="R200" s="63"/>
      <c r="S200" s="63"/>
      <c r="T200" s="64"/>
      <c r="U200" s="33"/>
      <c r="V200" s="33"/>
      <c r="W200" s="33"/>
      <c r="X200" s="33"/>
      <c r="Y200" s="33"/>
      <c r="Z200" s="33"/>
      <c r="AA200" s="33"/>
      <c r="AB200" s="33"/>
      <c r="AC200" s="33"/>
      <c r="AD200" s="33"/>
      <c r="AE200" s="33"/>
      <c r="AT200" s="16" t="s">
        <v>308</v>
      </c>
      <c r="AU200" s="16" t="s">
        <v>85</v>
      </c>
    </row>
    <row r="201" spans="1:65" s="12" customFormat="1" ht="11.25" x14ac:dyDescent="0.2">
      <c r="B201" s="189"/>
      <c r="C201" s="190"/>
      <c r="D201" s="191" t="s">
        <v>153</v>
      </c>
      <c r="E201" s="192" t="s">
        <v>35</v>
      </c>
      <c r="F201" s="193" t="s">
        <v>727</v>
      </c>
      <c r="G201" s="190"/>
      <c r="H201" s="194">
        <v>85</v>
      </c>
      <c r="I201" s="195"/>
      <c r="J201" s="190"/>
      <c r="K201" s="190"/>
      <c r="L201" s="196"/>
      <c r="M201" s="197"/>
      <c r="N201" s="198"/>
      <c r="O201" s="198"/>
      <c r="P201" s="198"/>
      <c r="Q201" s="198"/>
      <c r="R201" s="198"/>
      <c r="S201" s="198"/>
      <c r="T201" s="199"/>
      <c r="AT201" s="200" t="s">
        <v>153</v>
      </c>
      <c r="AU201" s="200" t="s">
        <v>85</v>
      </c>
      <c r="AV201" s="12" t="s">
        <v>85</v>
      </c>
      <c r="AW201" s="12" t="s">
        <v>37</v>
      </c>
      <c r="AX201" s="12" t="s">
        <v>83</v>
      </c>
      <c r="AY201" s="200" t="s">
        <v>150</v>
      </c>
    </row>
    <row r="202" spans="1:65" s="2" customFormat="1" ht="24" customHeight="1" x14ac:dyDescent="0.2">
      <c r="A202" s="33"/>
      <c r="B202" s="34"/>
      <c r="C202" s="220" t="s">
        <v>405</v>
      </c>
      <c r="D202" s="220" t="s">
        <v>303</v>
      </c>
      <c r="E202" s="221" t="s">
        <v>406</v>
      </c>
      <c r="F202" s="222" t="s">
        <v>407</v>
      </c>
      <c r="G202" s="223" t="s">
        <v>291</v>
      </c>
      <c r="H202" s="224">
        <v>10.37</v>
      </c>
      <c r="I202" s="225"/>
      <c r="J202" s="226">
        <f>ROUND(I202*H202,2)</f>
        <v>0</v>
      </c>
      <c r="K202" s="222" t="s">
        <v>148</v>
      </c>
      <c r="L202" s="38"/>
      <c r="M202" s="227" t="s">
        <v>35</v>
      </c>
      <c r="N202" s="228" t="s">
        <v>47</v>
      </c>
      <c r="O202" s="63"/>
      <c r="P202" s="185">
        <f>O202*H202</f>
        <v>0</v>
      </c>
      <c r="Q202" s="185">
        <v>0</v>
      </c>
      <c r="R202" s="185">
        <f>Q202*H202</f>
        <v>0</v>
      </c>
      <c r="S202" s="185">
        <v>0</v>
      </c>
      <c r="T202" s="186">
        <f>S202*H202</f>
        <v>0</v>
      </c>
      <c r="U202" s="33"/>
      <c r="V202" s="33"/>
      <c r="W202" s="33"/>
      <c r="X202" s="33"/>
      <c r="Y202" s="33"/>
      <c r="Z202" s="33"/>
      <c r="AA202" s="33"/>
      <c r="AB202" s="33"/>
      <c r="AC202" s="33"/>
      <c r="AD202" s="33"/>
      <c r="AE202" s="33"/>
      <c r="AR202" s="187" t="s">
        <v>151</v>
      </c>
      <c r="AT202" s="187" t="s">
        <v>303</v>
      </c>
      <c r="AU202" s="187" t="s">
        <v>85</v>
      </c>
      <c r="AY202" s="16" t="s">
        <v>150</v>
      </c>
      <c r="BE202" s="188">
        <f>IF(N202="základní",J202,0)</f>
        <v>0</v>
      </c>
      <c r="BF202" s="188">
        <f>IF(N202="snížená",J202,0)</f>
        <v>0</v>
      </c>
      <c r="BG202" s="188">
        <f>IF(N202="zákl. přenesená",J202,0)</f>
        <v>0</v>
      </c>
      <c r="BH202" s="188">
        <f>IF(N202="sníž. přenesená",J202,0)</f>
        <v>0</v>
      </c>
      <c r="BI202" s="188">
        <f>IF(N202="nulová",J202,0)</f>
        <v>0</v>
      </c>
      <c r="BJ202" s="16" t="s">
        <v>83</v>
      </c>
      <c r="BK202" s="188">
        <f>ROUND(I202*H202,2)</f>
        <v>0</v>
      </c>
      <c r="BL202" s="16" t="s">
        <v>151</v>
      </c>
      <c r="BM202" s="187" t="s">
        <v>729</v>
      </c>
    </row>
    <row r="203" spans="1:65" s="2" customFormat="1" ht="19.5" x14ac:dyDescent="0.2">
      <c r="A203" s="33"/>
      <c r="B203" s="34"/>
      <c r="C203" s="35"/>
      <c r="D203" s="191" t="s">
        <v>308</v>
      </c>
      <c r="E203" s="35"/>
      <c r="F203" s="201" t="s">
        <v>409</v>
      </c>
      <c r="G203" s="35"/>
      <c r="H203" s="35"/>
      <c r="I203" s="114"/>
      <c r="J203" s="35"/>
      <c r="K203" s="35"/>
      <c r="L203" s="38"/>
      <c r="M203" s="202"/>
      <c r="N203" s="203"/>
      <c r="O203" s="63"/>
      <c r="P203" s="63"/>
      <c r="Q203" s="63"/>
      <c r="R203" s="63"/>
      <c r="S203" s="63"/>
      <c r="T203" s="64"/>
      <c r="U203" s="33"/>
      <c r="V203" s="33"/>
      <c r="W203" s="33"/>
      <c r="X203" s="33"/>
      <c r="Y203" s="33"/>
      <c r="Z203" s="33"/>
      <c r="AA203" s="33"/>
      <c r="AB203" s="33"/>
      <c r="AC203" s="33"/>
      <c r="AD203" s="33"/>
      <c r="AE203" s="33"/>
      <c r="AT203" s="16" t="s">
        <v>308</v>
      </c>
      <c r="AU203" s="16" t="s">
        <v>85</v>
      </c>
    </row>
    <row r="204" spans="1:65" s="2" customFormat="1" ht="19.5" x14ac:dyDescent="0.2">
      <c r="A204" s="33"/>
      <c r="B204" s="34"/>
      <c r="C204" s="35"/>
      <c r="D204" s="191" t="s">
        <v>159</v>
      </c>
      <c r="E204" s="35"/>
      <c r="F204" s="201" t="s">
        <v>410</v>
      </c>
      <c r="G204" s="35"/>
      <c r="H204" s="35"/>
      <c r="I204" s="114"/>
      <c r="J204" s="35"/>
      <c r="K204" s="35"/>
      <c r="L204" s="38"/>
      <c r="M204" s="202"/>
      <c r="N204" s="203"/>
      <c r="O204" s="63"/>
      <c r="P204" s="63"/>
      <c r="Q204" s="63"/>
      <c r="R204" s="63"/>
      <c r="S204" s="63"/>
      <c r="T204" s="64"/>
      <c r="U204" s="33"/>
      <c r="V204" s="33"/>
      <c r="W204" s="33"/>
      <c r="X204" s="33"/>
      <c r="Y204" s="33"/>
      <c r="Z204" s="33"/>
      <c r="AA204" s="33"/>
      <c r="AB204" s="33"/>
      <c r="AC204" s="33"/>
      <c r="AD204" s="33"/>
      <c r="AE204" s="33"/>
      <c r="AT204" s="16" t="s">
        <v>159</v>
      </c>
      <c r="AU204" s="16" t="s">
        <v>85</v>
      </c>
    </row>
    <row r="205" spans="1:65" s="12" customFormat="1" ht="11.25" x14ac:dyDescent="0.2">
      <c r="B205" s="189"/>
      <c r="C205" s="190"/>
      <c r="D205" s="191" t="s">
        <v>153</v>
      </c>
      <c r="E205" s="192" t="s">
        <v>35</v>
      </c>
      <c r="F205" s="193" t="s">
        <v>730</v>
      </c>
      <c r="G205" s="190"/>
      <c r="H205" s="194">
        <v>10.37</v>
      </c>
      <c r="I205" s="195"/>
      <c r="J205" s="190"/>
      <c r="K205" s="190"/>
      <c r="L205" s="196"/>
      <c r="M205" s="197"/>
      <c r="N205" s="198"/>
      <c r="O205" s="198"/>
      <c r="P205" s="198"/>
      <c r="Q205" s="198"/>
      <c r="R205" s="198"/>
      <c r="S205" s="198"/>
      <c r="T205" s="199"/>
      <c r="AT205" s="200" t="s">
        <v>153</v>
      </c>
      <c r="AU205" s="200" t="s">
        <v>85</v>
      </c>
      <c r="AV205" s="12" t="s">
        <v>85</v>
      </c>
      <c r="AW205" s="12" t="s">
        <v>37</v>
      </c>
      <c r="AX205" s="12" t="s">
        <v>83</v>
      </c>
      <c r="AY205" s="200" t="s">
        <v>150</v>
      </c>
    </row>
    <row r="206" spans="1:65" s="13" customFormat="1" ht="25.9" customHeight="1" x14ac:dyDescent="0.2">
      <c r="B206" s="204"/>
      <c r="C206" s="205"/>
      <c r="D206" s="206" t="s">
        <v>75</v>
      </c>
      <c r="E206" s="207" t="s">
        <v>412</v>
      </c>
      <c r="F206" s="207" t="s">
        <v>413</v>
      </c>
      <c r="G206" s="205"/>
      <c r="H206" s="205"/>
      <c r="I206" s="208"/>
      <c r="J206" s="209">
        <f>BK206</f>
        <v>0</v>
      </c>
      <c r="K206" s="205"/>
      <c r="L206" s="210"/>
      <c r="M206" s="211"/>
      <c r="N206" s="212"/>
      <c r="O206" s="212"/>
      <c r="P206" s="213">
        <f>SUM(P207:P275)</f>
        <v>0</v>
      </c>
      <c r="Q206" s="212"/>
      <c r="R206" s="213">
        <f>SUM(R207:R275)</f>
        <v>0</v>
      </c>
      <c r="S206" s="212"/>
      <c r="T206" s="214">
        <f>SUM(T207:T275)</f>
        <v>0</v>
      </c>
      <c r="AR206" s="215" t="s">
        <v>151</v>
      </c>
      <c r="AT206" s="216" t="s">
        <v>75</v>
      </c>
      <c r="AU206" s="216" t="s">
        <v>76</v>
      </c>
      <c r="AY206" s="215" t="s">
        <v>150</v>
      </c>
      <c r="BK206" s="217">
        <f>SUM(BK207:BK275)</f>
        <v>0</v>
      </c>
    </row>
    <row r="207" spans="1:65" s="2" customFormat="1" ht="24" customHeight="1" x14ac:dyDescent="0.2">
      <c r="A207" s="33"/>
      <c r="B207" s="34"/>
      <c r="C207" s="220" t="s">
        <v>423</v>
      </c>
      <c r="D207" s="220" t="s">
        <v>303</v>
      </c>
      <c r="E207" s="221" t="s">
        <v>424</v>
      </c>
      <c r="F207" s="222" t="s">
        <v>425</v>
      </c>
      <c r="G207" s="223" t="s">
        <v>147</v>
      </c>
      <c r="H207" s="224">
        <v>1</v>
      </c>
      <c r="I207" s="225"/>
      <c r="J207" s="226">
        <f>ROUND(I207*H207,2)</f>
        <v>0</v>
      </c>
      <c r="K207" s="222" t="s">
        <v>148</v>
      </c>
      <c r="L207" s="38"/>
      <c r="M207" s="227" t="s">
        <v>35</v>
      </c>
      <c r="N207" s="228" t="s">
        <v>47</v>
      </c>
      <c r="O207" s="63"/>
      <c r="P207" s="185">
        <f>O207*H207</f>
        <v>0</v>
      </c>
      <c r="Q207" s="185">
        <v>0</v>
      </c>
      <c r="R207" s="185">
        <f>Q207*H207</f>
        <v>0</v>
      </c>
      <c r="S207" s="185">
        <v>0</v>
      </c>
      <c r="T207" s="186">
        <f>S207*H207</f>
        <v>0</v>
      </c>
      <c r="U207" s="33"/>
      <c r="V207" s="33"/>
      <c r="W207" s="33"/>
      <c r="X207" s="33"/>
      <c r="Y207" s="33"/>
      <c r="Z207" s="33"/>
      <c r="AA207" s="33"/>
      <c r="AB207" s="33"/>
      <c r="AC207" s="33"/>
      <c r="AD207" s="33"/>
      <c r="AE207" s="33"/>
      <c r="AR207" s="187" t="s">
        <v>417</v>
      </c>
      <c r="AT207" s="187" t="s">
        <v>303</v>
      </c>
      <c r="AU207" s="187" t="s">
        <v>83</v>
      </c>
      <c r="AY207" s="16" t="s">
        <v>150</v>
      </c>
      <c r="BE207" s="188">
        <f>IF(N207="základní",J207,0)</f>
        <v>0</v>
      </c>
      <c r="BF207" s="188">
        <f>IF(N207="snížená",J207,0)</f>
        <v>0</v>
      </c>
      <c r="BG207" s="188">
        <f>IF(N207="zákl. přenesená",J207,0)</f>
        <v>0</v>
      </c>
      <c r="BH207" s="188">
        <f>IF(N207="sníž. přenesená",J207,0)</f>
        <v>0</v>
      </c>
      <c r="BI207" s="188">
        <f>IF(N207="nulová",J207,0)</f>
        <v>0</v>
      </c>
      <c r="BJ207" s="16" t="s">
        <v>83</v>
      </c>
      <c r="BK207" s="188">
        <f>ROUND(I207*H207,2)</f>
        <v>0</v>
      </c>
      <c r="BL207" s="16" t="s">
        <v>417</v>
      </c>
      <c r="BM207" s="187" t="s">
        <v>426</v>
      </c>
    </row>
    <row r="208" spans="1:65" s="2" customFormat="1" ht="24" customHeight="1" x14ac:dyDescent="0.2">
      <c r="A208" s="33"/>
      <c r="B208" s="34"/>
      <c r="C208" s="220" t="s">
        <v>427</v>
      </c>
      <c r="D208" s="220" t="s">
        <v>303</v>
      </c>
      <c r="E208" s="221" t="s">
        <v>428</v>
      </c>
      <c r="F208" s="222" t="s">
        <v>429</v>
      </c>
      <c r="G208" s="223" t="s">
        <v>147</v>
      </c>
      <c r="H208" s="224">
        <v>1</v>
      </c>
      <c r="I208" s="225"/>
      <c r="J208" s="226">
        <f>ROUND(I208*H208,2)</f>
        <v>0</v>
      </c>
      <c r="K208" s="222" t="s">
        <v>148</v>
      </c>
      <c r="L208" s="38"/>
      <c r="M208" s="227" t="s">
        <v>35</v>
      </c>
      <c r="N208" s="228" t="s">
        <v>47</v>
      </c>
      <c r="O208" s="63"/>
      <c r="P208" s="185">
        <f>O208*H208</f>
        <v>0</v>
      </c>
      <c r="Q208" s="185">
        <v>0</v>
      </c>
      <c r="R208" s="185">
        <f>Q208*H208</f>
        <v>0</v>
      </c>
      <c r="S208" s="185">
        <v>0</v>
      </c>
      <c r="T208" s="186">
        <f>S208*H208</f>
        <v>0</v>
      </c>
      <c r="U208" s="33"/>
      <c r="V208" s="33"/>
      <c r="W208" s="33"/>
      <c r="X208" s="33"/>
      <c r="Y208" s="33"/>
      <c r="Z208" s="33"/>
      <c r="AA208" s="33"/>
      <c r="AB208" s="33"/>
      <c r="AC208" s="33"/>
      <c r="AD208" s="33"/>
      <c r="AE208" s="33"/>
      <c r="AR208" s="187" t="s">
        <v>417</v>
      </c>
      <c r="AT208" s="187" t="s">
        <v>303</v>
      </c>
      <c r="AU208" s="187" t="s">
        <v>83</v>
      </c>
      <c r="AY208" s="16" t="s">
        <v>150</v>
      </c>
      <c r="BE208" s="188">
        <f>IF(N208="základní",J208,0)</f>
        <v>0</v>
      </c>
      <c r="BF208" s="188">
        <f>IF(N208="snížená",J208,0)</f>
        <v>0</v>
      </c>
      <c r="BG208" s="188">
        <f>IF(N208="zákl. přenesená",J208,0)</f>
        <v>0</v>
      </c>
      <c r="BH208" s="188">
        <f>IF(N208="sníž. přenesená",J208,0)</f>
        <v>0</v>
      </c>
      <c r="BI208" s="188">
        <f>IF(N208="nulová",J208,0)</f>
        <v>0</v>
      </c>
      <c r="BJ208" s="16" t="s">
        <v>83</v>
      </c>
      <c r="BK208" s="188">
        <f>ROUND(I208*H208,2)</f>
        <v>0</v>
      </c>
      <c r="BL208" s="16" t="s">
        <v>417</v>
      </c>
      <c r="BM208" s="187" t="s">
        <v>430</v>
      </c>
    </row>
    <row r="209" spans="1:65" s="2" customFormat="1" ht="24" customHeight="1" x14ac:dyDescent="0.2">
      <c r="A209" s="33"/>
      <c r="B209" s="34"/>
      <c r="C209" s="220" t="s">
        <v>511</v>
      </c>
      <c r="D209" s="220" t="s">
        <v>303</v>
      </c>
      <c r="E209" s="221" t="s">
        <v>436</v>
      </c>
      <c r="F209" s="222" t="s">
        <v>437</v>
      </c>
      <c r="G209" s="223" t="s">
        <v>147</v>
      </c>
      <c r="H209" s="224">
        <v>2</v>
      </c>
      <c r="I209" s="225"/>
      <c r="J209" s="226">
        <f>ROUND(I209*H209,2)</f>
        <v>0</v>
      </c>
      <c r="K209" s="222" t="s">
        <v>148</v>
      </c>
      <c r="L209" s="38"/>
      <c r="M209" s="227" t="s">
        <v>35</v>
      </c>
      <c r="N209" s="228" t="s">
        <v>47</v>
      </c>
      <c r="O209" s="63"/>
      <c r="P209" s="185">
        <f>O209*H209</f>
        <v>0</v>
      </c>
      <c r="Q209" s="185">
        <v>0</v>
      </c>
      <c r="R209" s="185">
        <f>Q209*H209</f>
        <v>0</v>
      </c>
      <c r="S209" s="185">
        <v>0</v>
      </c>
      <c r="T209" s="186">
        <f>S209*H209</f>
        <v>0</v>
      </c>
      <c r="U209" s="33"/>
      <c r="V209" s="33"/>
      <c r="W209" s="33"/>
      <c r="X209" s="33"/>
      <c r="Y209" s="33"/>
      <c r="Z209" s="33"/>
      <c r="AA209" s="33"/>
      <c r="AB209" s="33"/>
      <c r="AC209" s="33"/>
      <c r="AD209" s="33"/>
      <c r="AE209" s="33"/>
      <c r="AR209" s="187" t="s">
        <v>417</v>
      </c>
      <c r="AT209" s="187" t="s">
        <v>303</v>
      </c>
      <c r="AU209" s="187" t="s">
        <v>83</v>
      </c>
      <c r="AY209" s="16" t="s">
        <v>150</v>
      </c>
      <c r="BE209" s="188">
        <f>IF(N209="základní",J209,0)</f>
        <v>0</v>
      </c>
      <c r="BF209" s="188">
        <f>IF(N209="snížená",J209,0)</f>
        <v>0</v>
      </c>
      <c r="BG209" s="188">
        <f>IF(N209="zákl. přenesená",J209,0)</f>
        <v>0</v>
      </c>
      <c r="BH209" s="188">
        <f>IF(N209="sníž. přenesená",J209,0)</f>
        <v>0</v>
      </c>
      <c r="BI209" s="188">
        <f>IF(N209="nulová",J209,0)</f>
        <v>0</v>
      </c>
      <c r="BJ209" s="16" t="s">
        <v>83</v>
      </c>
      <c r="BK209" s="188">
        <f>ROUND(I209*H209,2)</f>
        <v>0</v>
      </c>
      <c r="BL209" s="16" t="s">
        <v>417</v>
      </c>
      <c r="BM209" s="187" t="s">
        <v>731</v>
      </c>
    </row>
    <row r="210" spans="1:65" s="12" customFormat="1" ht="11.25" x14ac:dyDescent="0.2">
      <c r="B210" s="189"/>
      <c r="C210" s="190"/>
      <c r="D210" s="191" t="s">
        <v>153</v>
      </c>
      <c r="E210" s="192" t="s">
        <v>35</v>
      </c>
      <c r="F210" s="193" t="s">
        <v>732</v>
      </c>
      <c r="G210" s="190"/>
      <c r="H210" s="194">
        <v>2</v>
      </c>
      <c r="I210" s="195"/>
      <c r="J210" s="190"/>
      <c r="K210" s="190"/>
      <c r="L210" s="196"/>
      <c r="M210" s="197"/>
      <c r="N210" s="198"/>
      <c r="O210" s="198"/>
      <c r="P210" s="198"/>
      <c r="Q210" s="198"/>
      <c r="R210" s="198"/>
      <c r="S210" s="198"/>
      <c r="T210" s="199"/>
      <c r="AT210" s="200" t="s">
        <v>153</v>
      </c>
      <c r="AU210" s="200" t="s">
        <v>83</v>
      </c>
      <c r="AV210" s="12" t="s">
        <v>85</v>
      </c>
      <c r="AW210" s="12" t="s">
        <v>37</v>
      </c>
      <c r="AX210" s="12" t="s">
        <v>83</v>
      </c>
      <c r="AY210" s="200" t="s">
        <v>150</v>
      </c>
    </row>
    <row r="211" spans="1:65" s="2" customFormat="1" ht="24" customHeight="1" x14ac:dyDescent="0.2">
      <c r="A211" s="33"/>
      <c r="B211" s="34"/>
      <c r="C211" s="220" t="s">
        <v>504</v>
      </c>
      <c r="D211" s="220" t="s">
        <v>303</v>
      </c>
      <c r="E211" s="221" t="s">
        <v>733</v>
      </c>
      <c r="F211" s="222" t="s">
        <v>734</v>
      </c>
      <c r="G211" s="223" t="s">
        <v>147</v>
      </c>
      <c r="H211" s="224">
        <v>2</v>
      </c>
      <c r="I211" s="225"/>
      <c r="J211" s="226">
        <f>ROUND(I211*H211,2)</f>
        <v>0</v>
      </c>
      <c r="K211" s="222" t="s">
        <v>148</v>
      </c>
      <c r="L211" s="38"/>
      <c r="M211" s="227" t="s">
        <v>35</v>
      </c>
      <c r="N211" s="228" t="s">
        <v>47</v>
      </c>
      <c r="O211" s="63"/>
      <c r="P211" s="185">
        <f>O211*H211</f>
        <v>0</v>
      </c>
      <c r="Q211" s="185">
        <v>0</v>
      </c>
      <c r="R211" s="185">
        <f>Q211*H211</f>
        <v>0</v>
      </c>
      <c r="S211" s="185">
        <v>0</v>
      </c>
      <c r="T211" s="186">
        <f>S211*H211</f>
        <v>0</v>
      </c>
      <c r="U211" s="33"/>
      <c r="V211" s="33"/>
      <c r="W211" s="33"/>
      <c r="X211" s="33"/>
      <c r="Y211" s="33"/>
      <c r="Z211" s="33"/>
      <c r="AA211" s="33"/>
      <c r="AB211" s="33"/>
      <c r="AC211" s="33"/>
      <c r="AD211" s="33"/>
      <c r="AE211" s="33"/>
      <c r="AR211" s="187" t="s">
        <v>417</v>
      </c>
      <c r="AT211" s="187" t="s">
        <v>303</v>
      </c>
      <c r="AU211" s="187" t="s">
        <v>83</v>
      </c>
      <c r="AY211" s="16" t="s">
        <v>150</v>
      </c>
      <c r="BE211" s="188">
        <f>IF(N211="základní",J211,0)</f>
        <v>0</v>
      </c>
      <c r="BF211" s="188">
        <f>IF(N211="snížená",J211,0)</f>
        <v>0</v>
      </c>
      <c r="BG211" s="188">
        <f>IF(N211="zákl. přenesená",J211,0)</f>
        <v>0</v>
      </c>
      <c r="BH211" s="188">
        <f>IF(N211="sníž. přenesená",J211,0)</f>
        <v>0</v>
      </c>
      <c r="BI211" s="188">
        <f>IF(N211="nulová",J211,0)</f>
        <v>0</v>
      </c>
      <c r="BJ211" s="16" t="s">
        <v>83</v>
      </c>
      <c r="BK211" s="188">
        <f>ROUND(I211*H211,2)</f>
        <v>0</v>
      </c>
      <c r="BL211" s="16" t="s">
        <v>417</v>
      </c>
      <c r="BM211" s="187" t="s">
        <v>735</v>
      </c>
    </row>
    <row r="212" spans="1:65" s="12" customFormat="1" ht="11.25" x14ac:dyDescent="0.2">
      <c r="B212" s="189"/>
      <c r="C212" s="190"/>
      <c r="D212" s="191" t="s">
        <v>153</v>
      </c>
      <c r="E212" s="192" t="s">
        <v>35</v>
      </c>
      <c r="F212" s="193" t="s">
        <v>732</v>
      </c>
      <c r="G212" s="190"/>
      <c r="H212" s="194">
        <v>2</v>
      </c>
      <c r="I212" s="195"/>
      <c r="J212" s="190"/>
      <c r="K212" s="190"/>
      <c r="L212" s="196"/>
      <c r="M212" s="197"/>
      <c r="N212" s="198"/>
      <c r="O212" s="198"/>
      <c r="P212" s="198"/>
      <c r="Q212" s="198"/>
      <c r="R212" s="198"/>
      <c r="S212" s="198"/>
      <c r="T212" s="199"/>
      <c r="AT212" s="200" t="s">
        <v>153</v>
      </c>
      <c r="AU212" s="200" t="s">
        <v>83</v>
      </c>
      <c r="AV212" s="12" t="s">
        <v>85</v>
      </c>
      <c r="AW212" s="12" t="s">
        <v>37</v>
      </c>
      <c r="AX212" s="12" t="s">
        <v>83</v>
      </c>
      <c r="AY212" s="200" t="s">
        <v>150</v>
      </c>
    </row>
    <row r="213" spans="1:65" s="2" customFormat="1" ht="24" customHeight="1" x14ac:dyDescent="0.2">
      <c r="A213" s="33"/>
      <c r="B213" s="34"/>
      <c r="C213" s="220" t="s">
        <v>491</v>
      </c>
      <c r="D213" s="220" t="s">
        <v>303</v>
      </c>
      <c r="E213" s="221" t="s">
        <v>736</v>
      </c>
      <c r="F213" s="222" t="s">
        <v>737</v>
      </c>
      <c r="G213" s="223" t="s">
        <v>147</v>
      </c>
      <c r="H213" s="224">
        <v>2</v>
      </c>
      <c r="I213" s="225"/>
      <c r="J213" s="226">
        <f>ROUND(I213*H213,2)</f>
        <v>0</v>
      </c>
      <c r="K213" s="222" t="s">
        <v>148</v>
      </c>
      <c r="L213" s="38"/>
      <c r="M213" s="227" t="s">
        <v>35</v>
      </c>
      <c r="N213" s="228" t="s">
        <v>47</v>
      </c>
      <c r="O213" s="63"/>
      <c r="P213" s="185">
        <f>O213*H213</f>
        <v>0</v>
      </c>
      <c r="Q213" s="185">
        <v>0</v>
      </c>
      <c r="R213" s="185">
        <f>Q213*H213</f>
        <v>0</v>
      </c>
      <c r="S213" s="185">
        <v>0</v>
      </c>
      <c r="T213" s="186">
        <f>S213*H213</f>
        <v>0</v>
      </c>
      <c r="U213" s="33"/>
      <c r="V213" s="33"/>
      <c r="W213" s="33"/>
      <c r="X213" s="33"/>
      <c r="Y213" s="33"/>
      <c r="Z213" s="33"/>
      <c r="AA213" s="33"/>
      <c r="AB213" s="33"/>
      <c r="AC213" s="33"/>
      <c r="AD213" s="33"/>
      <c r="AE213" s="33"/>
      <c r="AR213" s="187" t="s">
        <v>417</v>
      </c>
      <c r="AT213" s="187" t="s">
        <v>303</v>
      </c>
      <c r="AU213" s="187" t="s">
        <v>83</v>
      </c>
      <c r="AY213" s="16" t="s">
        <v>150</v>
      </c>
      <c r="BE213" s="188">
        <f>IF(N213="základní",J213,0)</f>
        <v>0</v>
      </c>
      <c r="BF213" s="188">
        <f>IF(N213="snížená",J213,0)</f>
        <v>0</v>
      </c>
      <c r="BG213" s="188">
        <f>IF(N213="zákl. přenesená",J213,0)</f>
        <v>0</v>
      </c>
      <c r="BH213" s="188">
        <f>IF(N213="sníž. přenesená",J213,0)</f>
        <v>0</v>
      </c>
      <c r="BI213" s="188">
        <f>IF(N213="nulová",J213,0)</f>
        <v>0</v>
      </c>
      <c r="BJ213" s="16" t="s">
        <v>83</v>
      </c>
      <c r="BK213" s="188">
        <f>ROUND(I213*H213,2)</f>
        <v>0</v>
      </c>
      <c r="BL213" s="16" t="s">
        <v>417</v>
      </c>
      <c r="BM213" s="187" t="s">
        <v>738</v>
      </c>
    </row>
    <row r="214" spans="1:65" s="12" customFormat="1" ht="11.25" x14ac:dyDescent="0.2">
      <c r="B214" s="189"/>
      <c r="C214" s="190"/>
      <c r="D214" s="191" t="s">
        <v>153</v>
      </c>
      <c r="E214" s="192" t="s">
        <v>35</v>
      </c>
      <c r="F214" s="193" t="s">
        <v>732</v>
      </c>
      <c r="G214" s="190"/>
      <c r="H214" s="194">
        <v>2</v>
      </c>
      <c r="I214" s="195"/>
      <c r="J214" s="190"/>
      <c r="K214" s="190"/>
      <c r="L214" s="196"/>
      <c r="M214" s="197"/>
      <c r="N214" s="198"/>
      <c r="O214" s="198"/>
      <c r="P214" s="198"/>
      <c r="Q214" s="198"/>
      <c r="R214" s="198"/>
      <c r="S214" s="198"/>
      <c r="T214" s="199"/>
      <c r="AT214" s="200" t="s">
        <v>153</v>
      </c>
      <c r="AU214" s="200" t="s">
        <v>83</v>
      </c>
      <c r="AV214" s="12" t="s">
        <v>85</v>
      </c>
      <c r="AW214" s="12" t="s">
        <v>37</v>
      </c>
      <c r="AX214" s="12" t="s">
        <v>83</v>
      </c>
      <c r="AY214" s="200" t="s">
        <v>150</v>
      </c>
    </row>
    <row r="215" spans="1:65" s="2" customFormat="1" ht="24" customHeight="1" x14ac:dyDescent="0.2">
      <c r="A215" s="33"/>
      <c r="B215" s="34"/>
      <c r="C215" s="220" t="s">
        <v>487</v>
      </c>
      <c r="D215" s="220" t="s">
        <v>303</v>
      </c>
      <c r="E215" s="221" t="s">
        <v>448</v>
      </c>
      <c r="F215" s="222" t="s">
        <v>449</v>
      </c>
      <c r="G215" s="223" t="s">
        <v>147</v>
      </c>
      <c r="H215" s="224">
        <v>2</v>
      </c>
      <c r="I215" s="225"/>
      <c r="J215" s="226">
        <f>ROUND(I215*H215,2)</f>
        <v>0</v>
      </c>
      <c r="K215" s="222" t="s">
        <v>148</v>
      </c>
      <c r="L215" s="38"/>
      <c r="M215" s="227" t="s">
        <v>35</v>
      </c>
      <c r="N215" s="228" t="s">
        <v>47</v>
      </c>
      <c r="O215" s="63"/>
      <c r="P215" s="185">
        <f>O215*H215</f>
        <v>0</v>
      </c>
      <c r="Q215" s="185">
        <v>0</v>
      </c>
      <c r="R215" s="185">
        <f>Q215*H215</f>
        <v>0</v>
      </c>
      <c r="S215" s="185">
        <v>0</v>
      </c>
      <c r="T215" s="186">
        <f>S215*H215</f>
        <v>0</v>
      </c>
      <c r="U215" s="33"/>
      <c r="V215" s="33"/>
      <c r="W215" s="33"/>
      <c r="X215" s="33"/>
      <c r="Y215" s="33"/>
      <c r="Z215" s="33"/>
      <c r="AA215" s="33"/>
      <c r="AB215" s="33"/>
      <c r="AC215" s="33"/>
      <c r="AD215" s="33"/>
      <c r="AE215" s="33"/>
      <c r="AR215" s="187" t="s">
        <v>417</v>
      </c>
      <c r="AT215" s="187" t="s">
        <v>303</v>
      </c>
      <c r="AU215" s="187" t="s">
        <v>83</v>
      </c>
      <c r="AY215" s="16" t="s">
        <v>150</v>
      </c>
      <c r="BE215" s="188">
        <f>IF(N215="základní",J215,0)</f>
        <v>0</v>
      </c>
      <c r="BF215" s="188">
        <f>IF(N215="snížená",J215,0)</f>
        <v>0</v>
      </c>
      <c r="BG215" s="188">
        <f>IF(N215="zákl. přenesená",J215,0)</f>
        <v>0</v>
      </c>
      <c r="BH215" s="188">
        <f>IF(N215="sníž. přenesená",J215,0)</f>
        <v>0</v>
      </c>
      <c r="BI215" s="188">
        <f>IF(N215="nulová",J215,0)</f>
        <v>0</v>
      </c>
      <c r="BJ215" s="16" t="s">
        <v>83</v>
      </c>
      <c r="BK215" s="188">
        <f>ROUND(I215*H215,2)</f>
        <v>0</v>
      </c>
      <c r="BL215" s="16" t="s">
        <v>417</v>
      </c>
      <c r="BM215" s="187" t="s">
        <v>739</v>
      </c>
    </row>
    <row r="216" spans="1:65" s="12" customFormat="1" ht="11.25" x14ac:dyDescent="0.2">
      <c r="B216" s="189"/>
      <c r="C216" s="190"/>
      <c r="D216" s="191" t="s">
        <v>153</v>
      </c>
      <c r="E216" s="192" t="s">
        <v>35</v>
      </c>
      <c r="F216" s="193" t="s">
        <v>732</v>
      </c>
      <c r="G216" s="190"/>
      <c r="H216" s="194">
        <v>2</v>
      </c>
      <c r="I216" s="195"/>
      <c r="J216" s="190"/>
      <c r="K216" s="190"/>
      <c r="L216" s="196"/>
      <c r="M216" s="197"/>
      <c r="N216" s="198"/>
      <c r="O216" s="198"/>
      <c r="P216" s="198"/>
      <c r="Q216" s="198"/>
      <c r="R216" s="198"/>
      <c r="S216" s="198"/>
      <c r="T216" s="199"/>
      <c r="AT216" s="200" t="s">
        <v>153</v>
      </c>
      <c r="AU216" s="200" t="s">
        <v>83</v>
      </c>
      <c r="AV216" s="12" t="s">
        <v>85</v>
      </c>
      <c r="AW216" s="12" t="s">
        <v>37</v>
      </c>
      <c r="AX216" s="12" t="s">
        <v>83</v>
      </c>
      <c r="AY216" s="200" t="s">
        <v>150</v>
      </c>
    </row>
    <row r="217" spans="1:65" s="2" customFormat="1" ht="24" customHeight="1" x14ac:dyDescent="0.2">
      <c r="A217" s="33"/>
      <c r="B217" s="34"/>
      <c r="C217" s="220" t="s">
        <v>639</v>
      </c>
      <c r="D217" s="220" t="s">
        <v>303</v>
      </c>
      <c r="E217" s="221" t="s">
        <v>456</v>
      </c>
      <c r="F217" s="222" t="s">
        <v>457</v>
      </c>
      <c r="G217" s="223" t="s">
        <v>147</v>
      </c>
      <c r="H217" s="224">
        <v>2</v>
      </c>
      <c r="I217" s="225"/>
      <c r="J217" s="226">
        <f>ROUND(I217*H217,2)</f>
        <v>0</v>
      </c>
      <c r="K217" s="222" t="s">
        <v>148</v>
      </c>
      <c r="L217" s="38"/>
      <c r="M217" s="227" t="s">
        <v>35</v>
      </c>
      <c r="N217" s="228" t="s">
        <v>47</v>
      </c>
      <c r="O217" s="63"/>
      <c r="P217" s="185">
        <f>O217*H217</f>
        <v>0</v>
      </c>
      <c r="Q217" s="185">
        <v>0</v>
      </c>
      <c r="R217" s="185">
        <f>Q217*H217</f>
        <v>0</v>
      </c>
      <c r="S217" s="185">
        <v>0</v>
      </c>
      <c r="T217" s="186">
        <f>S217*H217</f>
        <v>0</v>
      </c>
      <c r="U217" s="33"/>
      <c r="V217" s="33"/>
      <c r="W217" s="33"/>
      <c r="X217" s="33"/>
      <c r="Y217" s="33"/>
      <c r="Z217" s="33"/>
      <c r="AA217" s="33"/>
      <c r="AB217" s="33"/>
      <c r="AC217" s="33"/>
      <c r="AD217" s="33"/>
      <c r="AE217" s="33"/>
      <c r="AR217" s="187" t="s">
        <v>417</v>
      </c>
      <c r="AT217" s="187" t="s">
        <v>303</v>
      </c>
      <c r="AU217" s="187" t="s">
        <v>83</v>
      </c>
      <c r="AY217" s="16" t="s">
        <v>150</v>
      </c>
      <c r="BE217" s="188">
        <f>IF(N217="základní",J217,0)</f>
        <v>0</v>
      </c>
      <c r="BF217" s="188">
        <f>IF(N217="snížená",J217,0)</f>
        <v>0</v>
      </c>
      <c r="BG217" s="188">
        <f>IF(N217="zákl. přenesená",J217,0)</f>
        <v>0</v>
      </c>
      <c r="BH217" s="188">
        <f>IF(N217="sníž. přenesená",J217,0)</f>
        <v>0</v>
      </c>
      <c r="BI217" s="188">
        <f>IF(N217="nulová",J217,0)</f>
        <v>0</v>
      </c>
      <c r="BJ217" s="16" t="s">
        <v>83</v>
      </c>
      <c r="BK217" s="188">
        <f>ROUND(I217*H217,2)</f>
        <v>0</v>
      </c>
      <c r="BL217" s="16" t="s">
        <v>417</v>
      </c>
      <c r="BM217" s="187" t="s">
        <v>740</v>
      </c>
    </row>
    <row r="218" spans="1:65" s="12" customFormat="1" ht="11.25" x14ac:dyDescent="0.2">
      <c r="B218" s="189"/>
      <c r="C218" s="190"/>
      <c r="D218" s="191" t="s">
        <v>153</v>
      </c>
      <c r="E218" s="192" t="s">
        <v>35</v>
      </c>
      <c r="F218" s="193" t="s">
        <v>732</v>
      </c>
      <c r="G218" s="190"/>
      <c r="H218" s="194">
        <v>2</v>
      </c>
      <c r="I218" s="195"/>
      <c r="J218" s="190"/>
      <c r="K218" s="190"/>
      <c r="L218" s="196"/>
      <c r="M218" s="197"/>
      <c r="N218" s="198"/>
      <c r="O218" s="198"/>
      <c r="P218" s="198"/>
      <c r="Q218" s="198"/>
      <c r="R218" s="198"/>
      <c r="S218" s="198"/>
      <c r="T218" s="199"/>
      <c r="AT218" s="200" t="s">
        <v>153</v>
      </c>
      <c r="AU218" s="200" t="s">
        <v>83</v>
      </c>
      <c r="AV218" s="12" t="s">
        <v>85</v>
      </c>
      <c r="AW218" s="12" t="s">
        <v>37</v>
      </c>
      <c r="AX218" s="12" t="s">
        <v>83</v>
      </c>
      <c r="AY218" s="200" t="s">
        <v>150</v>
      </c>
    </row>
    <row r="219" spans="1:65" s="2" customFormat="1" ht="24" customHeight="1" x14ac:dyDescent="0.2">
      <c r="A219" s="33"/>
      <c r="B219" s="34"/>
      <c r="C219" s="220" t="s">
        <v>611</v>
      </c>
      <c r="D219" s="220" t="s">
        <v>303</v>
      </c>
      <c r="E219" s="221" t="s">
        <v>741</v>
      </c>
      <c r="F219" s="222" t="s">
        <v>742</v>
      </c>
      <c r="G219" s="223" t="s">
        <v>147</v>
      </c>
      <c r="H219" s="224">
        <v>2</v>
      </c>
      <c r="I219" s="225"/>
      <c r="J219" s="226">
        <f>ROUND(I219*H219,2)</f>
        <v>0</v>
      </c>
      <c r="K219" s="222" t="s">
        <v>148</v>
      </c>
      <c r="L219" s="38"/>
      <c r="M219" s="227" t="s">
        <v>35</v>
      </c>
      <c r="N219" s="228" t="s">
        <v>47</v>
      </c>
      <c r="O219" s="63"/>
      <c r="P219" s="185">
        <f>O219*H219</f>
        <v>0</v>
      </c>
      <c r="Q219" s="185">
        <v>0</v>
      </c>
      <c r="R219" s="185">
        <f>Q219*H219</f>
        <v>0</v>
      </c>
      <c r="S219" s="185">
        <v>0</v>
      </c>
      <c r="T219" s="186">
        <f>S219*H219</f>
        <v>0</v>
      </c>
      <c r="U219" s="33"/>
      <c r="V219" s="33"/>
      <c r="W219" s="33"/>
      <c r="X219" s="33"/>
      <c r="Y219" s="33"/>
      <c r="Z219" s="33"/>
      <c r="AA219" s="33"/>
      <c r="AB219" s="33"/>
      <c r="AC219" s="33"/>
      <c r="AD219" s="33"/>
      <c r="AE219" s="33"/>
      <c r="AR219" s="187" t="s">
        <v>417</v>
      </c>
      <c r="AT219" s="187" t="s">
        <v>303</v>
      </c>
      <c r="AU219" s="187" t="s">
        <v>83</v>
      </c>
      <c r="AY219" s="16" t="s">
        <v>150</v>
      </c>
      <c r="BE219" s="188">
        <f>IF(N219="základní",J219,0)</f>
        <v>0</v>
      </c>
      <c r="BF219" s="188">
        <f>IF(N219="snížená",J219,0)</f>
        <v>0</v>
      </c>
      <c r="BG219" s="188">
        <f>IF(N219="zákl. přenesená",J219,0)</f>
        <v>0</v>
      </c>
      <c r="BH219" s="188">
        <f>IF(N219="sníž. přenesená",J219,0)</f>
        <v>0</v>
      </c>
      <c r="BI219" s="188">
        <f>IF(N219="nulová",J219,0)</f>
        <v>0</v>
      </c>
      <c r="BJ219" s="16" t="s">
        <v>83</v>
      </c>
      <c r="BK219" s="188">
        <f>ROUND(I219*H219,2)</f>
        <v>0</v>
      </c>
      <c r="BL219" s="16" t="s">
        <v>417</v>
      </c>
      <c r="BM219" s="187" t="s">
        <v>743</v>
      </c>
    </row>
    <row r="220" spans="1:65" s="12" customFormat="1" ht="11.25" x14ac:dyDescent="0.2">
      <c r="B220" s="189"/>
      <c r="C220" s="190"/>
      <c r="D220" s="191" t="s">
        <v>153</v>
      </c>
      <c r="E220" s="192" t="s">
        <v>35</v>
      </c>
      <c r="F220" s="193" t="s">
        <v>732</v>
      </c>
      <c r="G220" s="190"/>
      <c r="H220" s="194">
        <v>2</v>
      </c>
      <c r="I220" s="195"/>
      <c r="J220" s="190"/>
      <c r="K220" s="190"/>
      <c r="L220" s="196"/>
      <c r="M220" s="197"/>
      <c r="N220" s="198"/>
      <c r="O220" s="198"/>
      <c r="P220" s="198"/>
      <c r="Q220" s="198"/>
      <c r="R220" s="198"/>
      <c r="S220" s="198"/>
      <c r="T220" s="199"/>
      <c r="AT220" s="200" t="s">
        <v>153</v>
      </c>
      <c r="AU220" s="200" t="s">
        <v>83</v>
      </c>
      <c r="AV220" s="12" t="s">
        <v>85</v>
      </c>
      <c r="AW220" s="12" t="s">
        <v>37</v>
      </c>
      <c r="AX220" s="12" t="s">
        <v>83</v>
      </c>
      <c r="AY220" s="200" t="s">
        <v>150</v>
      </c>
    </row>
    <row r="221" spans="1:65" s="2" customFormat="1" ht="24" customHeight="1" x14ac:dyDescent="0.2">
      <c r="A221" s="33"/>
      <c r="B221" s="34"/>
      <c r="C221" s="220" t="s">
        <v>439</v>
      </c>
      <c r="D221" s="220" t="s">
        <v>303</v>
      </c>
      <c r="E221" s="221" t="s">
        <v>440</v>
      </c>
      <c r="F221" s="222" t="s">
        <v>441</v>
      </c>
      <c r="G221" s="223" t="s">
        <v>147</v>
      </c>
      <c r="H221" s="224">
        <v>2</v>
      </c>
      <c r="I221" s="225"/>
      <c r="J221" s="226">
        <f>ROUND(I221*H221,2)</f>
        <v>0</v>
      </c>
      <c r="K221" s="222" t="s">
        <v>148</v>
      </c>
      <c r="L221" s="38"/>
      <c r="M221" s="227" t="s">
        <v>35</v>
      </c>
      <c r="N221" s="228" t="s">
        <v>47</v>
      </c>
      <c r="O221" s="63"/>
      <c r="P221" s="185">
        <f>O221*H221</f>
        <v>0</v>
      </c>
      <c r="Q221" s="185">
        <v>0</v>
      </c>
      <c r="R221" s="185">
        <f>Q221*H221</f>
        <v>0</v>
      </c>
      <c r="S221" s="185">
        <v>0</v>
      </c>
      <c r="T221" s="186">
        <f>S221*H221</f>
        <v>0</v>
      </c>
      <c r="U221" s="33"/>
      <c r="V221" s="33"/>
      <c r="W221" s="33"/>
      <c r="X221" s="33"/>
      <c r="Y221" s="33"/>
      <c r="Z221" s="33"/>
      <c r="AA221" s="33"/>
      <c r="AB221" s="33"/>
      <c r="AC221" s="33"/>
      <c r="AD221" s="33"/>
      <c r="AE221" s="33"/>
      <c r="AR221" s="187" t="s">
        <v>417</v>
      </c>
      <c r="AT221" s="187" t="s">
        <v>303</v>
      </c>
      <c r="AU221" s="187" t="s">
        <v>83</v>
      </c>
      <c r="AY221" s="16" t="s">
        <v>150</v>
      </c>
      <c r="BE221" s="188">
        <f>IF(N221="základní",J221,0)</f>
        <v>0</v>
      </c>
      <c r="BF221" s="188">
        <f>IF(N221="snížená",J221,0)</f>
        <v>0</v>
      </c>
      <c r="BG221" s="188">
        <f>IF(N221="zákl. přenesená",J221,0)</f>
        <v>0</v>
      </c>
      <c r="BH221" s="188">
        <f>IF(N221="sníž. přenesená",J221,0)</f>
        <v>0</v>
      </c>
      <c r="BI221" s="188">
        <f>IF(N221="nulová",J221,0)</f>
        <v>0</v>
      </c>
      <c r="BJ221" s="16" t="s">
        <v>83</v>
      </c>
      <c r="BK221" s="188">
        <f>ROUND(I221*H221,2)</f>
        <v>0</v>
      </c>
      <c r="BL221" s="16" t="s">
        <v>417</v>
      </c>
      <c r="BM221" s="187" t="s">
        <v>442</v>
      </c>
    </row>
    <row r="222" spans="1:65" s="12" customFormat="1" ht="11.25" x14ac:dyDescent="0.2">
      <c r="B222" s="189"/>
      <c r="C222" s="190"/>
      <c r="D222" s="191" t="s">
        <v>153</v>
      </c>
      <c r="E222" s="192" t="s">
        <v>35</v>
      </c>
      <c r="F222" s="193" t="s">
        <v>167</v>
      </c>
      <c r="G222" s="190"/>
      <c r="H222" s="194">
        <v>2</v>
      </c>
      <c r="I222" s="195"/>
      <c r="J222" s="190"/>
      <c r="K222" s="190"/>
      <c r="L222" s="196"/>
      <c r="M222" s="197"/>
      <c r="N222" s="198"/>
      <c r="O222" s="198"/>
      <c r="P222" s="198"/>
      <c r="Q222" s="198"/>
      <c r="R222" s="198"/>
      <c r="S222" s="198"/>
      <c r="T222" s="199"/>
      <c r="AT222" s="200" t="s">
        <v>153</v>
      </c>
      <c r="AU222" s="200" t="s">
        <v>83</v>
      </c>
      <c r="AV222" s="12" t="s">
        <v>85</v>
      </c>
      <c r="AW222" s="12" t="s">
        <v>37</v>
      </c>
      <c r="AX222" s="12" t="s">
        <v>83</v>
      </c>
      <c r="AY222" s="200" t="s">
        <v>150</v>
      </c>
    </row>
    <row r="223" spans="1:65" s="2" customFormat="1" ht="24" customHeight="1" x14ac:dyDescent="0.2">
      <c r="A223" s="33"/>
      <c r="B223" s="34"/>
      <c r="C223" s="220" t="s">
        <v>443</v>
      </c>
      <c r="D223" s="220" t="s">
        <v>303</v>
      </c>
      <c r="E223" s="221" t="s">
        <v>444</v>
      </c>
      <c r="F223" s="222" t="s">
        <v>445</v>
      </c>
      <c r="G223" s="223" t="s">
        <v>147</v>
      </c>
      <c r="H223" s="224">
        <v>2</v>
      </c>
      <c r="I223" s="225"/>
      <c r="J223" s="226">
        <f>ROUND(I223*H223,2)</f>
        <v>0</v>
      </c>
      <c r="K223" s="222" t="s">
        <v>148</v>
      </c>
      <c r="L223" s="38"/>
      <c r="M223" s="227" t="s">
        <v>35</v>
      </c>
      <c r="N223" s="228" t="s">
        <v>47</v>
      </c>
      <c r="O223" s="63"/>
      <c r="P223" s="185">
        <f>O223*H223</f>
        <v>0</v>
      </c>
      <c r="Q223" s="185">
        <v>0</v>
      </c>
      <c r="R223" s="185">
        <f>Q223*H223</f>
        <v>0</v>
      </c>
      <c r="S223" s="185">
        <v>0</v>
      </c>
      <c r="T223" s="186">
        <f>S223*H223</f>
        <v>0</v>
      </c>
      <c r="U223" s="33"/>
      <c r="V223" s="33"/>
      <c r="W223" s="33"/>
      <c r="X223" s="33"/>
      <c r="Y223" s="33"/>
      <c r="Z223" s="33"/>
      <c r="AA223" s="33"/>
      <c r="AB223" s="33"/>
      <c r="AC223" s="33"/>
      <c r="AD223" s="33"/>
      <c r="AE223" s="33"/>
      <c r="AR223" s="187" t="s">
        <v>417</v>
      </c>
      <c r="AT223" s="187" t="s">
        <v>303</v>
      </c>
      <c r="AU223" s="187" t="s">
        <v>83</v>
      </c>
      <c r="AY223" s="16" t="s">
        <v>150</v>
      </c>
      <c r="BE223" s="188">
        <f>IF(N223="základní",J223,0)</f>
        <v>0</v>
      </c>
      <c r="BF223" s="188">
        <f>IF(N223="snížená",J223,0)</f>
        <v>0</v>
      </c>
      <c r="BG223" s="188">
        <f>IF(N223="zákl. přenesená",J223,0)</f>
        <v>0</v>
      </c>
      <c r="BH223" s="188">
        <f>IF(N223="sníž. přenesená",J223,0)</f>
        <v>0</v>
      </c>
      <c r="BI223" s="188">
        <f>IF(N223="nulová",J223,0)</f>
        <v>0</v>
      </c>
      <c r="BJ223" s="16" t="s">
        <v>83</v>
      </c>
      <c r="BK223" s="188">
        <f>ROUND(I223*H223,2)</f>
        <v>0</v>
      </c>
      <c r="BL223" s="16" t="s">
        <v>417</v>
      </c>
      <c r="BM223" s="187" t="s">
        <v>446</v>
      </c>
    </row>
    <row r="224" spans="1:65" s="12" customFormat="1" ht="11.25" x14ac:dyDescent="0.2">
      <c r="B224" s="189"/>
      <c r="C224" s="190"/>
      <c r="D224" s="191" t="s">
        <v>153</v>
      </c>
      <c r="E224" s="192" t="s">
        <v>35</v>
      </c>
      <c r="F224" s="193" t="s">
        <v>167</v>
      </c>
      <c r="G224" s="190"/>
      <c r="H224" s="194">
        <v>2</v>
      </c>
      <c r="I224" s="195"/>
      <c r="J224" s="190"/>
      <c r="K224" s="190"/>
      <c r="L224" s="196"/>
      <c r="M224" s="197"/>
      <c r="N224" s="198"/>
      <c r="O224" s="198"/>
      <c r="P224" s="198"/>
      <c r="Q224" s="198"/>
      <c r="R224" s="198"/>
      <c r="S224" s="198"/>
      <c r="T224" s="199"/>
      <c r="AT224" s="200" t="s">
        <v>153</v>
      </c>
      <c r="AU224" s="200" t="s">
        <v>83</v>
      </c>
      <c r="AV224" s="12" t="s">
        <v>85</v>
      </c>
      <c r="AW224" s="12" t="s">
        <v>37</v>
      </c>
      <c r="AX224" s="12" t="s">
        <v>83</v>
      </c>
      <c r="AY224" s="200" t="s">
        <v>150</v>
      </c>
    </row>
    <row r="225" spans="1:65" s="2" customFormat="1" ht="36" customHeight="1" x14ac:dyDescent="0.2">
      <c r="A225" s="33"/>
      <c r="B225" s="34"/>
      <c r="C225" s="220" t="s">
        <v>671</v>
      </c>
      <c r="D225" s="220" t="s">
        <v>303</v>
      </c>
      <c r="E225" s="221" t="s">
        <v>744</v>
      </c>
      <c r="F225" s="222" t="s">
        <v>745</v>
      </c>
      <c r="G225" s="223" t="s">
        <v>147</v>
      </c>
      <c r="H225" s="224">
        <v>2</v>
      </c>
      <c r="I225" s="225"/>
      <c r="J225" s="226">
        <f>ROUND(I225*H225,2)</f>
        <v>0</v>
      </c>
      <c r="K225" s="222" t="s">
        <v>148</v>
      </c>
      <c r="L225" s="38"/>
      <c r="M225" s="227" t="s">
        <v>35</v>
      </c>
      <c r="N225" s="228" t="s">
        <v>47</v>
      </c>
      <c r="O225" s="63"/>
      <c r="P225" s="185">
        <f>O225*H225</f>
        <v>0</v>
      </c>
      <c r="Q225" s="185">
        <v>0</v>
      </c>
      <c r="R225" s="185">
        <f>Q225*H225</f>
        <v>0</v>
      </c>
      <c r="S225" s="185">
        <v>0</v>
      </c>
      <c r="T225" s="186">
        <f>S225*H225</f>
        <v>0</v>
      </c>
      <c r="U225" s="33"/>
      <c r="V225" s="33"/>
      <c r="W225" s="33"/>
      <c r="X225" s="33"/>
      <c r="Y225" s="33"/>
      <c r="Z225" s="33"/>
      <c r="AA225" s="33"/>
      <c r="AB225" s="33"/>
      <c r="AC225" s="33"/>
      <c r="AD225" s="33"/>
      <c r="AE225" s="33"/>
      <c r="AR225" s="187" t="s">
        <v>417</v>
      </c>
      <c r="AT225" s="187" t="s">
        <v>303</v>
      </c>
      <c r="AU225" s="187" t="s">
        <v>83</v>
      </c>
      <c r="AY225" s="16" t="s">
        <v>150</v>
      </c>
      <c r="BE225" s="188">
        <f>IF(N225="základní",J225,0)</f>
        <v>0</v>
      </c>
      <c r="BF225" s="188">
        <f>IF(N225="snížená",J225,0)</f>
        <v>0</v>
      </c>
      <c r="BG225" s="188">
        <f>IF(N225="zákl. přenesená",J225,0)</f>
        <v>0</v>
      </c>
      <c r="BH225" s="188">
        <f>IF(N225="sníž. přenesená",J225,0)</f>
        <v>0</v>
      </c>
      <c r="BI225" s="188">
        <f>IF(N225="nulová",J225,0)</f>
        <v>0</v>
      </c>
      <c r="BJ225" s="16" t="s">
        <v>83</v>
      </c>
      <c r="BK225" s="188">
        <f>ROUND(I225*H225,2)</f>
        <v>0</v>
      </c>
      <c r="BL225" s="16" t="s">
        <v>417</v>
      </c>
      <c r="BM225" s="187" t="s">
        <v>746</v>
      </c>
    </row>
    <row r="226" spans="1:65" s="12" customFormat="1" ht="11.25" x14ac:dyDescent="0.2">
      <c r="B226" s="189"/>
      <c r="C226" s="190"/>
      <c r="D226" s="191" t="s">
        <v>153</v>
      </c>
      <c r="E226" s="192" t="s">
        <v>35</v>
      </c>
      <c r="F226" s="193" t="s">
        <v>732</v>
      </c>
      <c r="G226" s="190"/>
      <c r="H226" s="194">
        <v>2</v>
      </c>
      <c r="I226" s="195"/>
      <c r="J226" s="190"/>
      <c r="K226" s="190"/>
      <c r="L226" s="196"/>
      <c r="M226" s="197"/>
      <c r="N226" s="198"/>
      <c r="O226" s="198"/>
      <c r="P226" s="198"/>
      <c r="Q226" s="198"/>
      <c r="R226" s="198"/>
      <c r="S226" s="198"/>
      <c r="T226" s="199"/>
      <c r="AT226" s="200" t="s">
        <v>153</v>
      </c>
      <c r="AU226" s="200" t="s">
        <v>83</v>
      </c>
      <c r="AV226" s="12" t="s">
        <v>85</v>
      </c>
      <c r="AW226" s="12" t="s">
        <v>37</v>
      </c>
      <c r="AX226" s="12" t="s">
        <v>83</v>
      </c>
      <c r="AY226" s="200" t="s">
        <v>150</v>
      </c>
    </row>
    <row r="227" spans="1:65" s="2" customFormat="1" ht="24" customHeight="1" x14ac:dyDescent="0.2">
      <c r="A227" s="33"/>
      <c r="B227" s="34"/>
      <c r="C227" s="220" t="s">
        <v>677</v>
      </c>
      <c r="D227" s="220" t="s">
        <v>303</v>
      </c>
      <c r="E227" s="221" t="s">
        <v>452</v>
      </c>
      <c r="F227" s="222" t="s">
        <v>453</v>
      </c>
      <c r="G227" s="223" t="s">
        <v>147</v>
      </c>
      <c r="H227" s="224">
        <v>2</v>
      </c>
      <c r="I227" s="225"/>
      <c r="J227" s="226">
        <f>ROUND(I227*H227,2)</f>
        <v>0</v>
      </c>
      <c r="K227" s="222" t="s">
        <v>148</v>
      </c>
      <c r="L227" s="38"/>
      <c r="M227" s="227" t="s">
        <v>35</v>
      </c>
      <c r="N227" s="228" t="s">
        <v>47</v>
      </c>
      <c r="O227" s="63"/>
      <c r="P227" s="185">
        <f>O227*H227</f>
        <v>0</v>
      </c>
      <c r="Q227" s="185">
        <v>0</v>
      </c>
      <c r="R227" s="185">
        <f>Q227*H227</f>
        <v>0</v>
      </c>
      <c r="S227" s="185">
        <v>0</v>
      </c>
      <c r="T227" s="186">
        <f>S227*H227</f>
        <v>0</v>
      </c>
      <c r="U227" s="33"/>
      <c r="V227" s="33"/>
      <c r="W227" s="33"/>
      <c r="X227" s="33"/>
      <c r="Y227" s="33"/>
      <c r="Z227" s="33"/>
      <c r="AA227" s="33"/>
      <c r="AB227" s="33"/>
      <c r="AC227" s="33"/>
      <c r="AD227" s="33"/>
      <c r="AE227" s="33"/>
      <c r="AR227" s="187" t="s">
        <v>417</v>
      </c>
      <c r="AT227" s="187" t="s">
        <v>303</v>
      </c>
      <c r="AU227" s="187" t="s">
        <v>83</v>
      </c>
      <c r="AY227" s="16" t="s">
        <v>150</v>
      </c>
      <c r="BE227" s="188">
        <f>IF(N227="základní",J227,0)</f>
        <v>0</v>
      </c>
      <c r="BF227" s="188">
        <f>IF(N227="snížená",J227,0)</f>
        <v>0</v>
      </c>
      <c r="BG227" s="188">
        <f>IF(N227="zákl. přenesená",J227,0)</f>
        <v>0</v>
      </c>
      <c r="BH227" s="188">
        <f>IF(N227="sníž. přenesená",J227,0)</f>
        <v>0</v>
      </c>
      <c r="BI227" s="188">
        <f>IF(N227="nulová",J227,0)</f>
        <v>0</v>
      </c>
      <c r="BJ227" s="16" t="s">
        <v>83</v>
      </c>
      <c r="BK227" s="188">
        <f>ROUND(I227*H227,2)</f>
        <v>0</v>
      </c>
      <c r="BL227" s="16" t="s">
        <v>417</v>
      </c>
      <c r="BM227" s="187" t="s">
        <v>747</v>
      </c>
    </row>
    <row r="228" spans="1:65" s="12" customFormat="1" ht="11.25" x14ac:dyDescent="0.2">
      <c r="B228" s="189"/>
      <c r="C228" s="190"/>
      <c r="D228" s="191" t="s">
        <v>153</v>
      </c>
      <c r="E228" s="192" t="s">
        <v>35</v>
      </c>
      <c r="F228" s="193" t="s">
        <v>732</v>
      </c>
      <c r="G228" s="190"/>
      <c r="H228" s="194">
        <v>2</v>
      </c>
      <c r="I228" s="195"/>
      <c r="J228" s="190"/>
      <c r="K228" s="190"/>
      <c r="L228" s="196"/>
      <c r="M228" s="197"/>
      <c r="N228" s="198"/>
      <c r="O228" s="198"/>
      <c r="P228" s="198"/>
      <c r="Q228" s="198"/>
      <c r="R228" s="198"/>
      <c r="S228" s="198"/>
      <c r="T228" s="199"/>
      <c r="AT228" s="200" t="s">
        <v>153</v>
      </c>
      <c r="AU228" s="200" t="s">
        <v>83</v>
      </c>
      <c r="AV228" s="12" t="s">
        <v>85</v>
      </c>
      <c r="AW228" s="12" t="s">
        <v>37</v>
      </c>
      <c r="AX228" s="12" t="s">
        <v>83</v>
      </c>
      <c r="AY228" s="200" t="s">
        <v>150</v>
      </c>
    </row>
    <row r="229" spans="1:65" s="2" customFormat="1" ht="24" customHeight="1" x14ac:dyDescent="0.2">
      <c r="A229" s="33"/>
      <c r="B229" s="34"/>
      <c r="C229" s="220" t="s">
        <v>679</v>
      </c>
      <c r="D229" s="220" t="s">
        <v>303</v>
      </c>
      <c r="E229" s="221" t="s">
        <v>460</v>
      </c>
      <c r="F229" s="222" t="s">
        <v>461</v>
      </c>
      <c r="G229" s="223" t="s">
        <v>147</v>
      </c>
      <c r="H229" s="224">
        <v>2</v>
      </c>
      <c r="I229" s="225"/>
      <c r="J229" s="226">
        <f>ROUND(I229*H229,2)</f>
        <v>0</v>
      </c>
      <c r="K229" s="222" t="s">
        <v>148</v>
      </c>
      <c r="L229" s="38"/>
      <c r="M229" s="227" t="s">
        <v>35</v>
      </c>
      <c r="N229" s="228" t="s">
        <v>47</v>
      </c>
      <c r="O229" s="63"/>
      <c r="P229" s="185">
        <f>O229*H229</f>
        <v>0</v>
      </c>
      <c r="Q229" s="185">
        <v>0</v>
      </c>
      <c r="R229" s="185">
        <f>Q229*H229</f>
        <v>0</v>
      </c>
      <c r="S229" s="185">
        <v>0</v>
      </c>
      <c r="T229" s="186">
        <f>S229*H229</f>
        <v>0</v>
      </c>
      <c r="U229" s="33"/>
      <c r="V229" s="33"/>
      <c r="W229" s="33"/>
      <c r="X229" s="33"/>
      <c r="Y229" s="33"/>
      <c r="Z229" s="33"/>
      <c r="AA229" s="33"/>
      <c r="AB229" s="33"/>
      <c r="AC229" s="33"/>
      <c r="AD229" s="33"/>
      <c r="AE229" s="33"/>
      <c r="AR229" s="187" t="s">
        <v>417</v>
      </c>
      <c r="AT229" s="187" t="s">
        <v>303</v>
      </c>
      <c r="AU229" s="187" t="s">
        <v>83</v>
      </c>
      <c r="AY229" s="16" t="s">
        <v>150</v>
      </c>
      <c r="BE229" s="188">
        <f>IF(N229="základní",J229,0)</f>
        <v>0</v>
      </c>
      <c r="BF229" s="188">
        <f>IF(N229="snížená",J229,0)</f>
        <v>0</v>
      </c>
      <c r="BG229" s="188">
        <f>IF(N229="zákl. přenesená",J229,0)</f>
        <v>0</v>
      </c>
      <c r="BH229" s="188">
        <f>IF(N229="sníž. přenesená",J229,0)</f>
        <v>0</v>
      </c>
      <c r="BI229" s="188">
        <f>IF(N229="nulová",J229,0)</f>
        <v>0</v>
      </c>
      <c r="BJ229" s="16" t="s">
        <v>83</v>
      </c>
      <c r="BK229" s="188">
        <f>ROUND(I229*H229,2)</f>
        <v>0</v>
      </c>
      <c r="BL229" s="16" t="s">
        <v>417</v>
      </c>
      <c r="BM229" s="187" t="s">
        <v>748</v>
      </c>
    </row>
    <row r="230" spans="1:65" s="12" customFormat="1" ht="11.25" x14ac:dyDescent="0.2">
      <c r="B230" s="189"/>
      <c r="C230" s="190"/>
      <c r="D230" s="191" t="s">
        <v>153</v>
      </c>
      <c r="E230" s="192" t="s">
        <v>35</v>
      </c>
      <c r="F230" s="193" t="s">
        <v>732</v>
      </c>
      <c r="G230" s="190"/>
      <c r="H230" s="194">
        <v>2</v>
      </c>
      <c r="I230" s="195"/>
      <c r="J230" s="190"/>
      <c r="K230" s="190"/>
      <c r="L230" s="196"/>
      <c r="M230" s="197"/>
      <c r="N230" s="198"/>
      <c r="O230" s="198"/>
      <c r="P230" s="198"/>
      <c r="Q230" s="198"/>
      <c r="R230" s="198"/>
      <c r="S230" s="198"/>
      <c r="T230" s="199"/>
      <c r="AT230" s="200" t="s">
        <v>153</v>
      </c>
      <c r="AU230" s="200" t="s">
        <v>83</v>
      </c>
      <c r="AV230" s="12" t="s">
        <v>85</v>
      </c>
      <c r="AW230" s="12" t="s">
        <v>37</v>
      </c>
      <c r="AX230" s="12" t="s">
        <v>83</v>
      </c>
      <c r="AY230" s="200" t="s">
        <v>150</v>
      </c>
    </row>
    <row r="231" spans="1:65" s="2" customFormat="1" ht="24" customHeight="1" x14ac:dyDescent="0.2">
      <c r="A231" s="33"/>
      <c r="B231" s="34"/>
      <c r="C231" s="220" t="s">
        <v>681</v>
      </c>
      <c r="D231" s="220" t="s">
        <v>303</v>
      </c>
      <c r="E231" s="221" t="s">
        <v>749</v>
      </c>
      <c r="F231" s="222" t="s">
        <v>750</v>
      </c>
      <c r="G231" s="223" t="s">
        <v>147</v>
      </c>
      <c r="H231" s="224">
        <v>2</v>
      </c>
      <c r="I231" s="225"/>
      <c r="J231" s="226">
        <f>ROUND(I231*H231,2)</f>
        <v>0</v>
      </c>
      <c r="K231" s="222" t="s">
        <v>148</v>
      </c>
      <c r="L231" s="38"/>
      <c r="M231" s="227" t="s">
        <v>35</v>
      </c>
      <c r="N231" s="228" t="s">
        <v>47</v>
      </c>
      <c r="O231" s="63"/>
      <c r="P231" s="185">
        <f>O231*H231</f>
        <v>0</v>
      </c>
      <c r="Q231" s="185">
        <v>0</v>
      </c>
      <c r="R231" s="185">
        <f>Q231*H231</f>
        <v>0</v>
      </c>
      <c r="S231" s="185">
        <v>0</v>
      </c>
      <c r="T231" s="186">
        <f>S231*H231</f>
        <v>0</v>
      </c>
      <c r="U231" s="33"/>
      <c r="V231" s="33"/>
      <c r="W231" s="33"/>
      <c r="X231" s="33"/>
      <c r="Y231" s="33"/>
      <c r="Z231" s="33"/>
      <c r="AA231" s="33"/>
      <c r="AB231" s="33"/>
      <c r="AC231" s="33"/>
      <c r="AD231" s="33"/>
      <c r="AE231" s="33"/>
      <c r="AR231" s="187" t="s">
        <v>417</v>
      </c>
      <c r="AT231" s="187" t="s">
        <v>303</v>
      </c>
      <c r="AU231" s="187" t="s">
        <v>83</v>
      </c>
      <c r="AY231" s="16" t="s">
        <v>150</v>
      </c>
      <c r="BE231" s="188">
        <f>IF(N231="základní",J231,0)</f>
        <v>0</v>
      </c>
      <c r="BF231" s="188">
        <f>IF(N231="snížená",J231,0)</f>
        <v>0</v>
      </c>
      <c r="BG231" s="188">
        <f>IF(N231="zákl. přenesená",J231,0)</f>
        <v>0</v>
      </c>
      <c r="BH231" s="188">
        <f>IF(N231="sníž. přenesená",J231,0)</f>
        <v>0</v>
      </c>
      <c r="BI231" s="188">
        <f>IF(N231="nulová",J231,0)</f>
        <v>0</v>
      </c>
      <c r="BJ231" s="16" t="s">
        <v>83</v>
      </c>
      <c r="BK231" s="188">
        <f>ROUND(I231*H231,2)</f>
        <v>0</v>
      </c>
      <c r="BL231" s="16" t="s">
        <v>417</v>
      </c>
      <c r="BM231" s="187" t="s">
        <v>751</v>
      </c>
    </row>
    <row r="232" spans="1:65" s="12" customFormat="1" ht="11.25" x14ac:dyDescent="0.2">
      <c r="B232" s="189"/>
      <c r="C232" s="190"/>
      <c r="D232" s="191" t="s">
        <v>153</v>
      </c>
      <c r="E232" s="192" t="s">
        <v>35</v>
      </c>
      <c r="F232" s="193" t="s">
        <v>732</v>
      </c>
      <c r="G232" s="190"/>
      <c r="H232" s="194">
        <v>2</v>
      </c>
      <c r="I232" s="195"/>
      <c r="J232" s="190"/>
      <c r="K232" s="190"/>
      <c r="L232" s="196"/>
      <c r="M232" s="197"/>
      <c r="N232" s="198"/>
      <c r="O232" s="198"/>
      <c r="P232" s="198"/>
      <c r="Q232" s="198"/>
      <c r="R232" s="198"/>
      <c r="S232" s="198"/>
      <c r="T232" s="199"/>
      <c r="AT232" s="200" t="s">
        <v>153</v>
      </c>
      <c r="AU232" s="200" t="s">
        <v>83</v>
      </c>
      <c r="AV232" s="12" t="s">
        <v>85</v>
      </c>
      <c r="AW232" s="12" t="s">
        <v>37</v>
      </c>
      <c r="AX232" s="12" t="s">
        <v>83</v>
      </c>
      <c r="AY232" s="200" t="s">
        <v>150</v>
      </c>
    </row>
    <row r="233" spans="1:65" s="2" customFormat="1" ht="24" customHeight="1" x14ac:dyDescent="0.2">
      <c r="A233" s="33"/>
      <c r="B233" s="34"/>
      <c r="C233" s="220" t="s">
        <v>685</v>
      </c>
      <c r="D233" s="220" t="s">
        <v>303</v>
      </c>
      <c r="E233" s="221" t="s">
        <v>432</v>
      </c>
      <c r="F233" s="222" t="s">
        <v>433</v>
      </c>
      <c r="G233" s="223" t="s">
        <v>147</v>
      </c>
      <c r="H233" s="224">
        <v>2</v>
      </c>
      <c r="I233" s="225"/>
      <c r="J233" s="226">
        <f>ROUND(I233*H233,2)</f>
        <v>0</v>
      </c>
      <c r="K233" s="222" t="s">
        <v>148</v>
      </c>
      <c r="L233" s="38"/>
      <c r="M233" s="227" t="s">
        <v>35</v>
      </c>
      <c r="N233" s="228" t="s">
        <v>47</v>
      </c>
      <c r="O233" s="63"/>
      <c r="P233" s="185">
        <f>O233*H233</f>
        <v>0</v>
      </c>
      <c r="Q233" s="185">
        <v>0</v>
      </c>
      <c r="R233" s="185">
        <f>Q233*H233</f>
        <v>0</v>
      </c>
      <c r="S233" s="185">
        <v>0</v>
      </c>
      <c r="T233" s="186">
        <f>S233*H233</f>
        <v>0</v>
      </c>
      <c r="U233" s="33"/>
      <c r="V233" s="33"/>
      <c r="W233" s="33"/>
      <c r="X233" s="33"/>
      <c r="Y233" s="33"/>
      <c r="Z233" s="33"/>
      <c r="AA233" s="33"/>
      <c r="AB233" s="33"/>
      <c r="AC233" s="33"/>
      <c r="AD233" s="33"/>
      <c r="AE233" s="33"/>
      <c r="AR233" s="187" t="s">
        <v>417</v>
      </c>
      <c r="AT233" s="187" t="s">
        <v>303</v>
      </c>
      <c r="AU233" s="187" t="s">
        <v>83</v>
      </c>
      <c r="AY233" s="16" t="s">
        <v>150</v>
      </c>
      <c r="BE233" s="188">
        <f>IF(N233="základní",J233,0)</f>
        <v>0</v>
      </c>
      <c r="BF233" s="188">
        <f>IF(N233="snížená",J233,0)</f>
        <v>0</v>
      </c>
      <c r="BG233" s="188">
        <f>IF(N233="zákl. přenesená",J233,0)</f>
        <v>0</v>
      </c>
      <c r="BH233" s="188">
        <f>IF(N233="sníž. přenesená",J233,0)</f>
        <v>0</v>
      </c>
      <c r="BI233" s="188">
        <f>IF(N233="nulová",J233,0)</f>
        <v>0</v>
      </c>
      <c r="BJ233" s="16" t="s">
        <v>83</v>
      </c>
      <c r="BK233" s="188">
        <f>ROUND(I233*H233,2)</f>
        <v>0</v>
      </c>
      <c r="BL233" s="16" t="s">
        <v>417</v>
      </c>
      <c r="BM233" s="187" t="s">
        <v>752</v>
      </c>
    </row>
    <row r="234" spans="1:65" s="12" customFormat="1" ht="11.25" x14ac:dyDescent="0.2">
      <c r="B234" s="189"/>
      <c r="C234" s="190"/>
      <c r="D234" s="191" t="s">
        <v>153</v>
      </c>
      <c r="E234" s="192" t="s">
        <v>35</v>
      </c>
      <c r="F234" s="193" t="s">
        <v>732</v>
      </c>
      <c r="G234" s="190"/>
      <c r="H234" s="194">
        <v>2</v>
      </c>
      <c r="I234" s="195"/>
      <c r="J234" s="190"/>
      <c r="K234" s="190"/>
      <c r="L234" s="196"/>
      <c r="M234" s="197"/>
      <c r="N234" s="198"/>
      <c r="O234" s="198"/>
      <c r="P234" s="198"/>
      <c r="Q234" s="198"/>
      <c r="R234" s="198"/>
      <c r="S234" s="198"/>
      <c r="T234" s="199"/>
      <c r="AT234" s="200" t="s">
        <v>153</v>
      </c>
      <c r="AU234" s="200" t="s">
        <v>83</v>
      </c>
      <c r="AV234" s="12" t="s">
        <v>85</v>
      </c>
      <c r="AW234" s="12" t="s">
        <v>37</v>
      </c>
      <c r="AX234" s="12" t="s">
        <v>83</v>
      </c>
      <c r="AY234" s="200" t="s">
        <v>150</v>
      </c>
    </row>
    <row r="235" spans="1:65" s="2" customFormat="1" ht="24" customHeight="1" x14ac:dyDescent="0.2">
      <c r="A235" s="33"/>
      <c r="B235" s="34"/>
      <c r="C235" s="220" t="s">
        <v>753</v>
      </c>
      <c r="D235" s="220" t="s">
        <v>303</v>
      </c>
      <c r="E235" s="221" t="s">
        <v>754</v>
      </c>
      <c r="F235" s="222" t="s">
        <v>755</v>
      </c>
      <c r="G235" s="223" t="s">
        <v>147</v>
      </c>
      <c r="H235" s="224">
        <v>2</v>
      </c>
      <c r="I235" s="225"/>
      <c r="J235" s="226">
        <f>ROUND(I235*H235,2)</f>
        <v>0</v>
      </c>
      <c r="K235" s="222" t="s">
        <v>148</v>
      </c>
      <c r="L235" s="38"/>
      <c r="M235" s="227" t="s">
        <v>35</v>
      </c>
      <c r="N235" s="228" t="s">
        <v>47</v>
      </c>
      <c r="O235" s="63"/>
      <c r="P235" s="185">
        <f>O235*H235</f>
        <v>0</v>
      </c>
      <c r="Q235" s="185">
        <v>0</v>
      </c>
      <c r="R235" s="185">
        <f>Q235*H235</f>
        <v>0</v>
      </c>
      <c r="S235" s="185">
        <v>0</v>
      </c>
      <c r="T235" s="186">
        <f>S235*H235</f>
        <v>0</v>
      </c>
      <c r="U235" s="33"/>
      <c r="V235" s="33"/>
      <c r="W235" s="33"/>
      <c r="X235" s="33"/>
      <c r="Y235" s="33"/>
      <c r="Z235" s="33"/>
      <c r="AA235" s="33"/>
      <c r="AB235" s="33"/>
      <c r="AC235" s="33"/>
      <c r="AD235" s="33"/>
      <c r="AE235" s="33"/>
      <c r="AR235" s="187" t="s">
        <v>417</v>
      </c>
      <c r="AT235" s="187" t="s">
        <v>303</v>
      </c>
      <c r="AU235" s="187" t="s">
        <v>83</v>
      </c>
      <c r="AY235" s="16" t="s">
        <v>150</v>
      </c>
      <c r="BE235" s="188">
        <f>IF(N235="základní",J235,0)</f>
        <v>0</v>
      </c>
      <c r="BF235" s="188">
        <f>IF(N235="snížená",J235,0)</f>
        <v>0</v>
      </c>
      <c r="BG235" s="188">
        <f>IF(N235="zákl. přenesená",J235,0)</f>
        <v>0</v>
      </c>
      <c r="BH235" s="188">
        <f>IF(N235="sníž. přenesená",J235,0)</f>
        <v>0</v>
      </c>
      <c r="BI235" s="188">
        <f>IF(N235="nulová",J235,0)</f>
        <v>0</v>
      </c>
      <c r="BJ235" s="16" t="s">
        <v>83</v>
      </c>
      <c r="BK235" s="188">
        <f>ROUND(I235*H235,2)</f>
        <v>0</v>
      </c>
      <c r="BL235" s="16" t="s">
        <v>417</v>
      </c>
      <c r="BM235" s="187" t="s">
        <v>756</v>
      </c>
    </row>
    <row r="236" spans="1:65" s="12" customFormat="1" ht="11.25" x14ac:dyDescent="0.2">
      <c r="B236" s="189"/>
      <c r="C236" s="190"/>
      <c r="D236" s="191" t="s">
        <v>153</v>
      </c>
      <c r="E236" s="192" t="s">
        <v>35</v>
      </c>
      <c r="F236" s="193" t="s">
        <v>732</v>
      </c>
      <c r="G236" s="190"/>
      <c r="H236" s="194">
        <v>2</v>
      </c>
      <c r="I236" s="195"/>
      <c r="J236" s="190"/>
      <c r="K236" s="190"/>
      <c r="L236" s="196"/>
      <c r="M236" s="197"/>
      <c r="N236" s="198"/>
      <c r="O236" s="198"/>
      <c r="P236" s="198"/>
      <c r="Q236" s="198"/>
      <c r="R236" s="198"/>
      <c r="S236" s="198"/>
      <c r="T236" s="199"/>
      <c r="AT236" s="200" t="s">
        <v>153</v>
      </c>
      <c r="AU236" s="200" t="s">
        <v>83</v>
      </c>
      <c r="AV236" s="12" t="s">
        <v>85</v>
      </c>
      <c r="AW236" s="12" t="s">
        <v>37</v>
      </c>
      <c r="AX236" s="12" t="s">
        <v>83</v>
      </c>
      <c r="AY236" s="200" t="s">
        <v>150</v>
      </c>
    </row>
    <row r="237" spans="1:65" s="2" customFormat="1" ht="24" customHeight="1" x14ac:dyDescent="0.2">
      <c r="A237" s="33"/>
      <c r="B237" s="34"/>
      <c r="C237" s="220" t="s">
        <v>589</v>
      </c>
      <c r="D237" s="220" t="s">
        <v>303</v>
      </c>
      <c r="E237" s="221" t="s">
        <v>492</v>
      </c>
      <c r="F237" s="222" t="s">
        <v>493</v>
      </c>
      <c r="G237" s="223" t="s">
        <v>147</v>
      </c>
      <c r="H237" s="224">
        <v>1</v>
      </c>
      <c r="I237" s="225"/>
      <c r="J237" s="226">
        <f>ROUND(I237*H237,2)</f>
        <v>0</v>
      </c>
      <c r="K237" s="222" t="s">
        <v>148</v>
      </c>
      <c r="L237" s="38"/>
      <c r="M237" s="227" t="s">
        <v>35</v>
      </c>
      <c r="N237" s="228" t="s">
        <v>47</v>
      </c>
      <c r="O237" s="63"/>
      <c r="P237" s="185">
        <f>O237*H237</f>
        <v>0</v>
      </c>
      <c r="Q237" s="185">
        <v>0</v>
      </c>
      <c r="R237" s="185">
        <f>Q237*H237</f>
        <v>0</v>
      </c>
      <c r="S237" s="185">
        <v>0</v>
      </c>
      <c r="T237" s="186">
        <f>S237*H237</f>
        <v>0</v>
      </c>
      <c r="U237" s="33"/>
      <c r="V237" s="33"/>
      <c r="W237" s="33"/>
      <c r="X237" s="33"/>
      <c r="Y237" s="33"/>
      <c r="Z237" s="33"/>
      <c r="AA237" s="33"/>
      <c r="AB237" s="33"/>
      <c r="AC237" s="33"/>
      <c r="AD237" s="33"/>
      <c r="AE237" s="33"/>
      <c r="AR237" s="187" t="s">
        <v>417</v>
      </c>
      <c r="AT237" s="187" t="s">
        <v>303</v>
      </c>
      <c r="AU237" s="187" t="s">
        <v>83</v>
      </c>
      <c r="AY237" s="16" t="s">
        <v>150</v>
      </c>
      <c r="BE237" s="188">
        <f>IF(N237="základní",J237,0)</f>
        <v>0</v>
      </c>
      <c r="BF237" s="188">
        <f>IF(N237="snížená",J237,0)</f>
        <v>0</v>
      </c>
      <c r="BG237" s="188">
        <f>IF(N237="zákl. přenesená",J237,0)</f>
        <v>0</v>
      </c>
      <c r="BH237" s="188">
        <f>IF(N237="sníž. přenesená",J237,0)</f>
        <v>0</v>
      </c>
      <c r="BI237" s="188">
        <f>IF(N237="nulová",J237,0)</f>
        <v>0</v>
      </c>
      <c r="BJ237" s="16" t="s">
        <v>83</v>
      </c>
      <c r="BK237" s="188">
        <f>ROUND(I237*H237,2)</f>
        <v>0</v>
      </c>
      <c r="BL237" s="16" t="s">
        <v>417</v>
      </c>
      <c r="BM237" s="187" t="s">
        <v>757</v>
      </c>
    </row>
    <row r="238" spans="1:65" s="2" customFormat="1" ht="24" customHeight="1" x14ac:dyDescent="0.2">
      <c r="A238" s="33"/>
      <c r="B238" s="34"/>
      <c r="C238" s="220" t="s">
        <v>143</v>
      </c>
      <c r="D238" s="220" t="s">
        <v>303</v>
      </c>
      <c r="E238" s="221" t="s">
        <v>488</v>
      </c>
      <c r="F238" s="222" t="s">
        <v>489</v>
      </c>
      <c r="G238" s="223" t="s">
        <v>147</v>
      </c>
      <c r="H238" s="224">
        <v>1</v>
      </c>
      <c r="I238" s="225"/>
      <c r="J238" s="226">
        <f>ROUND(I238*H238,2)</f>
        <v>0</v>
      </c>
      <c r="K238" s="222" t="s">
        <v>148</v>
      </c>
      <c r="L238" s="38"/>
      <c r="M238" s="227" t="s">
        <v>35</v>
      </c>
      <c r="N238" s="228" t="s">
        <v>47</v>
      </c>
      <c r="O238" s="63"/>
      <c r="P238" s="185">
        <f>O238*H238</f>
        <v>0</v>
      </c>
      <c r="Q238" s="185">
        <v>0</v>
      </c>
      <c r="R238" s="185">
        <f>Q238*H238</f>
        <v>0</v>
      </c>
      <c r="S238" s="185">
        <v>0</v>
      </c>
      <c r="T238" s="186">
        <f>S238*H238</f>
        <v>0</v>
      </c>
      <c r="U238" s="33"/>
      <c r="V238" s="33"/>
      <c r="W238" s="33"/>
      <c r="X238" s="33"/>
      <c r="Y238" s="33"/>
      <c r="Z238" s="33"/>
      <c r="AA238" s="33"/>
      <c r="AB238" s="33"/>
      <c r="AC238" s="33"/>
      <c r="AD238" s="33"/>
      <c r="AE238" s="33"/>
      <c r="AR238" s="187" t="s">
        <v>417</v>
      </c>
      <c r="AT238" s="187" t="s">
        <v>303</v>
      </c>
      <c r="AU238" s="187" t="s">
        <v>83</v>
      </c>
      <c r="AY238" s="16" t="s">
        <v>150</v>
      </c>
      <c r="BE238" s="188">
        <f>IF(N238="základní",J238,0)</f>
        <v>0</v>
      </c>
      <c r="BF238" s="188">
        <f>IF(N238="snížená",J238,0)</f>
        <v>0</v>
      </c>
      <c r="BG238" s="188">
        <f>IF(N238="zákl. přenesená",J238,0)</f>
        <v>0</v>
      </c>
      <c r="BH238" s="188">
        <f>IF(N238="sníž. přenesená",J238,0)</f>
        <v>0</v>
      </c>
      <c r="BI238" s="188">
        <f>IF(N238="nulová",J238,0)</f>
        <v>0</v>
      </c>
      <c r="BJ238" s="16" t="s">
        <v>83</v>
      </c>
      <c r="BK238" s="188">
        <f>ROUND(I238*H238,2)</f>
        <v>0</v>
      </c>
      <c r="BL238" s="16" t="s">
        <v>417</v>
      </c>
      <c r="BM238" s="187" t="s">
        <v>758</v>
      </c>
    </row>
    <row r="239" spans="1:65" s="2" customFormat="1" ht="96" customHeight="1" x14ac:dyDescent="0.2">
      <c r="A239" s="33"/>
      <c r="B239" s="34"/>
      <c r="C239" s="220" t="s">
        <v>759</v>
      </c>
      <c r="D239" s="220" t="s">
        <v>303</v>
      </c>
      <c r="E239" s="221" t="s">
        <v>512</v>
      </c>
      <c r="F239" s="222" t="s">
        <v>513</v>
      </c>
      <c r="G239" s="223" t="s">
        <v>291</v>
      </c>
      <c r="H239" s="224">
        <v>2.4700000000000002</v>
      </c>
      <c r="I239" s="225"/>
      <c r="J239" s="226">
        <f>ROUND(I239*H239,2)</f>
        <v>0</v>
      </c>
      <c r="K239" s="222" t="s">
        <v>148</v>
      </c>
      <c r="L239" s="38"/>
      <c r="M239" s="227" t="s">
        <v>35</v>
      </c>
      <c r="N239" s="228" t="s">
        <v>47</v>
      </c>
      <c r="O239" s="63"/>
      <c r="P239" s="185">
        <f>O239*H239</f>
        <v>0</v>
      </c>
      <c r="Q239" s="185">
        <v>0</v>
      </c>
      <c r="R239" s="185">
        <f>Q239*H239</f>
        <v>0</v>
      </c>
      <c r="S239" s="185">
        <v>0</v>
      </c>
      <c r="T239" s="186">
        <f>S239*H239</f>
        <v>0</v>
      </c>
      <c r="U239" s="33"/>
      <c r="V239" s="33"/>
      <c r="W239" s="33"/>
      <c r="X239" s="33"/>
      <c r="Y239" s="33"/>
      <c r="Z239" s="33"/>
      <c r="AA239" s="33"/>
      <c r="AB239" s="33"/>
      <c r="AC239" s="33"/>
      <c r="AD239" s="33"/>
      <c r="AE239" s="33"/>
      <c r="AR239" s="187" t="s">
        <v>417</v>
      </c>
      <c r="AT239" s="187" t="s">
        <v>303</v>
      </c>
      <c r="AU239" s="187" t="s">
        <v>83</v>
      </c>
      <c r="AY239" s="16" t="s">
        <v>150</v>
      </c>
      <c r="BE239" s="188">
        <f>IF(N239="základní",J239,0)</f>
        <v>0</v>
      </c>
      <c r="BF239" s="188">
        <f>IF(N239="snížená",J239,0)</f>
        <v>0</v>
      </c>
      <c r="BG239" s="188">
        <f>IF(N239="zákl. přenesená",J239,0)</f>
        <v>0</v>
      </c>
      <c r="BH239" s="188">
        <f>IF(N239="sníž. přenesená",J239,0)</f>
        <v>0</v>
      </c>
      <c r="BI239" s="188">
        <f>IF(N239="nulová",J239,0)</f>
        <v>0</v>
      </c>
      <c r="BJ239" s="16" t="s">
        <v>83</v>
      </c>
      <c r="BK239" s="188">
        <f>ROUND(I239*H239,2)</f>
        <v>0</v>
      </c>
      <c r="BL239" s="16" t="s">
        <v>417</v>
      </c>
      <c r="BM239" s="187" t="s">
        <v>760</v>
      </c>
    </row>
    <row r="240" spans="1:65" s="2" customFormat="1" ht="58.5" x14ac:dyDescent="0.2">
      <c r="A240" s="33"/>
      <c r="B240" s="34"/>
      <c r="C240" s="35"/>
      <c r="D240" s="191" t="s">
        <v>308</v>
      </c>
      <c r="E240" s="35"/>
      <c r="F240" s="201" t="s">
        <v>508</v>
      </c>
      <c r="G240" s="35"/>
      <c r="H240" s="35"/>
      <c r="I240" s="114"/>
      <c r="J240" s="35"/>
      <c r="K240" s="35"/>
      <c r="L240" s="38"/>
      <c r="M240" s="202"/>
      <c r="N240" s="203"/>
      <c r="O240" s="63"/>
      <c r="P240" s="63"/>
      <c r="Q240" s="63"/>
      <c r="R240" s="63"/>
      <c r="S240" s="63"/>
      <c r="T240" s="64"/>
      <c r="U240" s="33"/>
      <c r="V240" s="33"/>
      <c r="W240" s="33"/>
      <c r="X240" s="33"/>
      <c r="Y240" s="33"/>
      <c r="Z240" s="33"/>
      <c r="AA240" s="33"/>
      <c r="AB240" s="33"/>
      <c r="AC240" s="33"/>
      <c r="AD240" s="33"/>
      <c r="AE240" s="33"/>
      <c r="AT240" s="16" t="s">
        <v>308</v>
      </c>
      <c r="AU240" s="16" t="s">
        <v>83</v>
      </c>
    </row>
    <row r="241" spans="1:65" s="2" customFormat="1" ht="19.5" x14ac:dyDescent="0.2">
      <c r="A241" s="33"/>
      <c r="B241" s="34"/>
      <c r="C241" s="35"/>
      <c r="D241" s="191" t="s">
        <v>159</v>
      </c>
      <c r="E241" s="35"/>
      <c r="F241" s="201" t="s">
        <v>515</v>
      </c>
      <c r="G241" s="35"/>
      <c r="H241" s="35"/>
      <c r="I241" s="114"/>
      <c r="J241" s="35"/>
      <c r="K241" s="35"/>
      <c r="L241" s="38"/>
      <c r="M241" s="202"/>
      <c r="N241" s="203"/>
      <c r="O241" s="63"/>
      <c r="P241" s="63"/>
      <c r="Q241" s="63"/>
      <c r="R241" s="63"/>
      <c r="S241" s="63"/>
      <c r="T241" s="64"/>
      <c r="U241" s="33"/>
      <c r="V241" s="33"/>
      <c r="W241" s="33"/>
      <c r="X241" s="33"/>
      <c r="Y241" s="33"/>
      <c r="Z241" s="33"/>
      <c r="AA241" s="33"/>
      <c r="AB241" s="33"/>
      <c r="AC241" s="33"/>
      <c r="AD241" s="33"/>
      <c r="AE241" s="33"/>
      <c r="AT241" s="16" t="s">
        <v>159</v>
      </c>
      <c r="AU241" s="16" t="s">
        <v>83</v>
      </c>
    </row>
    <row r="242" spans="1:65" s="12" customFormat="1" ht="11.25" x14ac:dyDescent="0.2">
      <c r="B242" s="189"/>
      <c r="C242" s="190"/>
      <c r="D242" s="191" t="s">
        <v>153</v>
      </c>
      <c r="E242" s="192" t="s">
        <v>35</v>
      </c>
      <c r="F242" s="193" t="s">
        <v>761</v>
      </c>
      <c r="G242" s="190"/>
      <c r="H242" s="194">
        <v>2.4700000000000002</v>
      </c>
      <c r="I242" s="195"/>
      <c r="J242" s="190"/>
      <c r="K242" s="190"/>
      <c r="L242" s="196"/>
      <c r="M242" s="197"/>
      <c r="N242" s="198"/>
      <c r="O242" s="198"/>
      <c r="P242" s="198"/>
      <c r="Q242" s="198"/>
      <c r="R242" s="198"/>
      <c r="S242" s="198"/>
      <c r="T242" s="199"/>
      <c r="AT242" s="200" t="s">
        <v>153</v>
      </c>
      <c r="AU242" s="200" t="s">
        <v>83</v>
      </c>
      <c r="AV242" s="12" t="s">
        <v>85</v>
      </c>
      <c r="AW242" s="12" t="s">
        <v>37</v>
      </c>
      <c r="AX242" s="12" t="s">
        <v>83</v>
      </c>
      <c r="AY242" s="200" t="s">
        <v>150</v>
      </c>
    </row>
    <row r="243" spans="1:65" s="2" customFormat="1" ht="96" customHeight="1" x14ac:dyDescent="0.2">
      <c r="A243" s="33"/>
      <c r="B243" s="34"/>
      <c r="C243" s="220" t="s">
        <v>517</v>
      </c>
      <c r="D243" s="220" t="s">
        <v>303</v>
      </c>
      <c r="E243" s="221" t="s">
        <v>518</v>
      </c>
      <c r="F243" s="222" t="s">
        <v>519</v>
      </c>
      <c r="G243" s="223" t="s">
        <v>291</v>
      </c>
      <c r="H243" s="224">
        <v>12.2</v>
      </c>
      <c r="I243" s="225"/>
      <c r="J243" s="226">
        <f>ROUND(I243*H243,2)</f>
        <v>0</v>
      </c>
      <c r="K243" s="222" t="s">
        <v>148</v>
      </c>
      <c r="L243" s="38"/>
      <c r="M243" s="227" t="s">
        <v>35</v>
      </c>
      <c r="N243" s="228" t="s">
        <v>47</v>
      </c>
      <c r="O243" s="63"/>
      <c r="P243" s="185">
        <f>O243*H243</f>
        <v>0</v>
      </c>
      <c r="Q243" s="185">
        <v>0</v>
      </c>
      <c r="R243" s="185">
        <f>Q243*H243</f>
        <v>0</v>
      </c>
      <c r="S243" s="185">
        <v>0</v>
      </c>
      <c r="T243" s="186">
        <f>S243*H243</f>
        <v>0</v>
      </c>
      <c r="U243" s="33"/>
      <c r="V243" s="33"/>
      <c r="W243" s="33"/>
      <c r="X243" s="33"/>
      <c r="Y243" s="33"/>
      <c r="Z243" s="33"/>
      <c r="AA243" s="33"/>
      <c r="AB243" s="33"/>
      <c r="AC243" s="33"/>
      <c r="AD243" s="33"/>
      <c r="AE243" s="33"/>
      <c r="AR243" s="187" t="s">
        <v>417</v>
      </c>
      <c r="AT243" s="187" t="s">
        <v>303</v>
      </c>
      <c r="AU243" s="187" t="s">
        <v>83</v>
      </c>
      <c r="AY243" s="16" t="s">
        <v>150</v>
      </c>
      <c r="BE243" s="188">
        <f>IF(N243="základní",J243,0)</f>
        <v>0</v>
      </c>
      <c r="BF243" s="188">
        <f>IF(N243="snížená",J243,0)</f>
        <v>0</v>
      </c>
      <c r="BG243" s="188">
        <f>IF(N243="zákl. přenesená",J243,0)</f>
        <v>0</v>
      </c>
      <c r="BH243" s="188">
        <f>IF(N243="sníž. přenesená",J243,0)</f>
        <v>0</v>
      </c>
      <c r="BI243" s="188">
        <f>IF(N243="nulová",J243,0)</f>
        <v>0</v>
      </c>
      <c r="BJ243" s="16" t="s">
        <v>83</v>
      </c>
      <c r="BK243" s="188">
        <f>ROUND(I243*H243,2)</f>
        <v>0</v>
      </c>
      <c r="BL243" s="16" t="s">
        <v>417</v>
      </c>
      <c r="BM243" s="187" t="s">
        <v>520</v>
      </c>
    </row>
    <row r="244" spans="1:65" s="2" customFormat="1" ht="58.5" x14ac:dyDescent="0.2">
      <c r="A244" s="33"/>
      <c r="B244" s="34"/>
      <c r="C244" s="35"/>
      <c r="D244" s="191" t="s">
        <v>308</v>
      </c>
      <c r="E244" s="35"/>
      <c r="F244" s="201" t="s">
        <v>508</v>
      </c>
      <c r="G244" s="35"/>
      <c r="H244" s="35"/>
      <c r="I244" s="114"/>
      <c r="J244" s="35"/>
      <c r="K244" s="35"/>
      <c r="L244" s="38"/>
      <c r="M244" s="202"/>
      <c r="N244" s="203"/>
      <c r="O244" s="63"/>
      <c r="P244" s="63"/>
      <c r="Q244" s="63"/>
      <c r="R244" s="63"/>
      <c r="S244" s="63"/>
      <c r="T244" s="64"/>
      <c r="U244" s="33"/>
      <c r="V244" s="33"/>
      <c r="W244" s="33"/>
      <c r="X244" s="33"/>
      <c r="Y244" s="33"/>
      <c r="Z244" s="33"/>
      <c r="AA244" s="33"/>
      <c r="AB244" s="33"/>
      <c r="AC244" s="33"/>
      <c r="AD244" s="33"/>
      <c r="AE244" s="33"/>
      <c r="AT244" s="16" t="s">
        <v>308</v>
      </c>
      <c r="AU244" s="16" t="s">
        <v>83</v>
      </c>
    </row>
    <row r="245" spans="1:65" s="2" customFormat="1" ht="19.5" x14ac:dyDescent="0.2">
      <c r="A245" s="33"/>
      <c r="B245" s="34"/>
      <c r="C245" s="35"/>
      <c r="D245" s="191" t="s">
        <v>159</v>
      </c>
      <c r="E245" s="35"/>
      <c r="F245" s="201" t="s">
        <v>521</v>
      </c>
      <c r="G245" s="35"/>
      <c r="H245" s="35"/>
      <c r="I245" s="114"/>
      <c r="J245" s="35"/>
      <c r="K245" s="35"/>
      <c r="L245" s="38"/>
      <c r="M245" s="202"/>
      <c r="N245" s="203"/>
      <c r="O245" s="63"/>
      <c r="P245" s="63"/>
      <c r="Q245" s="63"/>
      <c r="R245" s="63"/>
      <c r="S245" s="63"/>
      <c r="T245" s="64"/>
      <c r="U245" s="33"/>
      <c r="V245" s="33"/>
      <c r="W245" s="33"/>
      <c r="X245" s="33"/>
      <c r="Y245" s="33"/>
      <c r="Z245" s="33"/>
      <c r="AA245" s="33"/>
      <c r="AB245" s="33"/>
      <c r="AC245" s="33"/>
      <c r="AD245" s="33"/>
      <c r="AE245" s="33"/>
      <c r="AT245" s="16" t="s">
        <v>159</v>
      </c>
      <c r="AU245" s="16" t="s">
        <v>83</v>
      </c>
    </row>
    <row r="246" spans="1:65" s="12" customFormat="1" ht="11.25" x14ac:dyDescent="0.2">
      <c r="B246" s="189"/>
      <c r="C246" s="190"/>
      <c r="D246" s="191" t="s">
        <v>153</v>
      </c>
      <c r="E246" s="192" t="s">
        <v>35</v>
      </c>
      <c r="F246" s="193" t="s">
        <v>762</v>
      </c>
      <c r="G246" s="190"/>
      <c r="H246" s="194">
        <v>12.2</v>
      </c>
      <c r="I246" s="195"/>
      <c r="J246" s="190"/>
      <c r="K246" s="190"/>
      <c r="L246" s="196"/>
      <c r="M246" s="197"/>
      <c r="N246" s="198"/>
      <c r="O246" s="198"/>
      <c r="P246" s="198"/>
      <c r="Q246" s="198"/>
      <c r="R246" s="198"/>
      <c r="S246" s="198"/>
      <c r="T246" s="199"/>
      <c r="AT246" s="200" t="s">
        <v>153</v>
      </c>
      <c r="AU246" s="200" t="s">
        <v>83</v>
      </c>
      <c r="AV246" s="12" t="s">
        <v>85</v>
      </c>
      <c r="AW246" s="12" t="s">
        <v>37</v>
      </c>
      <c r="AX246" s="12" t="s">
        <v>83</v>
      </c>
      <c r="AY246" s="200" t="s">
        <v>150</v>
      </c>
    </row>
    <row r="247" spans="1:65" s="2" customFormat="1" ht="36" customHeight="1" x14ac:dyDescent="0.2">
      <c r="A247" s="33"/>
      <c r="B247" s="34"/>
      <c r="C247" s="220" t="s">
        <v>523</v>
      </c>
      <c r="D247" s="220" t="s">
        <v>303</v>
      </c>
      <c r="E247" s="221" t="s">
        <v>524</v>
      </c>
      <c r="F247" s="222" t="s">
        <v>525</v>
      </c>
      <c r="G247" s="223" t="s">
        <v>291</v>
      </c>
      <c r="H247" s="224">
        <v>12.2</v>
      </c>
      <c r="I247" s="225"/>
      <c r="J247" s="226">
        <f>ROUND(I247*H247,2)</f>
        <v>0</v>
      </c>
      <c r="K247" s="222" t="s">
        <v>148</v>
      </c>
      <c r="L247" s="38"/>
      <c r="M247" s="227" t="s">
        <v>35</v>
      </c>
      <c r="N247" s="228" t="s">
        <v>47</v>
      </c>
      <c r="O247" s="63"/>
      <c r="P247" s="185">
        <f>O247*H247</f>
        <v>0</v>
      </c>
      <c r="Q247" s="185">
        <v>0</v>
      </c>
      <c r="R247" s="185">
        <f>Q247*H247</f>
        <v>0</v>
      </c>
      <c r="S247" s="185">
        <v>0</v>
      </c>
      <c r="T247" s="186">
        <f>S247*H247</f>
        <v>0</v>
      </c>
      <c r="U247" s="33"/>
      <c r="V247" s="33"/>
      <c r="W247" s="33"/>
      <c r="X247" s="33"/>
      <c r="Y247" s="33"/>
      <c r="Z247" s="33"/>
      <c r="AA247" s="33"/>
      <c r="AB247" s="33"/>
      <c r="AC247" s="33"/>
      <c r="AD247" s="33"/>
      <c r="AE247" s="33"/>
      <c r="AR247" s="187" t="s">
        <v>417</v>
      </c>
      <c r="AT247" s="187" t="s">
        <v>303</v>
      </c>
      <c r="AU247" s="187" t="s">
        <v>83</v>
      </c>
      <c r="AY247" s="16" t="s">
        <v>150</v>
      </c>
      <c r="BE247" s="188">
        <f>IF(N247="základní",J247,0)</f>
        <v>0</v>
      </c>
      <c r="BF247" s="188">
        <f>IF(N247="snížená",J247,0)</f>
        <v>0</v>
      </c>
      <c r="BG247" s="188">
        <f>IF(N247="zákl. přenesená",J247,0)</f>
        <v>0</v>
      </c>
      <c r="BH247" s="188">
        <f>IF(N247="sníž. přenesená",J247,0)</f>
        <v>0</v>
      </c>
      <c r="BI247" s="188">
        <f>IF(N247="nulová",J247,0)</f>
        <v>0</v>
      </c>
      <c r="BJ247" s="16" t="s">
        <v>83</v>
      </c>
      <c r="BK247" s="188">
        <f>ROUND(I247*H247,2)</f>
        <v>0</v>
      </c>
      <c r="BL247" s="16" t="s">
        <v>417</v>
      </c>
      <c r="BM247" s="187" t="s">
        <v>526</v>
      </c>
    </row>
    <row r="248" spans="1:65" s="2" customFormat="1" ht="29.25" x14ac:dyDescent="0.2">
      <c r="A248" s="33"/>
      <c r="B248" s="34"/>
      <c r="C248" s="35"/>
      <c r="D248" s="191" t="s">
        <v>308</v>
      </c>
      <c r="E248" s="35"/>
      <c r="F248" s="201" t="s">
        <v>527</v>
      </c>
      <c r="G248" s="35"/>
      <c r="H248" s="35"/>
      <c r="I248" s="114"/>
      <c r="J248" s="35"/>
      <c r="K248" s="35"/>
      <c r="L248" s="38"/>
      <c r="M248" s="202"/>
      <c r="N248" s="203"/>
      <c r="O248" s="63"/>
      <c r="P248" s="63"/>
      <c r="Q248" s="63"/>
      <c r="R248" s="63"/>
      <c r="S248" s="63"/>
      <c r="T248" s="64"/>
      <c r="U248" s="33"/>
      <c r="V248" s="33"/>
      <c r="W248" s="33"/>
      <c r="X248" s="33"/>
      <c r="Y248" s="33"/>
      <c r="Z248" s="33"/>
      <c r="AA248" s="33"/>
      <c r="AB248" s="33"/>
      <c r="AC248" s="33"/>
      <c r="AD248" s="33"/>
      <c r="AE248" s="33"/>
      <c r="AT248" s="16" t="s">
        <v>308</v>
      </c>
      <c r="AU248" s="16" t="s">
        <v>83</v>
      </c>
    </row>
    <row r="249" spans="1:65" s="2" customFormat="1" ht="19.5" x14ac:dyDescent="0.2">
      <c r="A249" s="33"/>
      <c r="B249" s="34"/>
      <c r="C249" s="35"/>
      <c r="D249" s="191" t="s">
        <v>159</v>
      </c>
      <c r="E249" s="35"/>
      <c r="F249" s="201" t="s">
        <v>528</v>
      </c>
      <c r="G249" s="35"/>
      <c r="H249" s="35"/>
      <c r="I249" s="114"/>
      <c r="J249" s="35"/>
      <c r="K249" s="35"/>
      <c r="L249" s="38"/>
      <c r="M249" s="202"/>
      <c r="N249" s="203"/>
      <c r="O249" s="63"/>
      <c r="P249" s="63"/>
      <c r="Q249" s="63"/>
      <c r="R249" s="63"/>
      <c r="S249" s="63"/>
      <c r="T249" s="64"/>
      <c r="U249" s="33"/>
      <c r="V249" s="33"/>
      <c r="W249" s="33"/>
      <c r="X249" s="33"/>
      <c r="Y249" s="33"/>
      <c r="Z249" s="33"/>
      <c r="AA249" s="33"/>
      <c r="AB249" s="33"/>
      <c r="AC249" s="33"/>
      <c r="AD249" s="33"/>
      <c r="AE249" s="33"/>
      <c r="AT249" s="16" t="s">
        <v>159</v>
      </c>
      <c r="AU249" s="16" t="s">
        <v>83</v>
      </c>
    </row>
    <row r="250" spans="1:65" s="12" customFormat="1" ht="11.25" x14ac:dyDescent="0.2">
      <c r="B250" s="189"/>
      <c r="C250" s="190"/>
      <c r="D250" s="191" t="s">
        <v>153</v>
      </c>
      <c r="E250" s="192" t="s">
        <v>35</v>
      </c>
      <c r="F250" s="193" t="s">
        <v>762</v>
      </c>
      <c r="G250" s="190"/>
      <c r="H250" s="194">
        <v>12.2</v>
      </c>
      <c r="I250" s="195"/>
      <c r="J250" s="190"/>
      <c r="K250" s="190"/>
      <c r="L250" s="196"/>
      <c r="M250" s="197"/>
      <c r="N250" s="198"/>
      <c r="O250" s="198"/>
      <c r="P250" s="198"/>
      <c r="Q250" s="198"/>
      <c r="R250" s="198"/>
      <c r="S250" s="198"/>
      <c r="T250" s="199"/>
      <c r="AT250" s="200" t="s">
        <v>153</v>
      </c>
      <c r="AU250" s="200" t="s">
        <v>83</v>
      </c>
      <c r="AV250" s="12" t="s">
        <v>85</v>
      </c>
      <c r="AW250" s="12" t="s">
        <v>37</v>
      </c>
      <c r="AX250" s="12" t="s">
        <v>83</v>
      </c>
      <c r="AY250" s="200" t="s">
        <v>150</v>
      </c>
    </row>
    <row r="251" spans="1:65" s="2" customFormat="1" ht="84" customHeight="1" x14ac:dyDescent="0.2">
      <c r="A251" s="33"/>
      <c r="B251" s="34"/>
      <c r="C251" s="220" t="s">
        <v>763</v>
      </c>
      <c r="D251" s="220" t="s">
        <v>303</v>
      </c>
      <c r="E251" s="221" t="s">
        <v>505</v>
      </c>
      <c r="F251" s="222" t="s">
        <v>506</v>
      </c>
      <c r="G251" s="223" t="s">
        <v>291</v>
      </c>
      <c r="H251" s="224">
        <v>157.15</v>
      </c>
      <c r="I251" s="225"/>
      <c r="J251" s="226">
        <f>ROUND(I251*H251,2)</f>
        <v>0</v>
      </c>
      <c r="K251" s="222" t="s">
        <v>148</v>
      </c>
      <c r="L251" s="38"/>
      <c r="M251" s="227" t="s">
        <v>35</v>
      </c>
      <c r="N251" s="228" t="s">
        <v>47</v>
      </c>
      <c r="O251" s="63"/>
      <c r="P251" s="185">
        <f>O251*H251</f>
        <v>0</v>
      </c>
      <c r="Q251" s="185">
        <v>0</v>
      </c>
      <c r="R251" s="185">
        <f>Q251*H251</f>
        <v>0</v>
      </c>
      <c r="S251" s="185">
        <v>0</v>
      </c>
      <c r="T251" s="186">
        <f>S251*H251</f>
        <v>0</v>
      </c>
      <c r="U251" s="33"/>
      <c r="V251" s="33"/>
      <c r="W251" s="33"/>
      <c r="X251" s="33"/>
      <c r="Y251" s="33"/>
      <c r="Z251" s="33"/>
      <c r="AA251" s="33"/>
      <c r="AB251" s="33"/>
      <c r="AC251" s="33"/>
      <c r="AD251" s="33"/>
      <c r="AE251" s="33"/>
      <c r="AR251" s="187" t="s">
        <v>417</v>
      </c>
      <c r="AT251" s="187" t="s">
        <v>303</v>
      </c>
      <c r="AU251" s="187" t="s">
        <v>83</v>
      </c>
      <c r="AY251" s="16" t="s">
        <v>150</v>
      </c>
      <c r="BE251" s="188">
        <f>IF(N251="základní",J251,0)</f>
        <v>0</v>
      </c>
      <c r="BF251" s="188">
        <f>IF(N251="snížená",J251,0)</f>
        <v>0</v>
      </c>
      <c r="BG251" s="188">
        <f>IF(N251="zákl. přenesená",J251,0)</f>
        <v>0</v>
      </c>
      <c r="BH251" s="188">
        <f>IF(N251="sníž. přenesená",J251,0)</f>
        <v>0</v>
      </c>
      <c r="BI251" s="188">
        <f>IF(N251="nulová",J251,0)</f>
        <v>0</v>
      </c>
      <c r="BJ251" s="16" t="s">
        <v>83</v>
      </c>
      <c r="BK251" s="188">
        <f>ROUND(I251*H251,2)</f>
        <v>0</v>
      </c>
      <c r="BL251" s="16" t="s">
        <v>417</v>
      </c>
      <c r="BM251" s="187" t="s">
        <v>764</v>
      </c>
    </row>
    <row r="252" spans="1:65" s="2" customFormat="1" ht="58.5" x14ac:dyDescent="0.2">
      <c r="A252" s="33"/>
      <c r="B252" s="34"/>
      <c r="C252" s="35"/>
      <c r="D252" s="191" t="s">
        <v>308</v>
      </c>
      <c r="E252" s="35"/>
      <c r="F252" s="201" t="s">
        <v>508</v>
      </c>
      <c r="G252" s="35"/>
      <c r="H252" s="35"/>
      <c r="I252" s="114"/>
      <c r="J252" s="35"/>
      <c r="K252" s="35"/>
      <c r="L252" s="38"/>
      <c r="M252" s="202"/>
      <c r="N252" s="203"/>
      <c r="O252" s="63"/>
      <c r="P252" s="63"/>
      <c r="Q252" s="63"/>
      <c r="R252" s="63"/>
      <c r="S252" s="63"/>
      <c r="T252" s="64"/>
      <c r="U252" s="33"/>
      <c r="V252" s="33"/>
      <c r="W252" s="33"/>
      <c r="X252" s="33"/>
      <c r="Y252" s="33"/>
      <c r="Z252" s="33"/>
      <c r="AA252" s="33"/>
      <c r="AB252" s="33"/>
      <c r="AC252" s="33"/>
      <c r="AD252" s="33"/>
      <c r="AE252" s="33"/>
      <c r="AT252" s="16" t="s">
        <v>308</v>
      </c>
      <c r="AU252" s="16" t="s">
        <v>83</v>
      </c>
    </row>
    <row r="253" spans="1:65" s="2" customFormat="1" ht="19.5" x14ac:dyDescent="0.2">
      <c r="A253" s="33"/>
      <c r="B253" s="34"/>
      <c r="C253" s="35"/>
      <c r="D253" s="191" t="s">
        <v>159</v>
      </c>
      <c r="E253" s="35"/>
      <c r="F253" s="201" t="s">
        <v>509</v>
      </c>
      <c r="G253" s="35"/>
      <c r="H253" s="35"/>
      <c r="I253" s="114"/>
      <c r="J253" s="35"/>
      <c r="K253" s="35"/>
      <c r="L253" s="38"/>
      <c r="M253" s="202"/>
      <c r="N253" s="203"/>
      <c r="O253" s="63"/>
      <c r="P253" s="63"/>
      <c r="Q253" s="63"/>
      <c r="R253" s="63"/>
      <c r="S253" s="63"/>
      <c r="T253" s="64"/>
      <c r="U253" s="33"/>
      <c r="V253" s="33"/>
      <c r="W253" s="33"/>
      <c r="X253" s="33"/>
      <c r="Y253" s="33"/>
      <c r="Z253" s="33"/>
      <c r="AA253" s="33"/>
      <c r="AB253" s="33"/>
      <c r="AC253" s="33"/>
      <c r="AD253" s="33"/>
      <c r="AE253" s="33"/>
      <c r="AT253" s="16" t="s">
        <v>159</v>
      </c>
      <c r="AU253" s="16" t="s">
        <v>83</v>
      </c>
    </row>
    <row r="254" spans="1:65" s="12" customFormat="1" ht="11.25" x14ac:dyDescent="0.2">
      <c r="B254" s="189"/>
      <c r="C254" s="190"/>
      <c r="D254" s="191" t="s">
        <v>153</v>
      </c>
      <c r="E254" s="192" t="s">
        <v>35</v>
      </c>
      <c r="F254" s="193" t="s">
        <v>765</v>
      </c>
      <c r="G254" s="190"/>
      <c r="H254" s="194">
        <v>157.15</v>
      </c>
      <c r="I254" s="195"/>
      <c r="J254" s="190"/>
      <c r="K254" s="190"/>
      <c r="L254" s="196"/>
      <c r="M254" s="197"/>
      <c r="N254" s="198"/>
      <c r="O254" s="198"/>
      <c r="P254" s="198"/>
      <c r="Q254" s="198"/>
      <c r="R254" s="198"/>
      <c r="S254" s="198"/>
      <c r="T254" s="199"/>
      <c r="AT254" s="200" t="s">
        <v>153</v>
      </c>
      <c r="AU254" s="200" t="s">
        <v>83</v>
      </c>
      <c r="AV254" s="12" t="s">
        <v>85</v>
      </c>
      <c r="AW254" s="12" t="s">
        <v>37</v>
      </c>
      <c r="AX254" s="12" t="s">
        <v>83</v>
      </c>
      <c r="AY254" s="200" t="s">
        <v>150</v>
      </c>
    </row>
    <row r="255" spans="1:65" s="2" customFormat="1" ht="84" customHeight="1" x14ac:dyDescent="0.2">
      <c r="A255" s="33"/>
      <c r="B255" s="34"/>
      <c r="C255" s="220" t="s">
        <v>529</v>
      </c>
      <c r="D255" s="220" t="s">
        <v>303</v>
      </c>
      <c r="E255" s="221" t="s">
        <v>530</v>
      </c>
      <c r="F255" s="222" t="s">
        <v>531</v>
      </c>
      <c r="G255" s="223" t="s">
        <v>291</v>
      </c>
      <c r="H255" s="224">
        <v>190.82499999999999</v>
      </c>
      <c r="I255" s="225"/>
      <c r="J255" s="226">
        <f>ROUND(I255*H255,2)</f>
        <v>0</v>
      </c>
      <c r="K255" s="222" t="s">
        <v>148</v>
      </c>
      <c r="L255" s="38"/>
      <c r="M255" s="227" t="s">
        <v>35</v>
      </c>
      <c r="N255" s="228" t="s">
        <v>47</v>
      </c>
      <c r="O255" s="63"/>
      <c r="P255" s="185">
        <f>O255*H255</f>
        <v>0</v>
      </c>
      <c r="Q255" s="185">
        <v>0</v>
      </c>
      <c r="R255" s="185">
        <f>Q255*H255</f>
        <v>0</v>
      </c>
      <c r="S255" s="185">
        <v>0</v>
      </c>
      <c r="T255" s="186">
        <f>S255*H255</f>
        <v>0</v>
      </c>
      <c r="U255" s="33"/>
      <c r="V255" s="33"/>
      <c r="W255" s="33"/>
      <c r="X255" s="33"/>
      <c r="Y255" s="33"/>
      <c r="Z255" s="33"/>
      <c r="AA255" s="33"/>
      <c r="AB255" s="33"/>
      <c r="AC255" s="33"/>
      <c r="AD255" s="33"/>
      <c r="AE255" s="33"/>
      <c r="AR255" s="187" t="s">
        <v>417</v>
      </c>
      <c r="AT255" s="187" t="s">
        <v>303</v>
      </c>
      <c r="AU255" s="187" t="s">
        <v>83</v>
      </c>
      <c r="AY255" s="16" t="s">
        <v>150</v>
      </c>
      <c r="BE255" s="188">
        <f>IF(N255="základní",J255,0)</f>
        <v>0</v>
      </c>
      <c r="BF255" s="188">
        <f>IF(N255="snížená",J255,0)</f>
        <v>0</v>
      </c>
      <c r="BG255" s="188">
        <f>IF(N255="zákl. přenesená",J255,0)</f>
        <v>0</v>
      </c>
      <c r="BH255" s="188">
        <f>IF(N255="sníž. přenesená",J255,0)</f>
        <v>0</v>
      </c>
      <c r="BI255" s="188">
        <f>IF(N255="nulová",J255,0)</f>
        <v>0</v>
      </c>
      <c r="BJ255" s="16" t="s">
        <v>83</v>
      </c>
      <c r="BK255" s="188">
        <f>ROUND(I255*H255,2)</f>
        <v>0</v>
      </c>
      <c r="BL255" s="16" t="s">
        <v>417</v>
      </c>
      <c r="BM255" s="187" t="s">
        <v>532</v>
      </c>
    </row>
    <row r="256" spans="1:65" s="2" customFormat="1" ht="58.5" x14ac:dyDescent="0.2">
      <c r="A256" s="33"/>
      <c r="B256" s="34"/>
      <c r="C256" s="35"/>
      <c r="D256" s="191" t="s">
        <v>308</v>
      </c>
      <c r="E256" s="35"/>
      <c r="F256" s="201" t="s">
        <v>508</v>
      </c>
      <c r="G256" s="35"/>
      <c r="H256" s="35"/>
      <c r="I256" s="114"/>
      <c r="J256" s="35"/>
      <c r="K256" s="35"/>
      <c r="L256" s="38"/>
      <c r="M256" s="202"/>
      <c r="N256" s="203"/>
      <c r="O256" s="63"/>
      <c r="P256" s="63"/>
      <c r="Q256" s="63"/>
      <c r="R256" s="63"/>
      <c r="S256" s="63"/>
      <c r="T256" s="64"/>
      <c r="U256" s="33"/>
      <c r="V256" s="33"/>
      <c r="W256" s="33"/>
      <c r="X256" s="33"/>
      <c r="Y256" s="33"/>
      <c r="Z256" s="33"/>
      <c r="AA256" s="33"/>
      <c r="AB256" s="33"/>
      <c r="AC256" s="33"/>
      <c r="AD256" s="33"/>
      <c r="AE256" s="33"/>
      <c r="AT256" s="16" t="s">
        <v>308</v>
      </c>
      <c r="AU256" s="16" t="s">
        <v>83</v>
      </c>
    </row>
    <row r="257" spans="1:65" s="2" customFormat="1" ht="19.5" x14ac:dyDescent="0.2">
      <c r="A257" s="33"/>
      <c r="B257" s="34"/>
      <c r="C257" s="35"/>
      <c r="D257" s="191" t="s">
        <v>159</v>
      </c>
      <c r="E257" s="35"/>
      <c r="F257" s="201" t="s">
        <v>533</v>
      </c>
      <c r="G257" s="35"/>
      <c r="H257" s="35"/>
      <c r="I257" s="114"/>
      <c r="J257" s="35"/>
      <c r="K257" s="35"/>
      <c r="L257" s="38"/>
      <c r="M257" s="202"/>
      <c r="N257" s="203"/>
      <c r="O257" s="63"/>
      <c r="P257" s="63"/>
      <c r="Q257" s="63"/>
      <c r="R257" s="63"/>
      <c r="S257" s="63"/>
      <c r="T257" s="64"/>
      <c r="U257" s="33"/>
      <c r="V257" s="33"/>
      <c r="W257" s="33"/>
      <c r="X257" s="33"/>
      <c r="Y257" s="33"/>
      <c r="Z257" s="33"/>
      <c r="AA257" s="33"/>
      <c r="AB257" s="33"/>
      <c r="AC257" s="33"/>
      <c r="AD257" s="33"/>
      <c r="AE257" s="33"/>
      <c r="AT257" s="16" t="s">
        <v>159</v>
      </c>
      <c r="AU257" s="16" t="s">
        <v>83</v>
      </c>
    </row>
    <row r="258" spans="1:65" s="12" customFormat="1" ht="11.25" x14ac:dyDescent="0.2">
      <c r="B258" s="189"/>
      <c r="C258" s="190"/>
      <c r="D258" s="191" t="s">
        <v>153</v>
      </c>
      <c r="E258" s="192" t="s">
        <v>35</v>
      </c>
      <c r="F258" s="193" t="s">
        <v>766</v>
      </c>
      <c r="G258" s="190"/>
      <c r="H258" s="194">
        <v>190.82499999999999</v>
      </c>
      <c r="I258" s="195"/>
      <c r="J258" s="190"/>
      <c r="K258" s="190"/>
      <c r="L258" s="196"/>
      <c r="M258" s="197"/>
      <c r="N258" s="198"/>
      <c r="O258" s="198"/>
      <c r="P258" s="198"/>
      <c r="Q258" s="198"/>
      <c r="R258" s="198"/>
      <c r="S258" s="198"/>
      <c r="T258" s="199"/>
      <c r="AT258" s="200" t="s">
        <v>153</v>
      </c>
      <c r="AU258" s="200" t="s">
        <v>83</v>
      </c>
      <c r="AV258" s="12" t="s">
        <v>85</v>
      </c>
      <c r="AW258" s="12" t="s">
        <v>37</v>
      </c>
      <c r="AX258" s="12" t="s">
        <v>83</v>
      </c>
      <c r="AY258" s="200" t="s">
        <v>150</v>
      </c>
    </row>
    <row r="259" spans="1:65" s="2" customFormat="1" ht="96" customHeight="1" x14ac:dyDescent="0.2">
      <c r="A259" s="33"/>
      <c r="B259" s="34"/>
      <c r="C259" s="220" t="s">
        <v>535</v>
      </c>
      <c r="D259" s="220" t="s">
        <v>303</v>
      </c>
      <c r="E259" s="221" t="s">
        <v>536</v>
      </c>
      <c r="F259" s="222" t="s">
        <v>537</v>
      </c>
      <c r="G259" s="223" t="s">
        <v>291</v>
      </c>
      <c r="H259" s="224">
        <v>10.417</v>
      </c>
      <c r="I259" s="225"/>
      <c r="J259" s="226">
        <f>ROUND(I259*H259,2)</f>
        <v>0</v>
      </c>
      <c r="K259" s="222" t="s">
        <v>148</v>
      </c>
      <c r="L259" s="38"/>
      <c r="M259" s="227" t="s">
        <v>35</v>
      </c>
      <c r="N259" s="228" t="s">
        <v>47</v>
      </c>
      <c r="O259" s="63"/>
      <c r="P259" s="185">
        <f>O259*H259</f>
        <v>0</v>
      </c>
      <c r="Q259" s="185">
        <v>0</v>
      </c>
      <c r="R259" s="185">
        <f>Q259*H259</f>
        <v>0</v>
      </c>
      <c r="S259" s="185">
        <v>0</v>
      </c>
      <c r="T259" s="186">
        <f>S259*H259</f>
        <v>0</v>
      </c>
      <c r="U259" s="33"/>
      <c r="V259" s="33"/>
      <c r="W259" s="33"/>
      <c r="X259" s="33"/>
      <c r="Y259" s="33"/>
      <c r="Z259" s="33"/>
      <c r="AA259" s="33"/>
      <c r="AB259" s="33"/>
      <c r="AC259" s="33"/>
      <c r="AD259" s="33"/>
      <c r="AE259" s="33"/>
      <c r="AR259" s="187" t="s">
        <v>417</v>
      </c>
      <c r="AT259" s="187" t="s">
        <v>303</v>
      </c>
      <c r="AU259" s="187" t="s">
        <v>83</v>
      </c>
      <c r="AY259" s="16" t="s">
        <v>150</v>
      </c>
      <c r="BE259" s="188">
        <f>IF(N259="základní",J259,0)</f>
        <v>0</v>
      </c>
      <c r="BF259" s="188">
        <f>IF(N259="snížená",J259,0)</f>
        <v>0</v>
      </c>
      <c r="BG259" s="188">
        <f>IF(N259="zákl. přenesená",J259,0)</f>
        <v>0</v>
      </c>
      <c r="BH259" s="188">
        <f>IF(N259="sníž. přenesená",J259,0)</f>
        <v>0</v>
      </c>
      <c r="BI259" s="188">
        <f>IF(N259="nulová",J259,0)</f>
        <v>0</v>
      </c>
      <c r="BJ259" s="16" t="s">
        <v>83</v>
      </c>
      <c r="BK259" s="188">
        <f>ROUND(I259*H259,2)</f>
        <v>0</v>
      </c>
      <c r="BL259" s="16" t="s">
        <v>417</v>
      </c>
      <c r="BM259" s="187" t="s">
        <v>538</v>
      </c>
    </row>
    <row r="260" spans="1:65" s="2" customFormat="1" ht="58.5" x14ac:dyDescent="0.2">
      <c r="A260" s="33"/>
      <c r="B260" s="34"/>
      <c r="C260" s="35"/>
      <c r="D260" s="191" t="s">
        <v>308</v>
      </c>
      <c r="E260" s="35"/>
      <c r="F260" s="201" t="s">
        <v>508</v>
      </c>
      <c r="G260" s="35"/>
      <c r="H260" s="35"/>
      <c r="I260" s="114"/>
      <c r="J260" s="35"/>
      <c r="K260" s="35"/>
      <c r="L260" s="38"/>
      <c r="M260" s="202"/>
      <c r="N260" s="203"/>
      <c r="O260" s="63"/>
      <c r="P260" s="63"/>
      <c r="Q260" s="63"/>
      <c r="R260" s="63"/>
      <c r="S260" s="63"/>
      <c r="T260" s="64"/>
      <c r="U260" s="33"/>
      <c r="V260" s="33"/>
      <c r="W260" s="33"/>
      <c r="X260" s="33"/>
      <c r="Y260" s="33"/>
      <c r="Z260" s="33"/>
      <c r="AA260" s="33"/>
      <c r="AB260" s="33"/>
      <c r="AC260" s="33"/>
      <c r="AD260" s="33"/>
      <c r="AE260" s="33"/>
      <c r="AT260" s="16" t="s">
        <v>308</v>
      </c>
      <c r="AU260" s="16" t="s">
        <v>83</v>
      </c>
    </row>
    <row r="261" spans="1:65" s="2" customFormat="1" ht="19.5" x14ac:dyDescent="0.2">
      <c r="A261" s="33"/>
      <c r="B261" s="34"/>
      <c r="C261" s="35"/>
      <c r="D261" s="191" t="s">
        <v>159</v>
      </c>
      <c r="E261" s="35"/>
      <c r="F261" s="201" t="s">
        <v>539</v>
      </c>
      <c r="G261" s="35"/>
      <c r="H261" s="35"/>
      <c r="I261" s="114"/>
      <c r="J261" s="35"/>
      <c r="K261" s="35"/>
      <c r="L261" s="38"/>
      <c r="M261" s="202"/>
      <c r="N261" s="203"/>
      <c r="O261" s="63"/>
      <c r="P261" s="63"/>
      <c r="Q261" s="63"/>
      <c r="R261" s="63"/>
      <c r="S261" s="63"/>
      <c r="T261" s="64"/>
      <c r="U261" s="33"/>
      <c r="V261" s="33"/>
      <c r="W261" s="33"/>
      <c r="X261" s="33"/>
      <c r="Y261" s="33"/>
      <c r="Z261" s="33"/>
      <c r="AA261" s="33"/>
      <c r="AB261" s="33"/>
      <c r="AC261" s="33"/>
      <c r="AD261" s="33"/>
      <c r="AE261" s="33"/>
      <c r="AT261" s="16" t="s">
        <v>159</v>
      </c>
      <c r="AU261" s="16" t="s">
        <v>83</v>
      </c>
    </row>
    <row r="262" spans="1:65" s="12" customFormat="1" ht="11.25" x14ac:dyDescent="0.2">
      <c r="B262" s="189"/>
      <c r="C262" s="190"/>
      <c r="D262" s="191" t="s">
        <v>153</v>
      </c>
      <c r="E262" s="192" t="s">
        <v>35</v>
      </c>
      <c r="F262" s="193" t="s">
        <v>767</v>
      </c>
      <c r="G262" s="190"/>
      <c r="H262" s="194">
        <v>10.417</v>
      </c>
      <c r="I262" s="195"/>
      <c r="J262" s="190"/>
      <c r="K262" s="190"/>
      <c r="L262" s="196"/>
      <c r="M262" s="197"/>
      <c r="N262" s="198"/>
      <c r="O262" s="198"/>
      <c r="P262" s="198"/>
      <c r="Q262" s="198"/>
      <c r="R262" s="198"/>
      <c r="S262" s="198"/>
      <c r="T262" s="199"/>
      <c r="AT262" s="200" t="s">
        <v>153</v>
      </c>
      <c r="AU262" s="200" t="s">
        <v>83</v>
      </c>
      <c r="AV262" s="12" t="s">
        <v>85</v>
      </c>
      <c r="AW262" s="12" t="s">
        <v>37</v>
      </c>
      <c r="AX262" s="12" t="s">
        <v>83</v>
      </c>
      <c r="AY262" s="200" t="s">
        <v>150</v>
      </c>
    </row>
    <row r="263" spans="1:65" s="2" customFormat="1" ht="36" customHeight="1" x14ac:dyDescent="0.2">
      <c r="A263" s="33"/>
      <c r="B263" s="34"/>
      <c r="C263" s="220" t="s">
        <v>541</v>
      </c>
      <c r="D263" s="220" t="s">
        <v>303</v>
      </c>
      <c r="E263" s="221" t="s">
        <v>524</v>
      </c>
      <c r="F263" s="222" t="s">
        <v>525</v>
      </c>
      <c r="G263" s="223" t="s">
        <v>291</v>
      </c>
      <c r="H263" s="224">
        <v>10.37</v>
      </c>
      <c r="I263" s="225"/>
      <c r="J263" s="226">
        <f>ROUND(I263*H263,2)</f>
        <v>0</v>
      </c>
      <c r="K263" s="222" t="s">
        <v>148</v>
      </c>
      <c r="L263" s="38"/>
      <c r="M263" s="227" t="s">
        <v>35</v>
      </c>
      <c r="N263" s="228" t="s">
        <v>47</v>
      </c>
      <c r="O263" s="63"/>
      <c r="P263" s="185">
        <f>O263*H263</f>
        <v>0</v>
      </c>
      <c r="Q263" s="185">
        <v>0</v>
      </c>
      <c r="R263" s="185">
        <f>Q263*H263</f>
        <v>0</v>
      </c>
      <c r="S263" s="185">
        <v>0</v>
      </c>
      <c r="T263" s="186">
        <f>S263*H263</f>
        <v>0</v>
      </c>
      <c r="U263" s="33"/>
      <c r="V263" s="33"/>
      <c r="W263" s="33"/>
      <c r="X263" s="33"/>
      <c r="Y263" s="33"/>
      <c r="Z263" s="33"/>
      <c r="AA263" s="33"/>
      <c r="AB263" s="33"/>
      <c r="AC263" s="33"/>
      <c r="AD263" s="33"/>
      <c r="AE263" s="33"/>
      <c r="AR263" s="187" t="s">
        <v>417</v>
      </c>
      <c r="AT263" s="187" t="s">
        <v>303</v>
      </c>
      <c r="AU263" s="187" t="s">
        <v>83</v>
      </c>
      <c r="AY263" s="16" t="s">
        <v>150</v>
      </c>
      <c r="BE263" s="188">
        <f>IF(N263="základní",J263,0)</f>
        <v>0</v>
      </c>
      <c r="BF263" s="188">
        <f>IF(N263="snížená",J263,0)</f>
        <v>0</v>
      </c>
      <c r="BG263" s="188">
        <f>IF(N263="zákl. přenesená",J263,0)</f>
        <v>0</v>
      </c>
      <c r="BH263" s="188">
        <f>IF(N263="sníž. přenesená",J263,0)</f>
        <v>0</v>
      </c>
      <c r="BI263" s="188">
        <f>IF(N263="nulová",J263,0)</f>
        <v>0</v>
      </c>
      <c r="BJ263" s="16" t="s">
        <v>83</v>
      </c>
      <c r="BK263" s="188">
        <f>ROUND(I263*H263,2)</f>
        <v>0</v>
      </c>
      <c r="BL263" s="16" t="s">
        <v>417</v>
      </c>
      <c r="BM263" s="187" t="s">
        <v>542</v>
      </c>
    </row>
    <row r="264" spans="1:65" s="2" customFormat="1" ht="29.25" x14ac:dyDescent="0.2">
      <c r="A264" s="33"/>
      <c r="B264" s="34"/>
      <c r="C264" s="35"/>
      <c r="D264" s="191" t="s">
        <v>308</v>
      </c>
      <c r="E264" s="35"/>
      <c r="F264" s="201" t="s">
        <v>527</v>
      </c>
      <c r="G264" s="35"/>
      <c r="H264" s="35"/>
      <c r="I264" s="114"/>
      <c r="J264" s="35"/>
      <c r="K264" s="35"/>
      <c r="L264" s="38"/>
      <c r="M264" s="202"/>
      <c r="N264" s="203"/>
      <c r="O264" s="63"/>
      <c r="P264" s="63"/>
      <c r="Q264" s="63"/>
      <c r="R264" s="63"/>
      <c r="S264" s="63"/>
      <c r="T264" s="64"/>
      <c r="U264" s="33"/>
      <c r="V264" s="33"/>
      <c r="W264" s="33"/>
      <c r="X264" s="33"/>
      <c r="Y264" s="33"/>
      <c r="Z264" s="33"/>
      <c r="AA264" s="33"/>
      <c r="AB264" s="33"/>
      <c r="AC264" s="33"/>
      <c r="AD264" s="33"/>
      <c r="AE264" s="33"/>
      <c r="AT264" s="16" t="s">
        <v>308</v>
      </c>
      <c r="AU264" s="16" t="s">
        <v>83</v>
      </c>
    </row>
    <row r="265" spans="1:65" s="2" customFormat="1" ht="19.5" x14ac:dyDescent="0.2">
      <c r="A265" s="33"/>
      <c r="B265" s="34"/>
      <c r="C265" s="35"/>
      <c r="D265" s="191" t="s">
        <v>159</v>
      </c>
      <c r="E265" s="35"/>
      <c r="F265" s="201" t="s">
        <v>543</v>
      </c>
      <c r="G265" s="35"/>
      <c r="H265" s="35"/>
      <c r="I265" s="114"/>
      <c r="J265" s="35"/>
      <c r="K265" s="35"/>
      <c r="L265" s="38"/>
      <c r="M265" s="202"/>
      <c r="N265" s="203"/>
      <c r="O265" s="63"/>
      <c r="P265" s="63"/>
      <c r="Q265" s="63"/>
      <c r="R265" s="63"/>
      <c r="S265" s="63"/>
      <c r="T265" s="64"/>
      <c r="U265" s="33"/>
      <c r="V265" s="33"/>
      <c r="W265" s="33"/>
      <c r="X265" s="33"/>
      <c r="Y265" s="33"/>
      <c r="Z265" s="33"/>
      <c r="AA265" s="33"/>
      <c r="AB265" s="33"/>
      <c r="AC265" s="33"/>
      <c r="AD265" s="33"/>
      <c r="AE265" s="33"/>
      <c r="AT265" s="16" t="s">
        <v>159</v>
      </c>
      <c r="AU265" s="16" t="s">
        <v>83</v>
      </c>
    </row>
    <row r="266" spans="1:65" s="12" customFormat="1" ht="11.25" x14ac:dyDescent="0.2">
      <c r="B266" s="189"/>
      <c r="C266" s="190"/>
      <c r="D266" s="191" t="s">
        <v>153</v>
      </c>
      <c r="E266" s="192" t="s">
        <v>35</v>
      </c>
      <c r="F266" s="193" t="s">
        <v>768</v>
      </c>
      <c r="G266" s="190"/>
      <c r="H266" s="194">
        <v>10.37</v>
      </c>
      <c r="I266" s="195"/>
      <c r="J266" s="190"/>
      <c r="K266" s="190"/>
      <c r="L266" s="196"/>
      <c r="M266" s="197"/>
      <c r="N266" s="198"/>
      <c r="O266" s="198"/>
      <c r="P266" s="198"/>
      <c r="Q266" s="198"/>
      <c r="R266" s="198"/>
      <c r="S266" s="198"/>
      <c r="T266" s="199"/>
      <c r="AT266" s="200" t="s">
        <v>153</v>
      </c>
      <c r="AU266" s="200" t="s">
        <v>83</v>
      </c>
      <c r="AV266" s="12" t="s">
        <v>85</v>
      </c>
      <c r="AW266" s="12" t="s">
        <v>37</v>
      </c>
      <c r="AX266" s="12" t="s">
        <v>83</v>
      </c>
      <c r="AY266" s="200" t="s">
        <v>150</v>
      </c>
    </row>
    <row r="267" spans="1:65" s="2" customFormat="1" ht="48" customHeight="1" x14ac:dyDescent="0.2">
      <c r="A267" s="33"/>
      <c r="B267" s="34"/>
      <c r="C267" s="220" t="s">
        <v>544</v>
      </c>
      <c r="D267" s="220" t="s">
        <v>303</v>
      </c>
      <c r="E267" s="221" t="s">
        <v>545</v>
      </c>
      <c r="F267" s="222" t="s">
        <v>546</v>
      </c>
      <c r="G267" s="223" t="s">
        <v>291</v>
      </c>
      <c r="H267" s="224">
        <v>190.82499999999999</v>
      </c>
      <c r="I267" s="225"/>
      <c r="J267" s="226">
        <f>ROUND(I267*H267,2)</f>
        <v>0</v>
      </c>
      <c r="K267" s="222" t="s">
        <v>148</v>
      </c>
      <c r="L267" s="38"/>
      <c r="M267" s="227" t="s">
        <v>35</v>
      </c>
      <c r="N267" s="228" t="s">
        <v>47</v>
      </c>
      <c r="O267" s="63"/>
      <c r="P267" s="185">
        <f>O267*H267</f>
        <v>0</v>
      </c>
      <c r="Q267" s="185">
        <v>0</v>
      </c>
      <c r="R267" s="185">
        <f>Q267*H267</f>
        <v>0</v>
      </c>
      <c r="S267" s="185">
        <v>0</v>
      </c>
      <c r="T267" s="186">
        <f>S267*H267</f>
        <v>0</v>
      </c>
      <c r="U267" s="33"/>
      <c r="V267" s="33"/>
      <c r="W267" s="33"/>
      <c r="X267" s="33"/>
      <c r="Y267" s="33"/>
      <c r="Z267" s="33"/>
      <c r="AA267" s="33"/>
      <c r="AB267" s="33"/>
      <c r="AC267" s="33"/>
      <c r="AD267" s="33"/>
      <c r="AE267" s="33"/>
      <c r="AR267" s="187" t="s">
        <v>417</v>
      </c>
      <c r="AT267" s="187" t="s">
        <v>303</v>
      </c>
      <c r="AU267" s="187" t="s">
        <v>83</v>
      </c>
      <c r="AY267" s="16" t="s">
        <v>150</v>
      </c>
      <c r="BE267" s="188">
        <f>IF(N267="základní",J267,0)</f>
        <v>0</v>
      </c>
      <c r="BF267" s="188">
        <f>IF(N267="snížená",J267,0)</f>
        <v>0</v>
      </c>
      <c r="BG267" s="188">
        <f>IF(N267="zákl. přenesená",J267,0)</f>
        <v>0</v>
      </c>
      <c r="BH267" s="188">
        <f>IF(N267="sníž. přenesená",J267,0)</f>
        <v>0</v>
      </c>
      <c r="BI267" s="188">
        <f>IF(N267="nulová",J267,0)</f>
        <v>0</v>
      </c>
      <c r="BJ267" s="16" t="s">
        <v>83</v>
      </c>
      <c r="BK267" s="188">
        <f>ROUND(I267*H267,2)</f>
        <v>0</v>
      </c>
      <c r="BL267" s="16" t="s">
        <v>417</v>
      </c>
      <c r="BM267" s="187" t="s">
        <v>547</v>
      </c>
    </row>
    <row r="268" spans="1:65" s="2" customFormat="1" ht="29.25" x14ac:dyDescent="0.2">
      <c r="A268" s="33"/>
      <c r="B268" s="34"/>
      <c r="C268" s="35"/>
      <c r="D268" s="191" t="s">
        <v>308</v>
      </c>
      <c r="E268" s="35"/>
      <c r="F268" s="201" t="s">
        <v>548</v>
      </c>
      <c r="G268" s="35"/>
      <c r="H268" s="35"/>
      <c r="I268" s="114"/>
      <c r="J268" s="35"/>
      <c r="K268" s="35"/>
      <c r="L268" s="38"/>
      <c r="M268" s="202"/>
      <c r="N268" s="203"/>
      <c r="O268" s="63"/>
      <c r="P268" s="63"/>
      <c r="Q268" s="63"/>
      <c r="R268" s="63"/>
      <c r="S268" s="63"/>
      <c r="T268" s="64"/>
      <c r="U268" s="33"/>
      <c r="V268" s="33"/>
      <c r="W268" s="33"/>
      <c r="X268" s="33"/>
      <c r="Y268" s="33"/>
      <c r="Z268" s="33"/>
      <c r="AA268" s="33"/>
      <c r="AB268" s="33"/>
      <c r="AC268" s="33"/>
      <c r="AD268" s="33"/>
      <c r="AE268" s="33"/>
      <c r="AT268" s="16" t="s">
        <v>308</v>
      </c>
      <c r="AU268" s="16" t="s">
        <v>83</v>
      </c>
    </row>
    <row r="269" spans="1:65" s="12" customFormat="1" ht="11.25" x14ac:dyDescent="0.2">
      <c r="B269" s="189"/>
      <c r="C269" s="190"/>
      <c r="D269" s="191" t="s">
        <v>153</v>
      </c>
      <c r="E269" s="192" t="s">
        <v>35</v>
      </c>
      <c r="F269" s="193" t="s">
        <v>769</v>
      </c>
      <c r="G269" s="190"/>
      <c r="H269" s="194">
        <v>190.82499999999999</v>
      </c>
      <c r="I269" s="195"/>
      <c r="J269" s="190"/>
      <c r="K269" s="190"/>
      <c r="L269" s="196"/>
      <c r="M269" s="197"/>
      <c r="N269" s="198"/>
      <c r="O269" s="198"/>
      <c r="P269" s="198"/>
      <c r="Q269" s="198"/>
      <c r="R269" s="198"/>
      <c r="S269" s="198"/>
      <c r="T269" s="199"/>
      <c r="AT269" s="200" t="s">
        <v>153</v>
      </c>
      <c r="AU269" s="200" t="s">
        <v>83</v>
      </c>
      <c r="AV269" s="12" t="s">
        <v>85</v>
      </c>
      <c r="AW269" s="12" t="s">
        <v>37</v>
      </c>
      <c r="AX269" s="12" t="s">
        <v>83</v>
      </c>
      <c r="AY269" s="200" t="s">
        <v>150</v>
      </c>
    </row>
    <row r="270" spans="1:65" s="2" customFormat="1" ht="48" customHeight="1" x14ac:dyDescent="0.2">
      <c r="A270" s="33"/>
      <c r="B270" s="34"/>
      <c r="C270" s="220" t="s">
        <v>549</v>
      </c>
      <c r="D270" s="220" t="s">
        <v>303</v>
      </c>
      <c r="E270" s="221" t="s">
        <v>550</v>
      </c>
      <c r="F270" s="222" t="s">
        <v>551</v>
      </c>
      <c r="G270" s="223" t="s">
        <v>291</v>
      </c>
      <c r="H270" s="224">
        <v>10.37</v>
      </c>
      <c r="I270" s="225"/>
      <c r="J270" s="226">
        <f>ROUND(I270*H270,2)</f>
        <v>0</v>
      </c>
      <c r="K270" s="222" t="s">
        <v>148</v>
      </c>
      <c r="L270" s="38"/>
      <c r="M270" s="227" t="s">
        <v>35</v>
      </c>
      <c r="N270" s="228" t="s">
        <v>47</v>
      </c>
      <c r="O270" s="63"/>
      <c r="P270" s="185">
        <f>O270*H270</f>
        <v>0</v>
      </c>
      <c r="Q270" s="185">
        <v>0</v>
      </c>
      <c r="R270" s="185">
        <f>Q270*H270</f>
        <v>0</v>
      </c>
      <c r="S270" s="185">
        <v>0</v>
      </c>
      <c r="T270" s="186">
        <f>S270*H270</f>
        <v>0</v>
      </c>
      <c r="U270" s="33"/>
      <c r="V270" s="33"/>
      <c r="W270" s="33"/>
      <c r="X270" s="33"/>
      <c r="Y270" s="33"/>
      <c r="Z270" s="33"/>
      <c r="AA270" s="33"/>
      <c r="AB270" s="33"/>
      <c r="AC270" s="33"/>
      <c r="AD270" s="33"/>
      <c r="AE270" s="33"/>
      <c r="AR270" s="187" t="s">
        <v>417</v>
      </c>
      <c r="AT270" s="187" t="s">
        <v>303</v>
      </c>
      <c r="AU270" s="187" t="s">
        <v>83</v>
      </c>
      <c r="AY270" s="16" t="s">
        <v>150</v>
      </c>
      <c r="BE270" s="188">
        <f>IF(N270="základní",J270,0)</f>
        <v>0</v>
      </c>
      <c r="BF270" s="188">
        <f>IF(N270="snížená",J270,0)</f>
        <v>0</v>
      </c>
      <c r="BG270" s="188">
        <f>IF(N270="zákl. přenesená",J270,0)</f>
        <v>0</v>
      </c>
      <c r="BH270" s="188">
        <f>IF(N270="sníž. přenesená",J270,0)</f>
        <v>0</v>
      </c>
      <c r="BI270" s="188">
        <f>IF(N270="nulová",J270,0)</f>
        <v>0</v>
      </c>
      <c r="BJ270" s="16" t="s">
        <v>83</v>
      </c>
      <c r="BK270" s="188">
        <f>ROUND(I270*H270,2)</f>
        <v>0</v>
      </c>
      <c r="BL270" s="16" t="s">
        <v>417</v>
      </c>
      <c r="BM270" s="187" t="s">
        <v>552</v>
      </c>
    </row>
    <row r="271" spans="1:65" s="2" customFormat="1" ht="29.25" x14ac:dyDescent="0.2">
      <c r="A271" s="33"/>
      <c r="B271" s="34"/>
      <c r="C271" s="35"/>
      <c r="D271" s="191" t="s">
        <v>308</v>
      </c>
      <c r="E271" s="35"/>
      <c r="F271" s="201" t="s">
        <v>548</v>
      </c>
      <c r="G271" s="35"/>
      <c r="H271" s="35"/>
      <c r="I271" s="114"/>
      <c r="J271" s="35"/>
      <c r="K271" s="35"/>
      <c r="L271" s="38"/>
      <c r="M271" s="202"/>
      <c r="N271" s="203"/>
      <c r="O271" s="63"/>
      <c r="P271" s="63"/>
      <c r="Q271" s="63"/>
      <c r="R271" s="63"/>
      <c r="S271" s="63"/>
      <c r="T271" s="64"/>
      <c r="U271" s="33"/>
      <c r="V271" s="33"/>
      <c r="W271" s="33"/>
      <c r="X271" s="33"/>
      <c r="Y271" s="33"/>
      <c r="Z271" s="33"/>
      <c r="AA271" s="33"/>
      <c r="AB271" s="33"/>
      <c r="AC271" s="33"/>
      <c r="AD271" s="33"/>
      <c r="AE271" s="33"/>
      <c r="AT271" s="16" t="s">
        <v>308</v>
      </c>
      <c r="AU271" s="16" t="s">
        <v>83</v>
      </c>
    </row>
    <row r="272" spans="1:65" s="12" customFormat="1" ht="11.25" x14ac:dyDescent="0.2">
      <c r="B272" s="189"/>
      <c r="C272" s="190"/>
      <c r="D272" s="191" t="s">
        <v>153</v>
      </c>
      <c r="E272" s="192" t="s">
        <v>35</v>
      </c>
      <c r="F272" s="193" t="s">
        <v>770</v>
      </c>
      <c r="G272" s="190"/>
      <c r="H272" s="194">
        <v>10.37</v>
      </c>
      <c r="I272" s="195"/>
      <c r="J272" s="190"/>
      <c r="K272" s="190"/>
      <c r="L272" s="196"/>
      <c r="M272" s="197"/>
      <c r="N272" s="198"/>
      <c r="O272" s="198"/>
      <c r="P272" s="198"/>
      <c r="Q272" s="198"/>
      <c r="R272" s="198"/>
      <c r="S272" s="198"/>
      <c r="T272" s="199"/>
      <c r="AT272" s="200" t="s">
        <v>153</v>
      </c>
      <c r="AU272" s="200" t="s">
        <v>83</v>
      </c>
      <c r="AV272" s="12" t="s">
        <v>85</v>
      </c>
      <c r="AW272" s="12" t="s">
        <v>37</v>
      </c>
      <c r="AX272" s="12" t="s">
        <v>83</v>
      </c>
      <c r="AY272" s="200" t="s">
        <v>150</v>
      </c>
    </row>
    <row r="273" spans="1:65" s="2" customFormat="1" ht="36" customHeight="1" x14ac:dyDescent="0.2">
      <c r="A273" s="33"/>
      <c r="B273" s="34"/>
      <c r="C273" s="220" t="s">
        <v>554</v>
      </c>
      <c r="D273" s="220" t="s">
        <v>303</v>
      </c>
      <c r="E273" s="221" t="s">
        <v>555</v>
      </c>
      <c r="F273" s="222" t="s">
        <v>556</v>
      </c>
      <c r="G273" s="223" t="s">
        <v>291</v>
      </c>
      <c r="H273" s="224">
        <v>4.7E-2</v>
      </c>
      <c r="I273" s="225"/>
      <c r="J273" s="226">
        <f>ROUND(I273*H273,2)</f>
        <v>0</v>
      </c>
      <c r="K273" s="222" t="s">
        <v>148</v>
      </c>
      <c r="L273" s="38"/>
      <c r="M273" s="227" t="s">
        <v>35</v>
      </c>
      <c r="N273" s="228" t="s">
        <v>47</v>
      </c>
      <c r="O273" s="63"/>
      <c r="P273" s="185">
        <f>O273*H273</f>
        <v>0</v>
      </c>
      <c r="Q273" s="185">
        <v>0</v>
      </c>
      <c r="R273" s="185">
        <f>Q273*H273</f>
        <v>0</v>
      </c>
      <c r="S273" s="185">
        <v>0</v>
      </c>
      <c r="T273" s="186">
        <f>S273*H273</f>
        <v>0</v>
      </c>
      <c r="U273" s="33"/>
      <c r="V273" s="33"/>
      <c r="W273" s="33"/>
      <c r="X273" s="33"/>
      <c r="Y273" s="33"/>
      <c r="Z273" s="33"/>
      <c r="AA273" s="33"/>
      <c r="AB273" s="33"/>
      <c r="AC273" s="33"/>
      <c r="AD273" s="33"/>
      <c r="AE273" s="33"/>
      <c r="AR273" s="187" t="s">
        <v>417</v>
      </c>
      <c r="AT273" s="187" t="s">
        <v>303</v>
      </c>
      <c r="AU273" s="187" t="s">
        <v>83</v>
      </c>
      <c r="AY273" s="16" t="s">
        <v>150</v>
      </c>
      <c r="BE273" s="188">
        <f>IF(N273="základní",J273,0)</f>
        <v>0</v>
      </c>
      <c r="BF273" s="188">
        <f>IF(N273="snížená",J273,0)</f>
        <v>0</v>
      </c>
      <c r="BG273" s="188">
        <f>IF(N273="zákl. přenesená",J273,0)</f>
        <v>0</v>
      </c>
      <c r="BH273" s="188">
        <f>IF(N273="sníž. přenesená",J273,0)</f>
        <v>0</v>
      </c>
      <c r="BI273" s="188">
        <f>IF(N273="nulová",J273,0)</f>
        <v>0</v>
      </c>
      <c r="BJ273" s="16" t="s">
        <v>83</v>
      </c>
      <c r="BK273" s="188">
        <f>ROUND(I273*H273,2)</f>
        <v>0</v>
      </c>
      <c r="BL273" s="16" t="s">
        <v>417</v>
      </c>
      <c r="BM273" s="187" t="s">
        <v>557</v>
      </c>
    </row>
    <row r="274" spans="1:65" s="2" customFormat="1" ht="29.25" x14ac:dyDescent="0.2">
      <c r="A274" s="33"/>
      <c r="B274" s="34"/>
      <c r="C274" s="35"/>
      <c r="D274" s="191" t="s">
        <v>308</v>
      </c>
      <c r="E274" s="35"/>
      <c r="F274" s="201" t="s">
        <v>548</v>
      </c>
      <c r="G274" s="35"/>
      <c r="H274" s="35"/>
      <c r="I274" s="114"/>
      <c r="J274" s="35"/>
      <c r="K274" s="35"/>
      <c r="L274" s="38"/>
      <c r="M274" s="202"/>
      <c r="N274" s="203"/>
      <c r="O274" s="63"/>
      <c r="P274" s="63"/>
      <c r="Q274" s="63"/>
      <c r="R274" s="63"/>
      <c r="S274" s="63"/>
      <c r="T274" s="64"/>
      <c r="U274" s="33"/>
      <c r="V274" s="33"/>
      <c r="W274" s="33"/>
      <c r="X274" s="33"/>
      <c r="Y274" s="33"/>
      <c r="Z274" s="33"/>
      <c r="AA274" s="33"/>
      <c r="AB274" s="33"/>
      <c r="AC274" s="33"/>
      <c r="AD274" s="33"/>
      <c r="AE274" s="33"/>
      <c r="AT274" s="16" t="s">
        <v>308</v>
      </c>
      <c r="AU274" s="16" t="s">
        <v>83</v>
      </c>
    </row>
    <row r="275" spans="1:65" s="12" customFormat="1" ht="11.25" x14ac:dyDescent="0.2">
      <c r="B275" s="189"/>
      <c r="C275" s="190"/>
      <c r="D275" s="191" t="s">
        <v>153</v>
      </c>
      <c r="E275" s="192" t="s">
        <v>35</v>
      </c>
      <c r="F275" s="193" t="s">
        <v>771</v>
      </c>
      <c r="G275" s="190"/>
      <c r="H275" s="194">
        <v>4.7E-2</v>
      </c>
      <c r="I275" s="195"/>
      <c r="J275" s="190"/>
      <c r="K275" s="190"/>
      <c r="L275" s="196"/>
      <c r="M275" s="229"/>
      <c r="N275" s="230"/>
      <c r="O275" s="230"/>
      <c r="P275" s="230"/>
      <c r="Q275" s="230"/>
      <c r="R275" s="230"/>
      <c r="S275" s="230"/>
      <c r="T275" s="231"/>
      <c r="AT275" s="200" t="s">
        <v>153</v>
      </c>
      <c r="AU275" s="200" t="s">
        <v>83</v>
      </c>
      <c r="AV275" s="12" t="s">
        <v>85</v>
      </c>
      <c r="AW275" s="12" t="s">
        <v>37</v>
      </c>
      <c r="AX275" s="12" t="s">
        <v>83</v>
      </c>
      <c r="AY275" s="200" t="s">
        <v>150</v>
      </c>
    </row>
    <row r="276" spans="1:65" s="2" customFormat="1" ht="6.95" customHeight="1" x14ac:dyDescent="0.2">
      <c r="A276" s="33"/>
      <c r="B276" s="46"/>
      <c r="C276" s="47"/>
      <c r="D276" s="47"/>
      <c r="E276" s="47"/>
      <c r="F276" s="47"/>
      <c r="G276" s="47"/>
      <c r="H276" s="47"/>
      <c r="I276" s="141"/>
      <c r="J276" s="47"/>
      <c r="K276" s="47"/>
      <c r="L276" s="38"/>
      <c r="M276" s="33"/>
      <c r="O276" s="33"/>
      <c r="P276" s="33"/>
      <c r="Q276" s="33"/>
      <c r="R276" s="33"/>
      <c r="S276" s="33"/>
      <c r="T276" s="33"/>
      <c r="U276" s="33"/>
      <c r="V276" s="33"/>
      <c r="W276" s="33"/>
      <c r="X276" s="33"/>
      <c r="Y276" s="33"/>
      <c r="Z276" s="33"/>
      <c r="AA276" s="33"/>
      <c r="AB276" s="33"/>
      <c r="AC276" s="33"/>
      <c r="AD276" s="33"/>
      <c r="AE276" s="33"/>
    </row>
  </sheetData>
  <sheetProtection algorithmName="SHA-512" hashValue="JKd5fWbpCRm5lXDWYOVbMy0LZDbuvm6V60WDeZawZOJ+/avAxmfre4ln+2RRlW/9Ud8TVPaKWaQ4fs+IQWQi1g==" saltValue="OlxUZx2vuQ2zrELyH929WMqQ0d5KTjaazFDUdgLqYapps4K5J0H9M583wcBtY8qpmEDgFiecdDsEciyTf/UxdA==" spinCount="100000" sheet="1" objects="1" scenarios="1" formatColumns="0" formatRows="0" autoFilter="0"/>
  <autoFilter ref="C87:K275"/>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88"/>
  <sheetViews>
    <sheetView showGridLines="0" topLeftCell="A79" workbookViewId="0">
      <selection activeCell="F103" sqref="F103"/>
    </sheetView>
  </sheetViews>
  <sheetFormatPr defaultRowHeight="15" x14ac:dyDescent="0.2"/>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7"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I2" s="107"/>
      <c r="L2" s="330"/>
      <c r="M2" s="330"/>
      <c r="N2" s="330"/>
      <c r="O2" s="330"/>
      <c r="P2" s="330"/>
      <c r="Q2" s="330"/>
      <c r="R2" s="330"/>
      <c r="S2" s="330"/>
      <c r="T2" s="330"/>
      <c r="U2" s="330"/>
      <c r="V2" s="330"/>
      <c r="AT2" s="16" t="s">
        <v>114</v>
      </c>
    </row>
    <row r="3" spans="1:46" s="1" customFormat="1" ht="6.95" customHeight="1" x14ac:dyDescent="0.2">
      <c r="B3" s="108"/>
      <c r="C3" s="109"/>
      <c r="D3" s="109"/>
      <c r="E3" s="109"/>
      <c r="F3" s="109"/>
      <c r="G3" s="109"/>
      <c r="H3" s="109"/>
      <c r="I3" s="110"/>
      <c r="J3" s="109"/>
      <c r="K3" s="109"/>
      <c r="L3" s="19"/>
      <c r="AT3" s="16" t="s">
        <v>85</v>
      </c>
    </row>
    <row r="4" spans="1:46" s="1" customFormat="1" ht="24.95" customHeight="1" x14ac:dyDescent="0.2">
      <c r="B4" s="19"/>
      <c r="D4" s="111" t="s">
        <v>118</v>
      </c>
      <c r="I4" s="107"/>
      <c r="L4" s="19"/>
      <c r="M4" s="112" t="s">
        <v>10</v>
      </c>
      <c r="AT4" s="16" t="s">
        <v>4</v>
      </c>
    </row>
    <row r="5" spans="1:46" s="1" customFormat="1" ht="6.95" customHeight="1" x14ac:dyDescent="0.2">
      <c r="B5" s="19"/>
      <c r="I5" s="107"/>
      <c r="L5" s="19"/>
    </row>
    <row r="6" spans="1:46" s="1" customFormat="1" ht="12" customHeight="1" x14ac:dyDescent="0.2">
      <c r="B6" s="19"/>
      <c r="D6" s="113" t="s">
        <v>16</v>
      </c>
      <c r="I6" s="107"/>
      <c r="L6" s="19"/>
    </row>
    <row r="7" spans="1:46" s="1" customFormat="1" ht="16.5" customHeight="1" x14ac:dyDescent="0.2">
      <c r="B7" s="19"/>
      <c r="E7" s="363" t="str">
        <f>'Rekapitulace stavby'!K6</f>
        <v>Oprava výhybek v žst. Tábor</v>
      </c>
      <c r="F7" s="364"/>
      <c r="G7" s="364"/>
      <c r="H7" s="364"/>
      <c r="I7" s="107"/>
      <c r="L7" s="19"/>
    </row>
    <row r="8" spans="1:46" s="1" customFormat="1" ht="12" customHeight="1" x14ac:dyDescent="0.2">
      <c r="B8" s="19"/>
      <c r="D8" s="113" t="s">
        <v>119</v>
      </c>
      <c r="I8" s="107"/>
      <c r="L8" s="19"/>
    </row>
    <row r="9" spans="1:46" s="2" customFormat="1" ht="16.5" customHeight="1" x14ac:dyDescent="0.2">
      <c r="A9" s="33"/>
      <c r="B9" s="38"/>
      <c r="C9" s="33"/>
      <c r="D9" s="33"/>
      <c r="E9" s="363" t="s">
        <v>701</v>
      </c>
      <c r="F9" s="365"/>
      <c r="G9" s="365"/>
      <c r="H9" s="365"/>
      <c r="I9" s="114"/>
      <c r="J9" s="33"/>
      <c r="K9" s="33"/>
      <c r="L9" s="115"/>
      <c r="S9" s="33"/>
      <c r="T9" s="33"/>
      <c r="U9" s="33"/>
      <c r="V9" s="33"/>
      <c r="W9" s="33"/>
      <c r="X9" s="33"/>
      <c r="Y9" s="33"/>
      <c r="Z9" s="33"/>
      <c r="AA9" s="33"/>
      <c r="AB9" s="33"/>
      <c r="AC9" s="33"/>
      <c r="AD9" s="33"/>
      <c r="AE9" s="33"/>
    </row>
    <row r="10" spans="1:46" s="2" customFormat="1" ht="12" customHeight="1" x14ac:dyDescent="0.2">
      <c r="A10" s="33"/>
      <c r="B10" s="38"/>
      <c r="C10" s="33"/>
      <c r="D10" s="113" t="s">
        <v>121</v>
      </c>
      <c r="E10" s="33"/>
      <c r="F10" s="33"/>
      <c r="G10" s="33"/>
      <c r="H10" s="33"/>
      <c r="I10" s="114"/>
      <c r="J10" s="33"/>
      <c r="K10" s="33"/>
      <c r="L10" s="115"/>
      <c r="S10" s="33"/>
      <c r="T10" s="33"/>
      <c r="U10" s="33"/>
      <c r="V10" s="33"/>
      <c r="W10" s="33"/>
      <c r="X10" s="33"/>
      <c r="Y10" s="33"/>
      <c r="Z10" s="33"/>
      <c r="AA10" s="33"/>
      <c r="AB10" s="33"/>
      <c r="AC10" s="33"/>
      <c r="AD10" s="33"/>
      <c r="AE10" s="33"/>
    </row>
    <row r="11" spans="1:46" s="2" customFormat="1" ht="16.5" customHeight="1" x14ac:dyDescent="0.2">
      <c r="A11" s="33"/>
      <c r="B11" s="38"/>
      <c r="C11" s="33"/>
      <c r="D11" s="33"/>
      <c r="E11" s="366" t="s">
        <v>772</v>
      </c>
      <c r="F11" s="365"/>
      <c r="G11" s="365"/>
      <c r="H11" s="365"/>
      <c r="I11" s="114"/>
      <c r="J11" s="33"/>
      <c r="K11" s="33"/>
      <c r="L11" s="115"/>
      <c r="S11" s="33"/>
      <c r="T11" s="33"/>
      <c r="U11" s="33"/>
      <c r="V11" s="33"/>
      <c r="W11" s="33"/>
      <c r="X11" s="33"/>
      <c r="Y11" s="33"/>
      <c r="Z11" s="33"/>
      <c r="AA11" s="33"/>
      <c r="AB11" s="33"/>
      <c r="AC11" s="33"/>
      <c r="AD11" s="33"/>
      <c r="AE11" s="33"/>
    </row>
    <row r="12" spans="1:46" s="2" customFormat="1" ht="11.25" x14ac:dyDescent="0.2">
      <c r="A12" s="33"/>
      <c r="B12" s="38"/>
      <c r="C12" s="33"/>
      <c r="D12" s="33"/>
      <c r="E12" s="33"/>
      <c r="F12" s="33"/>
      <c r="G12" s="33"/>
      <c r="H12" s="33"/>
      <c r="I12" s="114"/>
      <c r="J12" s="33"/>
      <c r="K12" s="33"/>
      <c r="L12" s="115"/>
      <c r="S12" s="33"/>
      <c r="T12" s="33"/>
      <c r="U12" s="33"/>
      <c r="V12" s="33"/>
      <c r="W12" s="33"/>
      <c r="X12" s="33"/>
      <c r="Y12" s="33"/>
      <c r="Z12" s="33"/>
      <c r="AA12" s="33"/>
      <c r="AB12" s="33"/>
      <c r="AC12" s="33"/>
      <c r="AD12" s="33"/>
      <c r="AE12" s="33"/>
    </row>
    <row r="13" spans="1:46" s="2" customFormat="1" ht="12" customHeight="1" x14ac:dyDescent="0.2">
      <c r="A13" s="33"/>
      <c r="B13" s="38"/>
      <c r="C13" s="33"/>
      <c r="D13" s="113" t="s">
        <v>18</v>
      </c>
      <c r="E13" s="33"/>
      <c r="F13" s="102" t="s">
        <v>19</v>
      </c>
      <c r="G13" s="33"/>
      <c r="H13" s="33"/>
      <c r="I13" s="116" t="s">
        <v>20</v>
      </c>
      <c r="J13" s="102" t="s">
        <v>21</v>
      </c>
      <c r="K13" s="33"/>
      <c r="L13" s="115"/>
      <c r="S13" s="33"/>
      <c r="T13" s="33"/>
      <c r="U13" s="33"/>
      <c r="V13" s="33"/>
      <c r="W13" s="33"/>
      <c r="X13" s="33"/>
      <c r="Y13" s="33"/>
      <c r="Z13" s="33"/>
      <c r="AA13" s="33"/>
      <c r="AB13" s="33"/>
      <c r="AC13" s="33"/>
      <c r="AD13" s="33"/>
      <c r="AE13" s="33"/>
    </row>
    <row r="14" spans="1:46" s="2" customFormat="1" ht="12" customHeight="1" x14ac:dyDescent="0.2">
      <c r="A14" s="33"/>
      <c r="B14" s="38"/>
      <c r="C14" s="33"/>
      <c r="D14" s="113" t="s">
        <v>22</v>
      </c>
      <c r="E14" s="33"/>
      <c r="F14" s="102" t="s">
        <v>23</v>
      </c>
      <c r="G14" s="33"/>
      <c r="H14" s="33"/>
      <c r="I14" s="116" t="s">
        <v>24</v>
      </c>
      <c r="J14" s="117" t="str">
        <f>'Rekapitulace stavby'!AN8</f>
        <v>25. 11. 2019</v>
      </c>
      <c r="K14" s="33"/>
      <c r="L14" s="115"/>
      <c r="S14" s="33"/>
      <c r="T14" s="33"/>
      <c r="U14" s="33"/>
      <c r="V14" s="33"/>
      <c r="W14" s="33"/>
      <c r="X14" s="33"/>
      <c r="Y14" s="33"/>
      <c r="Z14" s="33"/>
      <c r="AA14" s="33"/>
      <c r="AB14" s="33"/>
      <c r="AC14" s="33"/>
      <c r="AD14" s="33"/>
      <c r="AE14" s="33"/>
    </row>
    <row r="15" spans="1:46" s="2" customFormat="1" ht="10.9" customHeight="1" x14ac:dyDescent="0.2">
      <c r="A15" s="33"/>
      <c r="B15" s="38"/>
      <c r="C15" s="33"/>
      <c r="D15" s="33"/>
      <c r="E15" s="33"/>
      <c r="F15" s="33"/>
      <c r="G15" s="33"/>
      <c r="H15" s="33"/>
      <c r="I15" s="114"/>
      <c r="J15" s="33"/>
      <c r="K15" s="33"/>
      <c r="L15" s="115"/>
      <c r="S15" s="33"/>
      <c r="T15" s="33"/>
      <c r="U15" s="33"/>
      <c r="V15" s="33"/>
      <c r="W15" s="33"/>
      <c r="X15" s="33"/>
      <c r="Y15" s="33"/>
      <c r="Z15" s="33"/>
      <c r="AA15" s="33"/>
      <c r="AB15" s="33"/>
      <c r="AC15" s="33"/>
      <c r="AD15" s="33"/>
      <c r="AE15" s="33"/>
    </row>
    <row r="16" spans="1:46" s="2" customFormat="1" ht="12" customHeight="1" x14ac:dyDescent="0.2">
      <c r="A16" s="33"/>
      <c r="B16" s="38"/>
      <c r="C16" s="33"/>
      <c r="D16" s="113" t="s">
        <v>26</v>
      </c>
      <c r="E16" s="33"/>
      <c r="F16" s="33"/>
      <c r="G16" s="33"/>
      <c r="H16" s="33"/>
      <c r="I16" s="116" t="s">
        <v>27</v>
      </c>
      <c r="J16" s="102" t="s">
        <v>28</v>
      </c>
      <c r="K16" s="33"/>
      <c r="L16" s="115"/>
      <c r="S16" s="33"/>
      <c r="T16" s="33"/>
      <c r="U16" s="33"/>
      <c r="V16" s="33"/>
      <c r="W16" s="33"/>
      <c r="X16" s="33"/>
      <c r="Y16" s="33"/>
      <c r="Z16" s="33"/>
      <c r="AA16" s="33"/>
      <c r="AB16" s="33"/>
      <c r="AC16" s="33"/>
      <c r="AD16" s="33"/>
      <c r="AE16" s="33"/>
    </row>
    <row r="17" spans="1:31" s="2" customFormat="1" ht="18" customHeight="1" x14ac:dyDescent="0.2">
      <c r="A17" s="33"/>
      <c r="B17" s="38"/>
      <c r="C17" s="33"/>
      <c r="D17" s="33"/>
      <c r="E17" s="102" t="s">
        <v>29</v>
      </c>
      <c r="F17" s="33"/>
      <c r="G17" s="33"/>
      <c r="H17" s="33"/>
      <c r="I17" s="116" t="s">
        <v>30</v>
      </c>
      <c r="J17" s="102" t="s">
        <v>31</v>
      </c>
      <c r="K17" s="33"/>
      <c r="L17" s="115"/>
      <c r="S17" s="33"/>
      <c r="T17" s="33"/>
      <c r="U17" s="33"/>
      <c r="V17" s="33"/>
      <c r="W17" s="33"/>
      <c r="X17" s="33"/>
      <c r="Y17" s="33"/>
      <c r="Z17" s="33"/>
      <c r="AA17" s="33"/>
      <c r="AB17" s="33"/>
      <c r="AC17" s="33"/>
      <c r="AD17" s="33"/>
      <c r="AE17" s="33"/>
    </row>
    <row r="18" spans="1:31" s="2" customFormat="1" ht="6.95" customHeight="1" x14ac:dyDescent="0.2">
      <c r="A18" s="33"/>
      <c r="B18" s="38"/>
      <c r="C18" s="33"/>
      <c r="D18" s="33"/>
      <c r="E18" s="33"/>
      <c r="F18" s="33"/>
      <c r="G18" s="33"/>
      <c r="H18" s="33"/>
      <c r="I18" s="114"/>
      <c r="J18" s="33"/>
      <c r="K18" s="33"/>
      <c r="L18" s="115"/>
      <c r="S18" s="33"/>
      <c r="T18" s="33"/>
      <c r="U18" s="33"/>
      <c r="V18" s="33"/>
      <c r="W18" s="33"/>
      <c r="X18" s="33"/>
      <c r="Y18" s="33"/>
      <c r="Z18" s="33"/>
      <c r="AA18" s="33"/>
      <c r="AB18" s="33"/>
      <c r="AC18" s="33"/>
      <c r="AD18" s="33"/>
      <c r="AE18" s="33"/>
    </row>
    <row r="19" spans="1:31" s="2" customFormat="1" ht="12" customHeight="1" x14ac:dyDescent="0.2">
      <c r="A19" s="33"/>
      <c r="B19" s="38"/>
      <c r="C19" s="33"/>
      <c r="D19" s="113" t="s">
        <v>32</v>
      </c>
      <c r="E19" s="33"/>
      <c r="F19" s="33"/>
      <c r="G19" s="33"/>
      <c r="H19" s="33"/>
      <c r="I19" s="116" t="s">
        <v>27</v>
      </c>
      <c r="J19" s="29" t="str">
        <f>'Rekapitulace stavby'!AN13</f>
        <v>Vyplň údaj</v>
      </c>
      <c r="K19" s="33"/>
      <c r="L19" s="115"/>
      <c r="S19" s="33"/>
      <c r="T19" s="33"/>
      <c r="U19" s="33"/>
      <c r="V19" s="33"/>
      <c r="W19" s="33"/>
      <c r="X19" s="33"/>
      <c r="Y19" s="33"/>
      <c r="Z19" s="33"/>
      <c r="AA19" s="33"/>
      <c r="AB19" s="33"/>
      <c r="AC19" s="33"/>
      <c r="AD19" s="33"/>
      <c r="AE19" s="33"/>
    </row>
    <row r="20" spans="1:31" s="2" customFormat="1" ht="18" customHeight="1" x14ac:dyDescent="0.2">
      <c r="A20" s="33"/>
      <c r="B20" s="38"/>
      <c r="C20" s="33"/>
      <c r="D20" s="33"/>
      <c r="E20" s="367" t="str">
        <f>'Rekapitulace stavby'!E14</f>
        <v>Vyplň údaj</v>
      </c>
      <c r="F20" s="368"/>
      <c r="G20" s="368"/>
      <c r="H20" s="368"/>
      <c r="I20" s="116" t="s">
        <v>30</v>
      </c>
      <c r="J20" s="29" t="str">
        <f>'Rekapitulace stavby'!AN14</f>
        <v>Vyplň údaj</v>
      </c>
      <c r="K20" s="33"/>
      <c r="L20" s="115"/>
      <c r="S20" s="33"/>
      <c r="T20" s="33"/>
      <c r="U20" s="33"/>
      <c r="V20" s="33"/>
      <c r="W20" s="33"/>
      <c r="X20" s="33"/>
      <c r="Y20" s="33"/>
      <c r="Z20" s="33"/>
      <c r="AA20" s="33"/>
      <c r="AB20" s="33"/>
      <c r="AC20" s="33"/>
      <c r="AD20" s="33"/>
      <c r="AE20" s="33"/>
    </row>
    <row r="21" spans="1:31" s="2" customFormat="1" ht="6.95" customHeight="1" x14ac:dyDescent="0.2">
      <c r="A21" s="33"/>
      <c r="B21" s="38"/>
      <c r="C21" s="33"/>
      <c r="D21" s="33"/>
      <c r="E21" s="33"/>
      <c r="F21" s="33"/>
      <c r="G21" s="33"/>
      <c r="H21" s="33"/>
      <c r="I21" s="114"/>
      <c r="J21" s="33"/>
      <c r="K21" s="33"/>
      <c r="L21" s="115"/>
      <c r="S21" s="33"/>
      <c r="T21" s="33"/>
      <c r="U21" s="33"/>
      <c r="V21" s="33"/>
      <c r="W21" s="33"/>
      <c r="X21" s="33"/>
      <c r="Y21" s="33"/>
      <c r="Z21" s="33"/>
      <c r="AA21" s="33"/>
      <c r="AB21" s="33"/>
      <c r="AC21" s="33"/>
      <c r="AD21" s="33"/>
      <c r="AE21" s="33"/>
    </row>
    <row r="22" spans="1:31" s="2" customFormat="1" ht="12" customHeight="1" x14ac:dyDescent="0.2">
      <c r="A22" s="33"/>
      <c r="B22" s="38"/>
      <c r="C22" s="33"/>
      <c r="D22" s="113" t="s">
        <v>34</v>
      </c>
      <c r="E22" s="33"/>
      <c r="F22" s="33"/>
      <c r="G22" s="33"/>
      <c r="H22" s="33"/>
      <c r="I22" s="116" t="s">
        <v>27</v>
      </c>
      <c r="J22" s="102" t="str">
        <f>IF('Rekapitulace stavby'!AN16="","",'Rekapitulace stavby'!AN16)</f>
        <v/>
      </c>
      <c r="K22" s="33"/>
      <c r="L22" s="115"/>
      <c r="S22" s="33"/>
      <c r="T22" s="33"/>
      <c r="U22" s="33"/>
      <c r="V22" s="33"/>
      <c r="W22" s="33"/>
      <c r="X22" s="33"/>
      <c r="Y22" s="33"/>
      <c r="Z22" s="33"/>
      <c r="AA22" s="33"/>
      <c r="AB22" s="33"/>
      <c r="AC22" s="33"/>
      <c r="AD22" s="33"/>
      <c r="AE22" s="33"/>
    </row>
    <row r="23" spans="1:31" s="2" customFormat="1" ht="18" customHeight="1" x14ac:dyDescent="0.2">
      <c r="A23" s="33"/>
      <c r="B23" s="38"/>
      <c r="C23" s="33"/>
      <c r="D23" s="33"/>
      <c r="E23" s="102" t="str">
        <f>IF('Rekapitulace stavby'!E17="","",'Rekapitulace stavby'!E17)</f>
        <v xml:space="preserve"> </v>
      </c>
      <c r="F23" s="33"/>
      <c r="G23" s="33"/>
      <c r="H23" s="33"/>
      <c r="I23" s="116" t="s">
        <v>30</v>
      </c>
      <c r="J23" s="102" t="str">
        <f>IF('Rekapitulace stavby'!AN17="","",'Rekapitulace stavby'!AN17)</f>
        <v/>
      </c>
      <c r="K23" s="33"/>
      <c r="L23" s="115"/>
      <c r="S23" s="33"/>
      <c r="T23" s="33"/>
      <c r="U23" s="33"/>
      <c r="V23" s="33"/>
      <c r="W23" s="33"/>
      <c r="X23" s="33"/>
      <c r="Y23" s="33"/>
      <c r="Z23" s="33"/>
      <c r="AA23" s="33"/>
      <c r="AB23" s="33"/>
      <c r="AC23" s="33"/>
      <c r="AD23" s="33"/>
      <c r="AE23" s="33"/>
    </row>
    <row r="24" spans="1:31" s="2" customFormat="1" ht="6.95" customHeight="1" x14ac:dyDescent="0.2">
      <c r="A24" s="33"/>
      <c r="B24" s="38"/>
      <c r="C24" s="33"/>
      <c r="D24" s="33"/>
      <c r="E24" s="33"/>
      <c r="F24" s="33"/>
      <c r="G24" s="33"/>
      <c r="H24" s="33"/>
      <c r="I24" s="114"/>
      <c r="J24" s="33"/>
      <c r="K24" s="33"/>
      <c r="L24" s="115"/>
      <c r="S24" s="33"/>
      <c r="T24" s="33"/>
      <c r="U24" s="33"/>
      <c r="V24" s="33"/>
      <c r="W24" s="33"/>
      <c r="X24" s="33"/>
      <c r="Y24" s="33"/>
      <c r="Z24" s="33"/>
      <c r="AA24" s="33"/>
      <c r="AB24" s="33"/>
      <c r="AC24" s="33"/>
      <c r="AD24" s="33"/>
      <c r="AE24" s="33"/>
    </row>
    <row r="25" spans="1:31" s="2" customFormat="1" ht="12" customHeight="1" x14ac:dyDescent="0.2">
      <c r="A25" s="33"/>
      <c r="B25" s="38"/>
      <c r="C25" s="33"/>
      <c r="D25" s="113" t="s">
        <v>38</v>
      </c>
      <c r="E25" s="33"/>
      <c r="F25" s="33"/>
      <c r="G25" s="33"/>
      <c r="H25" s="33"/>
      <c r="I25" s="116" t="s">
        <v>27</v>
      </c>
      <c r="J25" s="102" t="s">
        <v>35</v>
      </c>
      <c r="K25" s="33"/>
      <c r="L25" s="115"/>
      <c r="S25" s="33"/>
      <c r="T25" s="33"/>
      <c r="U25" s="33"/>
      <c r="V25" s="33"/>
      <c r="W25" s="33"/>
      <c r="X25" s="33"/>
      <c r="Y25" s="33"/>
      <c r="Z25" s="33"/>
      <c r="AA25" s="33"/>
      <c r="AB25" s="33"/>
      <c r="AC25" s="33"/>
      <c r="AD25" s="33"/>
      <c r="AE25" s="33"/>
    </row>
    <row r="26" spans="1:31" s="2" customFormat="1" ht="18" customHeight="1" x14ac:dyDescent="0.2">
      <c r="A26" s="33"/>
      <c r="B26" s="38"/>
      <c r="C26" s="33"/>
      <c r="D26" s="33"/>
      <c r="E26" s="102" t="s">
        <v>39</v>
      </c>
      <c r="F26" s="33"/>
      <c r="G26" s="33"/>
      <c r="H26" s="33"/>
      <c r="I26" s="116" t="s">
        <v>30</v>
      </c>
      <c r="J26" s="102" t="s">
        <v>35</v>
      </c>
      <c r="K26" s="33"/>
      <c r="L26" s="115"/>
      <c r="S26" s="33"/>
      <c r="T26" s="33"/>
      <c r="U26" s="33"/>
      <c r="V26" s="33"/>
      <c r="W26" s="33"/>
      <c r="X26" s="33"/>
      <c r="Y26" s="33"/>
      <c r="Z26" s="33"/>
      <c r="AA26" s="33"/>
      <c r="AB26" s="33"/>
      <c r="AC26" s="33"/>
      <c r="AD26" s="33"/>
      <c r="AE26" s="33"/>
    </row>
    <row r="27" spans="1:31" s="2" customFormat="1" ht="6.95" customHeight="1" x14ac:dyDescent="0.2">
      <c r="A27" s="33"/>
      <c r="B27" s="38"/>
      <c r="C27" s="33"/>
      <c r="D27" s="33"/>
      <c r="E27" s="33"/>
      <c r="F27" s="33"/>
      <c r="G27" s="33"/>
      <c r="H27" s="33"/>
      <c r="I27" s="114"/>
      <c r="J27" s="33"/>
      <c r="K27" s="33"/>
      <c r="L27" s="115"/>
      <c r="S27" s="33"/>
      <c r="T27" s="33"/>
      <c r="U27" s="33"/>
      <c r="V27" s="33"/>
      <c r="W27" s="33"/>
      <c r="X27" s="33"/>
      <c r="Y27" s="33"/>
      <c r="Z27" s="33"/>
      <c r="AA27" s="33"/>
      <c r="AB27" s="33"/>
      <c r="AC27" s="33"/>
      <c r="AD27" s="33"/>
      <c r="AE27" s="33"/>
    </row>
    <row r="28" spans="1:31" s="2" customFormat="1" ht="12" customHeight="1" x14ac:dyDescent="0.2">
      <c r="A28" s="33"/>
      <c r="B28" s="38"/>
      <c r="C28" s="33"/>
      <c r="D28" s="113" t="s">
        <v>40</v>
      </c>
      <c r="E28" s="33"/>
      <c r="F28" s="33"/>
      <c r="G28" s="33"/>
      <c r="H28" s="33"/>
      <c r="I28" s="114"/>
      <c r="J28" s="33"/>
      <c r="K28" s="33"/>
      <c r="L28" s="115"/>
      <c r="S28" s="33"/>
      <c r="T28" s="33"/>
      <c r="U28" s="33"/>
      <c r="V28" s="33"/>
      <c r="W28" s="33"/>
      <c r="X28" s="33"/>
      <c r="Y28" s="33"/>
      <c r="Z28" s="33"/>
      <c r="AA28" s="33"/>
      <c r="AB28" s="33"/>
      <c r="AC28" s="33"/>
      <c r="AD28" s="33"/>
      <c r="AE28" s="33"/>
    </row>
    <row r="29" spans="1:31" s="8" customFormat="1" ht="16.5" customHeight="1" x14ac:dyDescent="0.2">
      <c r="A29" s="118"/>
      <c r="B29" s="119"/>
      <c r="C29" s="118"/>
      <c r="D29" s="118"/>
      <c r="E29" s="369" t="s">
        <v>35</v>
      </c>
      <c r="F29" s="369"/>
      <c r="G29" s="369"/>
      <c r="H29" s="369"/>
      <c r="I29" s="120"/>
      <c r="J29" s="118"/>
      <c r="K29" s="118"/>
      <c r="L29" s="121"/>
      <c r="S29" s="118"/>
      <c r="T29" s="118"/>
      <c r="U29" s="118"/>
      <c r="V29" s="118"/>
      <c r="W29" s="118"/>
      <c r="X29" s="118"/>
      <c r="Y29" s="118"/>
      <c r="Z29" s="118"/>
      <c r="AA29" s="118"/>
      <c r="AB29" s="118"/>
      <c r="AC29" s="118"/>
      <c r="AD29" s="118"/>
      <c r="AE29" s="118"/>
    </row>
    <row r="30" spans="1:31" s="2" customFormat="1" ht="6.95" customHeight="1" x14ac:dyDescent="0.2">
      <c r="A30" s="33"/>
      <c r="B30" s="38"/>
      <c r="C30" s="33"/>
      <c r="D30" s="33"/>
      <c r="E30" s="33"/>
      <c r="F30" s="33"/>
      <c r="G30" s="33"/>
      <c r="H30" s="33"/>
      <c r="I30" s="114"/>
      <c r="J30" s="33"/>
      <c r="K30" s="33"/>
      <c r="L30" s="115"/>
      <c r="S30" s="33"/>
      <c r="T30" s="33"/>
      <c r="U30" s="33"/>
      <c r="V30" s="33"/>
      <c r="W30" s="33"/>
      <c r="X30" s="33"/>
      <c r="Y30" s="33"/>
      <c r="Z30" s="33"/>
      <c r="AA30" s="33"/>
      <c r="AB30" s="33"/>
      <c r="AC30" s="33"/>
      <c r="AD30" s="33"/>
      <c r="AE30" s="33"/>
    </row>
    <row r="31" spans="1:31" s="2" customFormat="1" ht="6.95" customHeight="1" x14ac:dyDescent="0.2">
      <c r="A31" s="33"/>
      <c r="B31" s="38"/>
      <c r="C31" s="33"/>
      <c r="D31" s="122"/>
      <c r="E31" s="122"/>
      <c r="F31" s="122"/>
      <c r="G31" s="122"/>
      <c r="H31" s="122"/>
      <c r="I31" s="123"/>
      <c r="J31" s="122"/>
      <c r="K31" s="122"/>
      <c r="L31" s="115"/>
      <c r="S31" s="33"/>
      <c r="T31" s="33"/>
      <c r="U31" s="33"/>
      <c r="V31" s="33"/>
      <c r="W31" s="33"/>
      <c r="X31" s="33"/>
      <c r="Y31" s="33"/>
      <c r="Z31" s="33"/>
      <c r="AA31" s="33"/>
      <c r="AB31" s="33"/>
      <c r="AC31" s="33"/>
      <c r="AD31" s="33"/>
      <c r="AE31" s="33"/>
    </row>
    <row r="32" spans="1:31" s="2" customFormat="1" ht="25.35" customHeight="1" x14ac:dyDescent="0.2">
      <c r="A32" s="33"/>
      <c r="B32" s="38"/>
      <c r="C32" s="33"/>
      <c r="D32" s="124" t="s">
        <v>42</v>
      </c>
      <c r="E32" s="33"/>
      <c r="F32" s="33"/>
      <c r="G32" s="33"/>
      <c r="H32" s="33"/>
      <c r="I32" s="114"/>
      <c r="J32" s="125">
        <f>ROUND(J85, 2)</f>
        <v>0</v>
      </c>
      <c r="K32" s="33"/>
      <c r="L32" s="115"/>
      <c r="S32" s="33"/>
      <c r="T32" s="33"/>
      <c r="U32" s="33"/>
      <c r="V32" s="33"/>
      <c r="W32" s="33"/>
      <c r="X32" s="33"/>
      <c r="Y32" s="33"/>
      <c r="Z32" s="33"/>
      <c r="AA32" s="33"/>
      <c r="AB32" s="33"/>
      <c r="AC32" s="33"/>
      <c r="AD32" s="33"/>
      <c r="AE32" s="33"/>
    </row>
    <row r="33" spans="1:31" s="2" customFormat="1" ht="6.95" customHeight="1" x14ac:dyDescent="0.2">
      <c r="A33" s="33"/>
      <c r="B33" s="38"/>
      <c r="C33" s="33"/>
      <c r="D33" s="122"/>
      <c r="E33" s="122"/>
      <c r="F33" s="122"/>
      <c r="G33" s="122"/>
      <c r="H33" s="122"/>
      <c r="I33" s="123"/>
      <c r="J33" s="122"/>
      <c r="K33" s="122"/>
      <c r="L33" s="115"/>
      <c r="S33" s="33"/>
      <c r="T33" s="33"/>
      <c r="U33" s="33"/>
      <c r="V33" s="33"/>
      <c r="W33" s="33"/>
      <c r="X33" s="33"/>
      <c r="Y33" s="33"/>
      <c r="Z33" s="33"/>
      <c r="AA33" s="33"/>
      <c r="AB33" s="33"/>
      <c r="AC33" s="33"/>
      <c r="AD33" s="33"/>
      <c r="AE33" s="33"/>
    </row>
    <row r="34" spans="1:31" s="2" customFormat="1" ht="14.45" customHeight="1" x14ac:dyDescent="0.2">
      <c r="A34" s="33"/>
      <c r="B34" s="38"/>
      <c r="C34" s="33"/>
      <c r="D34" s="33"/>
      <c r="E34" s="33"/>
      <c r="F34" s="126" t="s">
        <v>44</v>
      </c>
      <c r="G34" s="33"/>
      <c r="H34" s="33"/>
      <c r="I34" s="127" t="s">
        <v>43</v>
      </c>
      <c r="J34" s="126" t="s">
        <v>45</v>
      </c>
      <c r="K34" s="33"/>
      <c r="L34" s="115"/>
      <c r="S34" s="33"/>
      <c r="T34" s="33"/>
      <c r="U34" s="33"/>
      <c r="V34" s="33"/>
      <c r="W34" s="33"/>
      <c r="X34" s="33"/>
      <c r="Y34" s="33"/>
      <c r="Z34" s="33"/>
      <c r="AA34" s="33"/>
      <c r="AB34" s="33"/>
      <c r="AC34" s="33"/>
      <c r="AD34" s="33"/>
      <c r="AE34" s="33"/>
    </row>
    <row r="35" spans="1:31" s="2" customFormat="1" ht="14.45" customHeight="1" x14ac:dyDescent="0.2">
      <c r="A35" s="33"/>
      <c r="B35" s="38"/>
      <c r="C35" s="33"/>
      <c r="D35" s="128" t="s">
        <v>46</v>
      </c>
      <c r="E35" s="113" t="s">
        <v>47</v>
      </c>
      <c r="F35" s="129">
        <f>ROUND((SUM(BE85:BE87)),  2)</f>
        <v>0</v>
      </c>
      <c r="G35" s="33"/>
      <c r="H35" s="33"/>
      <c r="I35" s="130">
        <v>0.21</v>
      </c>
      <c r="J35" s="129">
        <f>ROUND(((SUM(BE85:BE87))*I35),  2)</f>
        <v>0</v>
      </c>
      <c r="K35" s="33"/>
      <c r="L35" s="115"/>
      <c r="S35" s="33"/>
      <c r="T35" s="33"/>
      <c r="U35" s="33"/>
      <c r="V35" s="33"/>
      <c r="W35" s="33"/>
      <c r="X35" s="33"/>
      <c r="Y35" s="33"/>
      <c r="Z35" s="33"/>
      <c r="AA35" s="33"/>
      <c r="AB35" s="33"/>
      <c r="AC35" s="33"/>
      <c r="AD35" s="33"/>
      <c r="AE35" s="33"/>
    </row>
    <row r="36" spans="1:31" s="2" customFormat="1" ht="14.45" customHeight="1" x14ac:dyDescent="0.2">
      <c r="A36" s="33"/>
      <c r="B36" s="38"/>
      <c r="C36" s="33"/>
      <c r="D36" s="33"/>
      <c r="E36" s="113" t="s">
        <v>48</v>
      </c>
      <c r="F36" s="129">
        <f>ROUND((SUM(BF85:BF87)),  2)</f>
        <v>0</v>
      </c>
      <c r="G36" s="33"/>
      <c r="H36" s="33"/>
      <c r="I36" s="130">
        <v>0.15</v>
      </c>
      <c r="J36" s="129">
        <f>ROUND(((SUM(BF85:BF87))*I36),  2)</f>
        <v>0</v>
      </c>
      <c r="K36" s="33"/>
      <c r="L36" s="115"/>
      <c r="S36" s="33"/>
      <c r="T36" s="33"/>
      <c r="U36" s="33"/>
      <c r="V36" s="33"/>
      <c r="W36" s="33"/>
      <c r="X36" s="33"/>
      <c r="Y36" s="33"/>
      <c r="Z36" s="33"/>
      <c r="AA36" s="33"/>
      <c r="AB36" s="33"/>
      <c r="AC36" s="33"/>
      <c r="AD36" s="33"/>
      <c r="AE36" s="33"/>
    </row>
    <row r="37" spans="1:31" s="2" customFormat="1" ht="14.45" hidden="1" customHeight="1" x14ac:dyDescent="0.2">
      <c r="A37" s="33"/>
      <c r="B37" s="38"/>
      <c r="C37" s="33"/>
      <c r="D37" s="33"/>
      <c r="E37" s="113" t="s">
        <v>49</v>
      </c>
      <c r="F37" s="129">
        <f>ROUND((SUM(BG85:BG87)),  2)</f>
        <v>0</v>
      </c>
      <c r="G37" s="33"/>
      <c r="H37" s="33"/>
      <c r="I37" s="130">
        <v>0.21</v>
      </c>
      <c r="J37" s="129">
        <f>0</f>
        <v>0</v>
      </c>
      <c r="K37" s="33"/>
      <c r="L37" s="115"/>
      <c r="S37" s="33"/>
      <c r="T37" s="33"/>
      <c r="U37" s="33"/>
      <c r="V37" s="33"/>
      <c r="W37" s="33"/>
      <c r="X37" s="33"/>
      <c r="Y37" s="33"/>
      <c r="Z37" s="33"/>
      <c r="AA37" s="33"/>
      <c r="AB37" s="33"/>
      <c r="AC37" s="33"/>
      <c r="AD37" s="33"/>
      <c r="AE37" s="33"/>
    </row>
    <row r="38" spans="1:31" s="2" customFormat="1" ht="14.45" hidden="1" customHeight="1" x14ac:dyDescent="0.2">
      <c r="A38" s="33"/>
      <c r="B38" s="38"/>
      <c r="C38" s="33"/>
      <c r="D38" s="33"/>
      <c r="E38" s="113" t="s">
        <v>50</v>
      </c>
      <c r="F38" s="129">
        <f>ROUND((SUM(BH85:BH87)),  2)</f>
        <v>0</v>
      </c>
      <c r="G38" s="33"/>
      <c r="H38" s="33"/>
      <c r="I38" s="130">
        <v>0.15</v>
      </c>
      <c r="J38" s="129">
        <f>0</f>
        <v>0</v>
      </c>
      <c r="K38" s="33"/>
      <c r="L38" s="115"/>
      <c r="S38" s="33"/>
      <c r="T38" s="33"/>
      <c r="U38" s="33"/>
      <c r="V38" s="33"/>
      <c r="W38" s="33"/>
      <c r="X38" s="33"/>
      <c r="Y38" s="33"/>
      <c r="Z38" s="33"/>
      <c r="AA38" s="33"/>
      <c r="AB38" s="33"/>
      <c r="AC38" s="33"/>
      <c r="AD38" s="33"/>
      <c r="AE38" s="33"/>
    </row>
    <row r="39" spans="1:31" s="2" customFormat="1" ht="14.45" hidden="1" customHeight="1" x14ac:dyDescent="0.2">
      <c r="A39" s="33"/>
      <c r="B39" s="38"/>
      <c r="C39" s="33"/>
      <c r="D39" s="33"/>
      <c r="E39" s="113" t="s">
        <v>51</v>
      </c>
      <c r="F39" s="129">
        <f>ROUND((SUM(BI85:BI87)),  2)</f>
        <v>0</v>
      </c>
      <c r="G39" s="33"/>
      <c r="H39" s="33"/>
      <c r="I39" s="130">
        <v>0</v>
      </c>
      <c r="J39" s="129">
        <f>0</f>
        <v>0</v>
      </c>
      <c r="K39" s="33"/>
      <c r="L39" s="115"/>
      <c r="S39" s="33"/>
      <c r="T39" s="33"/>
      <c r="U39" s="33"/>
      <c r="V39" s="33"/>
      <c r="W39" s="33"/>
      <c r="X39" s="33"/>
      <c r="Y39" s="33"/>
      <c r="Z39" s="33"/>
      <c r="AA39" s="33"/>
      <c r="AB39" s="33"/>
      <c r="AC39" s="33"/>
      <c r="AD39" s="33"/>
      <c r="AE39" s="33"/>
    </row>
    <row r="40" spans="1:31" s="2" customFormat="1" ht="6.95" customHeight="1" x14ac:dyDescent="0.2">
      <c r="A40" s="33"/>
      <c r="B40" s="38"/>
      <c r="C40" s="33"/>
      <c r="D40" s="33"/>
      <c r="E40" s="33"/>
      <c r="F40" s="33"/>
      <c r="G40" s="33"/>
      <c r="H40" s="33"/>
      <c r="I40" s="114"/>
      <c r="J40" s="33"/>
      <c r="K40" s="33"/>
      <c r="L40" s="115"/>
      <c r="S40" s="33"/>
      <c r="T40" s="33"/>
      <c r="U40" s="33"/>
      <c r="V40" s="33"/>
      <c r="W40" s="33"/>
      <c r="X40" s="33"/>
      <c r="Y40" s="33"/>
      <c r="Z40" s="33"/>
      <c r="AA40" s="33"/>
      <c r="AB40" s="33"/>
      <c r="AC40" s="33"/>
      <c r="AD40" s="33"/>
      <c r="AE40" s="33"/>
    </row>
    <row r="41" spans="1:31" s="2" customFormat="1" ht="25.35" customHeight="1" x14ac:dyDescent="0.2">
      <c r="A41" s="33"/>
      <c r="B41" s="38"/>
      <c r="C41" s="131"/>
      <c r="D41" s="132" t="s">
        <v>52</v>
      </c>
      <c r="E41" s="133"/>
      <c r="F41" s="133"/>
      <c r="G41" s="134" t="s">
        <v>53</v>
      </c>
      <c r="H41" s="135" t="s">
        <v>54</v>
      </c>
      <c r="I41" s="136"/>
      <c r="J41" s="137">
        <f>SUM(J32:J39)</f>
        <v>0</v>
      </c>
      <c r="K41" s="138"/>
      <c r="L41" s="115"/>
      <c r="S41" s="33"/>
      <c r="T41" s="33"/>
      <c r="U41" s="33"/>
      <c r="V41" s="33"/>
      <c r="W41" s="33"/>
      <c r="X41" s="33"/>
      <c r="Y41" s="33"/>
      <c r="Z41" s="33"/>
      <c r="AA41" s="33"/>
      <c r="AB41" s="33"/>
      <c r="AC41" s="33"/>
      <c r="AD41" s="33"/>
      <c r="AE41" s="33"/>
    </row>
    <row r="42" spans="1:31" s="2" customFormat="1" ht="14.45" customHeight="1" x14ac:dyDescent="0.2">
      <c r="A42" s="33"/>
      <c r="B42" s="139"/>
      <c r="C42" s="140"/>
      <c r="D42" s="140"/>
      <c r="E42" s="140"/>
      <c r="F42" s="140"/>
      <c r="G42" s="140"/>
      <c r="H42" s="140"/>
      <c r="I42" s="141"/>
      <c r="J42" s="140"/>
      <c r="K42" s="140"/>
      <c r="L42" s="115"/>
      <c r="S42" s="33"/>
      <c r="T42" s="33"/>
      <c r="U42" s="33"/>
      <c r="V42" s="33"/>
      <c r="W42" s="33"/>
      <c r="X42" s="33"/>
      <c r="Y42" s="33"/>
      <c r="Z42" s="33"/>
      <c r="AA42" s="33"/>
      <c r="AB42" s="33"/>
      <c r="AC42" s="33"/>
      <c r="AD42" s="33"/>
      <c r="AE42" s="33"/>
    </row>
    <row r="46" spans="1:31" s="2" customFormat="1" ht="6.95" customHeight="1" x14ac:dyDescent="0.2">
      <c r="A46" s="33"/>
      <c r="B46" s="142"/>
      <c r="C46" s="143"/>
      <c r="D46" s="143"/>
      <c r="E46" s="143"/>
      <c r="F46" s="143"/>
      <c r="G46" s="143"/>
      <c r="H46" s="143"/>
      <c r="I46" s="144"/>
      <c r="J46" s="143"/>
      <c r="K46" s="143"/>
      <c r="L46" s="115"/>
      <c r="S46" s="33"/>
      <c r="T46" s="33"/>
      <c r="U46" s="33"/>
      <c r="V46" s="33"/>
      <c r="W46" s="33"/>
      <c r="X46" s="33"/>
      <c r="Y46" s="33"/>
      <c r="Z46" s="33"/>
      <c r="AA46" s="33"/>
      <c r="AB46" s="33"/>
      <c r="AC46" s="33"/>
      <c r="AD46" s="33"/>
      <c r="AE46" s="33"/>
    </row>
    <row r="47" spans="1:31" s="2" customFormat="1" ht="24.95" customHeight="1" x14ac:dyDescent="0.2">
      <c r="A47" s="33"/>
      <c r="B47" s="34"/>
      <c r="C47" s="22" t="s">
        <v>123</v>
      </c>
      <c r="D47" s="35"/>
      <c r="E47" s="35"/>
      <c r="F47" s="35"/>
      <c r="G47" s="35"/>
      <c r="H47" s="35"/>
      <c r="I47" s="114"/>
      <c r="J47" s="35"/>
      <c r="K47" s="35"/>
      <c r="L47" s="115"/>
      <c r="S47" s="33"/>
      <c r="T47" s="33"/>
      <c r="U47" s="33"/>
      <c r="V47" s="33"/>
      <c r="W47" s="33"/>
      <c r="X47" s="33"/>
      <c r="Y47" s="33"/>
      <c r="Z47" s="33"/>
      <c r="AA47" s="33"/>
      <c r="AB47" s="33"/>
      <c r="AC47" s="33"/>
      <c r="AD47" s="33"/>
      <c r="AE47" s="33"/>
    </row>
    <row r="48" spans="1:31" s="2" customFormat="1" ht="6.95" customHeight="1" x14ac:dyDescent="0.2">
      <c r="A48" s="33"/>
      <c r="B48" s="34"/>
      <c r="C48" s="35"/>
      <c r="D48" s="35"/>
      <c r="E48" s="35"/>
      <c r="F48" s="35"/>
      <c r="G48" s="35"/>
      <c r="H48" s="35"/>
      <c r="I48" s="114"/>
      <c r="J48" s="35"/>
      <c r="K48" s="35"/>
      <c r="L48" s="115"/>
      <c r="S48" s="33"/>
      <c r="T48" s="33"/>
      <c r="U48" s="33"/>
      <c r="V48" s="33"/>
      <c r="W48" s="33"/>
      <c r="X48" s="33"/>
      <c r="Y48" s="33"/>
      <c r="Z48" s="33"/>
      <c r="AA48" s="33"/>
      <c r="AB48" s="33"/>
      <c r="AC48" s="33"/>
      <c r="AD48" s="33"/>
      <c r="AE48" s="33"/>
    </row>
    <row r="49" spans="1:47" s="2" customFormat="1" ht="12" customHeight="1" x14ac:dyDescent="0.2">
      <c r="A49" s="33"/>
      <c r="B49" s="34"/>
      <c r="C49" s="28" t="s">
        <v>16</v>
      </c>
      <c r="D49" s="35"/>
      <c r="E49" s="35"/>
      <c r="F49" s="35"/>
      <c r="G49" s="35"/>
      <c r="H49" s="35"/>
      <c r="I49" s="114"/>
      <c r="J49" s="35"/>
      <c r="K49" s="35"/>
      <c r="L49" s="115"/>
      <c r="S49" s="33"/>
      <c r="T49" s="33"/>
      <c r="U49" s="33"/>
      <c r="V49" s="33"/>
      <c r="W49" s="33"/>
      <c r="X49" s="33"/>
      <c r="Y49" s="33"/>
      <c r="Z49" s="33"/>
      <c r="AA49" s="33"/>
      <c r="AB49" s="33"/>
      <c r="AC49" s="33"/>
      <c r="AD49" s="33"/>
      <c r="AE49" s="33"/>
    </row>
    <row r="50" spans="1:47" s="2" customFormat="1" ht="16.5" customHeight="1" x14ac:dyDescent="0.2">
      <c r="A50" s="33"/>
      <c r="B50" s="34"/>
      <c r="C50" s="35"/>
      <c r="D50" s="35"/>
      <c r="E50" s="370" t="str">
        <f>E7</f>
        <v>Oprava výhybek v žst. Tábor</v>
      </c>
      <c r="F50" s="371"/>
      <c r="G50" s="371"/>
      <c r="H50" s="371"/>
      <c r="I50" s="114"/>
      <c r="J50" s="35"/>
      <c r="K50" s="35"/>
      <c r="L50" s="115"/>
      <c r="S50" s="33"/>
      <c r="T50" s="33"/>
      <c r="U50" s="33"/>
      <c r="V50" s="33"/>
      <c r="W50" s="33"/>
      <c r="X50" s="33"/>
      <c r="Y50" s="33"/>
      <c r="Z50" s="33"/>
      <c r="AA50" s="33"/>
      <c r="AB50" s="33"/>
      <c r="AC50" s="33"/>
      <c r="AD50" s="33"/>
      <c r="AE50" s="33"/>
    </row>
    <row r="51" spans="1:47" s="1" customFormat="1" ht="12" customHeight="1" x14ac:dyDescent="0.2">
      <c r="B51" s="20"/>
      <c r="C51" s="28" t="s">
        <v>119</v>
      </c>
      <c r="D51" s="21"/>
      <c r="E51" s="21"/>
      <c r="F51" s="21"/>
      <c r="G51" s="21"/>
      <c r="H51" s="21"/>
      <c r="I51" s="107"/>
      <c r="J51" s="21"/>
      <c r="K51" s="21"/>
      <c r="L51" s="19"/>
    </row>
    <row r="52" spans="1:47" s="2" customFormat="1" ht="16.5" customHeight="1" x14ac:dyDescent="0.2">
      <c r="A52" s="33"/>
      <c r="B52" s="34"/>
      <c r="C52" s="35"/>
      <c r="D52" s="35"/>
      <c r="E52" s="370" t="s">
        <v>701</v>
      </c>
      <c r="F52" s="372"/>
      <c r="G52" s="372"/>
      <c r="H52" s="372"/>
      <c r="I52" s="114"/>
      <c r="J52" s="35"/>
      <c r="K52" s="35"/>
      <c r="L52" s="115"/>
      <c r="S52" s="33"/>
      <c r="T52" s="33"/>
      <c r="U52" s="33"/>
      <c r="V52" s="33"/>
      <c r="W52" s="33"/>
      <c r="X52" s="33"/>
      <c r="Y52" s="33"/>
      <c r="Z52" s="33"/>
      <c r="AA52" s="33"/>
      <c r="AB52" s="33"/>
      <c r="AC52" s="33"/>
      <c r="AD52" s="33"/>
      <c r="AE52" s="33"/>
    </row>
    <row r="53" spans="1:47" s="2" customFormat="1" ht="12" customHeight="1" x14ac:dyDescent="0.2">
      <c r="A53" s="33"/>
      <c r="B53" s="34"/>
      <c r="C53" s="28" t="s">
        <v>121</v>
      </c>
      <c r="D53" s="35"/>
      <c r="E53" s="35"/>
      <c r="F53" s="35"/>
      <c r="G53" s="35"/>
      <c r="H53" s="35"/>
      <c r="I53" s="114"/>
      <c r="J53" s="35"/>
      <c r="K53" s="35"/>
      <c r="L53" s="115"/>
      <c r="S53" s="33"/>
      <c r="T53" s="33"/>
      <c r="U53" s="33"/>
      <c r="V53" s="33"/>
      <c r="W53" s="33"/>
      <c r="X53" s="33"/>
      <c r="Y53" s="33"/>
      <c r="Z53" s="33"/>
      <c r="AA53" s="33"/>
      <c r="AB53" s="33"/>
      <c r="AC53" s="33"/>
      <c r="AD53" s="33"/>
      <c r="AE53" s="33"/>
    </row>
    <row r="54" spans="1:47" s="2" customFormat="1" ht="16.5" customHeight="1" x14ac:dyDescent="0.2">
      <c r="A54" s="33"/>
      <c r="B54" s="34"/>
      <c r="C54" s="35"/>
      <c r="D54" s="35"/>
      <c r="E54" s="339" t="str">
        <f>E11</f>
        <v>SO 04.2 - Materíál dodávaný zadavatelem - NEOCEŇOVAT!</v>
      </c>
      <c r="F54" s="372"/>
      <c r="G54" s="372"/>
      <c r="H54" s="372"/>
      <c r="I54" s="114"/>
      <c r="J54" s="35"/>
      <c r="K54" s="35"/>
      <c r="L54" s="115"/>
      <c r="S54" s="33"/>
      <c r="T54" s="33"/>
      <c r="U54" s="33"/>
      <c r="V54" s="33"/>
      <c r="W54" s="33"/>
      <c r="X54" s="33"/>
      <c r="Y54" s="33"/>
      <c r="Z54" s="33"/>
      <c r="AA54" s="33"/>
      <c r="AB54" s="33"/>
      <c r="AC54" s="33"/>
      <c r="AD54" s="33"/>
      <c r="AE54" s="33"/>
    </row>
    <row r="55" spans="1:47" s="2" customFormat="1" ht="6.95" customHeight="1" x14ac:dyDescent="0.2">
      <c r="A55" s="33"/>
      <c r="B55" s="34"/>
      <c r="C55" s="35"/>
      <c r="D55" s="35"/>
      <c r="E55" s="35"/>
      <c r="F55" s="35"/>
      <c r="G55" s="35"/>
      <c r="H55" s="35"/>
      <c r="I55" s="114"/>
      <c r="J55" s="35"/>
      <c r="K55" s="35"/>
      <c r="L55" s="115"/>
      <c r="S55" s="33"/>
      <c r="T55" s="33"/>
      <c r="U55" s="33"/>
      <c r="V55" s="33"/>
      <c r="W55" s="33"/>
      <c r="X55" s="33"/>
      <c r="Y55" s="33"/>
      <c r="Z55" s="33"/>
      <c r="AA55" s="33"/>
      <c r="AB55" s="33"/>
      <c r="AC55" s="33"/>
      <c r="AD55" s="33"/>
      <c r="AE55" s="33"/>
    </row>
    <row r="56" spans="1:47" s="2" customFormat="1" ht="12" customHeight="1" x14ac:dyDescent="0.2">
      <c r="A56" s="33"/>
      <c r="B56" s="34"/>
      <c r="C56" s="28" t="s">
        <v>22</v>
      </c>
      <c r="D56" s="35"/>
      <c r="E56" s="35"/>
      <c r="F56" s="26" t="str">
        <f>F14</f>
        <v>žst. Tábor</v>
      </c>
      <c r="G56" s="35"/>
      <c r="H56" s="35"/>
      <c r="I56" s="116" t="s">
        <v>24</v>
      </c>
      <c r="J56" s="58" t="str">
        <f>IF(J14="","",J14)</f>
        <v>25. 11. 2019</v>
      </c>
      <c r="K56" s="35"/>
      <c r="L56" s="115"/>
      <c r="S56" s="33"/>
      <c r="T56" s="33"/>
      <c r="U56" s="33"/>
      <c r="V56" s="33"/>
      <c r="W56" s="33"/>
      <c r="X56" s="33"/>
      <c r="Y56" s="33"/>
      <c r="Z56" s="33"/>
      <c r="AA56" s="33"/>
      <c r="AB56" s="33"/>
      <c r="AC56" s="33"/>
      <c r="AD56" s="33"/>
      <c r="AE56" s="33"/>
    </row>
    <row r="57" spans="1:47" s="2" customFormat="1" ht="6.95" customHeight="1" x14ac:dyDescent="0.2">
      <c r="A57" s="33"/>
      <c r="B57" s="34"/>
      <c r="C57" s="35"/>
      <c r="D57" s="35"/>
      <c r="E57" s="35"/>
      <c r="F57" s="35"/>
      <c r="G57" s="35"/>
      <c r="H57" s="35"/>
      <c r="I57" s="114"/>
      <c r="J57" s="35"/>
      <c r="K57" s="35"/>
      <c r="L57" s="115"/>
      <c r="S57" s="33"/>
      <c r="T57" s="33"/>
      <c r="U57" s="33"/>
      <c r="V57" s="33"/>
      <c r="W57" s="33"/>
      <c r="X57" s="33"/>
      <c r="Y57" s="33"/>
      <c r="Z57" s="33"/>
      <c r="AA57" s="33"/>
      <c r="AB57" s="33"/>
      <c r="AC57" s="33"/>
      <c r="AD57" s="33"/>
      <c r="AE57" s="33"/>
    </row>
    <row r="58" spans="1:47" s="2" customFormat="1" ht="15.2" customHeight="1" x14ac:dyDescent="0.2">
      <c r="A58" s="33"/>
      <c r="B58" s="34"/>
      <c r="C58" s="28" t="s">
        <v>26</v>
      </c>
      <c r="D58" s="35"/>
      <c r="E58" s="35"/>
      <c r="F58" s="26" t="str">
        <f>E17</f>
        <v xml:space="preserve">Správa železniční dopravní cesty, s. o., OŘ Plzeň </v>
      </c>
      <c r="G58" s="35"/>
      <c r="H58" s="35"/>
      <c r="I58" s="116" t="s">
        <v>34</v>
      </c>
      <c r="J58" s="31" t="str">
        <f>E23</f>
        <v xml:space="preserve"> </v>
      </c>
      <c r="K58" s="35"/>
      <c r="L58" s="115"/>
      <c r="S58" s="33"/>
      <c r="T58" s="33"/>
      <c r="U58" s="33"/>
      <c r="V58" s="33"/>
      <c r="W58" s="33"/>
      <c r="X58" s="33"/>
      <c r="Y58" s="33"/>
      <c r="Z58" s="33"/>
      <c r="AA58" s="33"/>
      <c r="AB58" s="33"/>
      <c r="AC58" s="33"/>
      <c r="AD58" s="33"/>
      <c r="AE58" s="33"/>
    </row>
    <row r="59" spans="1:47" s="2" customFormat="1" ht="15.2" customHeight="1" x14ac:dyDescent="0.2">
      <c r="A59" s="33"/>
      <c r="B59" s="34"/>
      <c r="C59" s="28" t="s">
        <v>32</v>
      </c>
      <c r="D59" s="35"/>
      <c r="E59" s="35"/>
      <c r="F59" s="26" t="str">
        <f>IF(E20="","",E20)</f>
        <v>Vyplň údaj</v>
      </c>
      <c r="G59" s="35"/>
      <c r="H59" s="35"/>
      <c r="I59" s="116" t="s">
        <v>38</v>
      </c>
      <c r="J59" s="31" t="str">
        <f>E26</f>
        <v>Libor Brabenec</v>
      </c>
      <c r="K59" s="35"/>
      <c r="L59" s="115"/>
      <c r="S59" s="33"/>
      <c r="T59" s="33"/>
      <c r="U59" s="33"/>
      <c r="V59" s="33"/>
      <c r="W59" s="33"/>
      <c r="X59" s="33"/>
      <c r="Y59" s="33"/>
      <c r="Z59" s="33"/>
      <c r="AA59" s="33"/>
      <c r="AB59" s="33"/>
      <c r="AC59" s="33"/>
      <c r="AD59" s="33"/>
      <c r="AE59" s="33"/>
    </row>
    <row r="60" spans="1:47" s="2" customFormat="1" ht="10.35" customHeight="1" x14ac:dyDescent="0.2">
      <c r="A60" s="33"/>
      <c r="B60" s="34"/>
      <c r="C60" s="35"/>
      <c r="D60" s="35"/>
      <c r="E60" s="35"/>
      <c r="F60" s="35"/>
      <c r="G60" s="35"/>
      <c r="H60" s="35"/>
      <c r="I60" s="114"/>
      <c r="J60" s="35"/>
      <c r="K60" s="35"/>
      <c r="L60" s="115"/>
      <c r="S60" s="33"/>
      <c r="T60" s="33"/>
      <c r="U60" s="33"/>
      <c r="V60" s="33"/>
      <c r="W60" s="33"/>
      <c r="X60" s="33"/>
      <c r="Y60" s="33"/>
      <c r="Z60" s="33"/>
      <c r="AA60" s="33"/>
      <c r="AB60" s="33"/>
      <c r="AC60" s="33"/>
      <c r="AD60" s="33"/>
      <c r="AE60" s="33"/>
    </row>
    <row r="61" spans="1:47" s="2" customFormat="1" ht="29.25" customHeight="1" x14ac:dyDescent="0.2">
      <c r="A61" s="33"/>
      <c r="B61" s="34"/>
      <c r="C61" s="145" t="s">
        <v>124</v>
      </c>
      <c r="D61" s="146"/>
      <c r="E61" s="146"/>
      <c r="F61" s="146"/>
      <c r="G61" s="146"/>
      <c r="H61" s="146"/>
      <c r="I61" s="147"/>
      <c r="J61" s="148" t="s">
        <v>125</v>
      </c>
      <c r="K61" s="146"/>
      <c r="L61" s="115"/>
      <c r="S61" s="33"/>
      <c r="T61" s="33"/>
      <c r="U61" s="33"/>
      <c r="V61" s="33"/>
      <c r="W61" s="33"/>
      <c r="X61" s="33"/>
      <c r="Y61" s="33"/>
      <c r="Z61" s="33"/>
      <c r="AA61" s="33"/>
      <c r="AB61" s="33"/>
      <c r="AC61" s="33"/>
      <c r="AD61" s="33"/>
      <c r="AE61" s="33"/>
    </row>
    <row r="62" spans="1:47" s="2" customFormat="1" ht="10.35" customHeight="1" x14ac:dyDescent="0.2">
      <c r="A62" s="33"/>
      <c r="B62" s="34"/>
      <c r="C62" s="35"/>
      <c r="D62" s="35"/>
      <c r="E62" s="35"/>
      <c r="F62" s="35"/>
      <c r="G62" s="35"/>
      <c r="H62" s="35"/>
      <c r="I62" s="114"/>
      <c r="J62" s="35"/>
      <c r="K62" s="35"/>
      <c r="L62" s="115"/>
      <c r="S62" s="33"/>
      <c r="T62" s="33"/>
      <c r="U62" s="33"/>
      <c r="V62" s="33"/>
      <c r="W62" s="33"/>
      <c r="X62" s="33"/>
      <c r="Y62" s="33"/>
      <c r="Z62" s="33"/>
      <c r="AA62" s="33"/>
      <c r="AB62" s="33"/>
      <c r="AC62" s="33"/>
      <c r="AD62" s="33"/>
      <c r="AE62" s="33"/>
    </row>
    <row r="63" spans="1:47" s="2" customFormat="1" ht="22.9" customHeight="1" x14ac:dyDescent="0.2">
      <c r="A63" s="33"/>
      <c r="B63" s="34"/>
      <c r="C63" s="149" t="s">
        <v>74</v>
      </c>
      <c r="D63" s="35"/>
      <c r="E63" s="35"/>
      <c r="F63" s="35"/>
      <c r="G63" s="35"/>
      <c r="H63" s="35"/>
      <c r="I63" s="114"/>
      <c r="J63" s="76">
        <f>J85</f>
        <v>0</v>
      </c>
      <c r="K63" s="35"/>
      <c r="L63" s="115"/>
      <c r="S63" s="33"/>
      <c r="T63" s="33"/>
      <c r="U63" s="33"/>
      <c r="V63" s="33"/>
      <c r="W63" s="33"/>
      <c r="X63" s="33"/>
      <c r="Y63" s="33"/>
      <c r="Z63" s="33"/>
      <c r="AA63" s="33"/>
      <c r="AB63" s="33"/>
      <c r="AC63" s="33"/>
      <c r="AD63" s="33"/>
      <c r="AE63" s="33"/>
      <c r="AU63" s="16" t="s">
        <v>126</v>
      </c>
    </row>
    <row r="64" spans="1:47" s="2" customFormat="1" ht="21.75" customHeight="1" x14ac:dyDescent="0.2">
      <c r="A64" s="33"/>
      <c r="B64" s="34"/>
      <c r="C64" s="35"/>
      <c r="D64" s="35"/>
      <c r="E64" s="35"/>
      <c r="F64" s="35"/>
      <c r="G64" s="35"/>
      <c r="H64" s="35"/>
      <c r="I64" s="114"/>
      <c r="J64" s="35"/>
      <c r="K64" s="35"/>
      <c r="L64" s="115"/>
      <c r="S64" s="33"/>
      <c r="T64" s="33"/>
      <c r="U64" s="33"/>
      <c r="V64" s="33"/>
      <c r="W64" s="33"/>
      <c r="X64" s="33"/>
      <c r="Y64" s="33"/>
      <c r="Z64" s="33"/>
      <c r="AA64" s="33"/>
      <c r="AB64" s="33"/>
      <c r="AC64" s="33"/>
      <c r="AD64" s="33"/>
      <c r="AE64" s="33"/>
    </row>
    <row r="65" spans="1:31" s="2" customFormat="1" ht="6.95" customHeight="1" x14ac:dyDescent="0.2">
      <c r="A65" s="33"/>
      <c r="B65" s="46"/>
      <c r="C65" s="47"/>
      <c r="D65" s="47"/>
      <c r="E65" s="47"/>
      <c r="F65" s="47"/>
      <c r="G65" s="47"/>
      <c r="H65" s="47"/>
      <c r="I65" s="141"/>
      <c r="J65" s="47"/>
      <c r="K65" s="47"/>
      <c r="L65" s="115"/>
      <c r="S65" s="33"/>
      <c r="T65" s="33"/>
      <c r="U65" s="33"/>
      <c r="V65" s="33"/>
      <c r="W65" s="33"/>
      <c r="X65" s="33"/>
      <c r="Y65" s="33"/>
      <c r="Z65" s="33"/>
      <c r="AA65" s="33"/>
      <c r="AB65" s="33"/>
      <c r="AC65" s="33"/>
      <c r="AD65" s="33"/>
      <c r="AE65" s="33"/>
    </row>
    <row r="69" spans="1:31" s="2" customFormat="1" ht="6.95" customHeight="1" x14ac:dyDescent="0.2">
      <c r="A69" s="33"/>
      <c r="B69" s="48"/>
      <c r="C69" s="49"/>
      <c r="D69" s="49"/>
      <c r="E69" s="49"/>
      <c r="F69" s="49"/>
      <c r="G69" s="49"/>
      <c r="H69" s="49"/>
      <c r="I69" s="144"/>
      <c r="J69" s="49"/>
      <c r="K69" s="49"/>
      <c r="L69" s="115"/>
      <c r="S69" s="33"/>
      <c r="T69" s="33"/>
      <c r="U69" s="33"/>
      <c r="V69" s="33"/>
      <c r="W69" s="33"/>
      <c r="X69" s="33"/>
      <c r="Y69" s="33"/>
      <c r="Z69" s="33"/>
      <c r="AA69" s="33"/>
      <c r="AB69" s="33"/>
      <c r="AC69" s="33"/>
      <c r="AD69" s="33"/>
      <c r="AE69" s="33"/>
    </row>
    <row r="70" spans="1:31" s="2" customFormat="1" ht="24.95" customHeight="1" x14ac:dyDescent="0.2">
      <c r="A70" s="33"/>
      <c r="B70" s="34"/>
      <c r="C70" s="22" t="s">
        <v>130</v>
      </c>
      <c r="D70" s="35"/>
      <c r="E70" s="35"/>
      <c r="F70" s="35"/>
      <c r="G70" s="35"/>
      <c r="H70" s="35"/>
      <c r="I70" s="114"/>
      <c r="J70" s="35"/>
      <c r="K70" s="35"/>
      <c r="L70" s="115"/>
      <c r="S70" s="33"/>
      <c r="T70" s="33"/>
      <c r="U70" s="33"/>
      <c r="V70" s="33"/>
      <c r="W70" s="33"/>
      <c r="X70" s="33"/>
      <c r="Y70" s="33"/>
      <c r="Z70" s="33"/>
      <c r="AA70" s="33"/>
      <c r="AB70" s="33"/>
      <c r="AC70" s="33"/>
      <c r="AD70" s="33"/>
      <c r="AE70" s="33"/>
    </row>
    <row r="71" spans="1:31" s="2" customFormat="1" ht="6.95" customHeight="1" x14ac:dyDescent="0.2">
      <c r="A71" s="33"/>
      <c r="B71" s="34"/>
      <c r="C71" s="35"/>
      <c r="D71" s="35"/>
      <c r="E71" s="35"/>
      <c r="F71" s="35"/>
      <c r="G71" s="35"/>
      <c r="H71" s="35"/>
      <c r="I71" s="114"/>
      <c r="J71" s="35"/>
      <c r="K71" s="35"/>
      <c r="L71" s="115"/>
      <c r="S71" s="33"/>
      <c r="T71" s="33"/>
      <c r="U71" s="33"/>
      <c r="V71" s="33"/>
      <c r="W71" s="33"/>
      <c r="X71" s="33"/>
      <c r="Y71" s="33"/>
      <c r="Z71" s="33"/>
      <c r="AA71" s="33"/>
      <c r="AB71" s="33"/>
      <c r="AC71" s="33"/>
      <c r="AD71" s="33"/>
      <c r="AE71" s="33"/>
    </row>
    <row r="72" spans="1:31" s="2" customFormat="1" ht="12" customHeight="1" x14ac:dyDescent="0.2">
      <c r="A72" s="33"/>
      <c r="B72" s="34"/>
      <c r="C72" s="28" t="s">
        <v>16</v>
      </c>
      <c r="D72" s="35"/>
      <c r="E72" s="35"/>
      <c r="F72" s="35"/>
      <c r="G72" s="35"/>
      <c r="H72" s="35"/>
      <c r="I72" s="114"/>
      <c r="J72" s="35"/>
      <c r="K72" s="35"/>
      <c r="L72" s="115"/>
      <c r="S72" s="33"/>
      <c r="T72" s="33"/>
      <c r="U72" s="33"/>
      <c r="V72" s="33"/>
      <c r="W72" s="33"/>
      <c r="X72" s="33"/>
      <c r="Y72" s="33"/>
      <c r="Z72" s="33"/>
      <c r="AA72" s="33"/>
      <c r="AB72" s="33"/>
      <c r="AC72" s="33"/>
      <c r="AD72" s="33"/>
      <c r="AE72" s="33"/>
    </row>
    <row r="73" spans="1:31" s="2" customFormat="1" ht="16.5" customHeight="1" x14ac:dyDescent="0.2">
      <c r="A73" s="33"/>
      <c r="B73" s="34"/>
      <c r="C73" s="35"/>
      <c r="D73" s="35"/>
      <c r="E73" s="370" t="str">
        <f>E7</f>
        <v>Oprava výhybek v žst. Tábor</v>
      </c>
      <c r="F73" s="371"/>
      <c r="G73" s="371"/>
      <c r="H73" s="371"/>
      <c r="I73" s="114"/>
      <c r="J73" s="35"/>
      <c r="K73" s="35"/>
      <c r="L73" s="115"/>
      <c r="S73" s="33"/>
      <c r="T73" s="33"/>
      <c r="U73" s="33"/>
      <c r="V73" s="33"/>
      <c r="W73" s="33"/>
      <c r="X73" s="33"/>
      <c r="Y73" s="33"/>
      <c r="Z73" s="33"/>
      <c r="AA73" s="33"/>
      <c r="AB73" s="33"/>
      <c r="AC73" s="33"/>
      <c r="AD73" s="33"/>
      <c r="AE73" s="33"/>
    </row>
    <row r="74" spans="1:31" s="1" customFormat="1" ht="12" customHeight="1" x14ac:dyDescent="0.2">
      <c r="B74" s="20"/>
      <c r="C74" s="28" t="s">
        <v>119</v>
      </c>
      <c r="D74" s="21"/>
      <c r="E74" s="21"/>
      <c r="F74" s="21"/>
      <c r="G74" s="21"/>
      <c r="H74" s="21"/>
      <c r="I74" s="107"/>
      <c r="J74" s="21"/>
      <c r="K74" s="21"/>
      <c r="L74" s="19"/>
    </row>
    <row r="75" spans="1:31" s="2" customFormat="1" ht="16.5" customHeight="1" x14ac:dyDescent="0.2">
      <c r="A75" s="33"/>
      <c r="B75" s="34"/>
      <c r="C75" s="35"/>
      <c r="D75" s="35"/>
      <c r="E75" s="370" t="s">
        <v>701</v>
      </c>
      <c r="F75" s="372"/>
      <c r="G75" s="372"/>
      <c r="H75" s="372"/>
      <c r="I75" s="114"/>
      <c r="J75" s="35"/>
      <c r="K75" s="35"/>
      <c r="L75" s="115"/>
      <c r="S75" s="33"/>
      <c r="T75" s="33"/>
      <c r="U75" s="33"/>
      <c r="V75" s="33"/>
      <c r="W75" s="33"/>
      <c r="X75" s="33"/>
      <c r="Y75" s="33"/>
      <c r="Z75" s="33"/>
      <c r="AA75" s="33"/>
      <c r="AB75" s="33"/>
      <c r="AC75" s="33"/>
      <c r="AD75" s="33"/>
      <c r="AE75" s="33"/>
    </row>
    <row r="76" spans="1:31" s="2" customFormat="1" ht="12" customHeight="1" x14ac:dyDescent="0.2">
      <c r="A76" s="33"/>
      <c r="B76" s="34"/>
      <c r="C76" s="28" t="s">
        <v>121</v>
      </c>
      <c r="D76" s="35"/>
      <c r="E76" s="35"/>
      <c r="F76" s="35"/>
      <c r="G76" s="35"/>
      <c r="H76" s="35"/>
      <c r="I76" s="114"/>
      <c r="J76" s="35"/>
      <c r="K76" s="35"/>
      <c r="L76" s="115"/>
      <c r="S76" s="33"/>
      <c r="T76" s="33"/>
      <c r="U76" s="33"/>
      <c r="V76" s="33"/>
      <c r="W76" s="33"/>
      <c r="X76" s="33"/>
      <c r="Y76" s="33"/>
      <c r="Z76" s="33"/>
      <c r="AA76" s="33"/>
      <c r="AB76" s="33"/>
      <c r="AC76" s="33"/>
      <c r="AD76" s="33"/>
      <c r="AE76" s="33"/>
    </row>
    <row r="77" spans="1:31" s="2" customFormat="1" ht="16.5" customHeight="1" x14ac:dyDescent="0.2">
      <c r="A77" s="33"/>
      <c r="B77" s="34"/>
      <c r="C77" s="35"/>
      <c r="D77" s="35"/>
      <c r="E77" s="339" t="str">
        <f>E11</f>
        <v>SO 04.2 - Materíál dodávaný zadavatelem - NEOCEŇOVAT!</v>
      </c>
      <c r="F77" s="372"/>
      <c r="G77" s="372"/>
      <c r="H77" s="372"/>
      <c r="I77" s="114"/>
      <c r="J77" s="35"/>
      <c r="K77" s="35"/>
      <c r="L77" s="115"/>
      <c r="S77" s="33"/>
      <c r="T77" s="33"/>
      <c r="U77" s="33"/>
      <c r="V77" s="33"/>
      <c r="W77" s="33"/>
      <c r="X77" s="33"/>
      <c r="Y77" s="33"/>
      <c r="Z77" s="33"/>
      <c r="AA77" s="33"/>
      <c r="AB77" s="33"/>
      <c r="AC77" s="33"/>
      <c r="AD77" s="33"/>
      <c r="AE77" s="33"/>
    </row>
    <row r="78" spans="1:31" s="2" customFormat="1" ht="6.95" customHeight="1" x14ac:dyDescent="0.2">
      <c r="A78" s="33"/>
      <c r="B78" s="34"/>
      <c r="C78" s="35"/>
      <c r="D78" s="35"/>
      <c r="E78" s="35"/>
      <c r="F78" s="35"/>
      <c r="G78" s="35"/>
      <c r="H78" s="35"/>
      <c r="I78" s="114"/>
      <c r="J78" s="35"/>
      <c r="K78" s="35"/>
      <c r="L78" s="115"/>
      <c r="S78" s="33"/>
      <c r="T78" s="33"/>
      <c r="U78" s="33"/>
      <c r="V78" s="33"/>
      <c r="W78" s="33"/>
      <c r="X78" s="33"/>
      <c r="Y78" s="33"/>
      <c r="Z78" s="33"/>
      <c r="AA78" s="33"/>
      <c r="AB78" s="33"/>
      <c r="AC78" s="33"/>
      <c r="AD78" s="33"/>
      <c r="AE78" s="33"/>
    </row>
    <row r="79" spans="1:31" s="2" customFormat="1" ht="12" customHeight="1" x14ac:dyDescent="0.2">
      <c r="A79" s="33"/>
      <c r="B79" s="34"/>
      <c r="C79" s="28" t="s">
        <v>22</v>
      </c>
      <c r="D79" s="35"/>
      <c r="E79" s="35"/>
      <c r="F79" s="26" t="str">
        <f>F14</f>
        <v>žst. Tábor</v>
      </c>
      <c r="G79" s="35"/>
      <c r="H79" s="35"/>
      <c r="I79" s="116" t="s">
        <v>24</v>
      </c>
      <c r="J79" s="58" t="str">
        <f>IF(J14="","",J14)</f>
        <v>25. 11. 2019</v>
      </c>
      <c r="K79" s="35"/>
      <c r="L79" s="115"/>
      <c r="S79" s="33"/>
      <c r="T79" s="33"/>
      <c r="U79" s="33"/>
      <c r="V79" s="33"/>
      <c r="W79" s="33"/>
      <c r="X79" s="33"/>
      <c r="Y79" s="33"/>
      <c r="Z79" s="33"/>
      <c r="AA79" s="33"/>
      <c r="AB79" s="33"/>
      <c r="AC79" s="33"/>
      <c r="AD79" s="33"/>
      <c r="AE79" s="33"/>
    </row>
    <row r="80" spans="1:31" s="2" customFormat="1" ht="6.95" customHeight="1" x14ac:dyDescent="0.2">
      <c r="A80" s="33"/>
      <c r="B80" s="34"/>
      <c r="C80" s="35"/>
      <c r="D80" s="35"/>
      <c r="E80" s="35"/>
      <c r="F80" s="35"/>
      <c r="G80" s="35"/>
      <c r="H80" s="35"/>
      <c r="I80" s="114"/>
      <c r="J80" s="35"/>
      <c r="K80" s="35"/>
      <c r="L80" s="115"/>
      <c r="S80" s="33"/>
      <c r="T80" s="33"/>
      <c r="U80" s="33"/>
      <c r="V80" s="33"/>
      <c r="W80" s="33"/>
      <c r="X80" s="33"/>
      <c r="Y80" s="33"/>
      <c r="Z80" s="33"/>
      <c r="AA80" s="33"/>
      <c r="AB80" s="33"/>
      <c r="AC80" s="33"/>
      <c r="AD80" s="33"/>
      <c r="AE80" s="33"/>
    </row>
    <row r="81" spans="1:65" s="2" customFormat="1" ht="15.2" customHeight="1" x14ac:dyDescent="0.2">
      <c r="A81" s="33"/>
      <c r="B81" s="34"/>
      <c r="C81" s="28" t="s">
        <v>26</v>
      </c>
      <c r="D81" s="35"/>
      <c r="E81" s="35"/>
      <c r="F81" s="26" t="str">
        <f>E17</f>
        <v xml:space="preserve">Správa železniční dopravní cesty, s. o., OŘ Plzeň </v>
      </c>
      <c r="G81" s="35"/>
      <c r="H81" s="35"/>
      <c r="I81" s="116" t="s">
        <v>34</v>
      </c>
      <c r="J81" s="31" t="str">
        <f>E23</f>
        <v xml:space="preserve"> </v>
      </c>
      <c r="K81" s="35"/>
      <c r="L81" s="115"/>
      <c r="S81" s="33"/>
      <c r="T81" s="33"/>
      <c r="U81" s="33"/>
      <c r="V81" s="33"/>
      <c r="W81" s="33"/>
      <c r="X81" s="33"/>
      <c r="Y81" s="33"/>
      <c r="Z81" s="33"/>
      <c r="AA81" s="33"/>
      <c r="AB81" s="33"/>
      <c r="AC81" s="33"/>
      <c r="AD81" s="33"/>
      <c r="AE81" s="33"/>
    </row>
    <row r="82" spans="1:65" s="2" customFormat="1" ht="15.2" customHeight="1" x14ac:dyDescent="0.2">
      <c r="A82" s="33"/>
      <c r="B82" s="34"/>
      <c r="C82" s="28" t="s">
        <v>32</v>
      </c>
      <c r="D82" s="35"/>
      <c r="E82" s="35"/>
      <c r="F82" s="26" t="str">
        <f>IF(E20="","",E20)</f>
        <v>Vyplň údaj</v>
      </c>
      <c r="G82" s="35"/>
      <c r="H82" s="35"/>
      <c r="I82" s="116" t="s">
        <v>38</v>
      </c>
      <c r="J82" s="31" t="str">
        <f>E26</f>
        <v>Libor Brabenec</v>
      </c>
      <c r="K82" s="35"/>
      <c r="L82" s="115"/>
      <c r="S82" s="33"/>
      <c r="T82" s="33"/>
      <c r="U82" s="33"/>
      <c r="V82" s="33"/>
      <c r="W82" s="33"/>
      <c r="X82" s="33"/>
      <c r="Y82" s="33"/>
      <c r="Z82" s="33"/>
      <c r="AA82" s="33"/>
      <c r="AB82" s="33"/>
      <c r="AC82" s="33"/>
      <c r="AD82" s="33"/>
      <c r="AE82" s="33"/>
    </row>
    <row r="83" spans="1:65" s="2" customFormat="1" ht="10.35" customHeight="1" x14ac:dyDescent="0.2">
      <c r="A83" s="33"/>
      <c r="B83" s="34"/>
      <c r="C83" s="35"/>
      <c r="D83" s="35"/>
      <c r="E83" s="35"/>
      <c r="F83" s="35"/>
      <c r="G83" s="35"/>
      <c r="H83" s="35"/>
      <c r="I83" s="114"/>
      <c r="J83" s="35"/>
      <c r="K83" s="35"/>
      <c r="L83" s="115"/>
      <c r="S83" s="33"/>
      <c r="T83" s="33"/>
      <c r="U83" s="33"/>
      <c r="V83" s="33"/>
      <c r="W83" s="33"/>
      <c r="X83" s="33"/>
      <c r="Y83" s="33"/>
      <c r="Z83" s="33"/>
      <c r="AA83" s="33"/>
      <c r="AB83" s="33"/>
      <c r="AC83" s="33"/>
      <c r="AD83" s="33"/>
      <c r="AE83" s="33"/>
    </row>
    <row r="84" spans="1:65" s="11" customFormat="1" ht="29.25" customHeight="1" x14ac:dyDescent="0.2">
      <c r="A84" s="163"/>
      <c r="B84" s="164"/>
      <c r="C84" s="165" t="s">
        <v>131</v>
      </c>
      <c r="D84" s="166" t="s">
        <v>61</v>
      </c>
      <c r="E84" s="166" t="s">
        <v>57</v>
      </c>
      <c r="F84" s="166" t="s">
        <v>58</v>
      </c>
      <c r="G84" s="166" t="s">
        <v>132</v>
      </c>
      <c r="H84" s="166" t="s">
        <v>133</v>
      </c>
      <c r="I84" s="167" t="s">
        <v>134</v>
      </c>
      <c r="J84" s="166" t="s">
        <v>125</v>
      </c>
      <c r="K84" s="168" t="s">
        <v>135</v>
      </c>
      <c r="L84" s="169"/>
      <c r="M84" s="67" t="s">
        <v>35</v>
      </c>
      <c r="N84" s="68" t="s">
        <v>46</v>
      </c>
      <c r="O84" s="68" t="s">
        <v>136</v>
      </c>
      <c r="P84" s="68" t="s">
        <v>137</v>
      </c>
      <c r="Q84" s="68" t="s">
        <v>138</v>
      </c>
      <c r="R84" s="68" t="s">
        <v>139</v>
      </c>
      <c r="S84" s="68" t="s">
        <v>140</v>
      </c>
      <c r="T84" s="69" t="s">
        <v>141</v>
      </c>
      <c r="U84" s="163"/>
      <c r="V84" s="163"/>
      <c r="W84" s="163"/>
      <c r="X84" s="163"/>
      <c r="Y84" s="163"/>
      <c r="Z84" s="163"/>
      <c r="AA84" s="163"/>
      <c r="AB84" s="163"/>
      <c r="AC84" s="163"/>
      <c r="AD84" s="163"/>
      <c r="AE84" s="163"/>
    </row>
    <row r="85" spans="1:65" s="2" customFormat="1" ht="22.9" customHeight="1" x14ac:dyDescent="0.25">
      <c r="A85" s="33"/>
      <c r="B85" s="34"/>
      <c r="C85" s="74" t="s">
        <v>142</v>
      </c>
      <c r="D85" s="35"/>
      <c r="E85" s="35"/>
      <c r="F85" s="35"/>
      <c r="G85" s="35"/>
      <c r="H85" s="35"/>
      <c r="I85" s="114"/>
      <c r="J85" s="170">
        <f>BK85</f>
        <v>0</v>
      </c>
      <c r="K85" s="35"/>
      <c r="L85" s="38"/>
      <c r="M85" s="70"/>
      <c r="N85" s="171"/>
      <c r="O85" s="71"/>
      <c r="P85" s="172">
        <f>SUM(P86:P87)</f>
        <v>0</v>
      </c>
      <c r="Q85" s="71"/>
      <c r="R85" s="172">
        <f>SUM(R86:R87)</f>
        <v>0</v>
      </c>
      <c r="S85" s="71"/>
      <c r="T85" s="173">
        <f>SUM(T86:T87)</f>
        <v>0</v>
      </c>
      <c r="U85" s="33"/>
      <c r="V85" s="33"/>
      <c r="W85" s="33"/>
      <c r="X85" s="33"/>
      <c r="Y85" s="33"/>
      <c r="Z85" s="33"/>
      <c r="AA85" s="33"/>
      <c r="AB85" s="33"/>
      <c r="AC85" s="33"/>
      <c r="AD85" s="33"/>
      <c r="AE85" s="33"/>
      <c r="AT85" s="16" t="s">
        <v>75</v>
      </c>
      <c r="AU85" s="16" t="s">
        <v>126</v>
      </c>
      <c r="BK85" s="174">
        <f>SUM(BK86:BK87)</f>
        <v>0</v>
      </c>
    </row>
    <row r="86" spans="1:65" s="2" customFormat="1" ht="24" customHeight="1" x14ac:dyDescent="0.2">
      <c r="A86" s="33"/>
      <c r="B86" s="34"/>
      <c r="C86" s="175" t="s">
        <v>83</v>
      </c>
      <c r="D86" s="175" t="s">
        <v>144</v>
      </c>
      <c r="E86" s="176" t="s">
        <v>560</v>
      </c>
      <c r="F86" s="177" t="s">
        <v>561</v>
      </c>
      <c r="G86" s="178" t="s">
        <v>147</v>
      </c>
      <c r="H86" s="179">
        <v>1116</v>
      </c>
      <c r="I86" s="381">
        <v>0</v>
      </c>
      <c r="J86" s="181">
        <f>ROUND(I86*H86,2)</f>
        <v>0</v>
      </c>
      <c r="K86" s="177" t="s">
        <v>148</v>
      </c>
      <c r="L86" s="182"/>
      <c r="M86" s="183" t="s">
        <v>35</v>
      </c>
      <c r="N86" s="184" t="s">
        <v>47</v>
      </c>
      <c r="O86" s="63"/>
      <c r="P86" s="185">
        <f>O86*H86</f>
        <v>0</v>
      </c>
      <c r="Q86" s="185">
        <v>0</v>
      </c>
      <c r="R86" s="185">
        <f>Q86*H86</f>
        <v>0</v>
      </c>
      <c r="S86" s="185">
        <v>0</v>
      </c>
      <c r="T86" s="186">
        <f>S86*H86</f>
        <v>0</v>
      </c>
      <c r="U86" s="33"/>
      <c r="V86" s="33"/>
      <c r="W86" s="33"/>
      <c r="X86" s="33"/>
      <c r="Y86" s="33"/>
      <c r="Z86" s="33"/>
      <c r="AA86" s="33"/>
      <c r="AB86" s="33"/>
      <c r="AC86" s="33"/>
      <c r="AD86" s="33"/>
      <c r="AE86" s="33"/>
      <c r="AR86" s="187" t="s">
        <v>149</v>
      </c>
      <c r="AT86" s="187" t="s">
        <v>144</v>
      </c>
      <c r="AU86" s="187" t="s">
        <v>76</v>
      </c>
      <c r="AY86" s="16" t="s">
        <v>150</v>
      </c>
      <c r="BE86" s="188">
        <f>IF(N86="základní",J86,0)</f>
        <v>0</v>
      </c>
      <c r="BF86" s="188">
        <f>IF(N86="snížená",J86,0)</f>
        <v>0</v>
      </c>
      <c r="BG86" s="188">
        <f>IF(N86="zákl. přenesená",J86,0)</f>
        <v>0</v>
      </c>
      <c r="BH86" s="188">
        <f>IF(N86="sníž. přenesená",J86,0)</f>
        <v>0</v>
      </c>
      <c r="BI86" s="188">
        <f>IF(N86="nulová",J86,0)</f>
        <v>0</v>
      </c>
      <c r="BJ86" s="16" t="s">
        <v>83</v>
      </c>
      <c r="BK86" s="188">
        <f>ROUND(I86*H86,2)</f>
        <v>0</v>
      </c>
      <c r="BL86" s="16" t="s">
        <v>151</v>
      </c>
      <c r="BM86" s="187" t="s">
        <v>562</v>
      </c>
    </row>
    <row r="87" spans="1:65" s="2" customFormat="1" ht="18" x14ac:dyDescent="0.2">
      <c r="A87" s="33"/>
      <c r="B87" s="34"/>
      <c r="C87" s="35"/>
      <c r="D87" s="191" t="s">
        <v>159</v>
      </c>
      <c r="E87" s="35"/>
      <c r="F87" s="382" t="s">
        <v>563</v>
      </c>
      <c r="G87" s="35"/>
      <c r="H87" s="35"/>
      <c r="I87" s="114"/>
      <c r="J87" s="35"/>
      <c r="K87" s="35"/>
      <c r="L87" s="38"/>
      <c r="M87" s="232"/>
      <c r="N87" s="233"/>
      <c r="O87" s="234"/>
      <c r="P87" s="234"/>
      <c r="Q87" s="234"/>
      <c r="R87" s="234"/>
      <c r="S87" s="234"/>
      <c r="T87" s="235"/>
      <c r="U87" s="33"/>
      <c r="V87" s="33"/>
      <c r="W87" s="33"/>
      <c r="X87" s="33"/>
      <c r="Y87" s="33"/>
      <c r="Z87" s="33"/>
      <c r="AA87" s="33"/>
      <c r="AB87" s="33"/>
      <c r="AC87" s="33"/>
      <c r="AD87" s="33"/>
      <c r="AE87" s="33"/>
      <c r="AT87" s="16" t="s">
        <v>159</v>
      </c>
      <c r="AU87" s="16" t="s">
        <v>76</v>
      </c>
    </row>
    <row r="88" spans="1:65" s="2" customFormat="1" ht="6.95" customHeight="1" x14ac:dyDescent="0.2">
      <c r="A88" s="33"/>
      <c r="B88" s="46"/>
      <c r="C88" s="47"/>
      <c r="D88" s="47"/>
      <c r="E88" s="47"/>
      <c r="F88" s="47"/>
      <c r="G88" s="47"/>
      <c r="H88" s="47"/>
      <c r="I88" s="141"/>
      <c r="J88" s="47"/>
      <c r="K88" s="47"/>
      <c r="L88" s="38"/>
      <c r="M88" s="33"/>
      <c r="O88" s="33"/>
      <c r="P88" s="33"/>
      <c r="Q88" s="33"/>
      <c r="R88" s="33"/>
      <c r="S88" s="33"/>
      <c r="T88" s="33"/>
      <c r="U88" s="33"/>
      <c r="V88" s="33"/>
      <c r="W88" s="33"/>
      <c r="X88" s="33"/>
      <c r="Y88" s="33"/>
      <c r="Z88" s="33"/>
      <c r="AA88" s="33"/>
      <c r="AB88" s="33"/>
      <c r="AC88" s="33"/>
      <c r="AD88" s="33"/>
      <c r="AE88" s="33"/>
    </row>
  </sheetData>
  <sheetProtection algorithmName="SHA-512" hashValue="0nbUmok3oOKdQ57uHd7T/AIjPxL4zxbXmchzHR3am+YD7nbTyywaKIeT7/ZxFud1NGfjfpcnXTOA+wq9UQakWA==" saltValue="HLksCFRpZFwhyiJuQtbuOA==" spinCount="100000" sheet="1" objects="1" scenarios="1" formatColumns="0" formatRows="0" autoFilter="0"/>
  <autoFilter ref="C84:K87"/>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vt:i4>
      </vt:variant>
      <vt:variant>
        <vt:lpstr>Pojmenované oblasti</vt:lpstr>
      </vt:variant>
      <vt:variant>
        <vt:i4>21</vt:i4>
      </vt:variant>
    </vt:vector>
  </HeadingPairs>
  <TitlesOfParts>
    <vt:vector size="32" baseType="lpstr">
      <vt:lpstr>Rekapitulace stavby</vt:lpstr>
      <vt:lpstr>SO 01.1 - Železniční svršek</vt:lpstr>
      <vt:lpstr>SO 01.2 - Materíál dodáva...</vt:lpstr>
      <vt:lpstr>SO 02.1 - Železniční svršek</vt:lpstr>
      <vt:lpstr>SO 02.2 - Materíál dodáva...</vt:lpstr>
      <vt:lpstr>SO 03.1 - Železniční svršek</vt:lpstr>
      <vt:lpstr>SO 03.2 - Materíál dodáva...</vt:lpstr>
      <vt:lpstr>SO 04.1 - Železniční svršek</vt:lpstr>
      <vt:lpstr>SO 04.2 - Materíál dodáva...</vt:lpstr>
      <vt:lpstr>VON - Vedlejší a ostatní ...</vt:lpstr>
      <vt:lpstr>Pokyny pro vyplnění</vt:lpstr>
      <vt:lpstr>'Rekapitulace stavby'!Názvy_tisku</vt:lpstr>
      <vt:lpstr>'SO 01.1 - Železniční svršek'!Názvy_tisku</vt:lpstr>
      <vt:lpstr>'SO 01.2 - Materíál dodáva...'!Názvy_tisku</vt:lpstr>
      <vt:lpstr>'SO 02.1 - Železniční svršek'!Názvy_tisku</vt:lpstr>
      <vt:lpstr>'SO 02.2 - Materíál dodáva...'!Názvy_tisku</vt:lpstr>
      <vt:lpstr>'SO 03.1 - Železniční svršek'!Názvy_tisku</vt:lpstr>
      <vt:lpstr>'SO 03.2 - Materíál dodáva...'!Názvy_tisku</vt:lpstr>
      <vt:lpstr>'SO 04.1 - Železniční svršek'!Názvy_tisku</vt:lpstr>
      <vt:lpstr>'SO 04.2 - Materíál dodáva...'!Názvy_tisku</vt:lpstr>
      <vt:lpstr>'VON - Vedlejší a ostatní ...'!Názvy_tisku</vt:lpstr>
      <vt:lpstr>'Pokyny pro vyplnění'!Oblast_tisku</vt:lpstr>
      <vt:lpstr>'Rekapitulace stavby'!Oblast_tisku</vt:lpstr>
      <vt:lpstr>'SO 01.1 - Železniční svršek'!Oblast_tisku</vt:lpstr>
      <vt:lpstr>'SO 01.2 - Materíál dodáva...'!Oblast_tisku</vt:lpstr>
      <vt:lpstr>'SO 02.1 - Železniční svršek'!Oblast_tisku</vt:lpstr>
      <vt:lpstr>'SO 02.2 - Materíál dodáva...'!Oblast_tisku</vt:lpstr>
      <vt:lpstr>'SO 03.1 - Železniční svršek'!Oblast_tisku</vt:lpstr>
      <vt:lpstr>'SO 03.2 - Materíál dodáva...'!Oblast_tisku</vt:lpstr>
      <vt:lpstr>'SO 04.1 - Železniční svršek'!Oblast_tisku</vt:lpstr>
      <vt:lpstr>'SO 04.2 - Materíál dodáva...'!Oblast_tisku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Brabenec Libor</dc:creator>
  <cp:lastModifiedBy>Brabenec Libor</cp:lastModifiedBy>
  <dcterms:created xsi:type="dcterms:W3CDTF">2019-11-25T10:16:04Z</dcterms:created>
  <dcterms:modified xsi:type="dcterms:W3CDTF">2019-11-25T10:20:23Z</dcterms:modified>
</cp:coreProperties>
</file>