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14_Vysvětlení č.14\"/>
    </mc:Choice>
  </mc:AlternateContent>
  <bookViews>
    <workbookView xWindow="0" yWindow="0" windowWidth="28800" windowHeight="11445"/>
  </bookViews>
  <sheets>
    <sheet name="SO 03-15-02_SO 03-15-02 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4" i="1" l="1"/>
  <c r="O194" i="1" s="1"/>
  <c r="I190" i="1"/>
  <c r="O190" i="1" s="1"/>
  <c r="I186" i="1"/>
  <c r="O186" i="1" s="1"/>
  <c r="I182" i="1"/>
  <c r="Q181" i="1" s="1"/>
  <c r="I181" i="1" s="1"/>
  <c r="I177" i="1"/>
  <c r="O177" i="1" s="1"/>
  <c r="I173" i="1"/>
  <c r="O173" i="1" s="1"/>
  <c r="I169" i="1"/>
  <c r="O169" i="1" s="1"/>
  <c r="I165" i="1"/>
  <c r="O165" i="1" s="1"/>
  <c r="I161" i="1"/>
  <c r="O161" i="1" s="1"/>
  <c r="I157" i="1"/>
  <c r="O157" i="1" s="1"/>
  <c r="I153" i="1"/>
  <c r="O153" i="1" s="1"/>
  <c r="I149" i="1"/>
  <c r="O149" i="1" s="1"/>
  <c r="I145" i="1"/>
  <c r="O145" i="1" s="1"/>
  <c r="I141" i="1"/>
  <c r="O141" i="1" s="1"/>
  <c r="I137" i="1"/>
  <c r="O137" i="1" s="1"/>
  <c r="I133" i="1"/>
  <c r="O133" i="1" s="1"/>
  <c r="I129" i="1"/>
  <c r="O129" i="1" s="1"/>
  <c r="I125" i="1"/>
  <c r="O125" i="1" s="1"/>
  <c r="I121" i="1"/>
  <c r="O121" i="1" s="1"/>
  <c r="I117" i="1"/>
  <c r="O117" i="1" s="1"/>
  <c r="I113" i="1"/>
  <c r="O113" i="1" s="1"/>
  <c r="I108" i="1"/>
  <c r="O108" i="1" s="1"/>
  <c r="R107" i="1" s="1"/>
  <c r="O107" i="1" s="1"/>
  <c r="I103" i="1"/>
  <c r="O103" i="1" s="1"/>
  <c r="R102" i="1" s="1"/>
  <c r="O102" i="1" s="1"/>
  <c r="Q102" i="1"/>
  <c r="I102" i="1" s="1"/>
  <c r="I98" i="1"/>
  <c r="O98" i="1" s="1"/>
  <c r="R97" i="1" s="1"/>
  <c r="O97" i="1" s="1"/>
  <c r="Q97" i="1"/>
  <c r="I97" i="1"/>
  <c r="I93" i="1"/>
  <c r="O93" i="1" s="1"/>
  <c r="R92" i="1" s="1"/>
  <c r="O92" i="1" s="1"/>
  <c r="I88" i="1"/>
  <c r="O88" i="1" s="1"/>
  <c r="I84" i="1"/>
  <c r="O84" i="1" s="1"/>
  <c r="I80" i="1"/>
  <c r="O80" i="1" s="1"/>
  <c r="I75" i="1"/>
  <c r="O75" i="1" s="1"/>
  <c r="R74" i="1" s="1"/>
  <c r="O74" i="1" s="1"/>
  <c r="Q74" i="1"/>
  <c r="I74" i="1"/>
  <c r="I70" i="1"/>
  <c r="O70" i="1" s="1"/>
  <c r="R69" i="1" s="1"/>
  <c r="O69" i="1" s="1"/>
  <c r="I65" i="1"/>
  <c r="O65" i="1" s="1"/>
  <c r="I61" i="1"/>
  <c r="O61" i="1" s="1"/>
  <c r="I57" i="1"/>
  <c r="O57" i="1" s="1"/>
  <c r="I53" i="1"/>
  <c r="O53" i="1" s="1"/>
  <c r="I49" i="1"/>
  <c r="O49" i="1" s="1"/>
  <c r="I44" i="1"/>
  <c r="O44" i="1" s="1"/>
  <c r="I40" i="1"/>
  <c r="O40" i="1" s="1"/>
  <c r="Q39" i="1"/>
  <c r="I39" i="1" s="1"/>
  <c r="I35" i="1"/>
  <c r="O35" i="1" s="1"/>
  <c r="R34" i="1" s="1"/>
  <c r="O34" i="1" s="1"/>
  <c r="Q34" i="1"/>
  <c r="I34" i="1"/>
  <c r="I30" i="1"/>
  <c r="O30" i="1" s="1"/>
  <c r="I26" i="1"/>
  <c r="O26" i="1" s="1"/>
  <c r="I22" i="1"/>
  <c r="O22" i="1" s="1"/>
  <c r="I18" i="1"/>
  <c r="O18" i="1" s="1"/>
  <c r="I14" i="1"/>
  <c r="O14" i="1" s="1"/>
  <c r="I10" i="1"/>
  <c r="O10" i="1" s="1"/>
  <c r="R9" i="1" s="1"/>
  <c r="O9" i="1" s="1"/>
  <c r="Q92" i="1" l="1"/>
  <c r="I92" i="1" s="1"/>
  <c r="R112" i="1"/>
  <c r="O112" i="1" s="1"/>
  <c r="R39" i="1"/>
  <c r="O39" i="1" s="1"/>
  <c r="O2" i="1" s="1"/>
  <c r="R48" i="1"/>
  <c r="O48" i="1" s="1"/>
  <c r="R79" i="1"/>
  <c r="O79" i="1" s="1"/>
  <c r="Q48" i="1"/>
  <c r="I48" i="1" s="1"/>
  <c r="Q79" i="1"/>
  <c r="I79" i="1" s="1"/>
  <c r="Q112" i="1"/>
  <c r="I112" i="1" s="1"/>
  <c r="O182" i="1"/>
  <c r="R181" i="1" s="1"/>
  <c r="O181" i="1" s="1"/>
  <c r="Q9" i="1"/>
  <c r="I9" i="1" s="1"/>
  <c r="Q69" i="1"/>
  <c r="I69" i="1" s="1"/>
  <c r="Q107" i="1"/>
  <c r="I107" i="1" s="1"/>
  <c r="I3" i="1" l="1"/>
</calcChain>
</file>

<file path=xl/sharedStrings.xml><?xml version="1.0" encoding="utf-8"?>
<sst xmlns="http://schemas.openxmlformats.org/spreadsheetml/2006/main" count="653" uniqueCount="226">
  <si>
    <t>ASPE10</t>
  </si>
  <si>
    <t>Firma: SUDOP BRNO, spol. s r.o.</t>
  </si>
  <si>
    <t>3</t>
  </si>
  <si>
    <t>Příloha k formuláři pro ocenění nabídky</t>
  </si>
  <si>
    <t>S</t>
  </si>
  <si>
    <t xml:space="preserve">Stavba: </t>
  </si>
  <si>
    <t>18060</t>
  </si>
  <si>
    <t>0,00</t>
  </si>
  <si>
    <t>2</t>
  </si>
  <si>
    <t>O</t>
  </si>
  <si>
    <t>Objekt:</t>
  </si>
  <si>
    <t>SO 03-15-02</t>
  </si>
  <si>
    <t>Žst. Střelice, stavební úpravy výpravní budovy</t>
  </si>
  <si>
    <t>15,00</t>
  </si>
  <si>
    <t>O1</t>
  </si>
  <si>
    <t>Rozpočet:</t>
  </si>
  <si>
    <t>SO 03-15-02 A</t>
  </si>
  <si>
    <t>Źst. Střelice, stavební úpravy výpravní budovy, objekt VB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</si>
  <si>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</si>
  <si>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</si>
  <si>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</si>
  <si>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</si>
  <si>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</si>
  <si>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</si>
  <si>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</si>
  <si>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</si>
  <si>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</si>
  <si>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</si>
  <si>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</si>
  <si>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</si>
  <si>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</si>
  <si>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</si>
  <si>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</si>
  <si>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</si>
  <si>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</si>
  <si>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</si>
  <si>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</si>
  <si>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021</t>
  </si>
  <si>
    <t>Silnoproud</t>
  </si>
  <si>
    <t>P</t>
  </si>
  <si>
    <t>703755</t>
  </si>
  <si>
    <t/>
  </si>
  <si>
    <t>PROTIPOŽÁRNÍ UCPÁVKA PROSTUPU KABELOVÉHO PR. DO 200MM, DO EI 90 MIN.</t>
  </si>
  <si>
    <t>KUS</t>
  </si>
  <si>
    <t>PP</t>
  </si>
  <si>
    <t>VV</t>
  </si>
  <si>
    <t>TS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</si>
  <si>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</si>
  <si>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705200</t>
  </si>
  <si>
    <t>ZAZDĚNÍ KABELOVÉ NEBO ROZVADĚČOVÉ SKŘÍNĚ</t>
  </si>
  <si>
    <t>1. Položka obsahuje:   – všechny náklady na demontáž stávajícího zařízení včetně pomocných doplňujících úprav pro jeho likvidaci   – naložení vybouraného materiálu na dopravní prostředek    2. Položka neobsahuje:   – odvoz vybouraného materiálu   – poplatek za likvidaci odpadů (nacení se dle SSD 0)  3. Způsob měření:  Měří se plocha v metrech čtverečných.</t>
  </si>
  <si>
    <t>743Z73</t>
  </si>
  <si>
    <t>DEMONTÁŽ - ZAZDĚNÍ A ZAPRAVENÍ OTVORU PO KABELOVÉ SKŘÍNI</t>
  </si>
  <si>
    <t>1. Položka obsahuje:   – všechny náklady na demontáž stávajícího zařízení se všemi pomocnými doplňujícími úpravami pro jeho likvidaci   – naložení vybouraného materiálu na dopravní prostředek  2. Položka neobsahuje:   – odvoz vybouraného materiálu   – poplatek za likvidaci odpadů (nacení se dle SSD 0)  3. Způsob měření:  Udává se počet kusů kompletní konstrukce nebo práce.</t>
  </si>
  <si>
    <t>748137</t>
  </si>
  <si>
    <t>HASICÍ PŘÍSTROJ S CO 2- 6 KG</t>
  </si>
  <si>
    <t>1. Položka obsahuje:   – veškeré příslušenství pro montáž  2. Položka neobsahuje:   X  3. Způsob měření:  Udává se počet kusů kompletní konstrukce nebo práce.</t>
  </si>
  <si>
    <t>R702211</t>
  </si>
  <si>
    <t>KABELOVÁ DVOUPLÁŠŤOVÁ CHRÁNIČKA</t>
  </si>
  <si>
    <t>m</t>
  </si>
  <si>
    <t>KABELOVÁ CHRÁNIČKA ZEMNÍ DN DO 100 MM</t>
  </si>
  <si>
    <t>1. Položka obsahuje:   – proražení otvoru zdivem o průřezu od 0,01 do 0,025m2   – úpravu a začištění omítky po montáži vedení   – pomocné mechanismy  2. Položka neobsahuje:   – protipožární ucpávku  3. Způsob měření:  Udává se počet kusů kompletní konstrukce nebo práce.</t>
  </si>
  <si>
    <t>R743</t>
  </si>
  <si>
    <t>UMĚLÉ OSVĚTLENÍ A SILNOPROUDÉ ROZVODY</t>
  </si>
  <si>
    <t>Základy</t>
  </si>
  <si>
    <t>7</t>
  </si>
  <si>
    <t>27231</t>
  </si>
  <si>
    <t>ZÁKLADY Z PROSTÉHO BETONU</t>
  </si>
  <si>
    <t>M3</t>
  </si>
  <si>
    <t>elektro kanál     1.288=1,288 [A]</t>
  </si>
  <si>
    <t>- dodání čerstvého betonu (betonové směsi) požadované kvality, jeho uložení do požadovaného tvaru při jakékoliv hustotě výztuže, konzistenci čerstvého betonu a způsobu hutnění, ošetření a ochranu betonu,  - zhotovení nepropustného, mrazuvzdorného betonu a betonu požadované trvanlivosti a vlastností,  - užití potřebných přísad a technologií výroby betonu,  - zřízení pracovních a dilatačních spar, včetně potřebných úprav, výplně, vložek, opracování, očištění a ošetření,  - bednění požadovaných konstr. (i ztracené) s úpravou dle požadované kvality povrchu betonu, včetně odbedňovacích a odskružovacích prostředků,  - podpěrné konstr. (skruže) a lešení všech druhů pro bednění, uložení čerstvého betonu, výztuže a doplňkových konstr., vč. požadovaných otvorů, ochranných a bezpečnostních opatření a základů těchto konstrukcí a lešení,  - vytvoření kotevních čel, kapes, nálitků, a sedel,  - zřízení všech požadovaných otvorů, kapes, výklenků, prostupů, dutin, drážek a pod., vč. ztížení práce a úprav kolem nich,  - úpravy pro osazení výztuže, doplňkových konstrukcí a vybavení,  - úpravy povrchu pro položení požadované izolace, povlaků a nátěrů, případně vyspravení,  - ztížení práce u kabelových a injektážních trubek a ostatních zařízení osazovaných do betonu,  - konstrukce betonových kloubů, upevnění kotevních prvků a doplňkových konstrukcí,  - nátěry zabraňující soudržnost betonu a bednění,  - výplň, těsnění a tmelení spar a spojů,  - opatření povrchů betonu izolací proti zemní vlhkosti v částech, kde přijdou do styku se zeminou nebo kamenivem,  - případné zřízení spojovací vrstvy u základů,  - úpravy pro osazení zařízení ochrany konstrukce proti vlivu bludných proudů,</t>
  </si>
  <si>
    <t>Svislé konstrukce (a kompletní)</t>
  </si>
  <si>
    <t>8</t>
  </si>
  <si>
    <t>34223</t>
  </si>
  <si>
    <t>STĚNY A PŘÍČKY VÝPLŇ A ODDĚL Z CIHEL PÁLENÝCH</t>
  </si>
  <si>
    <t>Položka zahrnuje veškerý materiál, výrobky a polotovary, včetně mimostaveništní a vnitrostaveništní dopravy (rovněž přesuny), včetně naložení a složení, případně s uložením.</t>
  </si>
  <si>
    <t>34227</t>
  </si>
  <si>
    <t>STĚNY A PŘÍČKY VÝPLŇ A ODDĚL Z CIHEL A TVÁRNIC NEPÁLENÝCH</t>
  </si>
  <si>
    <t>30.24*0.3=9,072 [A]</t>
  </si>
  <si>
    <t>Úprava povrchů, podlahy, výplně otvorů</t>
  </si>
  <si>
    <t>61442</t>
  </si>
  <si>
    <t>ÚPRAVY POVRCHŮ VNITŘ KONSTR ZDĚNÝCH OMÍTKOU VÁP, VÁPCEM</t>
  </si>
  <si>
    <t>m2</t>
  </si>
  <si>
    <t>výměra určena elektronicky</t>
  </si>
  <si>
    <t>položka zahrnuje:  dodávku veškerého materiálu potřebného pro předepsanou úpravu v předepsané kvalitě  nutné vyspravení podkladu, případně zatření spar zdiva  položení vrstvy v předepsané tloušťce  potřebná lešení a podpěrné konstrukce</t>
  </si>
  <si>
    <t>11</t>
  </si>
  <si>
    <t>61444</t>
  </si>
  <si>
    <t>ÚPRAVY POVRCHŮ VNITŘ KONSTR ZDĚNÝCH OMÍTKOU ŠTUKOVOU</t>
  </si>
  <si>
    <r>
      <t xml:space="preserve">1378.04+10.0=1 388,040 [A], </t>
    </r>
    <r>
      <rPr>
        <i/>
        <sz val="10"/>
        <color indexed="10"/>
        <rFont val="Arial"/>
        <family val="2"/>
        <charset val="238"/>
      </rPr>
      <t>výměra určena elektronicky</t>
    </r>
  </si>
  <si>
    <t>12</t>
  </si>
  <si>
    <t>642111</t>
  </si>
  <si>
    <t>DVEŘE KOMPLETNÍ S DŘEV ZÁRUBNÍ CELODŘEV JEDNOKŘÍDLÉ</t>
  </si>
  <si>
    <t>0.8*2.0+0.6*2.0*2+0.8*2.0=5,600 [A]</t>
  </si>
  <si>
    <t>položka zahrnuje:  - dodávka dveří dle specifikace objednatele  - montáž nových dveří do připravených otvorů (tj. zakotvení do ostění a zapěnění spáry PUR pěnou)  - seřízení výrobků k jejich plné funkčnosti  - případné zapravení venkovního i vnitřního ostění  - zajištění prováděných prací tak, aby nebyly znečištěny a poškozeny vnitřní prostory   - případná výmalba vnitřních ostění dveří   - pokud se jedná o finální stavební práci, zahrnuje i zajištění úklidu vnitřních i vnějších prostor</t>
  </si>
  <si>
    <t>13</t>
  </si>
  <si>
    <t>642122</t>
  </si>
  <si>
    <t>DVEŘE KOMPLETNÍ S DŘEV ZÁRUB DŘEV SE SKLEN VÝPLNÍ DVOUKŘÍDLÉ</t>
  </si>
  <si>
    <t>1.3*2.54=3,302 [A]</t>
  </si>
  <si>
    <t>14</t>
  </si>
  <si>
    <t>64721</t>
  </si>
  <si>
    <t>VÝMĚNA DVEŘÍ CELODŘEVĚNÝCH</t>
  </si>
  <si>
    <t>0.8*2.0*2=3,200 [A]</t>
  </si>
  <si>
    <t>položka zahrnuje:  - zaměření stávajícího stavu  - demontáž stávajících dveří  - odvoz a likvidace demontovaných dveří  - dodávka dveří dle specifikace objednatele  - montáž nových dveří do připravených otvorů (tj. zakotvení do ostění a zapěnění spáry PUR pěnou)  - seřízení výrobků k jejich plné funkčnosti  - zapravení venkovního i vnitřního ostění  - zajištění prováděných prací tak, aby nebyly znečištěny a poškozeny vnitřní prostory   - výmalba vnitřních ostění dveří   - zajištění úklidu vnitřních i vnějších prostor</t>
  </si>
  <si>
    <t>721</t>
  </si>
  <si>
    <t>Zdravotechnika</t>
  </si>
  <si>
    <t>15</t>
  </si>
  <si>
    <t>R721</t>
  </si>
  <si>
    <t>ZDRAVOTNĚ TECHNICKÉ INSTALACE</t>
  </si>
  <si>
    <t>731</t>
  </si>
  <si>
    <t>Ústřední vytápění</t>
  </si>
  <si>
    <t>16</t>
  </si>
  <si>
    <t>R731</t>
  </si>
  <si>
    <t>VYTÁPĚNÍ</t>
  </si>
  <si>
    <t>766</t>
  </si>
  <si>
    <t>Konstrukce truhlářské</t>
  </si>
  <si>
    <t>17</t>
  </si>
  <si>
    <t>R766121</t>
  </si>
  <si>
    <t>KAZETOVÝ MINERÁLNÍ PODHLED 600x600x19mm</t>
  </si>
  <si>
    <t>18</t>
  </si>
  <si>
    <t>R766122</t>
  </si>
  <si>
    <t>KAZETOVÝ MINERÁLNÍ PODHLED DO VLHKÝCH PROVOZŮ 600x600x19mm</t>
  </si>
  <si>
    <t>19</t>
  </si>
  <si>
    <t>R766131</t>
  </si>
  <si>
    <t>KUCHYŇSKÁ LINKA S DŘEZEM</t>
  </si>
  <si>
    <t>769</t>
  </si>
  <si>
    <t>Vzduchotechnika</t>
  </si>
  <si>
    <t>20</t>
  </si>
  <si>
    <t>R769</t>
  </si>
  <si>
    <t>VZDUCHOTECHNIKA</t>
  </si>
  <si>
    <t>781</t>
  </si>
  <si>
    <t>Obklady</t>
  </si>
  <si>
    <t>21</t>
  </si>
  <si>
    <t>78174</t>
  </si>
  <si>
    <t>OBKLADY STĚN Z HUTNÝCH DLAŽDIC (I POLOHUT)</t>
  </si>
  <si>
    <t>- položky podlah a obkladů zahrnují kompletní podlahy a obklad, včetně úpravy podkladu, spojovací, spárové malty nebo tmely, dilatace, úpravy rohů, koutů, kolem otvorů, okrajů a pod.</t>
  </si>
  <si>
    <t>784</t>
  </si>
  <si>
    <t>Malby</t>
  </si>
  <si>
    <t>22</t>
  </si>
  <si>
    <t>78445</t>
  </si>
  <si>
    <t>MALBY POVRCHŮ Z MALÍŘSKÝCH SMĚSÍ</t>
  </si>
  <si>
    <t>- Položka zahrnuje veškerý materiál, výrobky a polotovary, včetně mimostaveništní a vnitrostaveništní dopravy (rovněž přesuny), včetně naložení a složení,případně s uložením.</t>
  </si>
  <si>
    <t>Potrubí</t>
  </si>
  <si>
    <t>23</t>
  </si>
  <si>
    <t>R8988A</t>
  </si>
  <si>
    <t>KABELOVÉ KOMORY Z PLASTICKÝCH HMOT</t>
  </si>
  <si>
    <t>položka zahrnuje:  - dodávku a osazení stupadel a žebříků  - dodání dílce požadovaného tvaru a vlastností, jeho skladování, doprava a osazení do definitivní polohy, včetně komplexní technologie výroby a montáže dílců, ošetření a ochrana dílců,  - úpravy a zařízení pro uložení a transport dílce,  - veškeré požadované úpravy dílců, včetně doplňkových konstrukcí a vybavení,  - sestavení dílce na stavbě včetně montážních zařízení, plošin a prahů a pod.,  - výplň, těsnění a tmelení spár a spojů,  - očištění a ošetření úložných ploch,  - zednické výpomoce pro montáž dílců,  - označení dílce výrobním štítkem nebo jiným způsobem,  - úpravy dílce pro dodržení požadované přesnosti jeho osazení, včetně případných měření,  - veškerá zařízení pro zajištění stability v každém okamžiku  položka nezahrnuje:   - poklopy a mříže, vykazují se samostatně v položkách č. 8991*.  - kompletní vystrojení šachty, zejména kompletní kabelové lávky vč. veškerých podpůrných a uchycovacích prvků</t>
  </si>
  <si>
    <t>Ostatní práce</t>
  </si>
  <si>
    <t>24</t>
  </si>
  <si>
    <t>R93001</t>
  </si>
  <si>
    <t>REKONSTRUKCE OBJEKTU VÝPRAVNÍ BUDOVY</t>
  </si>
  <si>
    <t>M2</t>
  </si>
  <si>
    <r>
      <t xml:space="preserve">demolice obkladů, olejových nátěrů stěn     94.5=94,500 [A] </t>
    </r>
    <r>
      <rPr>
        <i/>
        <sz val="10"/>
        <color indexed="10"/>
        <rFont val="Arial"/>
        <family val="2"/>
        <charset val="238"/>
      </rPr>
      <t>výměra určena elektronicky</t>
    </r>
  </si>
  <si>
    <t>25</t>
  </si>
  <si>
    <t>R93002</t>
  </si>
  <si>
    <t>DEMOLICE A ZASYPÁNÍ SDĚLOVACÍ ŠACHTY</t>
  </si>
  <si>
    <t>26</t>
  </si>
  <si>
    <t>R93003</t>
  </si>
  <si>
    <t>REKONSTRUKCE PODLAHOVÉ KRYTINY-SKLADBA PODLAHY P1</t>
  </si>
  <si>
    <t>27</t>
  </si>
  <si>
    <t>R93004</t>
  </si>
  <si>
    <t>REKONSTRUKCE PODLAHOVÉ KRYTINY-SKLADBA PODLAHY P2</t>
  </si>
  <si>
    <t>28</t>
  </si>
  <si>
    <t>R93005</t>
  </si>
  <si>
    <t>REKONSTRUKCE PODLAHOVÉ KRYTINY-SKLADBA PODLAHY P3</t>
  </si>
  <si>
    <t>29</t>
  </si>
  <si>
    <t>R93006</t>
  </si>
  <si>
    <t>REKONSTRUKCE PODLAHOVÉ KRYTINY-SKLADBA PODLAHY P4</t>
  </si>
  <si>
    <t>30</t>
  </si>
  <si>
    <t>R93007</t>
  </si>
  <si>
    <t>REKONSTRUKCE PODLAHOVÉ KRYTINY-SKLADBA PODLAHY P5</t>
  </si>
  <si>
    <t>31</t>
  </si>
  <si>
    <t>R93008</t>
  </si>
  <si>
    <t>VYBOURÁNÍ KONSTRUKCÍ ROZVADĚČŮ Z CIHEL A ZAPRAVENÍ, OSAZENÍ NOVÝCH ROZVADĚČŮ</t>
  </si>
  <si>
    <t>32</t>
  </si>
  <si>
    <t>R93009</t>
  </si>
  <si>
    <t>VYBOURÁNÍ PRŮRAZŮ STROPNÍ KONSTRUKCÍ  A  ZDIVEM VČETNĚ ZAPRAVENÍ</t>
  </si>
  <si>
    <t>4+1=5,000 [A]</t>
  </si>
  <si>
    <t>33</t>
  </si>
  <si>
    <t>R96620</t>
  </si>
  <si>
    <t>ZAZDĚNÍ STÁVAJÍCÍCH PROSTUPŮ A NIK VČETNĚ ZAPRAVENÍ</t>
  </si>
  <si>
    <t>KOMPLETNÍ DODÁVKA, MONTÁŽ, DEMONTÁŽ, NÁJEM KONTEJNERU S PROVIZORNÍ POKLADNOU - KONTEJNER ZATEPLENÝ ( vel 6 x 3 m), VYBAVENÝ , VČETNĚ PRONÁJMU NA PŘEDPOKLÁDANOU DOBU 2 měsíce</t>
  </si>
  <si>
    <t>34</t>
  </si>
  <si>
    <t>R96621</t>
  </si>
  <si>
    <t>ODSTRANÉNÍ OKENNÍCH MŘÍŽÍ VČETNĚ ZAPRAVENÍ</t>
  </si>
  <si>
    <t>35</t>
  </si>
  <si>
    <t>R96813</t>
  </si>
  <si>
    <t>VYSEKÁNÍ KAPES V CIHELNÉM ZDIVU</t>
  </si>
  <si>
    <t>VYSEKÁNÍ OTVORŮ, KAPES, RÝH V CIHELNÉM ZDIVU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</si>
  <si>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- položka zahrnuje veškeré další práce plynoucí z technologického předpisu a z platných předpisů</t>
  </si>
  <si>
    <t>36</t>
  </si>
  <si>
    <t>R96814</t>
  </si>
  <si>
    <t>VYSEKÁNÍ RÝH V CIHELNÉM ZDIVU</t>
  </si>
  <si>
    <t>36+57=93,000 [A]</t>
  </si>
  <si>
    <t>37</t>
  </si>
  <si>
    <t>R97811</t>
  </si>
  <si>
    <t>VYŘEZÁNÍ DRÁŽEK  V PODLAZE Z PROST BETONU</t>
  </si>
  <si>
    <t>OTLUČENÍ OMÍTKY</t>
  </si>
  <si>
    <t>38</t>
  </si>
  <si>
    <t>R97812</t>
  </si>
  <si>
    <t>ODŘEZÁNÍ VRCHNÍ BETONOVÉ  ČÁSTI KABEL. KANÁLU V PODLAZE</t>
  </si>
  <si>
    <t>39</t>
  </si>
  <si>
    <t>R99812</t>
  </si>
  <si>
    <t>KOMPLETNÍ DODÁVKA, MONTÁŽ, DEMONTÁŽ, NÁJEM KONTEJNERU S PROVIZORNÍ POKLADNOU - KONTEJNER ZATEPLENÝ ( vel 6 x 3 m), VYBAVENÝ , VČETNĚ PRONÁJMU NA PŘEDPOKLÁDANOU</t>
  </si>
  <si>
    <t>40</t>
  </si>
  <si>
    <t>R99815</t>
  </si>
  <si>
    <t>OSTATNÍ POMOCNÉ A PŘIDRUŽENÉ PRÁCE KALKULOVANÉ Z DÍLČÍCH POLOŽEK, JEJICHŽ JSOU NEDÍLNOU SOUČÁSTÍ</t>
  </si>
  <si>
    <t xml:space="preserve"> - ostatní pomocné a přidružené práce dle projektové dokumentace</t>
  </si>
  <si>
    <t>OST</t>
  </si>
  <si>
    <t>Všeobecné podmínky</t>
  </si>
  <si>
    <t>41</t>
  </si>
  <si>
    <t>015120</t>
  </si>
  <si>
    <t>POPLATKY ZA LIKVIDACŮ ODPADŮ NEKONTAMINOVANÝCH - 17 01 02  STAVEBNÍ A DEMOLIČNÍ SUŤ (CIHLY)</t>
  </si>
  <si>
    <t>T</t>
  </si>
  <si>
    <t>1. Položka obsahuje:   – veškeré poplatky provozovateli skládky, recyklační linky nebo jiného zařízení na zpracování nebo likvidaci odpadů související s převzetím, uložením, zpracováním nebo likvidací odpadu  2. Položka neobsahuje:   – náklady spojené s dopravou odpadu z místa stavby na místo převzetí provozovatelem skládky, recyklační linky nebo jiného zařízení na zpracování nebo likvidaci odpadů  3. Způsob měření:  Tunou se rozumí hmotnost odpadu vytříděného v souladu se zákonem č. 185/2001 Sb., o nakládání s odpady, v platném znění.</t>
  </si>
  <si>
    <t>42</t>
  </si>
  <si>
    <t>015140</t>
  </si>
  <si>
    <t>POPLATKY ZA LIKVIDACŮ ODPADŮ NEKONTAMINOVANÝCH - 17 01 01  BETON Z DEMOLIC OBJEKTŮ, ZÁKLADŮ TV</t>
  </si>
  <si>
    <t>43</t>
  </si>
  <si>
    <t>015170</t>
  </si>
  <si>
    <t>POPLATKY ZA LIKVIDACŮ ODPADŮ NEKONTAMINOVANÝCH - 17 02 01  DŘEVO PO STAVEBNÍM POUŽITÍ, Z DEMOLIC</t>
  </si>
  <si>
    <t>44</t>
  </si>
  <si>
    <t>015240</t>
  </si>
  <si>
    <t>POPLATKY ZA LIKVIDACŮ ODPADŮ NEKONTAMINOVANÝCH - 20 03 99  ODPAD PODOBNÝ KOMUNÁLNÍMU ODPADU</t>
  </si>
  <si>
    <t>SO 03-15-02 A_b</t>
  </si>
  <si>
    <t>změna č.1 ze dne 25.11.2019</t>
  </si>
  <si>
    <t>změna č.1 ze dne 24.10.2019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</si>
</sst>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rgb="FFFF0000"/>
      <name val="Arial"/>
      <family val="2"/>
      <charset val="238"/>
    </font>
    <font>
      <i/>
      <sz val="10"/>
      <color indexed="10"/>
      <name val="Arial"/>
      <family val="2"/>
      <charset val="238"/>
    </font>
    <font>
      <strike/>
      <sz val="10"/>
      <name val="Arial"/>
      <family val="2"/>
      <charset val="238"/>
    </font>
    <font>
      <i/>
      <strike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 applyAlignment="1">
      <alignment horizontal="center" vertical="center"/>
    </xf>
    <xf numFmtId="0" fontId="0" fillId="2" borderId="1" xfId="0" applyFill="1" applyBorder="1">
      <alignment vertical="center"/>
    </xf>
    <xf numFmtId="0" fontId="4" fillId="2" borderId="0" xfId="0" applyFont="1" applyFill="1">
      <alignment vertical="center"/>
    </xf>
    <xf numFmtId="0" fontId="4" fillId="2" borderId="0" xfId="0" applyFont="1" applyFill="1" applyAlignment="1">
      <alignment horizontal="left" vertical="center"/>
    </xf>
    <xf numFmtId="0" fontId="0" fillId="2" borderId="2" xfId="0" applyFill="1" applyBorder="1">
      <alignment vertical="center"/>
    </xf>
    <xf numFmtId="0" fontId="2" fillId="2" borderId="3" xfId="0" applyFont="1" applyFill="1" applyBorder="1" applyAlignment="1">
      <alignment horizontal="center" vertical="center"/>
    </xf>
    <xf numFmtId="4" fontId="0" fillId="2" borderId="3" xfId="0" applyNumberForma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4" fillId="2" borderId="1" xfId="0" applyFont="1" applyFill="1" applyBorder="1">
      <alignment vertical="center"/>
    </xf>
    <xf numFmtId="0" fontId="4" fillId="2" borderId="1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center" vertical="center" wrapText="1"/>
    </xf>
    <xf numFmtId="0" fontId="0" fillId="2" borderId="5" xfId="0" applyFill="1" applyBorder="1">
      <alignment vertical="center"/>
    </xf>
    <xf numFmtId="0" fontId="6" fillId="2" borderId="5" xfId="0" applyFont="1" applyFill="1" applyBorder="1" applyAlignment="1">
      <alignment horizontal="right" vertical="center"/>
    </xf>
    <xf numFmtId="0" fontId="6" fillId="2" borderId="5" xfId="0" applyFont="1" applyFill="1" applyBorder="1" applyAlignment="1">
      <alignment vertical="center" wrapText="1"/>
    </xf>
    <xf numFmtId="4" fontId="6" fillId="2" borderId="5" xfId="0" applyNumberFormat="1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7" fillId="0" borderId="3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right" vertical="center"/>
    </xf>
    <xf numFmtId="4" fontId="6" fillId="2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1" fillId="0" borderId="3" xfId="0" applyFont="1" applyBorder="1">
      <alignment vertical="center"/>
    </xf>
    <xf numFmtId="0" fontId="1" fillId="0" borderId="3" xfId="0" applyFont="1" applyBorder="1" applyAlignment="1">
      <alignment horizontal="right" vertical="center"/>
    </xf>
    <xf numFmtId="0" fontId="1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0" fontId="1" fillId="0" borderId="0" xfId="0" applyFont="1">
      <alignment vertical="center"/>
    </xf>
    <xf numFmtId="0" fontId="1" fillId="0" borderId="4" xfId="0" applyFont="1" applyBorder="1" applyAlignment="1">
      <alignment vertical="top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10" fillId="4" borderId="3" xfId="0" applyFont="1" applyFill="1" applyBorder="1" applyAlignment="1">
      <alignment horizontal="right" vertical="center"/>
    </xf>
    <xf numFmtId="0" fontId="10" fillId="4" borderId="3" xfId="0" applyFont="1" applyFill="1" applyBorder="1">
      <alignment vertical="center"/>
    </xf>
    <xf numFmtId="0" fontId="10" fillId="4" borderId="3" xfId="0" applyFont="1" applyFill="1" applyBorder="1" applyAlignment="1">
      <alignment vertical="center" wrapText="1"/>
    </xf>
    <xf numFmtId="0" fontId="10" fillId="4" borderId="3" xfId="0" applyFont="1" applyFill="1" applyBorder="1" applyAlignment="1">
      <alignment horizontal="center" vertical="center"/>
    </xf>
    <xf numFmtId="164" fontId="10" fillId="4" borderId="3" xfId="0" applyNumberFormat="1" applyFont="1" applyFill="1" applyBorder="1" applyAlignment="1">
      <alignment horizontal="center" vertical="center"/>
    </xf>
    <xf numFmtId="4" fontId="10" fillId="4" borderId="3" xfId="0" applyNumberFormat="1" applyFont="1" applyFill="1" applyBorder="1" applyAlignment="1">
      <alignment horizontal="center" vertical="center"/>
    </xf>
    <xf numFmtId="0" fontId="10" fillId="4" borderId="0" xfId="0" applyFont="1" applyFill="1">
      <alignment vertical="center"/>
    </xf>
    <xf numFmtId="0" fontId="10" fillId="4" borderId="3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1" xfId="0" applyFont="1" applyFill="1" applyBorder="1" applyAlignment="1">
      <alignment horizontal="right" vertical="center"/>
    </xf>
    <xf numFmtId="0" fontId="0" fillId="2" borderId="1" xfId="0" applyFill="1" applyBorder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7"/>
  <sheetViews>
    <sheetView tabSelected="1" zoomScaleNormal="100" workbookViewId="0">
      <pane ySplit="8" topLeftCell="A66" activePane="bottomLeft" state="frozen"/>
      <selection pane="bottomLeft" activeCell="E76" sqref="E76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2" t="s">
        <v>225</v>
      </c>
      <c r="I1" s="1"/>
      <c r="P1" t="s">
        <v>2</v>
      </c>
    </row>
    <row r="2" spans="1:18" ht="24.95" customHeight="1" x14ac:dyDescent="0.2">
      <c r="B2" s="1"/>
      <c r="C2" s="1"/>
      <c r="D2" s="1"/>
      <c r="E2" s="3" t="s">
        <v>3</v>
      </c>
      <c r="F2" s="1"/>
      <c r="G2" s="1"/>
      <c r="H2" s="2" t="s">
        <v>224</v>
      </c>
      <c r="I2" s="4"/>
      <c r="O2">
        <f>0+O9+O34+O39+O48+O69+O74+O79+O92+O97+O102+O107+O112+O181</f>
        <v>0</v>
      </c>
      <c r="P2" t="s">
        <v>2</v>
      </c>
    </row>
    <row r="3" spans="1:18" ht="15" customHeight="1" x14ac:dyDescent="0.2">
      <c r="A3" t="s">
        <v>4</v>
      </c>
      <c r="B3" s="5" t="s">
        <v>5</v>
      </c>
      <c r="C3" s="52" t="s">
        <v>6</v>
      </c>
      <c r="D3" s="53"/>
      <c r="E3" s="6"/>
      <c r="F3" s="1"/>
      <c r="G3" s="7"/>
      <c r="H3" s="8" t="s">
        <v>223</v>
      </c>
      <c r="I3" s="9">
        <f>0+I9+I34+I39+I48+I69+I74+I79+I92+I97+I102+I107+I112+I181</f>
        <v>0</v>
      </c>
      <c r="O3" t="s">
        <v>7</v>
      </c>
      <c r="P3" t="s">
        <v>8</v>
      </c>
    </row>
    <row r="4" spans="1:18" ht="15" customHeight="1" x14ac:dyDescent="0.2">
      <c r="A4" t="s">
        <v>9</v>
      </c>
      <c r="B4" s="5" t="s">
        <v>10</v>
      </c>
      <c r="C4" s="52" t="s">
        <v>11</v>
      </c>
      <c r="D4" s="53"/>
      <c r="E4" s="6" t="s">
        <v>12</v>
      </c>
      <c r="F4" s="1"/>
      <c r="G4" s="1"/>
      <c r="H4" s="10"/>
      <c r="I4" s="10"/>
      <c r="O4" t="s">
        <v>13</v>
      </c>
      <c r="P4" t="s">
        <v>8</v>
      </c>
    </row>
    <row r="5" spans="1:18" ht="12.75" customHeight="1" x14ac:dyDescent="0.2">
      <c r="A5" t="s">
        <v>14</v>
      </c>
      <c r="B5" s="11" t="s">
        <v>15</v>
      </c>
      <c r="C5" s="54" t="s">
        <v>16</v>
      </c>
      <c r="D5" s="55"/>
      <c r="E5" s="12" t="s">
        <v>17</v>
      </c>
      <c r="F5" s="4"/>
      <c r="G5" s="4"/>
      <c r="H5" s="4"/>
      <c r="I5" s="4"/>
      <c r="O5" t="s">
        <v>18</v>
      </c>
      <c r="P5" t="s">
        <v>8</v>
      </c>
    </row>
    <row r="6" spans="1:18" ht="12.75" customHeight="1" x14ac:dyDescent="0.2">
      <c r="A6" s="51" t="s">
        <v>19</v>
      </c>
      <c r="B6" s="51" t="s">
        <v>20</v>
      </c>
      <c r="C6" s="51" t="s">
        <v>21</v>
      </c>
      <c r="D6" s="51" t="s">
        <v>22</v>
      </c>
      <c r="E6" s="51" t="s">
        <v>23</v>
      </c>
      <c r="F6" s="51" t="s">
        <v>24</v>
      </c>
      <c r="G6" s="51" t="s">
        <v>25</v>
      </c>
      <c r="H6" s="51" t="s">
        <v>26</v>
      </c>
      <c r="I6" s="51"/>
    </row>
    <row r="7" spans="1:18" ht="12.75" customHeight="1" x14ac:dyDescent="0.2">
      <c r="A7" s="51"/>
      <c r="B7" s="51"/>
      <c r="C7" s="51"/>
      <c r="D7" s="51"/>
      <c r="E7" s="51"/>
      <c r="F7" s="51"/>
      <c r="G7" s="51"/>
      <c r="H7" s="13" t="s">
        <v>27</v>
      </c>
      <c r="I7" s="13" t="s">
        <v>28</v>
      </c>
    </row>
    <row r="8" spans="1:18" ht="12.75" customHeight="1" x14ac:dyDescent="0.2">
      <c r="A8" s="13" t="s">
        <v>29</v>
      </c>
      <c r="B8" s="13" t="s">
        <v>30</v>
      </c>
      <c r="C8" s="13" t="s">
        <v>8</v>
      </c>
      <c r="D8" s="13" t="s">
        <v>2</v>
      </c>
      <c r="E8" s="13" t="s">
        <v>31</v>
      </c>
      <c r="F8" s="13" t="s">
        <v>32</v>
      </c>
      <c r="G8" s="13" t="s">
        <v>33</v>
      </c>
      <c r="H8" s="13" t="s">
        <v>34</v>
      </c>
      <c r="I8" s="13" t="s">
        <v>35</v>
      </c>
    </row>
    <row r="9" spans="1:18" ht="12.75" customHeight="1" x14ac:dyDescent="0.2">
      <c r="A9" s="14" t="s">
        <v>36</v>
      </c>
      <c r="B9" s="14"/>
      <c r="C9" s="15" t="s">
        <v>37</v>
      </c>
      <c r="D9" s="14"/>
      <c r="E9" s="16" t="s">
        <v>38</v>
      </c>
      <c r="F9" s="14"/>
      <c r="G9" s="14"/>
      <c r="H9" s="14"/>
      <c r="I9" s="17">
        <f>0+Q9</f>
        <v>0</v>
      </c>
      <c r="O9">
        <f>0+R9</f>
        <v>0</v>
      </c>
      <c r="Q9">
        <f>0+I10+I14+I18+I22+I26+I30</f>
        <v>0</v>
      </c>
      <c r="R9">
        <f>0+O10+O14+O18+O22+O26+O30</f>
        <v>0</v>
      </c>
    </row>
    <row r="10" spans="1:18" ht="25.5" x14ac:dyDescent="0.2">
      <c r="A10" s="18" t="s">
        <v>39</v>
      </c>
      <c r="B10" s="19" t="s">
        <v>30</v>
      </c>
      <c r="C10" s="19" t="s">
        <v>40</v>
      </c>
      <c r="D10" s="18" t="s">
        <v>41</v>
      </c>
      <c r="E10" s="20" t="s">
        <v>42</v>
      </c>
      <c r="F10" s="21" t="s">
        <v>43</v>
      </c>
      <c r="G10" s="22">
        <v>8</v>
      </c>
      <c r="H10" s="23">
        <v>0</v>
      </c>
      <c r="I10" s="23">
        <f>ROUND(ROUND(H10,2)*ROUND(G10,3),2)</f>
        <v>0</v>
      </c>
      <c r="O10">
        <f>(I10*15)/100</f>
        <v>0</v>
      </c>
      <c r="P10" t="s">
        <v>30</v>
      </c>
    </row>
    <row r="11" spans="1:18" ht="25.5" x14ac:dyDescent="0.2">
      <c r="A11" s="24" t="s">
        <v>44</v>
      </c>
      <c r="E11" s="25" t="s">
        <v>42</v>
      </c>
    </row>
    <row r="12" spans="1:18" x14ac:dyDescent="0.2">
      <c r="A12" s="26" t="s">
        <v>45</v>
      </c>
      <c r="E12" s="27" t="s">
        <v>41</v>
      </c>
    </row>
    <row r="13" spans="1:18" ht="38.25" x14ac:dyDescent="0.2">
      <c r="A13" t="s">
        <v>46</v>
      </c>
      <c r="E13" s="25" t="s">
        <v>47</v>
      </c>
    </row>
    <row r="14" spans="1:18" x14ac:dyDescent="0.2">
      <c r="A14" s="18" t="s">
        <v>39</v>
      </c>
      <c r="B14" s="19" t="s">
        <v>8</v>
      </c>
      <c r="C14" s="19" t="s">
        <v>48</v>
      </c>
      <c r="D14" s="18" t="s">
        <v>41</v>
      </c>
      <c r="E14" s="20" t="s">
        <v>49</v>
      </c>
      <c r="F14" s="21" t="s">
        <v>43</v>
      </c>
      <c r="G14" s="22">
        <v>1</v>
      </c>
      <c r="H14" s="23">
        <v>0</v>
      </c>
      <c r="I14" s="23">
        <f>ROUND(ROUND(H14,2)*ROUND(G14,3),2)</f>
        <v>0</v>
      </c>
      <c r="O14">
        <f>(I14*15)/100</f>
        <v>0</v>
      </c>
      <c r="P14" t="s">
        <v>30</v>
      </c>
    </row>
    <row r="15" spans="1:18" x14ac:dyDescent="0.2">
      <c r="A15" s="24" t="s">
        <v>44</v>
      </c>
      <c r="E15" s="25" t="s">
        <v>49</v>
      </c>
    </row>
    <row r="16" spans="1:18" x14ac:dyDescent="0.2">
      <c r="A16" s="26" t="s">
        <v>45</v>
      </c>
      <c r="E16" s="27" t="s">
        <v>41</v>
      </c>
    </row>
    <row r="17" spans="1:16" ht="63.75" x14ac:dyDescent="0.2">
      <c r="A17" t="s">
        <v>46</v>
      </c>
      <c r="E17" s="25" t="s">
        <v>50</v>
      </c>
    </row>
    <row r="18" spans="1:16" x14ac:dyDescent="0.2">
      <c r="A18" s="18" t="s">
        <v>39</v>
      </c>
      <c r="B18" s="19" t="s">
        <v>2</v>
      </c>
      <c r="C18" s="19" t="s">
        <v>51</v>
      </c>
      <c r="D18" s="18" t="s">
        <v>41</v>
      </c>
      <c r="E18" s="20" t="s">
        <v>52</v>
      </c>
      <c r="F18" s="21" t="s">
        <v>43</v>
      </c>
      <c r="G18" s="22">
        <v>1</v>
      </c>
      <c r="H18" s="23">
        <v>0</v>
      </c>
      <c r="I18" s="23">
        <f>ROUND(ROUND(H18,2)*ROUND(G18,3),2)</f>
        <v>0</v>
      </c>
      <c r="O18">
        <f>(I18*15)/100</f>
        <v>0</v>
      </c>
      <c r="P18" t="s">
        <v>30</v>
      </c>
    </row>
    <row r="19" spans="1:16" x14ac:dyDescent="0.2">
      <c r="A19" s="24" t="s">
        <v>44</v>
      </c>
      <c r="E19" s="25" t="s">
        <v>52</v>
      </c>
    </row>
    <row r="20" spans="1:16" x14ac:dyDescent="0.2">
      <c r="A20" s="26" t="s">
        <v>45</v>
      </c>
      <c r="E20" s="27" t="s">
        <v>41</v>
      </c>
    </row>
    <row r="21" spans="1:16" ht="63.75" x14ac:dyDescent="0.2">
      <c r="A21" t="s">
        <v>46</v>
      </c>
      <c r="E21" s="25" t="s">
        <v>53</v>
      </c>
    </row>
    <row r="22" spans="1:16" x14ac:dyDescent="0.2">
      <c r="A22" s="18" t="s">
        <v>39</v>
      </c>
      <c r="B22" s="19" t="s">
        <v>31</v>
      </c>
      <c r="C22" s="19" t="s">
        <v>54</v>
      </c>
      <c r="D22" s="18" t="s">
        <v>41</v>
      </c>
      <c r="E22" s="20" t="s">
        <v>55</v>
      </c>
      <c r="F22" s="21" t="s">
        <v>43</v>
      </c>
      <c r="G22" s="22">
        <v>12</v>
      </c>
      <c r="H22" s="23">
        <v>0</v>
      </c>
      <c r="I22" s="23">
        <f>ROUND(ROUND(H22,2)*ROUND(G22,3),2)</f>
        <v>0</v>
      </c>
      <c r="O22">
        <f>(I22*15)/100</f>
        <v>0</v>
      </c>
      <c r="P22" t="s">
        <v>30</v>
      </c>
    </row>
    <row r="23" spans="1:16" x14ac:dyDescent="0.2">
      <c r="A23" s="24" t="s">
        <v>44</v>
      </c>
      <c r="E23" s="25" t="s">
        <v>55</v>
      </c>
    </row>
    <row r="24" spans="1:16" x14ac:dyDescent="0.2">
      <c r="A24" s="26" t="s">
        <v>45</v>
      </c>
      <c r="E24" s="27" t="s">
        <v>41</v>
      </c>
    </row>
    <row r="25" spans="1:16" ht="38.25" x14ac:dyDescent="0.2">
      <c r="A25" t="s">
        <v>46</v>
      </c>
      <c r="E25" s="25" t="s">
        <v>56</v>
      </c>
    </row>
    <row r="26" spans="1:16" x14ac:dyDescent="0.2">
      <c r="A26" s="18" t="s">
        <v>39</v>
      </c>
      <c r="B26" s="19" t="s">
        <v>32</v>
      </c>
      <c r="C26" s="19" t="s">
        <v>57</v>
      </c>
      <c r="D26" s="18" t="s">
        <v>41</v>
      </c>
      <c r="E26" s="20" t="s">
        <v>58</v>
      </c>
      <c r="F26" s="21" t="s">
        <v>59</v>
      </c>
      <c r="G26" s="22">
        <v>110</v>
      </c>
      <c r="H26" s="23">
        <v>0</v>
      </c>
      <c r="I26" s="23">
        <f>ROUND(ROUND(H26,2)*ROUND(G26,3),2)</f>
        <v>0</v>
      </c>
      <c r="O26">
        <f>(I26*15)/100</f>
        <v>0</v>
      </c>
      <c r="P26" t="s">
        <v>30</v>
      </c>
    </row>
    <row r="27" spans="1:16" x14ac:dyDescent="0.2">
      <c r="A27" s="24" t="s">
        <v>44</v>
      </c>
      <c r="E27" s="25" t="s">
        <v>60</v>
      </c>
    </row>
    <row r="28" spans="1:16" x14ac:dyDescent="0.2">
      <c r="A28" s="26" t="s">
        <v>45</v>
      </c>
      <c r="E28" s="27" t="s">
        <v>41</v>
      </c>
    </row>
    <row r="29" spans="1:16" ht="51" x14ac:dyDescent="0.2">
      <c r="A29" t="s">
        <v>46</v>
      </c>
      <c r="E29" s="25" t="s">
        <v>61</v>
      </c>
    </row>
    <row r="30" spans="1:16" x14ac:dyDescent="0.2">
      <c r="A30" s="18" t="s">
        <v>39</v>
      </c>
      <c r="B30" s="42" t="s">
        <v>33</v>
      </c>
      <c r="C30" s="42" t="s">
        <v>62</v>
      </c>
      <c r="D30" s="43" t="s">
        <v>41</v>
      </c>
      <c r="E30" s="44" t="s">
        <v>63</v>
      </c>
      <c r="F30" s="45" t="s">
        <v>43</v>
      </c>
      <c r="G30" s="46">
        <v>1</v>
      </c>
      <c r="H30" s="47">
        <v>0</v>
      </c>
      <c r="I30" s="47">
        <f>ROUND(ROUND(H30,2)*ROUND(G30,3),2)</f>
        <v>0</v>
      </c>
      <c r="O30">
        <f>(I30*15)/100</f>
        <v>0</v>
      </c>
      <c r="P30" t="s">
        <v>30</v>
      </c>
    </row>
    <row r="31" spans="1:16" x14ac:dyDescent="0.2">
      <c r="A31" s="24" t="s">
        <v>44</v>
      </c>
      <c r="B31" s="48"/>
      <c r="C31" s="48"/>
      <c r="D31" s="48"/>
      <c r="E31" s="49" t="s">
        <v>63</v>
      </c>
      <c r="F31" s="48"/>
      <c r="G31" s="48"/>
      <c r="H31" s="48"/>
      <c r="I31" s="48"/>
    </row>
    <row r="32" spans="1:16" x14ac:dyDescent="0.2">
      <c r="A32" s="26" t="s">
        <v>45</v>
      </c>
      <c r="B32" s="48"/>
      <c r="C32" s="48"/>
      <c r="D32" s="48"/>
      <c r="E32" s="50" t="s">
        <v>41</v>
      </c>
      <c r="F32" s="48"/>
      <c r="G32" s="48"/>
      <c r="H32" s="48"/>
      <c r="I32" s="48"/>
    </row>
    <row r="33" spans="1:18" x14ac:dyDescent="0.2">
      <c r="A33" t="s">
        <v>46</v>
      </c>
      <c r="B33" s="48"/>
      <c r="C33" s="48"/>
      <c r="D33" s="48"/>
      <c r="E33" s="49" t="s">
        <v>41</v>
      </c>
      <c r="F33" s="48"/>
      <c r="G33" s="48"/>
      <c r="H33" s="48"/>
      <c r="I33" s="48"/>
    </row>
    <row r="34" spans="1:18" ht="12.75" customHeight="1" x14ac:dyDescent="0.2">
      <c r="A34" s="4" t="s">
        <v>36</v>
      </c>
      <c r="B34" s="4"/>
      <c r="C34" s="28" t="s">
        <v>8</v>
      </c>
      <c r="D34" s="4"/>
      <c r="E34" s="16" t="s">
        <v>64</v>
      </c>
      <c r="F34" s="4"/>
      <c r="G34" s="4"/>
      <c r="H34" s="4"/>
      <c r="I34" s="29">
        <f>0+Q34</f>
        <v>0</v>
      </c>
      <c r="O34">
        <f>0+R34</f>
        <v>0</v>
      </c>
      <c r="Q34">
        <f>0+I35</f>
        <v>0</v>
      </c>
      <c r="R34">
        <f>0+O35</f>
        <v>0</v>
      </c>
    </row>
    <row r="35" spans="1:18" x14ac:dyDescent="0.2">
      <c r="A35" s="18" t="s">
        <v>39</v>
      </c>
      <c r="B35" s="19" t="s">
        <v>65</v>
      </c>
      <c r="C35" s="19" t="s">
        <v>66</v>
      </c>
      <c r="D35" s="18" t="s">
        <v>41</v>
      </c>
      <c r="E35" s="20" t="s">
        <v>67</v>
      </c>
      <c r="F35" s="21" t="s">
        <v>68</v>
      </c>
      <c r="G35" s="22">
        <v>1.288</v>
      </c>
      <c r="H35" s="23">
        <v>0</v>
      </c>
      <c r="I35" s="23">
        <f>ROUND(ROUND(H35,2)*ROUND(G35,3),2)</f>
        <v>0</v>
      </c>
      <c r="O35">
        <f>(I35*15)/100</f>
        <v>0</v>
      </c>
      <c r="P35" t="s">
        <v>30</v>
      </c>
    </row>
    <row r="36" spans="1:18" x14ac:dyDescent="0.2">
      <c r="A36" s="24" t="s">
        <v>44</v>
      </c>
      <c r="E36" s="25" t="s">
        <v>67</v>
      </c>
    </row>
    <row r="37" spans="1:18" x14ac:dyDescent="0.2">
      <c r="A37" s="26" t="s">
        <v>45</v>
      </c>
      <c r="E37" s="27" t="s">
        <v>69</v>
      </c>
    </row>
    <row r="38" spans="1:18" ht="280.5" x14ac:dyDescent="0.2">
      <c r="A38" t="s">
        <v>46</v>
      </c>
      <c r="E38" s="25" t="s">
        <v>70</v>
      </c>
    </row>
    <row r="39" spans="1:18" ht="12.75" customHeight="1" x14ac:dyDescent="0.2">
      <c r="A39" s="4" t="s">
        <v>36</v>
      </c>
      <c r="B39" s="4"/>
      <c r="C39" s="28" t="s">
        <v>2</v>
      </c>
      <c r="D39" s="4"/>
      <c r="E39" s="16" t="s">
        <v>71</v>
      </c>
      <c r="F39" s="4"/>
      <c r="G39" s="4"/>
      <c r="H39" s="4"/>
      <c r="I39" s="29">
        <f>0+Q39</f>
        <v>0</v>
      </c>
      <c r="O39">
        <f>0+R39</f>
        <v>0</v>
      </c>
      <c r="Q39">
        <f>0+I40+I44</f>
        <v>0</v>
      </c>
      <c r="R39">
        <f>0+O40+O44</f>
        <v>0</v>
      </c>
    </row>
    <row r="40" spans="1:18" x14ac:dyDescent="0.2">
      <c r="A40" s="18" t="s">
        <v>39</v>
      </c>
      <c r="B40" s="19" t="s">
        <v>72</v>
      </c>
      <c r="C40" s="19" t="s">
        <v>73</v>
      </c>
      <c r="D40" s="18" t="s">
        <v>41</v>
      </c>
      <c r="E40" s="20" t="s">
        <v>74</v>
      </c>
      <c r="F40" s="21" t="s">
        <v>68</v>
      </c>
      <c r="G40" s="22">
        <v>0.626</v>
      </c>
      <c r="H40" s="23">
        <v>0</v>
      </c>
      <c r="I40" s="23">
        <f>ROUND(ROUND(H40,2)*ROUND(G40,3),2)</f>
        <v>0</v>
      </c>
      <c r="O40">
        <f>(I40*15)/100</f>
        <v>0</v>
      </c>
      <c r="P40" t="s">
        <v>30</v>
      </c>
    </row>
    <row r="41" spans="1:18" x14ac:dyDescent="0.2">
      <c r="A41" s="24" t="s">
        <v>44</v>
      </c>
      <c r="E41" s="25" t="s">
        <v>74</v>
      </c>
    </row>
    <row r="42" spans="1:18" x14ac:dyDescent="0.2">
      <c r="A42" s="26" t="s">
        <v>45</v>
      </c>
      <c r="E42" s="27" t="s">
        <v>41</v>
      </c>
    </row>
    <row r="43" spans="1:18" ht="38.25" x14ac:dyDescent="0.2">
      <c r="A43" t="s">
        <v>46</v>
      </c>
      <c r="E43" s="25" t="s">
        <v>75</v>
      </c>
    </row>
    <row r="44" spans="1:18" x14ac:dyDescent="0.2">
      <c r="A44" s="18" t="s">
        <v>39</v>
      </c>
      <c r="B44" s="19" t="s">
        <v>34</v>
      </c>
      <c r="C44" s="19" t="s">
        <v>76</v>
      </c>
      <c r="D44" s="18" t="s">
        <v>41</v>
      </c>
      <c r="E44" s="20" t="s">
        <v>77</v>
      </c>
      <c r="F44" s="21" t="s">
        <v>68</v>
      </c>
      <c r="G44" s="22">
        <v>9.0719999999999992</v>
      </c>
      <c r="H44" s="23">
        <v>0</v>
      </c>
      <c r="I44" s="23">
        <f>ROUND(ROUND(H44,2)*ROUND(G44,3),2)</f>
        <v>0</v>
      </c>
      <c r="O44">
        <f>(I44*15)/100</f>
        <v>0</v>
      </c>
      <c r="P44" t="s">
        <v>30</v>
      </c>
    </row>
    <row r="45" spans="1:18" x14ac:dyDescent="0.2">
      <c r="A45" s="24" t="s">
        <v>44</v>
      </c>
      <c r="E45" s="25" t="s">
        <v>77</v>
      </c>
    </row>
    <row r="46" spans="1:18" x14ac:dyDescent="0.2">
      <c r="A46" s="26" t="s">
        <v>45</v>
      </c>
      <c r="E46" s="27" t="s">
        <v>78</v>
      </c>
    </row>
    <row r="47" spans="1:18" ht="38.25" x14ac:dyDescent="0.2">
      <c r="A47" t="s">
        <v>46</v>
      </c>
      <c r="E47" s="25" t="s">
        <v>75</v>
      </c>
    </row>
    <row r="48" spans="1:18" ht="12.75" customHeight="1" x14ac:dyDescent="0.2">
      <c r="A48" s="4" t="s">
        <v>36</v>
      </c>
      <c r="B48" s="4"/>
      <c r="C48" s="28" t="s">
        <v>33</v>
      </c>
      <c r="D48" s="4"/>
      <c r="E48" s="16" t="s">
        <v>79</v>
      </c>
      <c r="F48" s="4"/>
      <c r="G48" s="4"/>
      <c r="H48" s="4"/>
      <c r="I48" s="29">
        <f>0+Q48</f>
        <v>0</v>
      </c>
      <c r="O48">
        <f>0+R48</f>
        <v>0</v>
      </c>
      <c r="Q48">
        <f>0+I49+I53+I57+I61+I65</f>
        <v>0</v>
      </c>
      <c r="R48">
        <f>0+O49+O53+O57+O61+O65</f>
        <v>0</v>
      </c>
    </row>
    <row r="49" spans="1:16" x14ac:dyDescent="0.2">
      <c r="A49" s="18" t="s">
        <v>39</v>
      </c>
      <c r="B49" s="19" t="s">
        <v>35</v>
      </c>
      <c r="C49" s="19" t="s">
        <v>80</v>
      </c>
      <c r="D49" s="18" t="s">
        <v>41</v>
      </c>
      <c r="E49" s="20" t="s">
        <v>81</v>
      </c>
      <c r="F49" s="21" t="s">
        <v>82</v>
      </c>
      <c r="G49" s="22">
        <v>1165.02</v>
      </c>
      <c r="H49" s="23">
        <v>0</v>
      </c>
      <c r="I49" s="23">
        <f>ROUND(ROUND(H49,2)*ROUND(G49,3),2)</f>
        <v>0</v>
      </c>
      <c r="O49">
        <f>(I49*15)/100</f>
        <v>0</v>
      </c>
      <c r="P49" t="s">
        <v>30</v>
      </c>
    </row>
    <row r="50" spans="1:16" x14ac:dyDescent="0.2">
      <c r="A50" s="24" t="s">
        <v>44</v>
      </c>
      <c r="E50" s="25" t="s">
        <v>81</v>
      </c>
    </row>
    <row r="51" spans="1:16" x14ac:dyDescent="0.2">
      <c r="A51" s="26" t="s">
        <v>45</v>
      </c>
      <c r="E51" s="30" t="s">
        <v>83</v>
      </c>
    </row>
    <row r="52" spans="1:16" ht="51" x14ac:dyDescent="0.2">
      <c r="A52" t="s">
        <v>46</v>
      </c>
      <c r="E52" s="25" t="s">
        <v>84</v>
      </c>
    </row>
    <row r="53" spans="1:16" x14ac:dyDescent="0.2">
      <c r="A53" s="18" t="s">
        <v>39</v>
      </c>
      <c r="B53" s="19" t="s">
        <v>85</v>
      </c>
      <c r="C53" s="19" t="s">
        <v>86</v>
      </c>
      <c r="D53" s="18" t="s">
        <v>41</v>
      </c>
      <c r="E53" s="20" t="s">
        <v>87</v>
      </c>
      <c r="F53" s="21" t="s">
        <v>82</v>
      </c>
      <c r="G53" s="22">
        <v>1388.04</v>
      </c>
      <c r="H53" s="23">
        <v>0</v>
      </c>
      <c r="I53" s="23">
        <f>ROUND(ROUND(H53,2)*ROUND(G53,3),2)</f>
        <v>0</v>
      </c>
      <c r="O53">
        <f>(I53*15)/100</f>
        <v>0</v>
      </c>
      <c r="P53" t="s">
        <v>30</v>
      </c>
    </row>
    <row r="54" spans="1:16" x14ac:dyDescent="0.2">
      <c r="A54" s="24" t="s">
        <v>44</v>
      </c>
      <c r="E54" s="25" t="s">
        <v>87</v>
      </c>
    </row>
    <row r="55" spans="1:16" x14ac:dyDescent="0.2">
      <c r="A55" s="26" t="s">
        <v>45</v>
      </c>
      <c r="E55" s="27" t="s">
        <v>88</v>
      </c>
    </row>
    <row r="56" spans="1:16" ht="51" x14ac:dyDescent="0.2">
      <c r="A56" t="s">
        <v>46</v>
      </c>
      <c r="E56" s="25" t="s">
        <v>84</v>
      </c>
    </row>
    <row r="57" spans="1:16" x14ac:dyDescent="0.2">
      <c r="A57" s="18" t="s">
        <v>39</v>
      </c>
      <c r="B57" s="19" t="s">
        <v>89</v>
      </c>
      <c r="C57" s="19" t="s">
        <v>90</v>
      </c>
      <c r="D57" s="18" t="s">
        <v>41</v>
      </c>
      <c r="E57" s="20" t="s">
        <v>91</v>
      </c>
      <c r="F57" s="21" t="s">
        <v>82</v>
      </c>
      <c r="G57" s="22">
        <v>5.6</v>
      </c>
      <c r="H57" s="23">
        <v>0</v>
      </c>
      <c r="I57" s="23">
        <f>ROUND(ROUND(H57,2)*ROUND(G57,3),2)</f>
        <v>0</v>
      </c>
      <c r="O57">
        <f>(I57*15)/100</f>
        <v>0</v>
      </c>
      <c r="P57" t="s">
        <v>30</v>
      </c>
    </row>
    <row r="58" spans="1:16" x14ac:dyDescent="0.2">
      <c r="A58" s="24" t="s">
        <v>44</v>
      </c>
      <c r="E58" s="25" t="s">
        <v>91</v>
      </c>
    </row>
    <row r="59" spans="1:16" x14ac:dyDescent="0.2">
      <c r="A59" s="26" t="s">
        <v>45</v>
      </c>
      <c r="E59" s="27" t="s">
        <v>92</v>
      </c>
    </row>
    <row r="60" spans="1:16" ht="76.5" x14ac:dyDescent="0.2">
      <c r="A60" t="s">
        <v>46</v>
      </c>
      <c r="E60" s="25" t="s">
        <v>93</v>
      </c>
    </row>
    <row r="61" spans="1:16" x14ac:dyDescent="0.2">
      <c r="A61" s="18" t="s">
        <v>39</v>
      </c>
      <c r="B61" s="19" t="s">
        <v>94</v>
      </c>
      <c r="C61" s="19" t="s">
        <v>95</v>
      </c>
      <c r="D61" s="18" t="s">
        <v>41</v>
      </c>
      <c r="E61" s="20" t="s">
        <v>96</v>
      </c>
      <c r="F61" s="21" t="s">
        <v>82</v>
      </c>
      <c r="G61" s="22">
        <v>3.302</v>
      </c>
      <c r="H61" s="23">
        <v>0</v>
      </c>
      <c r="I61" s="23">
        <f>ROUND(ROUND(H61,2)*ROUND(G61,3),2)</f>
        <v>0</v>
      </c>
      <c r="O61">
        <f>(I61*15)/100</f>
        <v>0</v>
      </c>
      <c r="P61" t="s">
        <v>30</v>
      </c>
    </row>
    <row r="62" spans="1:16" x14ac:dyDescent="0.2">
      <c r="A62" s="24" t="s">
        <v>44</v>
      </c>
      <c r="E62" s="25" t="s">
        <v>96</v>
      </c>
    </row>
    <row r="63" spans="1:16" x14ac:dyDescent="0.2">
      <c r="A63" s="26" t="s">
        <v>45</v>
      </c>
      <c r="E63" s="27" t="s">
        <v>97</v>
      </c>
    </row>
    <row r="64" spans="1:16" ht="76.5" x14ac:dyDescent="0.2">
      <c r="A64" t="s">
        <v>46</v>
      </c>
      <c r="E64" s="25" t="s">
        <v>93</v>
      </c>
    </row>
    <row r="65" spans="1:18" x14ac:dyDescent="0.2">
      <c r="A65" s="18" t="s">
        <v>39</v>
      </c>
      <c r="B65" s="19" t="s">
        <v>98</v>
      </c>
      <c r="C65" s="19" t="s">
        <v>99</v>
      </c>
      <c r="D65" s="18" t="s">
        <v>41</v>
      </c>
      <c r="E65" s="20" t="s">
        <v>100</v>
      </c>
      <c r="F65" s="21" t="s">
        <v>82</v>
      </c>
      <c r="G65" s="22">
        <v>3.2</v>
      </c>
      <c r="H65" s="23">
        <v>0</v>
      </c>
      <c r="I65" s="23">
        <f>ROUND(ROUND(H65,2)*ROUND(G65,3),2)</f>
        <v>0</v>
      </c>
      <c r="O65">
        <f>(I65*15)/100</f>
        <v>0</v>
      </c>
      <c r="P65" t="s">
        <v>30</v>
      </c>
    </row>
    <row r="66" spans="1:18" x14ac:dyDescent="0.2">
      <c r="A66" s="24" t="s">
        <v>44</v>
      </c>
      <c r="E66" s="25" t="s">
        <v>100</v>
      </c>
    </row>
    <row r="67" spans="1:18" x14ac:dyDescent="0.2">
      <c r="A67" s="26" t="s">
        <v>45</v>
      </c>
      <c r="E67" s="27" t="s">
        <v>101</v>
      </c>
    </row>
    <row r="68" spans="1:18" ht="89.25" x14ac:dyDescent="0.2">
      <c r="A68" t="s">
        <v>46</v>
      </c>
      <c r="E68" s="25" t="s">
        <v>102</v>
      </c>
    </row>
    <row r="69" spans="1:18" ht="12.75" customHeight="1" x14ac:dyDescent="0.2">
      <c r="A69" s="4" t="s">
        <v>36</v>
      </c>
      <c r="B69" s="4"/>
      <c r="C69" s="28" t="s">
        <v>103</v>
      </c>
      <c r="D69" s="4"/>
      <c r="E69" s="16" t="s">
        <v>104</v>
      </c>
      <c r="F69" s="4"/>
      <c r="G69" s="4"/>
      <c r="H69" s="4"/>
      <c r="I69" s="29">
        <f>0+Q69</f>
        <v>0</v>
      </c>
      <c r="O69">
        <f>0+R69</f>
        <v>0</v>
      </c>
      <c r="Q69">
        <f>0+I70</f>
        <v>0</v>
      </c>
      <c r="R69">
        <f>0+O70</f>
        <v>0</v>
      </c>
    </row>
    <row r="70" spans="1:18" x14ac:dyDescent="0.2">
      <c r="A70" s="18" t="s">
        <v>39</v>
      </c>
      <c r="B70" s="42" t="s">
        <v>105</v>
      </c>
      <c r="C70" s="42" t="s">
        <v>106</v>
      </c>
      <c r="D70" s="43" t="s">
        <v>41</v>
      </c>
      <c r="E70" s="44" t="s">
        <v>107</v>
      </c>
      <c r="F70" s="45" t="s">
        <v>43</v>
      </c>
      <c r="G70" s="46">
        <v>1</v>
      </c>
      <c r="H70" s="47">
        <v>0</v>
      </c>
      <c r="I70" s="47">
        <f>ROUND(ROUND(H70,2)*ROUND(G70,3),2)</f>
        <v>0</v>
      </c>
      <c r="O70">
        <f>(I70*15)/100</f>
        <v>0</v>
      </c>
      <c r="P70" t="s">
        <v>30</v>
      </c>
    </row>
    <row r="71" spans="1:18" x14ac:dyDescent="0.2">
      <c r="A71" s="24" t="s">
        <v>44</v>
      </c>
      <c r="B71" s="48"/>
      <c r="C71" s="48"/>
      <c r="D71" s="48"/>
      <c r="E71" s="49" t="s">
        <v>107</v>
      </c>
      <c r="F71" s="48"/>
      <c r="G71" s="48"/>
      <c r="H71" s="48"/>
      <c r="I71" s="48"/>
    </row>
    <row r="72" spans="1:18" x14ac:dyDescent="0.2">
      <c r="A72" s="26" t="s">
        <v>45</v>
      </c>
      <c r="B72" s="48"/>
      <c r="C72" s="48"/>
      <c r="D72" s="48"/>
      <c r="E72" s="50" t="s">
        <v>41</v>
      </c>
      <c r="F72" s="48"/>
      <c r="G72" s="48"/>
      <c r="H72" s="48"/>
      <c r="I72" s="48"/>
    </row>
    <row r="73" spans="1:18" x14ac:dyDescent="0.2">
      <c r="A73" t="s">
        <v>46</v>
      </c>
      <c r="B73" s="48"/>
      <c r="C73" s="48"/>
      <c r="D73" s="48"/>
      <c r="E73" s="49" t="s">
        <v>41</v>
      </c>
      <c r="F73" s="48"/>
      <c r="G73" s="48"/>
      <c r="H73" s="48"/>
      <c r="I73" s="48"/>
    </row>
    <row r="74" spans="1:18" ht="12.75" customHeight="1" x14ac:dyDescent="0.2">
      <c r="A74" s="4" t="s">
        <v>36</v>
      </c>
      <c r="B74" s="4"/>
      <c r="C74" s="28" t="s">
        <v>108</v>
      </c>
      <c r="D74" s="4"/>
      <c r="E74" s="16" t="s">
        <v>109</v>
      </c>
      <c r="F74" s="4"/>
      <c r="G74" s="4"/>
      <c r="H74" s="4"/>
      <c r="I74" s="29">
        <f>0+Q74</f>
        <v>0</v>
      </c>
      <c r="O74">
        <f>0+R74</f>
        <v>0</v>
      </c>
      <c r="Q74">
        <f>0+I75</f>
        <v>0</v>
      </c>
      <c r="R74">
        <f>0+O75</f>
        <v>0</v>
      </c>
    </row>
    <row r="75" spans="1:18" x14ac:dyDescent="0.2">
      <c r="A75" s="18" t="s">
        <v>39</v>
      </c>
      <c r="B75" s="42" t="s">
        <v>110</v>
      </c>
      <c r="C75" s="42" t="s">
        <v>111</v>
      </c>
      <c r="D75" s="43" t="s">
        <v>41</v>
      </c>
      <c r="E75" s="44" t="s">
        <v>112</v>
      </c>
      <c r="F75" s="45" t="s">
        <v>43</v>
      </c>
      <c r="G75" s="46">
        <v>1</v>
      </c>
      <c r="H75" s="47">
        <v>0</v>
      </c>
      <c r="I75" s="47">
        <f>ROUND(ROUND(H75,2)*ROUND(G75,3),2)</f>
        <v>0</v>
      </c>
      <c r="O75">
        <f>(I75*15)/100</f>
        <v>0</v>
      </c>
      <c r="P75" t="s">
        <v>30</v>
      </c>
    </row>
    <row r="76" spans="1:18" x14ac:dyDescent="0.2">
      <c r="A76" s="24" t="s">
        <v>44</v>
      </c>
      <c r="B76" s="48"/>
      <c r="C76" s="48"/>
      <c r="D76" s="48"/>
      <c r="E76" s="49" t="s">
        <v>112</v>
      </c>
      <c r="F76" s="48"/>
      <c r="G76" s="48"/>
      <c r="H76" s="48"/>
      <c r="I76" s="48"/>
    </row>
    <row r="77" spans="1:18" x14ac:dyDescent="0.2">
      <c r="A77" s="26" t="s">
        <v>45</v>
      </c>
      <c r="B77" s="48"/>
      <c r="C77" s="48"/>
      <c r="D77" s="48"/>
      <c r="E77" s="50" t="s">
        <v>41</v>
      </c>
      <c r="F77" s="48"/>
      <c r="G77" s="48"/>
      <c r="H77" s="48"/>
      <c r="I77" s="48"/>
    </row>
    <row r="78" spans="1:18" x14ac:dyDescent="0.2">
      <c r="A78" t="s">
        <v>46</v>
      </c>
      <c r="B78" s="48"/>
      <c r="C78" s="48"/>
      <c r="D78" s="48"/>
      <c r="E78" s="49" t="s">
        <v>41</v>
      </c>
      <c r="F78" s="48"/>
      <c r="G78" s="48"/>
      <c r="H78" s="48"/>
      <c r="I78" s="48"/>
    </row>
    <row r="79" spans="1:18" ht="12.75" customHeight="1" x14ac:dyDescent="0.2">
      <c r="A79" s="4" t="s">
        <v>36</v>
      </c>
      <c r="B79" s="4"/>
      <c r="C79" s="28" t="s">
        <v>113</v>
      </c>
      <c r="D79" s="4"/>
      <c r="E79" s="16" t="s">
        <v>114</v>
      </c>
      <c r="F79" s="4"/>
      <c r="G79" s="4"/>
      <c r="H79" s="4"/>
      <c r="I79" s="29">
        <f>0+Q79</f>
        <v>0</v>
      </c>
      <c r="O79">
        <f>0+R79</f>
        <v>0</v>
      </c>
      <c r="Q79">
        <f>0+I80+I84+I88</f>
        <v>0</v>
      </c>
      <c r="R79">
        <f>0+O80+O84+O88</f>
        <v>0</v>
      </c>
    </row>
    <row r="80" spans="1:18" x14ac:dyDescent="0.2">
      <c r="A80" s="18" t="s">
        <v>39</v>
      </c>
      <c r="B80" s="19" t="s">
        <v>115</v>
      </c>
      <c r="C80" s="19" t="s">
        <v>116</v>
      </c>
      <c r="D80" s="18" t="s">
        <v>41</v>
      </c>
      <c r="E80" s="20" t="s">
        <v>117</v>
      </c>
      <c r="F80" s="21" t="s">
        <v>82</v>
      </c>
      <c r="G80" s="22">
        <v>102.5</v>
      </c>
      <c r="H80" s="23">
        <v>0</v>
      </c>
      <c r="I80" s="23">
        <f>ROUND(ROUND(H80,2)*ROUND(G80,3),2)</f>
        <v>0</v>
      </c>
      <c r="O80">
        <f>(I80*15)/100</f>
        <v>0</v>
      </c>
      <c r="P80" t="s">
        <v>30</v>
      </c>
    </row>
    <row r="81" spans="1:18" x14ac:dyDescent="0.2">
      <c r="A81" s="24" t="s">
        <v>44</v>
      </c>
      <c r="E81" s="25" t="s">
        <v>117</v>
      </c>
    </row>
    <row r="82" spans="1:18" x14ac:dyDescent="0.2">
      <c r="A82" s="26" t="s">
        <v>45</v>
      </c>
      <c r="E82" s="27" t="s">
        <v>41</v>
      </c>
    </row>
    <row r="83" spans="1:18" x14ac:dyDescent="0.2">
      <c r="A83" t="s">
        <v>46</v>
      </c>
      <c r="E83" s="25" t="s">
        <v>41</v>
      </c>
    </row>
    <row r="84" spans="1:18" x14ac:dyDescent="0.2">
      <c r="A84" s="18" t="s">
        <v>39</v>
      </c>
      <c r="B84" s="19" t="s">
        <v>118</v>
      </c>
      <c r="C84" s="19" t="s">
        <v>119</v>
      </c>
      <c r="D84" s="18" t="s">
        <v>41</v>
      </c>
      <c r="E84" s="20" t="s">
        <v>120</v>
      </c>
      <c r="F84" s="21" t="s">
        <v>82</v>
      </c>
      <c r="G84" s="22">
        <v>6</v>
      </c>
      <c r="H84" s="23">
        <v>0</v>
      </c>
      <c r="I84" s="23">
        <f>ROUND(ROUND(H84,2)*ROUND(G84,3),2)</f>
        <v>0</v>
      </c>
      <c r="O84">
        <f>(I84*15)/100</f>
        <v>0</v>
      </c>
      <c r="P84" t="s">
        <v>30</v>
      </c>
    </row>
    <row r="85" spans="1:18" x14ac:dyDescent="0.2">
      <c r="A85" s="24" t="s">
        <v>44</v>
      </c>
      <c r="E85" s="25" t="s">
        <v>117</v>
      </c>
    </row>
    <row r="86" spans="1:18" x14ac:dyDescent="0.2">
      <c r="A86" s="26" t="s">
        <v>45</v>
      </c>
      <c r="E86" s="27" t="s">
        <v>41</v>
      </c>
    </row>
    <row r="87" spans="1:18" x14ac:dyDescent="0.2">
      <c r="A87" t="s">
        <v>46</v>
      </c>
      <c r="E87" s="25" t="s">
        <v>41</v>
      </c>
    </row>
    <row r="88" spans="1:18" x14ac:dyDescent="0.2">
      <c r="A88" s="18" t="s">
        <v>39</v>
      </c>
      <c r="B88" s="19" t="s">
        <v>121</v>
      </c>
      <c r="C88" s="19" t="s">
        <v>122</v>
      </c>
      <c r="D88" s="18" t="s">
        <v>41</v>
      </c>
      <c r="E88" s="20" t="s">
        <v>123</v>
      </c>
      <c r="F88" s="21" t="s">
        <v>43</v>
      </c>
      <c r="G88" s="22">
        <v>1</v>
      </c>
      <c r="H88" s="23">
        <v>0</v>
      </c>
      <c r="I88" s="23">
        <f>ROUND(ROUND(H88,2)*ROUND(G88,3),2)</f>
        <v>0</v>
      </c>
      <c r="O88">
        <f>(I88*15)/100</f>
        <v>0</v>
      </c>
      <c r="P88" t="s">
        <v>30</v>
      </c>
    </row>
    <row r="89" spans="1:18" x14ac:dyDescent="0.2">
      <c r="A89" s="24" t="s">
        <v>44</v>
      </c>
      <c r="E89" s="25" t="s">
        <v>117</v>
      </c>
    </row>
    <row r="90" spans="1:18" x14ac:dyDescent="0.2">
      <c r="A90" s="26" t="s">
        <v>45</v>
      </c>
      <c r="E90" s="27" t="s">
        <v>41</v>
      </c>
    </row>
    <row r="91" spans="1:18" x14ac:dyDescent="0.2">
      <c r="A91" t="s">
        <v>46</v>
      </c>
      <c r="E91" s="25" t="s">
        <v>41</v>
      </c>
    </row>
    <row r="92" spans="1:18" ht="12.75" customHeight="1" x14ac:dyDescent="0.2">
      <c r="A92" s="4" t="s">
        <v>36</v>
      </c>
      <c r="B92" s="4"/>
      <c r="C92" s="28" t="s">
        <v>124</v>
      </c>
      <c r="D92" s="4"/>
      <c r="E92" s="16" t="s">
        <v>125</v>
      </c>
      <c r="F92" s="4"/>
      <c r="G92" s="4"/>
      <c r="H92" s="4"/>
      <c r="I92" s="29">
        <f>0+Q92</f>
        <v>0</v>
      </c>
      <c r="O92">
        <f>0+R92</f>
        <v>0</v>
      </c>
      <c r="Q92">
        <f>0+I93</f>
        <v>0</v>
      </c>
      <c r="R92">
        <f>0+O93</f>
        <v>0</v>
      </c>
    </row>
    <row r="93" spans="1:18" x14ac:dyDescent="0.2">
      <c r="A93" s="18" t="s">
        <v>39</v>
      </c>
      <c r="B93" s="42" t="s">
        <v>126</v>
      </c>
      <c r="C93" s="42" t="s">
        <v>127</v>
      </c>
      <c r="D93" s="43" t="s">
        <v>41</v>
      </c>
      <c r="E93" s="44" t="s">
        <v>128</v>
      </c>
      <c r="F93" s="45" t="s">
        <v>43</v>
      </c>
      <c r="G93" s="46">
        <v>1</v>
      </c>
      <c r="H93" s="47">
        <v>0</v>
      </c>
      <c r="I93" s="47">
        <f>ROUND(ROUND(H93,2)*ROUND(G93,3),2)</f>
        <v>0</v>
      </c>
      <c r="O93">
        <f>(I93*15)/100</f>
        <v>0</v>
      </c>
      <c r="P93" t="s">
        <v>30</v>
      </c>
    </row>
    <row r="94" spans="1:18" x14ac:dyDescent="0.2">
      <c r="A94" s="24" t="s">
        <v>44</v>
      </c>
      <c r="B94" s="48"/>
      <c r="C94" s="48"/>
      <c r="D94" s="48"/>
      <c r="E94" s="49" t="s">
        <v>128</v>
      </c>
      <c r="F94" s="48"/>
      <c r="G94" s="48"/>
      <c r="H94" s="48"/>
      <c r="I94" s="48"/>
    </row>
    <row r="95" spans="1:18" x14ac:dyDescent="0.2">
      <c r="A95" s="26" t="s">
        <v>45</v>
      </c>
      <c r="B95" s="48"/>
      <c r="C95" s="48"/>
      <c r="D95" s="48"/>
      <c r="E95" s="50" t="s">
        <v>41</v>
      </c>
      <c r="F95" s="48"/>
      <c r="G95" s="48"/>
      <c r="H95" s="48"/>
      <c r="I95" s="48"/>
    </row>
    <row r="96" spans="1:18" x14ac:dyDescent="0.2">
      <c r="A96" t="s">
        <v>46</v>
      </c>
      <c r="B96" s="48"/>
      <c r="C96" s="48"/>
      <c r="D96" s="48"/>
      <c r="E96" s="49" t="s">
        <v>41</v>
      </c>
      <c r="F96" s="48"/>
      <c r="G96" s="48"/>
      <c r="H96" s="48"/>
      <c r="I96" s="48"/>
    </row>
    <row r="97" spans="1:18" ht="12.75" customHeight="1" x14ac:dyDescent="0.2">
      <c r="A97" s="4" t="s">
        <v>36</v>
      </c>
      <c r="B97" s="4"/>
      <c r="C97" s="28" t="s">
        <v>129</v>
      </c>
      <c r="D97" s="4"/>
      <c r="E97" s="16" t="s">
        <v>130</v>
      </c>
      <c r="F97" s="4"/>
      <c r="G97" s="4"/>
      <c r="H97" s="4"/>
      <c r="I97" s="29">
        <f>0+Q97</f>
        <v>0</v>
      </c>
      <c r="O97">
        <f>0+R97</f>
        <v>0</v>
      </c>
      <c r="Q97">
        <f>0+I98</f>
        <v>0</v>
      </c>
      <c r="R97">
        <f>0+O98</f>
        <v>0</v>
      </c>
    </row>
    <row r="98" spans="1:18" x14ac:dyDescent="0.2">
      <c r="A98" s="18" t="s">
        <v>39</v>
      </c>
      <c r="B98" s="19" t="s">
        <v>131</v>
      </c>
      <c r="C98" s="19" t="s">
        <v>132</v>
      </c>
      <c r="D98" s="18" t="s">
        <v>41</v>
      </c>
      <c r="E98" s="20" t="s">
        <v>133</v>
      </c>
      <c r="F98" s="21" t="s">
        <v>82</v>
      </c>
      <c r="G98" s="22">
        <v>239.24</v>
      </c>
      <c r="H98" s="23">
        <v>0</v>
      </c>
      <c r="I98" s="23">
        <f>ROUND(ROUND(H98,2)*ROUND(G98,3),2)</f>
        <v>0</v>
      </c>
      <c r="O98">
        <f>(I98*15)/100</f>
        <v>0</v>
      </c>
      <c r="P98" t="s">
        <v>30</v>
      </c>
    </row>
    <row r="99" spans="1:18" x14ac:dyDescent="0.2">
      <c r="A99" s="24" t="s">
        <v>44</v>
      </c>
      <c r="E99" s="25" t="s">
        <v>133</v>
      </c>
    </row>
    <row r="100" spans="1:18" x14ac:dyDescent="0.2">
      <c r="A100" s="26" t="s">
        <v>45</v>
      </c>
      <c r="E100" s="27" t="s">
        <v>41</v>
      </c>
    </row>
    <row r="101" spans="1:18" ht="38.25" x14ac:dyDescent="0.2">
      <c r="A101" t="s">
        <v>46</v>
      </c>
      <c r="E101" s="25" t="s">
        <v>134</v>
      </c>
    </row>
    <row r="102" spans="1:18" ht="12.75" customHeight="1" x14ac:dyDescent="0.2">
      <c r="A102" s="4" t="s">
        <v>36</v>
      </c>
      <c r="B102" s="4"/>
      <c r="C102" s="28" t="s">
        <v>135</v>
      </c>
      <c r="D102" s="4"/>
      <c r="E102" s="16" t="s">
        <v>136</v>
      </c>
      <c r="F102" s="4"/>
      <c r="G102" s="4"/>
      <c r="H102" s="4"/>
      <c r="I102" s="29">
        <f>0+Q102</f>
        <v>0</v>
      </c>
      <c r="O102">
        <f>0+R102</f>
        <v>0</v>
      </c>
      <c r="Q102">
        <f>0+I103</f>
        <v>0</v>
      </c>
      <c r="R102">
        <f>0+O103</f>
        <v>0</v>
      </c>
    </row>
    <row r="103" spans="1:18" x14ac:dyDescent="0.2">
      <c r="A103" s="18" t="s">
        <v>39</v>
      </c>
      <c r="B103" s="19" t="s">
        <v>137</v>
      </c>
      <c r="C103" s="19" t="s">
        <v>138</v>
      </c>
      <c r="D103" s="18" t="s">
        <v>41</v>
      </c>
      <c r="E103" s="20" t="s">
        <v>139</v>
      </c>
      <c r="F103" s="21" t="s">
        <v>82</v>
      </c>
      <c r="G103" s="22">
        <v>1378.04</v>
      </c>
      <c r="H103" s="23">
        <v>0</v>
      </c>
      <c r="I103" s="23">
        <f>ROUND(ROUND(H103,2)*ROUND(G103,3),2)</f>
        <v>0</v>
      </c>
      <c r="O103">
        <f>(I103*15)/100</f>
        <v>0</v>
      </c>
      <c r="P103" t="s">
        <v>30</v>
      </c>
    </row>
    <row r="104" spans="1:18" x14ac:dyDescent="0.2">
      <c r="A104" s="24" t="s">
        <v>44</v>
      </c>
      <c r="E104" s="25" t="s">
        <v>139</v>
      </c>
    </row>
    <row r="105" spans="1:18" x14ac:dyDescent="0.2">
      <c r="A105" s="26" t="s">
        <v>45</v>
      </c>
      <c r="E105" s="27" t="s">
        <v>41</v>
      </c>
    </row>
    <row r="106" spans="1:18" ht="38.25" x14ac:dyDescent="0.2">
      <c r="A106" t="s">
        <v>46</v>
      </c>
      <c r="E106" s="25" t="s">
        <v>140</v>
      </c>
    </row>
    <row r="107" spans="1:18" ht="12.75" customHeight="1" x14ac:dyDescent="0.2">
      <c r="A107" s="4" t="s">
        <v>36</v>
      </c>
      <c r="B107" s="4"/>
      <c r="C107" s="28" t="s">
        <v>72</v>
      </c>
      <c r="D107" s="4"/>
      <c r="E107" s="16" t="s">
        <v>141</v>
      </c>
      <c r="F107" s="4"/>
      <c r="G107" s="4"/>
      <c r="H107" s="4"/>
      <c r="I107" s="29">
        <f>0+Q107</f>
        <v>0</v>
      </c>
      <c r="O107">
        <f>0+R107</f>
        <v>0</v>
      </c>
      <c r="Q107">
        <f>0+I108</f>
        <v>0</v>
      </c>
      <c r="R107">
        <f>0+O108</f>
        <v>0</v>
      </c>
    </row>
    <row r="108" spans="1:18" x14ac:dyDescent="0.2">
      <c r="A108" s="18" t="s">
        <v>39</v>
      </c>
      <c r="B108" s="19" t="s">
        <v>142</v>
      </c>
      <c r="C108" s="19" t="s">
        <v>143</v>
      </c>
      <c r="D108" s="18" t="s">
        <v>41</v>
      </c>
      <c r="E108" s="20" t="s">
        <v>144</v>
      </c>
      <c r="F108" s="21" t="s">
        <v>43</v>
      </c>
      <c r="G108" s="22">
        <v>1</v>
      </c>
      <c r="H108" s="23">
        <v>0</v>
      </c>
      <c r="I108" s="23">
        <f>ROUND(ROUND(H108,2)*ROUND(G108,3),2)</f>
        <v>0</v>
      </c>
      <c r="O108">
        <f>(I108*15)/100</f>
        <v>0</v>
      </c>
      <c r="P108" t="s">
        <v>30</v>
      </c>
    </row>
    <row r="109" spans="1:18" x14ac:dyDescent="0.2">
      <c r="A109" s="24" t="s">
        <v>44</v>
      </c>
      <c r="E109" s="25" t="s">
        <v>144</v>
      </c>
    </row>
    <row r="110" spans="1:18" x14ac:dyDescent="0.2">
      <c r="A110" s="26" t="s">
        <v>45</v>
      </c>
      <c r="E110" s="27" t="s">
        <v>41</v>
      </c>
    </row>
    <row r="111" spans="1:18" ht="165.75" x14ac:dyDescent="0.2">
      <c r="A111" t="s">
        <v>46</v>
      </c>
      <c r="E111" s="25" t="s">
        <v>145</v>
      </c>
    </row>
    <row r="112" spans="1:18" ht="12.75" customHeight="1" x14ac:dyDescent="0.2">
      <c r="A112" s="4" t="s">
        <v>36</v>
      </c>
      <c r="B112" s="4"/>
      <c r="C112" s="28" t="s">
        <v>34</v>
      </c>
      <c r="D112" s="4"/>
      <c r="E112" s="16" t="s">
        <v>146</v>
      </c>
      <c r="F112" s="4"/>
      <c r="G112" s="4"/>
      <c r="H112" s="4"/>
      <c r="I112" s="29">
        <f>0+Q112</f>
        <v>0</v>
      </c>
      <c r="O112">
        <f>0+R112</f>
        <v>0</v>
      </c>
      <c r="Q112">
        <f>0+I113+I117+I121+I125+I129+I133+I137+I141+I145+I149+I153+I157+I161+I165+I169+I173+I177</f>
        <v>0</v>
      </c>
      <c r="R112">
        <f>0+O113+O117+O121+O125+O129+O133+O137+O141+O145+O149+O153+O157+O161+O165+O169+O173+O177</f>
        <v>0</v>
      </c>
    </row>
    <row r="113" spans="1:16" s="37" customFormat="1" x14ac:dyDescent="0.2">
      <c r="A113" s="31" t="s">
        <v>39</v>
      </c>
      <c r="B113" s="32" t="s">
        <v>147</v>
      </c>
      <c r="C113" s="32" t="s">
        <v>148</v>
      </c>
      <c r="D113" s="31" t="s">
        <v>41</v>
      </c>
      <c r="E113" s="33" t="s">
        <v>149</v>
      </c>
      <c r="F113" s="34" t="s">
        <v>150</v>
      </c>
      <c r="G113" s="35">
        <v>94.5</v>
      </c>
      <c r="H113" s="36">
        <v>0</v>
      </c>
      <c r="I113" s="36">
        <f>ROUND(ROUND(H113,2)*ROUND(G113,3),2)</f>
        <v>0</v>
      </c>
      <c r="O113" s="37">
        <f>(I113*15)/100</f>
        <v>0</v>
      </c>
      <c r="P113" s="37" t="s">
        <v>30</v>
      </c>
    </row>
    <row r="114" spans="1:16" s="37" customFormat="1" x14ac:dyDescent="0.2">
      <c r="A114" s="38" t="s">
        <v>44</v>
      </c>
      <c r="E114" s="39" t="s">
        <v>149</v>
      </c>
    </row>
    <row r="115" spans="1:16" s="37" customFormat="1" ht="25.5" x14ac:dyDescent="0.2">
      <c r="A115" s="40" t="s">
        <v>45</v>
      </c>
      <c r="E115" s="27" t="s">
        <v>151</v>
      </c>
    </row>
    <row r="116" spans="1:16" x14ac:dyDescent="0.2">
      <c r="A116" s="26"/>
      <c r="E116" s="27"/>
    </row>
    <row r="117" spans="1:16" x14ac:dyDescent="0.2">
      <c r="A117" s="18" t="s">
        <v>39</v>
      </c>
      <c r="B117" s="19" t="s">
        <v>152</v>
      </c>
      <c r="C117" s="19" t="s">
        <v>153</v>
      </c>
      <c r="D117" s="18" t="s">
        <v>41</v>
      </c>
      <c r="E117" s="20" t="s">
        <v>154</v>
      </c>
      <c r="F117" s="21" t="s">
        <v>43</v>
      </c>
      <c r="G117" s="22">
        <v>1</v>
      </c>
      <c r="H117" s="23">
        <v>0</v>
      </c>
      <c r="I117" s="23">
        <f>ROUND(ROUND(H117,2)*ROUND(G117,3),2)</f>
        <v>0</v>
      </c>
      <c r="O117">
        <f>(I117*15)/100</f>
        <v>0</v>
      </c>
      <c r="P117" t="s">
        <v>30</v>
      </c>
    </row>
    <row r="118" spans="1:16" x14ac:dyDescent="0.2">
      <c r="A118" s="24" t="s">
        <v>44</v>
      </c>
      <c r="E118" s="25" t="s">
        <v>149</v>
      </c>
    </row>
    <row r="119" spans="1:16" x14ac:dyDescent="0.2">
      <c r="A119" s="26" t="s">
        <v>45</v>
      </c>
      <c r="E119" s="27" t="s">
        <v>41</v>
      </c>
    </row>
    <row r="120" spans="1:16" x14ac:dyDescent="0.2">
      <c r="A120" t="s">
        <v>46</v>
      </c>
      <c r="E120" s="25" t="s">
        <v>41</v>
      </c>
    </row>
    <row r="121" spans="1:16" x14ac:dyDescent="0.2">
      <c r="A121" s="18" t="s">
        <v>39</v>
      </c>
      <c r="B121" s="19" t="s">
        <v>155</v>
      </c>
      <c r="C121" s="19" t="s">
        <v>156</v>
      </c>
      <c r="D121" s="18" t="s">
        <v>41</v>
      </c>
      <c r="E121" s="20" t="s">
        <v>157</v>
      </c>
      <c r="F121" s="21" t="s">
        <v>82</v>
      </c>
      <c r="G121" s="22">
        <v>11.5</v>
      </c>
      <c r="H121" s="23">
        <v>0</v>
      </c>
      <c r="I121" s="23">
        <f>ROUND(ROUND(H121,2)*ROUND(G121,3),2)</f>
        <v>0</v>
      </c>
      <c r="O121">
        <f>(I121*15)/100</f>
        <v>0</v>
      </c>
      <c r="P121" t="s">
        <v>30</v>
      </c>
    </row>
    <row r="122" spans="1:16" x14ac:dyDescent="0.2">
      <c r="A122" s="24" t="s">
        <v>44</v>
      </c>
      <c r="E122" s="25" t="s">
        <v>149</v>
      </c>
    </row>
    <row r="123" spans="1:16" x14ac:dyDescent="0.2">
      <c r="A123" s="26" t="s">
        <v>45</v>
      </c>
      <c r="E123" s="27" t="s">
        <v>41</v>
      </c>
    </row>
    <row r="124" spans="1:16" x14ac:dyDescent="0.2">
      <c r="A124" t="s">
        <v>46</v>
      </c>
      <c r="E124" s="25" t="s">
        <v>41</v>
      </c>
    </row>
    <row r="125" spans="1:16" x14ac:dyDescent="0.2">
      <c r="A125" s="18" t="s">
        <v>39</v>
      </c>
      <c r="B125" s="19" t="s">
        <v>158</v>
      </c>
      <c r="C125" s="19" t="s">
        <v>159</v>
      </c>
      <c r="D125" s="18" t="s">
        <v>41</v>
      </c>
      <c r="E125" s="20" t="s">
        <v>160</v>
      </c>
      <c r="F125" s="21" t="s">
        <v>82</v>
      </c>
      <c r="G125" s="22">
        <v>40.5</v>
      </c>
      <c r="H125" s="23">
        <v>0</v>
      </c>
      <c r="I125" s="23">
        <f>ROUND(ROUND(H125,2)*ROUND(G125,3),2)</f>
        <v>0</v>
      </c>
      <c r="O125">
        <f>(I125*15)/100</f>
        <v>0</v>
      </c>
      <c r="P125" t="s">
        <v>30</v>
      </c>
    </row>
    <row r="126" spans="1:16" x14ac:dyDescent="0.2">
      <c r="A126" s="24" t="s">
        <v>44</v>
      </c>
      <c r="E126" s="25" t="s">
        <v>149</v>
      </c>
    </row>
    <row r="127" spans="1:16" x14ac:dyDescent="0.2">
      <c r="A127" s="26" t="s">
        <v>45</v>
      </c>
      <c r="E127" s="27" t="s">
        <v>41</v>
      </c>
    </row>
    <row r="128" spans="1:16" x14ac:dyDescent="0.2">
      <c r="A128" t="s">
        <v>46</v>
      </c>
      <c r="E128" s="25" t="s">
        <v>41</v>
      </c>
    </row>
    <row r="129" spans="1:16" x14ac:dyDescent="0.2">
      <c r="A129" s="18" t="s">
        <v>39</v>
      </c>
      <c r="B129" s="19" t="s">
        <v>161</v>
      </c>
      <c r="C129" s="19" t="s">
        <v>162</v>
      </c>
      <c r="D129" s="18" t="s">
        <v>41</v>
      </c>
      <c r="E129" s="20" t="s">
        <v>163</v>
      </c>
      <c r="F129" s="21" t="s">
        <v>82</v>
      </c>
      <c r="G129" s="22">
        <v>6</v>
      </c>
      <c r="H129" s="23">
        <v>0</v>
      </c>
      <c r="I129" s="23">
        <f>ROUND(ROUND(H129,2)*ROUND(G129,3),2)</f>
        <v>0</v>
      </c>
      <c r="O129">
        <f>(I129*15)/100</f>
        <v>0</v>
      </c>
      <c r="P129" t="s">
        <v>30</v>
      </c>
    </row>
    <row r="130" spans="1:16" x14ac:dyDescent="0.2">
      <c r="A130" s="24" t="s">
        <v>44</v>
      </c>
      <c r="E130" s="25" t="s">
        <v>149</v>
      </c>
    </row>
    <row r="131" spans="1:16" x14ac:dyDescent="0.2">
      <c r="A131" s="26" t="s">
        <v>45</v>
      </c>
      <c r="E131" s="27" t="s">
        <v>41</v>
      </c>
    </row>
    <row r="132" spans="1:16" x14ac:dyDescent="0.2">
      <c r="A132" t="s">
        <v>46</v>
      </c>
      <c r="E132" s="25" t="s">
        <v>41</v>
      </c>
    </row>
    <row r="133" spans="1:16" x14ac:dyDescent="0.2">
      <c r="A133" s="18" t="s">
        <v>39</v>
      </c>
      <c r="B133" s="19" t="s">
        <v>164</v>
      </c>
      <c r="C133" s="19" t="s">
        <v>165</v>
      </c>
      <c r="D133" s="18" t="s">
        <v>41</v>
      </c>
      <c r="E133" s="20" t="s">
        <v>166</v>
      </c>
      <c r="F133" s="21" t="s">
        <v>82</v>
      </c>
      <c r="G133" s="22">
        <v>18</v>
      </c>
      <c r="H133" s="23">
        <v>0</v>
      </c>
      <c r="I133" s="23">
        <f>ROUND(ROUND(H133,2)*ROUND(G133,3),2)</f>
        <v>0</v>
      </c>
      <c r="O133">
        <f>(I133*15)/100</f>
        <v>0</v>
      </c>
      <c r="P133" t="s">
        <v>30</v>
      </c>
    </row>
    <row r="134" spans="1:16" x14ac:dyDescent="0.2">
      <c r="A134" s="24" t="s">
        <v>44</v>
      </c>
      <c r="E134" s="25" t="s">
        <v>149</v>
      </c>
    </row>
    <row r="135" spans="1:16" x14ac:dyDescent="0.2">
      <c r="A135" s="26" t="s">
        <v>45</v>
      </c>
      <c r="E135" s="27" t="s">
        <v>41</v>
      </c>
    </row>
    <row r="136" spans="1:16" x14ac:dyDescent="0.2">
      <c r="A136" t="s">
        <v>46</v>
      </c>
      <c r="E136" s="25" t="s">
        <v>41</v>
      </c>
    </row>
    <row r="137" spans="1:16" x14ac:dyDescent="0.2">
      <c r="A137" s="18" t="s">
        <v>39</v>
      </c>
      <c r="B137" s="19" t="s">
        <v>167</v>
      </c>
      <c r="C137" s="19" t="s">
        <v>168</v>
      </c>
      <c r="D137" s="18" t="s">
        <v>41</v>
      </c>
      <c r="E137" s="20" t="s">
        <v>169</v>
      </c>
      <c r="F137" s="21" t="s">
        <v>82</v>
      </c>
      <c r="G137" s="22">
        <v>29</v>
      </c>
      <c r="H137" s="23">
        <v>0</v>
      </c>
      <c r="I137" s="23">
        <f>ROUND(ROUND(H137,2)*ROUND(G137,3),2)</f>
        <v>0</v>
      </c>
      <c r="O137">
        <f>(I137*15)/100</f>
        <v>0</v>
      </c>
      <c r="P137" t="s">
        <v>30</v>
      </c>
    </row>
    <row r="138" spans="1:16" x14ac:dyDescent="0.2">
      <c r="A138" s="24" t="s">
        <v>44</v>
      </c>
      <c r="E138" s="25" t="s">
        <v>149</v>
      </c>
    </row>
    <row r="139" spans="1:16" x14ac:dyDescent="0.2">
      <c r="A139" s="26" t="s">
        <v>45</v>
      </c>
      <c r="E139" s="27" t="s">
        <v>41</v>
      </c>
    </row>
    <row r="140" spans="1:16" x14ac:dyDescent="0.2">
      <c r="A140" t="s">
        <v>46</v>
      </c>
      <c r="E140" s="25" t="s">
        <v>41</v>
      </c>
    </row>
    <row r="141" spans="1:16" ht="25.5" x14ac:dyDescent="0.2">
      <c r="A141" s="18" t="s">
        <v>39</v>
      </c>
      <c r="B141" s="19" t="s">
        <v>170</v>
      </c>
      <c r="C141" s="19" t="s">
        <v>171</v>
      </c>
      <c r="D141" s="18" t="s">
        <v>41</v>
      </c>
      <c r="E141" s="20" t="s">
        <v>172</v>
      </c>
      <c r="F141" s="21" t="s">
        <v>43</v>
      </c>
      <c r="G141" s="22">
        <v>7</v>
      </c>
      <c r="H141" s="23">
        <v>0</v>
      </c>
      <c r="I141" s="23">
        <f>ROUND(ROUND(H141,2)*ROUND(G141,3),2)</f>
        <v>0</v>
      </c>
      <c r="O141">
        <f>(I141*15)/100</f>
        <v>0</v>
      </c>
      <c r="P141" t="s">
        <v>30</v>
      </c>
    </row>
    <row r="142" spans="1:16" x14ac:dyDescent="0.2">
      <c r="A142" s="24" t="s">
        <v>44</v>
      </c>
      <c r="E142" s="25" t="s">
        <v>149</v>
      </c>
    </row>
    <row r="143" spans="1:16" x14ac:dyDescent="0.2">
      <c r="A143" s="26" t="s">
        <v>45</v>
      </c>
      <c r="E143" s="27" t="s">
        <v>41</v>
      </c>
    </row>
    <row r="144" spans="1:16" x14ac:dyDescent="0.2">
      <c r="A144" t="s">
        <v>46</v>
      </c>
      <c r="E144" s="25" t="s">
        <v>41</v>
      </c>
    </row>
    <row r="145" spans="1:16" ht="25.5" x14ac:dyDescent="0.2">
      <c r="A145" s="18" t="s">
        <v>39</v>
      </c>
      <c r="B145" s="19" t="s">
        <v>173</v>
      </c>
      <c r="C145" s="19" t="s">
        <v>174</v>
      </c>
      <c r="D145" s="18" t="s">
        <v>41</v>
      </c>
      <c r="E145" s="20" t="s">
        <v>175</v>
      </c>
      <c r="F145" s="21" t="s">
        <v>43</v>
      </c>
      <c r="G145" s="22">
        <v>5</v>
      </c>
      <c r="H145" s="23">
        <v>0</v>
      </c>
      <c r="I145" s="23">
        <f>ROUND(ROUND(H145,2)*ROUND(G145,3),2)</f>
        <v>0</v>
      </c>
      <c r="O145">
        <f>(I145*15)/100</f>
        <v>0</v>
      </c>
      <c r="P145" t="s">
        <v>30</v>
      </c>
    </row>
    <row r="146" spans="1:16" x14ac:dyDescent="0.2">
      <c r="A146" s="24" t="s">
        <v>44</v>
      </c>
      <c r="E146" s="25" t="s">
        <v>149</v>
      </c>
    </row>
    <row r="147" spans="1:16" x14ac:dyDescent="0.2">
      <c r="A147" s="26" t="s">
        <v>45</v>
      </c>
      <c r="E147" s="27" t="s">
        <v>176</v>
      </c>
    </row>
    <row r="148" spans="1:16" x14ac:dyDescent="0.2">
      <c r="A148" t="s">
        <v>46</v>
      </c>
      <c r="E148" s="25" t="s">
        <v>41</v>
      </c>
    </row>
    <row r="149" spans="1:16" x14ac:dyDescent="0.2">
      <c r="A149" s="18" t="s">
        <v>39</v>
      </c>
      <c r="B149" s="19" t="s">
        <v>177</v>
      </c>
      <c r="C149" s="19" t="s">
        <v>178</v>
      </c>
      <c r="D149" s="18" t="s">
        <v>41</v>
      </c>
      <c r="E149" s="20" t="s">
        <v>179</v>
      </c>
      <c r="F149" s="21" t="s">
        <v>43</v>
      </c>
      <c r="G149" s="22">
        <v>1</v>
      </c>
      <c r="H149" s="23">
        <v>0</v>
      </c>
      <c r="I149" s="23">
        <f>ROUND(ROUND(H149,2)*ROUND(G149,3),2)</f>
        <v>0</v>
      </c>
      <c r="O149">
        <f>(I149*15)/100</f>
        <v>0</v>
      </c>
      <c r="P149" t="s">
        <v>30</v>
      </c>
    </row>
    <row r="150" spans="1:16" ht="38.25" x14ac:dyDescent="0.2">
      <c r="A150" s="24" t="s">
        <v>44</v>
      </c>
      <c r="E150" s="25" t="s">
        <v>180</v>
      </c>
    </row>
    <row r="151" spans="1:16" x14ac:dyDescent="0.2">
      <c r="A151" s="26" t="s">
        <v>45</v>
      </c>
      <c r="E151" s="27" t="s">
        <v>41</v>
      </c>
    </row>
    <row r="152" spans="1:16" x14ac:dyDescent="0.2">
      <c r="A152" t="s">
        <v>46</v>
      </c>
      <c r="E152" s="25" t="s">
        <v>41</v>
      </c>
    </row>
    <row r="153" spans="1:16" x14ac:dyDescent="0.2">
      <c r="A153" s="18" t="s">
        <v>39</v>
      </c>
      <c r="B153" s="19" t="s">
        <v>181</v>
      </c>
      <c r="C153" s="19" t="s">
        <v>182</v>
      </c>
      <c r="D153" s="18" t="s">
        <v>41</v>
      </c>
      <c r="E153" s="20" t="s">
        <v>183</v>
      </c>
      <c r="F153" s="21" t="s">
        <v>43</v>
      </c>
      <c r="G153" s="22">
        <v>1</v>
      </c>
      <c r="H153" s="23">
        <v>0</v>
      </c>
      <c r="I153" s="23">
        <f>ROUND(ROUND(H153,2)*ROUND(G153,3),2)</f>
        <v>0</v>
      </c>
      <c r="O153">
        <f>(I153*15)/100</f>
        <v>0</v>
      </c>
      <c r="P153" t="s">
        <v>30</v>
      </c>
    </row>
    <row r="154" spans="1:16" ht="38.25" x14ac:dyDescent="0.2">
      <c r="A154" s="24" t="s">
        <v>44</v>
      </c>
      <c r="E154" s="25" t="s">
        <v>180</v>
      </c>
    </row>
    <row r="155" spans="1:16" x14ac:dyDescent="0.2">
      <c r="A155" s="26" t="s">
        <v>45</v>
      </c>
      <c r="E155" s="27" t="s">
        <v>41</v>
      </c>
    </row>
    <row r="156" spans="1:16" x14ac:dyDescent="0.2">
      <c r="A156" t="s">
        <v>46</v>
      </c>
      <c r="E156" s="25" t="s">
        <v>41</v>
      </c>
    </row>
    <row r="157" spans="1:16" x14ac:dyDescent="0.2">
      <c r="A157" s="18" t="s">
        <v>39</v>
      </c>
      <c r="B157" s="19" t="s">
        <v>184</v>
      </c>
      <c r="C157" s="19" t="s">
        <v>185</v>
      </c>
      <c r="D157" s="18" t="s">
        <v>41</v>
      </c>
      <c r="E157" s="20" t="s">
        <v>186</v>
      </c>
      <c r="F157" s="21" t="s">
        <v>43</v>
      </c>
      <c r="G157" s="22">
        <v>38</v>
      </c>
      <c r="H157" s="23">
        <v>0</v>
      </c>
      <c r="I157" s="23">
        <f>ROUND(ROUND(H157,2)*ROUND(G157,3),2)</f>
        <v>0</v>
      </c>
      <c r="O157">
        <f>(I157*15)/100</f>
        <v>0</v>
      </c>
      <c r="P157" t="s">
        <v>30</v>
      </c>
    </row>
    <row r="158" spans="1:16" x14ac:dyDescent="0.2">
      <c r="A158" s="24" t="s">
        <v>44</v>
      </c>
      <c r="E158" s="25" t="s">
        <v>187</v>
      </c>
    </row>
    <row r="159" spans="1:16" x14ac:dyDescent="0.2">
      <c r="A159" s="26" t="s">
        <v>45</v>
      </c>
      <c r="E159" s="27" t="s">
        <v>41</v>
      </c>
    </row>
    <row r="160" spans="1:16" ht="76.5" x14ac:dyDescent="0.2">
      <c r="A160" t="s">
        <v>46</v>
      </c>
      <c r="E160" s="25" t="s">
        <v>188</v>
      </c>
    </row>
    <row r="161" spans="1:16" x14ac:dyDescent="0.2">
      <c r="A161" s="18" t="s">
        <v>39</v>
      </c>
      <c r="B161" s="19" t="s">
        <v>189</v>
      </c>
      <c r="C161" s="19" t="s">
        <v>190</v>
      </c>
      <c r="D161" s="18" t="s">
        <v>41</v>
      </c>
      <c r="E161" s="20" t="s">
        <v>191</v>
      </c>
      <c r="F161" s="21" t="s">
        <v>59</v>
      </c>
      <c r="G161" s="22">
        <v>93</v>
      </c>
      <c r="H161" s="23">
        <v>0</v>
      </c>
      <c r="I161" s="23">
        <f>ROUND(ROUND(H161,2)*ROUND(G161,3),2)</f>
        <v>0</v>
      </c>
      <c r="O161">
        <f>(I161*15)/100</f>
        <v>0</v>
      </c>
      <c r="P161" t="s">
        <v>30</v>
      </c>
    </row>
    <row r="162" spans="1:16" x14ac:dyDescent="0.2">
      <c r="A162" s="24" t="s">
        <v>44</v>
      </c>
      <c r="E162" s="25" t="s">
        <v>187</v>
      </c>
    </row>
    <row r="163" spans="1:16" x14ac:dyDescent="0.2">
      <c r="A163" s="26" t="s">
        <v>45</v>
      </c>
      <c r="E163" s="27" t="s">
        <v>192</v>
      </c>
    </row>
    <row r="164" spans="1:16" ht="76.5" x14ac:dyDescent="0.2">
      <c r="A164" t="s">
        <v>46</v>
      </c>
      <c r="E164" s="25" t="s">
        <v>188</v>
      </c>
    </row>
    <row r="165" spans="1:16" x14ac:dyDescent="0.2">
      <c r="A165" s="18" t="s">
        <v>39</v>
      </c>
      <c r="B165" s="19" t="s">
        <v>193</v>
      </c>
      <c r="C165" s="19" t="s">
        <v>194</v>
      </c>
      <c r="D165" s="18" t="s">
        <v>41</v>
      </c>
      <c r="E165" s="20" t="s">
        <v>195</v>
      </c>
      <c r="F165" s="21" t="s">
        <v>59</v>
      </c>
      <c r="G165" s="22">
        <v>8.17</v>
      </c>
      <c r="H165" s="23">
        <v>0</v>
      </c>
      <c r="I165" s="23">
        <f>ROUND(ROUND(H165,2)*ROUND(G165,3),2)</f>
        <v>0</v>
      </c>
      <c r="O165">
        <f>(I165*15)/100</f>
        <v>0</v>
      </c>
      <c r="P165" t="s">
        <v>30</v>
      </c>
    </row>
    <row r="166" spans="1:16" x14ac:dyDescent="0.2">
      <c r="A166" s="24" t="s">
        <v>44</v>
      </c>
      <c r="E166" s="25" t="s">
        <v>196</v>
      </c>
    </row>
    <row r="167" spans="1:16" x14ac:dyDescent="0.2">
      <c r="A167" s="26" t="s">
        <v>45</v>
      </c>
      <c r="E167" s="27" t="s">
        <v>41</v>
      </c>
    </row>
    <row r="168" spans="1:16" ht="76.5" x14ac:dyDescent="0.2">
      <c r="A168" t="s">
        <v>46</v>
      </c>
      <c r="E168" s="25" t="s">
        <v>188</v>
      </c>
    </row>
    <row r="169" spans="1:16" x14ac:dyDescent="0.2">
      <c r="A169" s="18" t="s">
        <v>39</v>
      </c>
      <c r="B169" s="19" t="s">
        <v>197</v>
      </c>
      <c r="C169" s="19" t="s">
        <v>198</v>
      </c>
      <c r="D169" s="18" t="s">
        <v>41</v>
      </c>
      <c r="E169" s="20" t="s">
        <v>199</v>
      </c>
      <c r="F169" s="21" t="s">
        <v>43</v>
      </c>
      <c r="G169" s="22">
        <v>1</v>
      </c>
      <c r="H169" s="23">
        <v>0</v>
      </c>
      <c r="I169" s="23">
        <f>ROUND(ROUND(H169,2)*ROUND(G169,3),2)</f>
        <v>0</v>
      </c>
      <c r="O169">
        <f>(I169*15)/100</f>
        <v>0</v>
      </c>
      <c r="P169" t="s">
        <v>30</v>
      </c>
    </row>
    <row r="170" spans="1:16" x14ac:dyDescent="0.2">
      <c r="A170" s="24" t="s">
        <v>44</v>
      </c>
      <c r="E170" s="25" t="s">
        <v>196</v>
      </c>
    </row>
    <row r="171" spans="1:16" x14ac:dyDescent="0.2">
      <c r="A171" s="26" t="s">
        <v>45</v>
      </c>
      <c r="E171" s="27" t="s">
        <v>41</v>
      </c>
    </row>
    <row r="172" spans="1:16" ht="76.5" x14ac:dyDescent="0.2">
      <c r="A172" t="s">
        <v>46</v>
      </c>
      <c r="E172" s="25" t="s">
        <v>188</v>
      </c>
    </row>
    <row r="173" spans="1:16" ht="38.25" x14ac:dyDescent="0.2">
      <c r="A173" s="18" t="s">
        <v>39</v>
      </c>
      <c r="B173" s="19" t="s">
        <v>200</v>
      </c>
      <c r="C173" s="19" t="s">
        <v>201</v>
      </c>
      <c r="D173" s="18" t="s">
        <v>41</v>
      </c>
      <c r="E173" s="20" t="s">
        <v>202</v>
      </c>
      <c r="F173" s="21" t="s">
        <v>43</v>
      </c>
      <c r="G173" s="22">
        <v>1</v>
      </c>
      <c r="H173" s="23">
        <v>0</v>
      </c>
      <c r="I173" s="23">
        <f>ROUND(ROUND(H173,2)*ROUND(G173,3),2)</f>
        <v>0</v>
      </c>
      <c r="O173">
        <f>(I173*15)/100</f>
        <v>0</v>
      </c>
      <c r="P173" t="s">
        <v>30</v>
      </c>
    </row>
    <row r="174" spans="1:16" ht="38.25" x14ac:dyDescent="0.2">
      <c r="A174" s="24" t="s">
        <v>44</v>
      </c>
      <c r="E174" s="25" t="s">
        <v>180</v>
      </c>
    </row>
    <row r="175" spans="1:16" x14ac:dyDescent="0.2">
      <c r="A175" s="26" t="s">
        <v>45</v>
      </c>
      <c r="E175" s="27" t="s">
        <v>41</v>
      </c>
    </row>
    <row r="176" spans="1:16" x14ac:dyDescent="0.2">
      <c r="A176" t="s">
        <v>46</v>
      </c>
      <c r="E176" s="25" t="s">
        <v>41</v>
      </c>
    </row>
    <row r="177" spans="1:18" ht="25.5" x14ac:dyDescent="0.2">
      <c r="A177" s="18" t="s">
        <v>39</v>
      </c>
      <c r="B177" s="19" t="s">
        <v>203</v>
      </c>
      <c r="C177" s="19" t="s">
        <v>204</v>
      </c>
      <c r="D177" s="18" t="s">
        <v>41</v>
      </c>
      <c r="E177" s="33" t="s">
        <v>205</v>
      </c>
      <c r="F177" s="21" t="s">
        <v>43</v>
      </c>
      <c r="G177" s="22">
        <v>1</v>
      </c>
      <c r="H177" s="23">
        <v>0</v>
      </c>
      <c r="I177" s="23">
        <f>ROUND(ROUND(H177,2)*ROUND(G177,3),2)</f>
        <v>0</v>
      </c>
      <c r="O177">
        <f>(I177*15)/100</f>
        <v>0</v>
      </c>
      <c r="P177" t="s">
        <v>30</v>
      </c>
    </row>
    <row r="178" spans="1:18" ht="25.5" x14ac:dyDescent="0.2">
      <c r="A178" s="24" t="s">
        <v>44</v>
      </c>
      <c r="E178" s="41" t="s">
        <v>205</v>
      </c>
    </row>
    <row r="179" spans="1:18" x14ac:dyDescent="0.2">
      <c r="A179" s="26" t="s">
        <v>45</v>
      </c>
      <c r="E179" s="27" t="s">
        <v>41</v>
      </c>
    </row>
    <row r="180" spans="1:18" x14ac:dyDescent="0.2">
      <c r="A180" t="s">
        <v>46</v>
      </c>
      <c r="E180" s="41" t="s">
        <v>206</v>
      </c>
    </row>
    <row r="181" spans="1:18" ht="12.75" customHeight="1" x14ac:dyDescent="0.2">
      <c r="A181" s="4" t="s">
        <v>36</v>
      </c>
      <c r="B181" s="4"/>
      <c r="C181" s="28" t="s">
        <v>207</v>
      </c>
      <c r="D181" s="4"/>
      <c r="E181" s="16" t="s">
        <v>208</v>
      </c>
      <c r="F181" s="4"/>
      <c r="G181" s="4"/>
      <c r="H181" s="4"/>
      <c r="I181" s="29">
        <f>0+Q181</f>
        <v>0</v>
      </c>
      <c r="O181">
        <f>0+R181</f>
        <v>0</v>
      </c>
      <c r="Q181">
        <f>0+I182+I186+I190+I194</f>
        <v>0</v>
      </c>
      <c r="R181">
        <f>0+O182+O186+O190+O194</f>
        <v>0</v>
      </c>
    </row>
    <row r="182" spans="1:18" ht="25.5" x14ac:dyDescent="0.2">
      <c r="A182" s="18" t="s">
        <v>39</v>
      </c>
      <c r="B182" s="19" t="s">
        <v>209</v>
      </c>
      <c r="C182" s="19" t="s">
        <v>210</v>
      </c>
      <c r="D182" s="18" t="s">
        <v>41</v>
      </c>
      <c r="E182" s="20" t="s">
        <v>211</v>
      </c>
      <c r="F182" s="21" t="s">
        <v>212</v>
      </c>
      <c r="G182" s="22">
        <v>46.53</v>
      </c>
      <c r="H182" s="23">
        <v>0</v>
      </c>
      <c r="I182" s="23">
        <f>ROUND(ROUND(H182,2)*ROUND(G182,3),2)</f>
        <v>0</v>
      </c>
      <c r="O182">
        <f>(I182*15)/100</f>
        <v>0</v>
      </c>
      <c r="P182" t="s">
        <v>30</v>
      </c>
    </row>
    <row r="183" spans="1:18" ht="25.5" x14ac:dyDescent="0.2">
      <c r="A183" s="24" t="s">
        <v>44</v>
      </c>
      <c r="E183" s="25" t="s">
        <v>211</v>
      </c>
    </row>
    <row r="184" spans="1:18" x14ac:dyDescent="0.2">
      <c r="A184" s="26" t="s">
        <v>45</v>
      </c>
      <c r="E184" s="27" t="s">
        <v>41</v>
      </c>
    </row>
    <row r="185" spans="1:18" ht="89.25" x14ac:dyDescent="0.2">
      <c r="A185" t="s">
        <v>46</v>
      </c>
      <c r="E185" s="25" t="s">
        <v>213</v>
      </c>
    </row>
    <row r="186" spans="1:18" ht="25.5" x14ac:dyDescent="0.2">
      <c r="A186" s="18" t="s">
        <v>39</v>
      </c>
      <c r="B186" s="19" t="s">
        <v>214</v>
      </c>
      <c r="C186" s="19" t="s">
        <v>215</v>
      </c>
      <c r="D186" s="18" t="s">
        <v>41</v>
      </c>
      <c r="E186" s="20" t="s">
        <v>216</v>
      </c>
      <c r="F186" s="21" t="s">
        <v>212</v>
      </c>
      <c r="G186" s="22">
        <v>70.92</v>
      </c>
      <c r="H186" s="23">
        <v>0</v>
      </c>
      <c r="I186" s="23">
        <f>ROUND(ROUND(H186,2)*ROUND(G186,3),2)</f>
        <v>0</v>
      </c>
      <c r="O186">
        <f>(I186*15)/100</f>
        <v>0</v>
      </c>
      <c r="P186" t="s">
        <v>30</v>
      </c>
    </row>
    <row r="187" spans="1:18" ht="25.5" x14ac:dyDescent="0.2">
      <c r="A187" s="24" t="s">
        <v>44</v>
      </c>
      <c r="E187" s="25" t="s">
        <v>216</v>
      </c>
    </row>
    <row r="188" spans="1:18" x14ac:dyDescent="0.2">
      <c r="A188" s="26" t="s">
        <v>45</v>
      </c>
      <c r="E188" s="27" t="s">
        <v>41</v>
      </c>
    </row>
    <row r="189" spans="1:18" ht="89.25" x14ac:dyDescent="0.2">
      <c r="A189" t="s">
        <v>46</v>
      </c>
      <c r="E189" s="25" t="s">
        <v>213</v>
      </c>
    </row>
    <row r="190" spans="1:18" ht="25.5" x14ac:dyDescent="0.2">
      <c r="A190" s="18" t="s">
        <v>39</v>
      </c>
      <c r="B190" s="19" t="s">
        <v>217</v>
      </c>
      <c r="C190" s="19" t="s">
        <v>218</v>
      </c>
      <c r="D190" s="18" t="s">
        <v>41</v>
      </c>
      <c r="E190" s="20" t="s">
        <v>219</v>
      </c>
      <c r="F190" s="21" t="s">
        <v>212</v>
      </c>
      <c r="G190" s="22">
        <v>2.9249999999999998</v>
      </c>
      <c r="H190" s="23">
        <v>0</v>
      </c>
      <c r="I190" s="23">
        <f>ROUND(ROUND(H190,2)*ROUND(G190,3),2)</f>
        <v>0</v>
      </c>
      <c r="O190">
        <f>(I190*15)/100</f>
        <v>0</v>
      </c>
      <c r="P190" t="s">
        <v>30</v>
      </c>
    </row>
    <row r="191" spans="1:18" ht="25.5" x14ac:dyDescent="0.2">
      <c r="A191" s="24" t="s">
        <v>44</v>
      </c>
      <c r="E191" s="25" t="s">
        <v>219</v>
      </c>
    </row>
    <row r="192" spans="1:18" x14ac:dyDescent="0.2">
      <c r="A192" s="26" t="s">
        <v>45</v>
      </c>
      <c r="E192" s="27" t="s">
        <v>41</v>
      </c>
    </row>
    <row r="193" spans="1:16" ht="89.25" x14ac:dyDescent="0.2">
      <c r="A193" t="s">
        <v>46</v>
      </c>
      <c r="E193" s="25" t="s">
        <v>213</v>
      </c>
    </row>
    <row r="194" spans="1:16" ht="25.5" x14ac:dyDescent="0.2">
      <c r="A194" s="18" t="s">
        <v>39</v>
      </c>
      <c r="B194" s="19" t="s">
        <v>220</v>
      </c>
      <c r="C194" s="19" t="s">
        <v>221</v>
      </c>
      <c r="D194" s="18" t="s">
        <v>41</v>
      </c>
      <c r="E194" s="20" t="s">
        <v>222</v>
      </c>
      <c r="F194" s="21" t="s">
        <v>212</v>
      </c>
      <c r="G194" s="22">
        <v>0.85499999999999998</v>
      </c>
      <c r="H194" s="23">
        <v>0</v>
      </c>
      <c r="I194" s="23">
        <f>ROUND(ROUND(H194,2)*ROUND(G194,3),2)</f>
        <v>0</v>
      </c>
      <c r="O194">
        <f>(I194*15)/100</f>
        <v>0</v>
      </c>
      <c r="P194" t="s">
        <v>30</v>
      </c>
    </row>
    <row r="195" spans="1:16" ht="25.5" x14ac:dyDescent="0.2">
      <c r="A195" s="24" t="s">
        <v>44</v>
      </c>
      <c r="E195" s="25" t="s">
        <v>222</v>
      </c>
    </row>
    <row r="196" spans="1:16" x14ac:dyDescent="0.2">
      <c r="A196" s="26" t="s">
        <v>45</v>
      </c>
      <c r="E196" s="27" t="s">
        <v>41</v>
      </c>
    </row>
    <row r="197" spans="1:16" ht="89.25" x14ac:dyDescent="0.2">
      <c r="A197" t="s">
        <v>46</v>
      </c>
      <c r="E197" s="25" t="s">
        <v>213</v>
      </c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03-15-02_SO 03-15-02 A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2019-10-29T12:28:46Z</dcterms:created>
  <dcterms:modified xsi:type="dcterms:W3CDTF">2019-11-25T13:53:27Z</dcterms:modified>
</cp:coreProperties>
</file>