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22335" windowHeight="8670"/>
  </bookViews>
  <sheets>
    <sheet name="SO 02-16-0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 l="1"/>
  <c r="O9" i="1" s="1"/>
  <c r="I13" i="1"/>
  <c r="O13" i="1" s="1"/>
  <c r="I17" i="1"/>
  <c r="O17" i="1" s="1"/>
  <c r="I21" i="1"/>
  <c r="I25" i="1"/>
  <c r="O25" i="1" s="1"/>
  <c r="I29" i="1"/>
  <c r="O29" i="1" s="1"/>
  <c r="I33" i="1"/>
  <c r="O33" i="1" s="1"/>
  <c r="I37" i="1"/>
  <c r="O37" i="1" s="1"/>
  <c r="I41" i="1"/>
  <c r="O41" i="1" s="1"/>
  <c r="I45" i="1"/>
  <c r="O45" i="1" s="1"/>
  <c r="I49" i="1"/>
  <c r="O49" i="1" s="1"/>
  <c r="I53" i="1"/>
  <c r="O53" i="1" s="1"/>
  <c r="I57" i="1"/>
  <c r="O57" i="1" s="1"/>
  <c r="I61" i="1"/>
  <c r="O61" i="1"/>
  <c r="I65" i="1"/>
  <c r="O65" i="1" s="1"/>
  <c r="I69" i="1"/>
  <c r="O69" i="1" s="1"/>
  <c r="I73" i="1"/>
  <c r="O73" i="1"/>
  <c r="I77" i="1"/>
  <c r="O77" i="1" s="1"/>
  <c r="I81" i="1"/>
  <c r="O81" i="1" s="1"/>
  <c r="I85" i="1"/>
  <c r="O85" i="1" s="1"/>
  <c r="I89" i="1"/>
  <c r="O89" i="1" s="1"/>
  <c r="I93" i="1"/>
  <c r="O93" i="1" s="1"/>
  <c r="I97" i="1"/>
  <c r="O97" i="1"/>
  <c r="I101" i="1"/>
  <c r="O101" i="1" s="1"/>
  <c r="I105" i="1"/>
  <c r="O105" i="1" s="1"/>
  <c r="I109" i="1"/>
  <c r="O109" i="1" s="1"/>
  <c r="I113" i="1"/>
  <c r="O113" i="1" s="1"/>
  <c r="I117" i="1"/>
  <c r="O117" i="1" s="1"/>
  <c r="I121" i="1"/>
  <c r="O121" i="1" s="1"/>
  <c r="I125" i="1"/>
  <c r="O125" i="1" s="1"/>
  <c r="I129" i="1"/>
  <c r="O129" i="1" s="1"/>
  <c r="I134" i="1"/>
  <c r="O134" i="1" s="1"/>
  <c r="I138" i="1"/>
  <c r="O138" i="1" s="1"/>
  <c r="I142" i="1"/>
  <c r="O142" i="1" s="1"/>
  <c r="I146" i="1"/>
  <c r="O146" i="1" s="1"/>
  <c r="I150" i="1"/>
  <c r="O150" i="1" s="1"/>
  <c r="I154" i="1"/>
  <c r="O154" i="1"/>
  <c r="I158" i="1"/>
  <c r="O158" i="1" s="1"/>
  <c r="I162" i="1"/>
  <c r="O162" i="1" s="1"/>
  <c r="I166" i="1"/>
  <c r="O166" i="1" s="1"/>
  <c r="I170" i="1"/>
  <c r="O170" i="1" s="1"/>
  <c r="I174" i="1"/>
  <c r="O174" i="1" s="1"/>
  <c r="I178" i="1"/>
  <c r="O178" i="1" s="1"/>
  <c r="I182" i="1"/>
  <c r="O182" i="1" s="1"/>
  <c r="I186" i="1"/>
  <c r="O186" i="1" s="1"/>
  <c r="I191" i="1"/>
  <c r="O191" i="1" s="1"/>
  <c r="I195" i="1"/>
  <c r="O195" i="1" s="1"/>
  <c r="I199" i="1"/>
  <c r="O199" i="1" s="1"/>
  <c r="I204" i="1"/>
  <c r="O204" i="1" s="1"/>
  <c r="I208" i="1"/>
  <c r="O208" i="1" s="1"/>
  <c r="I212" i="1"/>
  <c r="O212" i="1" s="1"/>
  <c r="I216" i="1"/>
  <c r="O216" i="1" s="1"/>
  <c r="I220" i="1"/>
  <c r="O220" i="1" s="1"/>
  <c r="I224" i="1"/>
  <c r="O224" i="1" s="1"/>
  <c r="I229" i="1"/>
  <c r="O229" i="1" s="1"/>
  <c r="I233" i="1"/>
  <c r="O233" i="1" s="1"/>
  <c r="I237" i="1"/>
  <c r="O237" i="1"/>
  <c r="I241" i="1"/>
  <c r="O241" i="1" s="1"/>
  <c r="I245" i="1"/>
  <c r="O245" i="1" s="1"/>
  <c r="I249" i="1"/>
  <c r="O249" i="1" s="1"/>
  <c r="I253" i="1"/>
  <c r="O253" i="1" s="1"/>
  <c r="I257" i="1"/>
  <c r="O257" i="1" s="1"/>
  <c r="I261" i="1"/>
  <c r="O261" i="1" s="1"/>
  <c r="I266" i="1"/>
  <c r="O266" i="1" s="1"/>
  <c r="I270" i="1"/>
  <c r="O270" i="1"/>
  <c r="I275" i="1"/>
  <c r="O275" i="1" s="1"/>
  <c r="I279" i="1"/>
  <c r="O279" i="1" s="1"/>
  <c r="I283" i="1"/>
  <c r="O283" i="1" s="1"/>
  <c r="I287" i="1"/>
  <c r="O287" i="1" s="1"/>
  <c r="I291" i="1"/>
  <c r="O291" i="1" s="1"/>
  <c r="I296" i="1"/>
  <c r="O296" i="1" s="1"/>
  <c r="I300" i="1"/>
  <c r="O300" i="1" s="1"/>
  <c r="I305" i="1"/>
  <c r="O305" i="1" s="1"/>
  <c r="R304" i="1" s="1"/>
  <c r="O304" i="1" s="1"/>
  <c r="I310" i="1"/>
  <c r="I314" i="1"/>
  <c r="O314" i="1" s="1"/>
  <c r="I319" i="1"/>
  <c r="I323" i="1"/>
  <c r="O323" i="1"/>
  <c r="I327" i="1"/>
  <c r="O327" i="1" s="1"/>
  <c r="I331" i="1"/>
  <c r="O331" i="1" s="1"/>
  <c r="I335" i="1"/>
  <c r="O335" i="1" s="1"/>
  <c r="I339" i="1"/>
  <c r="O339" i="1" s="1"/>
  <c r="I343" i="1"/>
  <c r="O343" i="1" s="1"/>
  <c r="I347" i="1"/>
  <c r="O347" i="1" s="1"/>
  <c r="I351" i="1"/>
  <c r="O351" i="1" s="1"/>
  <c r="I355" i="1"/>
  <c r="O355" i="1" s="1"/>
  <c r="I359" i="1"/>
  <c r="O359" i="1" s="1"/>
  <c r="I363" i="1"/>
  <c r="O363" i="1" s="1"/>
  <c r="I367" i="1"/>
  <c r="O367" i="1" s="1"/>
  <c r="I371" i="1"/>
  <c r="O371" i="1" s="1"/>
  <c r="I375" i="1"/>
  <c r="O375" i="1" s="1"/>
  <c r="I379" i="1"/>
  <c r="O379" i="1"/>
  <c r="I383" i="1"/>
  <c r="O383" i="1" s="1"/>
  <c r="I387" i="1"/>
  <c r="O387" i="1"/>
  <c r="I392" i="1"/>
  <c r="I396" i="1"/>
  <c r="O396" i="1" s="1"/>
  <c r="I400" i="1"/>
  <c r="O400" i="1" s="1"/>
  <c r="I404" i="1"/>
  <c r="O404" i="1" s="1"/>
  <c r="I408" i="1"/>
  <c r="O408" i="1" s="1"/>
  <c r="I412" i="1"/>
  <c r="O412" i="1" s="1"/>
  <c r="I416" i="1"/>
  <c r="O416" i="1" s="1"/>
  <c r="I420" i="1"/>
  <c r="O420" i="1" s="1"/>
  <c r="I424" i="1"/>
  <c r="O424" i="1" s="1"/>
  <c r="I428" i="1"/>
  <c r="O428" i="1" s="1"/>
  <c r="I432" i="1"/>
  <c r="O432" i="1" s="1"/>
  <c r="I436" i="1"/>
  <c r="O436" i="1" s="1"/>
  <c r="I440" i="1"/>
  <c r="O440" i="1" s="1"/>
  <c r="I444" i="1"/>
  <c r="O444" i="1" s="1"/>
  <c r="I448" i="1"/>
  <c r="O448" i="1" s="1"/>
  <c r="I452" i="1"/>
  <c r="O452" i="1" s="1"/>
  <c r="I456" i="1"/>
  <c r="O456" i="1" s="1"/>
  <c r="I460" i="1"/>
  <c r="O460" i="1"/>
  <c r="I465" i="1"/>
  <c r="I469" i="1"/>
  <c r="O469" i="1" s="1"/>
  <c r="I473" i="1"/>
  <c r="O473" i="1" s="1"/>
  <c r="I477" i="1"/>
  <c r="O477" i="1" s="1"/>
  <c r="I481" i="1"/>
  <c r="O481" i="1" s="1"/>
  <c r="I485" i="1"/>
  <c r="O485" i="1"/>
  <c r="Q265" i="1" l="1"/>
  <c r="I265" i="1" s="1"/>
  <c r="Q304" i="1"/>
  <c r="I304" i="1" s="1"/>
  <c r="Q295" i="1"/>
  <c r="I295" i="1" s="1"/>
  <c r="R265" i="1"/>
  <c r="O265" i="1" s="1"/>
  <c r="Q228" i="1"/>
  <c r="I228" i="1" s="1"/>
  <c r="Q318" i="1"/>
  <c r="I318" i="1" s="1"/>
  <c r="Q391" i="1"/>
  <c r="I391" i="1" s="1"/>
  <c r="Q203" i="1"/>
  <c r="I203" i="1" s="1"/>
  <c r="Q8" i="1"/>
  <c r="I8" i="1" s="1"/>
  <c r="R133" i="1"/>
  <c r="O133" i="1" s="1"/>
  <c r="Q464" i="1"/>
  <c r="I464" i="1" s="1"/>
  <c r="Q309" i="1"/>
  <c r="I309" i="1" s="1"/>
  <c r="R203" i="1"/>
  <c r="O203" i="1" s="1"/>
  <c r="R274" i="1"/>
  <c r="O274" i="1" s="1"/>
  <c r="R190" i="1"/>
  <c r="O190" i="1" s="1"/>
  <c r="R295" i="1"/>
  <c r="O295" i="1" s="1"/>
  <c r="R228" i="1"/>
  <c r="O228" i="1" s="1"/>
  <c r="Q274" i="1"/>
  <c r="I274" i="1" s="1"/>
  <c r="Q190" i="1"/>
  <c r="I190" i="1" s="1"/>
  <c r="Q133" i="1"/>
  <c r="I133" i="1" s="1"/>
  <c r="O465" i="1"/>
  <c r="R464" i="1" s="1"/>
  <c r="O464" i="1" s="1"/>
  <c r="O392" i="1"/>
  <c r="R391" i="1" s="1"/>
  <c r="O391" i="1" s="1"/>
  <c r="O319" i="1"/>
  <c r="R318" i="1" s="1"/>
  <c r="O318" i="1" s="1"/>
  <c r="O310" i="1"/>
  <c r="R309" i="1" s="1"/>
  <c r="O309" i="1" s="1"/>
  <c r="O21" i="1"/>
  <c r="R8" i="1" s="1"/>
  <c r="O8" i="1" s="1"/>
  <c r="O2" i="1" l="1"/>
  <c r="I3" i="1"/>
</calcChain>
</file>

<file path=xl/sharedStrings.xml><?xml version="1.0" encoding="utf-8"?>
<sst xmlns="http://schemas.openxmlformats.org/spreadsheetml/2006/main" count="1602" uniqueCount="604">
  <si>
    <t>zahrnuje veškeré náklady spojené s objednatelem požadovaným dozorem</t>
  </si>
  <si>
    <t>TS</t>
  </si>
  <si>
    <t/>
  </si>
  <si>
    <t>VV</t>
  </si>
  <si>
    <t>OSTATNÍ POŽADAVKY - ODBORNÝ DOZOR</t>
  </si>
  <si>
    <t>PP</t>
  </si>
  <si>
    <t>1</t>
  </si>
  <si>
    <t>HOD</t>
  </si>
  <si>
    <t>029611</t>
  </si>
  <si>
    <t>117</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</si>
  <si>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</si>
  <si>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</si>
  <si>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NEBEZPEČNÝCH - 17 05 07*  LOKÁLNĚ ZNEČIŠTĚNÝ ŠTĚRK A ZEMINA Z KOLEJIŠTĚ (VÝHYBKY)</t>
  </si>
  <si>
    <t>T</t>
  </si>
  <si>
    <t>015510</t>
  </si>
  <si>
    <t>116</t>
  </si>
  <si>
    <t>119.0 odpad betonové sloupky včetně základů=119,000 [A] 
1.48 rekonstrukce stávajícho monolitického příkopového žlabu=1,480 [B] 
138.1 odpad betonu z rekonstrukce monolitické zídky=138,100 [C] 
113.1 odpad beton - silniční nadjezd=113,100 [D] 
468.0 odstranění stěn stávajícího monolitického betonového žlabu=468,000 [E] 
35.1 odstranění stávajících betonových poklopů (1000x300x60mm)=35,100 [F] 
250.0 stávající šachty, trouby a konstrukce=250,000 [G] 
182.0 demolice kamenné zdi v betonu (oblast Troubsko - 100m)=182,000 [H] 
218.4 demolice kamenné zdi v betonu (km 144,850-144,870)=218,400 [I] 
136.5 demolice kamenné zárubní zídky v km 147,100 – 147,200 u kol. .1 vpravo=136,500 [J] 
Celkem: A+B+C+D+E+F+G+H+I+J=1 661,680 [K]</t>
  </si>
  <si>
    <t>POPLATKY ZA LIKVIDACŮ ODPADŮ NEKONTAMINOVANÝCH - 17 01 01  BETON Z DEMOLIC OBJEKTŮ, ZÁKLADŮ TV</t>
  </si>
  <si>
    <t>015140</t>
  </si>
  <si>
    <t>115</t>
  </si>
  <si>
    <t>2.1 odpad pletivo=2,100 [A] 
17.01 upálení Larsenových stěn 900mm=17,010 [B] 
Celkem: A+B=19,110 [C]</t>
  </si>
  <si>
    <t>POPLATKY ZA LIKVIDACŮ ODPADŮ NEKONTAMINOVANÝCH - 17 03 02  VYBOURANÝ ASFALTOVÝ BETON BEZ DEHTU</t>
  </si>
  <si>
    <t>POPLATKY ZA LIKVIDACŮ ODPADŮ NEKONTAMINOVANÝCH - 17 04 05 železý a ocelový šrot - konstrukce, kolejnice</t>
  </si>
  <si>
    <t>015130</t>
  </si>
  <si>
    <t>114</t>
  </si>
  <si>
    <t>19.0 silniční nadjezd=19,000 [A]</t>
  </si>
  <si>
    <t>POPLATKY ZA LIKVIDACŮ ODPADŮ NEKONTAMINOVANÝCH - 17 01 02  STAVEBNÍ A DEMOLIČNÍ SUŤ (CIHLY)</t>
  </si>
  <si>
    <t>015120</t>
  </si>
  <si>
    <t>113</t>
  </si>
  <si>
    <t>88627.0 čistá zemina bude odvezena na skládku - uložení na povrch terénu lom Omice=88 627,000 [A] 
52.0 silniční nadjezd=52,000 [B] 
23.4 odpad kamenivo z rekonstrukce vtoku a výtoku u propustku v km 149,305=23,400 [C] 
Celkem: A+B+C=88 702,400 [D]</t>
  </si>
  <si>
    <t>POPLATKY ZA LIKVIDACŮ ODPADŮ NEKONTAMINOVANÝCH - 17 05 04  VYTĚŽENÉ ZEMINY A HORNINY -  I. TŘÍDA TĚŽITELNOSTI</t>
  </si>
  <si>
    <t>015111</t>
  </si>
  <si>
    <t>112</t>
  </si>
  <si>
    <t>Ostatné</t>
  </si>
  <si>
    <t>OST</t>
  </si>
  <si>
    <t>SD</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</si>
  <si>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</si>
  <si>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840.0 demontáž stávajícího oplocení=840,000 [A]</t>
  </si>
  <si>
    <t>ODSTRANĚNÍ OPLOCENÍ Z DRÁT PLETIVA</t>
  </si>
  <si>
    <t>m</t>
  </si>
  <si>
    <t>966842</t>
  </si>
  <si>
    <t>111</t>
  </si>
  <si>
    <t>Položka zahrnuje samostatnou dopravu suti a vybouraných hmot. Množství se určí jako součin hmotnosti [t] a požadované vzdálenosti [km].</t>
  </si>
  <si>
    <t>100.0*2.5*5=1 250,000 [A]</t>
  </si>
  <si>
    <t>BOURÁNÍ KONSTRUKCÍ ZE ŽELEZOBETONU - DOPRAVA</t>
  </si>
  <si>
    <t>tkm</t>
  </si>
  <si>
    <t>96616B</t>
  </si>
  <si>
    <t>110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</si>
  <si>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</si>
  <si>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100.0 stávající šachty, trouby a konstrukce=100,000 [A]</t>
  </si>
  <si>
    <t>BOURÁNÍ KONSTRUKCÍ ZE ŽELEZOBETONU S ODVOZEM DO 20KM</t>
  </si>
  <si>
    <t>M3</t>
  </si>
  <si>
    <t>966168</t>
  </si>
  <si>
    <t>109</t>
  </si>
  <si>
    <t>235.0*2.2*5=2 585,000 [A]</t>
  </si>
  <si>
    <t>BOURÁNÍ KONSTRUKCÍ Z PROSTÉHO BETONU - DOPRAVA</t>
  </si>
  <si>
    <t>96615B</t>
  </si>
  <si>
    <t>108</t>
  </si>
  <si>
    <t>32.0 demolice betonové zídky=32,000 [A] 
187 odstranění stěn stávajícího monolitického betonového žlabu=187,000 [B] 
16.0 odstranění stávajících betonových poklopů (1000x300x60mm)=16,000 [C] 
Celkem: A+B+C=235,000 [D]</t>
  </si>
  <si>
    <t>BOURÁNÍ KONSTRUKCÍ Z PROST BETONU S ODVOZEM DO 20KM</t>
  </si>
  <si>
    <t>966158</t>
  </si>
  <si>
    <t>107</t>
  </si>
  <si>
    <t>10.0*1.9*5 demolice cihelné zídky=95,000 [A]</t>
  </si>
  <si>
    <t>BOURÁNÍ KONSTRUKCÍ Z CIHEL A TVÁRNIC - DOPRAVA</t>
  </si>
  <si>
    <t>96614B</t>
  </si>
  <si>
    <t>106</t>
  </si>
  <si>
    <t>10.0 demolice cihelné zídky=10,000 [A]</t>
  </si>
  <si>
    <t>BOURÁNÍ KONSTRUKCÍ Z CIHEL A TVÁRNIC S ODVOZEM DO 20KM</t>
  </si>
  <si>
    <t>966148</t>
  </si>
  <si>
    <t>105</t>
  </si>
  <si>
    <t>227.0*2.6*5=2 951,000 [A]</t>
  </si>
  <si>
    <t>BOURÁNÍ KONSTRUKCÍ Z KAMENE NA MC - DOPRAVA</t>
  </si>
  <si>
    <t>96613B</t>
  </si>
  <si>
    <t>104</t>
  </si>
  <si>
    <t>20.0 demolice kamenné zdi=20,000 [A] 
70.0 demolice kamenné zdi v betonu (oblast Troubsko - 100m)=70,000 [B] 
84.0 demolice kamenné zdi v betonu (km 144,850-144,870)=84,000 [C] 
53.0 demolice kamenné zárubní zídky v km 147,100 – 147,200 u kol. .1 vpravo=53,000 [D] 
Celkem: A+B+C+D=227,000 [E]</t>
  </si>
  <si>
    <t>BOURÁNÍ KONSTRUKCÍ Z KAMENE NA MC S ODVOZEM DO 20KM</t>
  </si>
  <si>
    <t>966138</t>
  </si>
  <si>
    <t>103</t>
  </si>
  <si>
    <t>položka zahrnuje očištění předepsaným způsobem včetně odklizení vzniklého odpadu</t>
  </si>
  <si>
    <t>515.0 otryskání a oškrabání povrchu betonové zídky=515,000 [A]</t>
  </si>
  <si>
    <t>OČIŠTĚNÍ BETON KONSTR OTRYSKÁNÍM TLAK VODOU DO 500 BARŮ</t>
  </si>
  <si>
    <t>m2</t>
  </si>
  <si>
    <t>938542</t>
  </si>
  <si>
    <t>102</t>
  </si>
  <si>
    <t>1. Položka obsahuje:   – veškeré práce a materiál obsažený v názvu položky  2. Položka neobsahuje:   X  3. Způsob měření:  Měří se metr délkový.</t>
  </si>
  <si>
    <t>125.0 příkopové zídky UCH2=125,000 [A]</t>
  </si>
  <si>
    <t>ŽLABY A RIGOLY Z PŘÍKOPOVÝCH ŽLABŮ (VČETNĚ POKLOPŮ A MŘÍŽÍ) UCH 2</t>
  </si>
  <si>
    <t>935908</t>
  </si>
  <si>
    <t>101</t>
  </si>
  <si>
    <t>12.5 - příkopové zídky UCB2=12,500 [A]</t>
  </si>
  <si>
    <t>ŽLABY A RIGOLY Z PŘÍKOPOVÝCH ŽLABŮ (VČETNĚ POKLOPŮ A MŘÍŽÍ) UCB 2</t>
  </si>
  <si>
    <t>935907</t>
  </si>
  <si>
    <t>100</t>
  </si>
  <si>
    <t>75.0 příkopové zídky UCH1=75,000 [A]</t>
  </si>
  <si>
    <t>ŽLABY A RIGOLY Z PŘÍKOPOVÝCH ŽLABŮ (VČETNĚ POKLOPŮ A MŘÍŽÍ) UCH 1</t>
  </si>
  <si>
    <t>935906</t>
  </si>
  <si>
    <t>99</t>
  </si>
  <si>
    <t>1902.5 - příkopové zídky UCH0=1 902,500 [A]</t>
  </si>
  <si>
    <t>ŽLABY A RIGOLY Z PŘÍKOPOVÝCH ŽLABŮ (VČETNĚ POKLOPŮ A MŘÍŽÍ) UCH 0</t>
  </si>
  <si>
    <t>935904</t>
  </si>
  <si>
    <t>98</t>
  </si>
  <si>
    <t>82.5 - příkopové zídky UCB0=82,500 [A]</t>
  </si>
  <si>
    <t>ŽLABY A RIGOLY Z PŘÍKOPOVÝCH ŽLABŮ (VČETNĚ POKLOPŮ A MŘÍŽÍ) UCB 0</t>
  </si>
  <si>
    <t>935903</t>
  </si>
  <si>
    <t>97</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</si>
  <si>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</si>
  <si>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264.0 příkopové tvárnice TZZ3=264,000 [A]</t>
  </si>
  <si>
    <t>PŘÍKOPOVÉ ŽLABY Z BETON TVÁRNIC ŠÍŘ DO 1200MM DO BETONU TL 100MM</t>
  </si>
  <si>
    <t>935232</t>
  </si>
  <si>
    <t>96</t>
  </si>
  <si>
    <t>1. Položka obsahuje:   – dodání a montáž veškerého materiálu na kotvení vybraných typů desek mezi sebou dle odpovídajících vzorových listů a TKP  2. Položka neobsahuje:   X  3. Způsob měření:  Měří se metr délkový.</t>
  </si>
  <si>
    <t>5.0 ukotvení nástupištních desek do monolitické zídky=5,000 [A]</t>
  </si>
  <si>
    <t>NÁSTUPIŠTĚ - KOTVENÍ NÁSTUPIŠTNÍCH DESEK 145 Z KE 230</t>
  </si>
  <si>
    <t>924921</t>
  </si>
  <si>
    <t>95</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</si>
  <si>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</si>
  <si>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252.0 ocelové svodidlo JSNH4/H1 - vzdálenost sloupků 2m=252,000 [A]</t>
  </si>
  <si>
    <t>SVODIDLO OCEL SILNIČ JEDNOSTR, ÚROVEŇ ZADRŽ H1 -DODÁVKA A MONTÁŽ</t>
  </si>
  <si>
    <t>9113B1</t>
  </si>
  <si>
    <t>94</t>
  </si>
  <si>
    <t>Ostatné konštrukcie a práce-búranie</t>
  </si>
  <si>
    <t>9</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</si>
  <si>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</si>
  <si>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 železobetonová monolitická šachta 2,0x1,6x1,6m, tl. stěny 300mm=2,000 [A]</t>
  </si>
  <si>
    <t>ŠACHTY ARMATURNÍ Z PROST BETONU PŮDORYS PLOCHY DO 1,5M2</t>
  </si>
  <si>
    <t>KUS</t>
  </si>
  <si>
    <t>ŠACHTA ZE ŽELEZOBETONU</t>
  </si>
  <si>
    <t>R8933</t>
  </si>
  <si>
    <t>93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</si>
  <si>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</si>
  <si>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3 zpětné klapky v koncových šachtách - včetně podbetonování klapek a osazení=3,000 [A]</t>
  </si>
  <si>
    <t>POTRUBÍ Z TRUB PLASTOVÝCH TLAKOVÝCH HRDLOVÝCH DN DO 80MM</t>
  </si>
  <si>
    <t>ZPĚTNÁ KLAPKA NA POTRUBÍ</t>
  </si>
  <si>
    <t>R871</t>
  </si>
  <si>
    <t>92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</si>
  <si>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</si>
  <si>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68.0 obetonování trativod. potrubí betonem C 25/30=68,000 [A]</t>
  </si>
  <si>
    <t>OBETONOVÁNÍ POTRUBÍ Z PROSTÉHO BETONU DO C25/30</t>
  </si>
  <si>
    <t>899524</t>
  </si>
  <si>
    <t>91</t>
  </si>
  <si>
    <t>Trativody+ svodné potrubí 
12.6 - obetonování trativod. potrubí betonem C 16/20=12,600 [A] 
15.0 - obetonování svod. potrubí betonem C 16/20=15,000 [B] 
38.1 podbetonování svod. potrubí betonem C 16/20 (pod kolejemi a vně kolejí v zastáce Troubsko)=38,100 [C] 
Celkem: A+B+C=65,700 [D]</t>
  </si>
  <si>
    <t>OBETONOVÁNÍ POTRUBÍ Z PROSTÉHO BETONU DO C16/20</t>
  </si>
  <si>
    <t>899523</t>
  </si>
  <si>
    <t>90</t>
  </si>
  <si>
    <t>Chráničky: 
70.9 Podbetonování a obetonování chrániček betonem C 12/15=70,900 [A]</t>
  </si>
  <si>
    <t>OBETONOVÁNÍ POTRUBÍ Z PROSTÉHO BETONU DO C12/15</t>
  </si>
  <si>
    <t>899522</t>
  </si>
  <si>
    <t>89</t>
  </si>
  <si>
    <t>Položka zahrnuje dodávku a osazení předepsané mříže včetně rámu</t>
  </si>
  <si>
    <t>mŕíž z kompozitního materiálu h=50mm (1080x1080mm) 
2 zaústění zpevněného příkopu z TZZ3 do příkopových žlabů UCH v km 144,600=2,000 [A] 
1 zaústění otevřeného monolitického příkopu do příkopových žlabů UCB v km 146,583=1,000 [B] 
2 zaústéní zpevněných příkop TZZ3 do žlab UCH v km 144,600=2,000 [C] 
mŕíž z kompozitního materiálu h=50mm (1080x1080mm) 
1 poklop monolitické šachty v km 146,267 60=1,000 [D] 
1 poklop monolitické šachty v km 146,269 00 =1,000 [E] 
Celkem: A+B+C+D+E=7,000 [F]</t>
  </si>
  <si>
    <t>MŘÍŽE Z KOMPOZITU SAMOSTATNÉ</t>
  </si>
  <si>
    <t>899123</t>
  </si>
  <si>
    <t>88</t>
  </si>
  <si>
    <t>Trativodní šachty 
158.0 -plechový štítek s označením čísla šachty - osazeno na šachty , v případě pochozích šachet označení po dohodě se správcem kanalizace=158,000 [A]</t>
  </si>
  <si>
    <t>PLECHOVÝ ŠTÍTEK S OZNAČENÍM ČÍSLA ŠACHTY - KOMPLETNÍ DODÁVKA A MONTÁŽ - S UPEVNĚNÍM NA ŠACHTY</t>
  </si>
  <si>
    <t>89911A</t>
  </si>
  <si>
    <t>87</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</si>
  <si>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</si>
  <si>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6 betonová trativodní vyúsť (dle S4) vyústěná na terén=6,000 [A] 
2 betonová trativodní vyúsť (dle S4) vyústěná do zpevněného příkopu=2,000 [B] 
Celkem: A+B=8,000 [C]</t>
  </si>
  <si>
    <t>DRENÁŽNÍ VÝUSŤ Z PROST BETONU</t>
  </si>
  <si>
    <t>89536</t>
  </si>
  <si>
    <t>86</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</si>
  <si>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</si>
  <si>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Trativodní šachty 
135.0 trativodní šachty plastové PE HD DN 400 s uzamykatelným poklopem=135,000 [A]</t>
  </si>
  <si>
    <t>ŠACHTY KANALIZAČNÍ PLASTOVÉ D 400MM</t>
  </si>
  <si>
    <t>894846</t>
  </si>
  <si>
    <t>85</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</si>
  <si>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</si>
  <si>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21.0 trativodní šachty betonové DN 800=21,000 [A] 
'trativodní šachty betonové DN 800 s revizním nástavcem 13 ks' 
Celkem: A=21,000 [B]</t>
  </si>
  <si>
    <t>ŠACHTY KANALIZAČNÍ Z PROST BETONU NA POTRUBÍ DN DO 800MM</t>
  </si>
  <si>
    <t>89436</t>
  </si>
  <si>
    <t>84</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</si>
  <si>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</si>
  <si>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741.9 Chráničky DN 160 HDPE, víčka na chráničky 82 ks=741,900 [A]</t>
  </si>
  <si>
    <t>CHRÁNIČKY Z TRUB PLASTOVÝCH DN DO 200MM</t>
  </si>
  <si>
    <t>87634</t>
  </si>
  <si>
    <t>83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</si>
  <si>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</si>
  <si>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Trativody 
1671.0 trativodky PE HD - DN 200mm=1 671,000 [A]</t>
  </si>
  <si>
    <t>POTRUBÍ DREN Z TRUB PLAST DN DO 200MM DĚROVANÝCH</t>
  </si>
  <si>
    <t>875342</t>
  </si>
  <si>
    <t>82</t>
  </si>
  <si>
    <t>trativody 
4325.0 trativodky PE HD - DN 150mm=4 325,000 [A]</t>
  </si>
  <si>
    <t>POTRUBÍ DREN Z TRUB PLAST DN DO 150MM DĚROVANÝCH</t>
  </si>
  <si>
    <t>875332</t>
  </si>
  <si>
    <t>81</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</si>
  <si>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</si>
  <si>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Svodné potrubí 
5.0 - svodné potrubí PE HD - DN 400mm=5,000 [A]</t>
  </si>
  <si>
    <t>POTRUBÍ Z TRUB PLASTOVÝCH ODPADNÍCH DN DO 400MM</t>
  </si>
  <si>
    <t>87446</t>
  </si>
  <si>
    <t>80</t>
  </si>
  <si>
    <t>361.0 svodné potrubí PE HD=361,000 [A] 
1.2 napojení monol. šachty do UCH žlabu=1,200 [B] 
Celkem: A+B=362,200 [C]</t>
  </si>
  <si>
    <t>POTRUBÍ Z TRUB PLASTOVÝCH ODPADNÍCH DN DO 300MM</t>
  </si>
  <si>
    <t>87445</t>
  </si>
  <si>
    <t>79</t>
  </si>
  <si>
    <t>Svodné potrubí 
30.0 svodné potrubí PE HD - DN 250 mm=30,000 [A]</t>
  </si>
  <si>
    <t>POTRUBÍ Z TRUB PLASTOVÝCH ODPADNÍCH DN DO 250MM</t>
  </si>
  <si>
    <t>87444</t>
  </si>
  <si>
    <t>78</t>
  </si>
  <si>
    <t>Svodné potrubí 
37.0 svodné potrubí PE HD - DN 200 mm=37,000 [A] 
4.0 retenční nádrže - potrubí PE HD - DN 200mm=4,000 [B] 
Celkem: A+B=41,000 [C]</t>
  </si>
  <si>
    <t>POTRUBÍ Z TRUB PLASTOVÝCH ODPADNÍCH DN DO 200MM</t>
  </si>
  <si>
    <t>87434</t>
  </si>
  <si>
    <t>77</t>
  </si>
  <si>
    <t>14.4 vložení potrubí PP DN150 do předvrtaných otvor s přesahem 100mm (včetn těsnění)=14,400 [A]</t>
  </si>
  <si>
    <t>POTRUBÍ Z TRUB PLASTOVÝCH ODPADNÍCH DN DO 150MM</t>
  </si>
  <si>
    <t>87433</t>
  </si>
  <si>
    <t>76</t>
  </si>
  <si>
    <t>Rúrové vedenie</t>
  </si>
  <si>
    <t>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</si>
  <si>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</si>
  <si>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1030.0 ochranný nátěr=1 030,000 [A]</t>
  </si>
  <si>
    <t>NÁTĚRY BETON KONSTR TYP S11 (OS-F)</t>
  </si>
  <si>
    <t>78387</t>
  </si>
  <si>
    <t>75</t>
  </si>
  <si>
    <t>412.0 adhezivní nátěr=412,000 [A]</t>
  </si>
  <si>
    <t>NÁTĚRY BETON KONSTR TYP S2 (OS-B)</t>
  </si>
  <si>
    <t>78382</t>
  </si>
  <si>
    <t>74</t>
  </si>
  <si>
    <t>Nátery</t>
  </si>
  <si>
    <t>783</t>
  </si>
  <si>
    <t>- položky podlah a obkladů zahrnují kompletní podlahy a obklad, včetně úpravy podkladu, spojovací, spárové malty nebo tmely, dilatace, úpravy rohů, koutů, kolem otvorů, okrajů a pod.</t>
  </si>
  <si>
    <t>257.0*0.5 doplnění kamene 50%=128,500 [A]</t>
  </si>
  <si>
    <t>OBKLADY STĚN Z PŘÍROD KAMENE TVRDÉHO</t>
  </si>
  <si>
    <t>78272</t>
  </si>
  <si>
    <t>73</t>
  </si>
  <si>
    <t>Obklady z prírodného a konglomerovaného kameňa</t>
  </si>
  <si>
    <t>782</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</si>
  <si>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</si>
  <si>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68 zemní šrouby délky 1,5m po 0,6m s pozinkovaným povrchem pro kotvení dlažby=68,000 [A]</t>
  </si>
  <si>
    <t>OSTATNÍ KOVOVÉ DOPLŇK KONSTRUKCE</t>
  </si>
  <si>
    <t>ZEMNÍ ŠROUB ŽÁROVĚ ZINKOVANÝ L 1,5m</t>
  </si>
  <si>
    <t>R7679</t>
  </si>
  <si>
    <t>72</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</si>
  <si>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</si>
  <si>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840.0*1.8 oplocení ze čtyřhranného pletiva pozink - výška 1800 mm, velikost oka 50×50 mm, tl. drátu 2,7 mm=1 512,000 [A]</t>
  </si>
  <si>
    <t>OPLOCENÍ Z DRÁTĚNÉHO PLETIVA POZINKOVANÉHO STANDARDNÍHO</t>
  </si>
  <si>
    <t>767911</t>
  </si>
  <si>
    <t>71</t>
  </si>
  <si>
    <t>Konštrukcie doplnkové kovové</t>
  </si>
  <si>
    <t>767</t>
  </si>
  <si>
    <t>položka zahrnuje:  - dodání předepsaného ochranného materiálu  - zřízení ochrany izolace</t>
  </si>
  <si>
    <t>718.2 měkká ochrana hydroizolace geotextílií 700g/m2=718,200 [A]</t>
  </si>
  <si>
    <t>OCHRANA IZOLACE NA POVRCHU TEXTILIÍ</t>
  </si>
  <si>
    <t>711509</t>
  </si>
  <si>
    <t>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</si>
  <si>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</si>
  <si>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17.0 izolace z pryžového koberce (nevodivý materiál, který musí odolat pr raznému nap tí 1kV)=17,000 [A]</t>
  </si>
  <si>
    <t>IZOLACE PODZEM OBJ PROTI ZEM VLHK Z PRYŽÍ</t>
  </si>
  <si>
    <t>711318</t>
  </si>
  <si>
    <t>69</t>
  </si>
  <si>
    <t>44.9 hydroizolační nátěr monolitických šachet (penetrační + asfaltový nátěr)=44,900 [A] 
8475.0 hydroizolaćní nátěr příkopových žlabů (penetrační + asfaltový nátěr)=8 475,000 [B] 
Celkem: A+B=8 519,900 [C]</t>
  </si>
  <si>
    <t>IZOLACE PODZEMNÍCH OBJEKTŮ PROTI ZEMNÍ VLHKOSTI ASFALTOVÝMI NÁTĚRY</t>
  </si>
  <si>
    <t>711311</t>
  </si>
  <si>
    <t>68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</si>
  <si>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</si>
  <si>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718.2 hydroizolace proti stékající vodě (natavovaný asf. izolační pás)=718,200 [A]</t>
  </si>
  <si>
    <t>IZOLACE BĚŽNÝCH KONSTRUKCÍ PROTI VOLNĚ STÉKAJÍCÍ VODĚ ASFALTOVÝMI PÁSY</t>
  </si>
  <si>
    <t>711132</t>
  </si>
  <si>
    <t>67</t>
  </si>
  <si>
    <t>718.2 asfaltový penetrační adhezní nátěr)=718,200 [A]</t>
  </si>
  <si>
    <t>IZOLACE BĚŽNÝCH KONSTRUKCÍ PROTI VOLNĚ STÉKAJÍCÍ VODĚ ASFALTOVÝMI NÁTĚRY</t>
  </si>
  <si>
    <t>711131</t>
  </si>
  <si>
    <t>66</t>
  </si>
  <si>
    <t>Izolácie proti vode a vlhkosti</t>
  </si>
  <si>
    <t>711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</si>
  <si>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</si>
  <si>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1.6 srovnání povrchu opěr betonem=1,600 [A]</t>
  </si>
  <si>
    <t>MAZANINA Z PROSTÉHO BETONU C25/30</t>
  </si>
  <si>
    <t>631314</t>
  </si>
  <si>
    <t>65</t>
  </si>
  <si>
    <t>položka zahrnuje:  dodávku veškerého materiálu potřebného pro předepsanou úpravu v předepsané kvalitě  nutné vyspravení podkladu, případně zatření spar zdiva  položení vrstvy v předepsané tloušťce  potřebná lešení a podpěrné konstrukce</t>
  </si>
  <si>
    <t>220.0 rekonstrukce sanační maltou (s hydrofobními a protikarbonata ními účinky)=220,000 [A]</t>
  </si>
  <si>
    <t>REPROFIL PODHL, SVIS PLOCH SANAČ MALTOU DVOUVRST TL DO 60MM</t>
  </si>
  <si>
    <t>626123</t>
  </si>
  <si>
    <t>64</t>
  </si>
  <si>
    <t>Úpravy povrchov, podlahy, osadenie</t>
  </si>
  <si>
    <t>6</t>
  </si>
  <si>
    <t>položka zahrnuje:  - dodávku předepsaného materiálu  - vyčištění a výplň spar tímto materiálem</t>
  </si>
  <si>
    <t>257.0*2.5 přespárování stávajícího kamenného obložení=642,500 [A]</t>
  </si>
  <si>
    <t>VÝPLŇ SPAR KAMENIVEM</t>
  </si>
  <si>
    <t>58930</t>
  </si>
  <si>
    <t>63</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</si>
  <si>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</si>
  <si>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t>
  </si>
  <si>
    <t>58251</t>
  </si>
  <si>
    <t>62</t>
  </si>
  <si>
    <t>- dodání kameniva předepsané kvality a zrnitosti  - rozprostření a zhutnění vrstvy v předepsané tloušťce  - zřízení vrstvy bez rozlišení šířky, pokládání vrstvy po etapách  - nezahrnuje postřiky, nátěry</t>
  </si>
  <si>
    <t>33.0 rekonstrukce krytu nezpevněné komunikace - štěrkodrť fr. 0/32=33,000 [A]</t>
  </si>
  <si>
    <t>VOZOVKOVÉ VRSTVY ZE ŠTĚRKODRTI</t>
  </si>
  <si>
    <t>56330</t>
  </si>
  <si>
    <t>61</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</si>
  <si>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</si>
  <si>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4622.0 georohože (protierozní 3D rohož) z PP, včetně ukotvení ke svahu=4 622,000 [A] 
= 
16800 georohož trojosá - výmena podloží=16 800,000 [C] 
Celkem: A+B+C=</t>
  </si>
  <si>
    <t>ZŘÍZENÍ KONSTRUKČNÍ VRSTVY TĚLESA ŽELEZNIČNÍHO SPODKU Z GEOROHOŽE</t>
  </si>
  <si>
    <t>502945</t>
  </si>
  <si>
    <t>60</t>
  </si>
  <si>
    <t>Pražcové podloží 
5750 - výztužná geotextilie 5 750 m2=5 750,000 [A] 
zpevnění svahů 
11423.0 geotextílie separační, resp. filtrační geotextílie separační, resp. filtraćní=11 423,000 [B] 
1866.0 separační geotextílie pod matrace=1 866,000 [C] 
retenční nádrže 
400.0 filtrační geotextílie=400,000 [D] 
rekonstrukce stávajícho monolitického příkopového žlabu 
295.0 separační geotextílie=295,000 [E] 
= 
8400.0 separační geotextílie - výmena podložia=8 400,000 [G] 
Celkem: A+B+C+D+E+F+G=</t>
  </si>
  <si>
    <t>ZŘÍZENÍ KONSTRUKČNÍ VRSTVY TĚLESA ŽELEZNIČNÍHO SPODKU Z GEOTEXTILIE</t>
  </si>
  <si>
    <t>502941</t>
  </si>
  <si>
    <t>59</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</si>
  <si>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</si>
  <si>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ZŘÍZENÍ KONSTRUKČNÍ VRSTVY TĚLESA ŽELEZNIČNÍHO SPODKU ZE ZEMINY ZLEPŠENÉ (STABILIZOVANÉ) VÁPNO-CEMENTEM</t>
  </si>
  <si>
    <t>501430</t>
  </si>
  <si>
    <t>58</t>
  </si>
  <si>
    <t>1. Položka obsahuje:   – nákup a dodání minerální směsi v požadované kvalitě podle zadávací dokumentace   – očištění podkladu případně zřízení spojovací vrstvy   – uložení minerální směsi dle předepsaného technologického předpisu   – zřízení konstrukční vrstvy z minerální směsi bez rozlišení šířky, pokládání vrstvy po etapách, příp. dílčích vrstvách, včetně pracovních spar a spojů   – hutnění na požadovanou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</si>
  <si>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Pražcové podloží : 
2679.0 - minerální směs (MZK) tl. 200mm, 2 679 m2=2 679,000 [A] 
ZKPP: 
422.0 - minerální směs (MZK) tl. 600mm, 422 m2=422,000 [B] 
Celkem: A+B=3 101,000 [C]</t>
  </si>
  <si>
    <t>ZŘÍZENÍ KONSTRUKČNÍ VRSTVY TĚLESA ŽELEZNIČNÍHO SPODKU Z MINERÁLNÍCH SMĚSÍ NOVÉ</t>
  </si>
  <si>
    <t>501301</t>
  </si>
  <si>
    <t>57</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</si>
  <si>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</si>
  <si>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 podkladní vrstva z předrceného starého šťerkového lože 7 780 m3=7 780,000 [A]</t>
  </si>
  <si>
    <t>ZŘÍZENÍ KONSTRUKČNÍ VRSTVY TĚLESA ŽELEZNIČNÍHO SPODKU ZE ŠTĚRKODRTI VYZÍSKANÉ</t>
  </si>
  <si>
    <t>501103</t>
  </si>
  <si>
    <t>56</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</si>
  <si>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</si>
  <si>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Pražcové podloží: 
7780 podkladní vrstva ŠD fr. 0/32 7 780 m3=7 780,000 [A] 
ZKPP: 
660.0 podkladní vrstva ŠD fr. 0/32 660 m3=660,000 [B] 
= 
2350 štrkodrť fr. 0-125 - výmena podložia=2 350,000 [D] 
Celkem: A+B+C+D=</t>
  </si>
  <si>
    <t>ZŘÍZENÍ KONSTRUKČNÍ VRSTVY TĚLESA ŽELEZNIČNÍHO SPODKU ZE ŠTĚRKODRTI NOVÉ</t>
  </si>
  <si>
    <t>501101</t>
  </si>
  <si>
    <t>55</t>
  </si>
  <si>
    <t>Komunikácie</t>
  </si>
  <si>
    <t>5</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</si>
  <si>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</si>
  <si>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300.0 zpevnění svahu polovegetačními tvárnicemi tl.0,08m=300,000 [A]</t>
  </si>
  <si>
    <t>DLAŽBY VEGETAČNÍ Z DÍLCŮ BETONOVÝCH</t>
  </si>
  <si>
    <t>46611</t>
  </si>
  <si>
    <t>54</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</si>
  <si>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</si>
  <si>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30.0*0.3 vyústění u stávajícího propustku v km 149,305=9,000 [A]</t>
  </si>
  <si>
    <t>PŘEDLÁŽDĚNÍ DLAŽBY Z LOMOVÉHO KAMENE</t>
  </si>
  <si>
    <t>465513</t>
  </si>
  <si>
    <t>53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</si>
  <si>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</si>
  <si>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14.0*0.30 přechod z TZZ3 do UCH 0=4,200 [A] 
32.0*0.3 vyústní objekty=9,600 [B] 
3.9*0.3 vyústění u stávajícího propustku v km 149,305 - dodláždení=1,170 [C] 
30.0*0.3 zaústéní zpevněných příkop TZZ3 do žlab UCH v km 144,600=9,000 [D] 
Celkem: A+B+C+D=23,970 [E]</t>
  </si>
  <si>
    <t>DLAŽBY Z LOMOVÉHO KAMENE NA MC</t>
  </si>
  <si>
    <t>465512</t>
  </si>
  <si>
    <t>52</t>
  </si>
  <si>
    <t>- položka zahrnuje dodávku a osazení drátěných košů s výplní lomovým kamenem.  - jedná se o gabionové matrace o tl. do 300mm.</t>
  </si>
  <si>
    <t>339.0 drátokamenné matrace tl. 0,2m=339,000 [A]</t>
  </si>
  <si>
    <t>ZPEVNĚNÉ PLOCHY Z GABIONŮ SYPANÝCH, DRÁT O2,2MM, POVRCHOVÁ ÚPRAVA Zn + Al + PVC</t>
  </si>
  <si>
    <t>4642B2</t>
  </si>
  <si>
    <t>51</t>
  </si>
  <si>
    <t>položka zahrnuje dodávku předepsaného kameniva, mimostaveništní a vnitrostaveništní dopravu a jeho uložení  není-li v zadávací dokumentaci uvedeno jinak, jedná se o nakupovaný materiál</t>
  </si>
  <si>
    <t>30.0 štěrkopískové lože pod polovegetační tvárnice tl.0,1m=30,000 [A] 
5.1 retenční nádrže - štěrkopísková vyrovnávací vrstva tl. 0,05m=5,100 [B] 
Trativody 
189.0 štěrkopískový podsyp tl. 50mm - pod trativody=189,000 [C] 
21.0 štěrkopískový podsyp tl. 50mm - pod svodné potrubí=21,000 [D] 
Trativodní šachty 
28.4 štěrkopískový podsyp trativodních šachet plastových=28,400 [E] 
4.4 štěrkopískový podsyp trativodních šachet betonových=4,400 [F] 
Celkem: A+B+C+D+E+F=277,900 [G]</t>
  </si>
  <si>
    <t>PODKLADNÍ A VÝPLŇOVÉ VRSTVY Z KAMENIVA TĚŽENÉHO</t>
  </si>
  <si>
    <t>45157</t>
  </si>
  <si>
    <t>50</t>
  </si>
  <si>
    <t>3.4 vyústní objekty=3,400 [A] 
873.9 zpevnění svahů=873,900 [B] 
267.0 štěrkopísková vrstva tl. 0,15m pod matrace=267,000 [C] 
Celkem: A+B+C=1 144,300 [D]</t>
  </si>
  <si>
    <t>PODKLADNÍ A VÝPLŇOVÉ VRSTVY Z KAMENIVA DRCENÉHO</t>
  </si>
  <si>
    <t>45152</t>
  </si>
  <si>
    <t>49</t>
  </si>
  <si>
    <t>Vodorovné konštrukcie</t>
  </si>
  <si>
    <t>4</t>
  </si>
  <si>
    <t>položka zahrnuje:  - dodání dílce požadovaného tvaru a vlastností, jeho skladování, doprava a osazení do definitivní polohy, včetně komplexní technologie výroby a montáže dílců, ošetření a ochrana dílců,  -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</si>
  <si>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dva objekty o kapacitě 40,56m3 obsahující: 
vsakovací bloky - 800x800x663mm 128ks, vsakovací bloky - 800x800x350mm 128 ks 
koncové desky - 800x330x20mm12 ks, spojovací díly 188 ks,  
vtokové šachty (včetně, těsnění, filtrů, poklopů) 2 ks, kontrolní šachty (včetně, těsnění, filtrů, poklopů) 2 ks 
1=1,000 [A]</t>
  </si>
  <si>
    <t>KOMPL KONSTR NÁDRŽÍ Z DÍLCŮ BETON</t>
  </si>
  <si>
    <t>RETENČNÍ NÁDRŽE</t>
  </si>
  <si>
    <t>R382</t>
  </si>
  <si>
    <t>48</t>
  </si>
  <si>
    <t>- dodání a osazení předepsaného sloupku včetně PKO  - případnou betonovou patku z předepsané třídy betonu  - nutné zemní práce</t>
  </si>
  <si>
    <t>0.00534*2.4*288 sloupky FE o 48,3mm (tl.5mm) s úpravou ZN, výšky 2,4m=3,691 [A] 
0.00407*2.5*73 vzpěry FE o 38mm (tl.5mm) s úpravou ZN, výšky 2,5m=0,743 [B] 
Celkem: A+B=4,434 [C]</t>
  </si>
  <si>
    <t>SLOUPKY OHRADNÍ A PLOTOVÉ KOVOVÉ KOTVENÉ DO PATEK NEBO BERANĚNÉ</t>
  </si>
  <si>
    <t>33894A</t>
  </si>
  <si>
    <t>47</t>
  </si>
  <si>
    <t>Položka se vykazuje vm2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shloubkou vyztuženého bloku jako jednonásobkem výšky konstrukce, u výšky do 2m pak jeden a půl násobkem výšky.</t>
  </si>
  <si>
    <t>zpevnění svahů 
1066.0 svahové tvárnice malé 500x450x180mm - 52kg=1 066,000 [A] 
3494.0 svahové tvárnice velké 580x570x250mm - 120kg=3 494,000 [B] 
Celkem: A+B=4 560,000 [C]</t>
  </si>
  <si>
    <t>OPĚRNÝ SYSTÉM S LÍCEM Z BETON TVAROVEK VÝŠ DO 2M</t>
  </si>
  <si>
    <t>32811</t>
  </si>
  <si>
    <t>46</t>
  </si>
  <si>
    <t>Zvislé a kompletné konštrukcie</t>
  </si>
  <si>
    <t>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</si>
  <si>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</si>
  <si>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0.7+1.87 KARI síť tl. 8mm, oka 100x100mm=2,570 [A]</t>
  </si>
  <si>
    <t>VÝZTUŽ STŘÍKANÉHO BETONU Z KARI SITÍ</t>
  </si>
  <si>
    <t>289366</t>
  </si>
  <si>
    <t>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</si>
  <si>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</si>
  <si>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8.0 rekonstrukce betonem + KARI síť - vrstva od 60mm - 100mm=8,000 [A] 
43.0 rekonstrukce betonem + KARI síť - vrstva od 100mm - 250mm=43,000 [B] 
Celkem: A+B=51,000 [C]</t>
  </si>
  <si>
    <t>STŘÍKANÝ ŽELEZOBETON DO C30/37</t>
  </si>
  <si>
    <t>289325</t>
  </si>
  <si>
    <t>44</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</si>
  <si>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</si>
  <si>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2000+5370 vlepené trny o R10 á 200mm (25ks/m2)=7 370,000 [A]</t>
  </si>
  <si>
    <t>DODATEČNÉ KOTVENÍ VLEPENÍM BETONÁŘSKÉ VÝZTUŽE D DO 10MM DO VRTŮ</t>
  </si>
  <si>
    <t>285391</t>
  </si>
  <si>
    <t>43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</si>
  <si>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</si>
  <si>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0.07 vybetonované čelo UCH 0 žlabů=0,070 [A]</t>
  </si>
  <si>
    <t>VÝZTUŽ ZÁKLADŮ Z KARI SÍTÍ</t>
  </si>
  <si>
    <t>272366</t>
  </si>
  <si>
    <t>42</t>
  </si>
  <si>
    <t>2.0 vybetonované čelo UCH 0 žlabů=2,000 [A] 
1.0 napojení rekonstruovaného monolitického příkopu do příkopového žlabu UCB v km 146,583=1,000 [B] 
Celkem: A+B=3,000 [C]</t>
  </si>
  <si>
    <t>ZÁKLADY ZE ŽELEZOBETONU DO C30/37</t>
  </si>
  <si>
    <t>272325</t>
  </si>
  <si>
    <t>41</t>
  </si>
  <si>
    <t>21.0 oplocení - betonové základy o300mm do hl.800mm=21,000 [A]</t>
  </si>
  <si>
    <t>ZÁKLADY Z PROSTÉHO BETONU DO C25/30</t>
  </si>
  <si>
    <t>272314</t>
  </si>
  <si>
    <t>40</t>
  </si>
  <si>
    <t>525.4 podkladní deska po příkopové žlaby - monolitický beton C 16/20 tl.0,15m=525,400 [A]</t>
  </si>
  <si>
    <t>ZÁKLADY Z PROSTÉHO BETONU DO C16/20</t>
  </si>
  <si>
    <t>272313</t>
  </si>
  <si>
    <t>39</t>
  </si>
  <si>
    <t>580.0 drátokamenný koš 1,0x1,0xdélka m=580,000 [A]</t>
  </si>
  <si>
    <t>ZÁKLADY Z GABIONŮ SYPANÝCH, DRÁT O2,2MM, POVRCHOVÁ ÚPRAVA Zn + Al + PVC</t>
  </si>
  <si>
    <t>2722B2</t>
  </si>
  <si>
    <t>38</t>
  </si>
  <si>
    <t>položka zahrnuje:  přemístění, montáž a demontáž vrtných souprav  svislou dopravu zeminy z vrtu  vodorovnou dopravu zeminy bez uložení na skládku  případně nutné pažení dočasné (včetně odpažení) i trvalé</t>
  </si>
  <si>
    <t>0.3*36 převrtání rubové drenáže do hl. 300mm o150mm=10,800 [A]</t>
  </si>
  <si>
    <t>VRTY PRO KOTV, INJEKT, MIKROPIL NA POVR TŘ V A VI D DO 300MM</t>
  </si>
  <si>
    <t>26195</t>
  </si>
  <si>
    <t>37</t>
  </si>
  <si>
    <t>75.2 vrtání otvor do betonové zídky o100mm na délku 800mm 94 ks=75,200 [A]</t>
  </si>
  <si>
    <t>VRTY PRO KOTV, INJEKT, MIKROPIL NA POVR TŘ V A VI D DO 100MM</t>
  </si>
  <si>
    <t>26192</t>
  </si>
  <si>
    <t>36</t>
  </si>
  <si>
    <t>položka zahrnuje odstranění stěn včetně odvozu a uložení na skládku</t>
  </si>
  <si>
    <t>243.0 upálení Larsenových stěn 900mm=243,000 [A]</t>
  </si>
  <si>
    <t>ODŘEZÁNÍ ŠTĚTOVÝCH STĚN Z KOVOVÝCH DÍLCŮ</t>
  </si>
  <si>
    <t>237172</t>
  </si>
  <si>
    <t>35</t>
  </si>
  <si>
    <t>položka zahrnuje osazení pažin bez ohledu na druh, jejich opotřebení a jejich odstranění</t>
  </si>
  <si>
    <t>pažení ZKPP v oblasti přejezdů - pažnice - fošny 1500x200x80mm 
1.5*0.5*0.05*70 žel. přejezd v ev. km 146,076=2,625 [A] 
1.5*0.5*0.05*85 žel. přejezd v ev. km 149,238=3,188 [B] 
1.5*0.5*0.05*60 žel. přejezd v ev. km 150,262=2,250 [C] 
Celkem: A+B+C=8,063 [D]</t>
  </si>
  <si>
    <t>VÝDŘEVA ZÁPOROVÉHO PAŽENÍ DOČASNÁ (KUBATURA)</t>
  </si>
  <si>
    <t>22695</t>
  </si>
  <si>
    <t>34</t>
  </si>
  <si>
    <t>položka zahrnuje opotřebení ocelových zápor, jejich osazení do připravených vrtů včetně zabetonování konců a obsypu, případně jejich zaberanění a jejich odstranění. Ocelová převázka se započítá do výsledné hmotnosti.</t>
  </si>
  <si>
    <t>pažení ZKPP v oblasti přejezdů - tyče průřezu HEA 140 
3.0*15*0.0247 žel. přejezd v ev. km 146,076=1,112 [A] 
3.0*18*0.0247 žel. přejezd v ev. km 149,238=1,334 [B] 
3.0*13*0.0247 žel. přejezd v ev. km 150,262=0,963 [C] 
Celkem: A+B+C=3,409 [D]</t>
  </si>
  <si>
    <t>ZÁPOROVÉ PAŽENÍ Z KOVU DOČASNÉ</t>
  </si>
  <si>
    <t>22694</t>
  </si>
  <si>
    <t>33</t>
  </si>
  <si>
    <t>položka zahrnuje dodávku předepsané geotextilie, mimostaveništní a vnitrostaveništní dopravu a její uložení včetně potřebných přesahů (nezapočítávají se do výměry)</t>
  </si>
  <si>
    <t>23469.0 geotextílie separační, resp. filtrační (pro trativody a pro UCH a UCB žlaby)=23 469,000 [A]</t>
  </si>
  <si>
    <t>OPLÁŠTĚNÍ ODVODŇOVACÍCH ŽEBER Z GEOTEXTILIE</t>
  </si>
  <si>
    <t>21197</t>
  </si>
  <si>
    <t>32</t>
  </si>
  <si>
    <t>Zakladanie</t>
  </si>
  <si>
    <t>2</t>
  </si>
  <si>
    <t>položka zahrnuje veškerý materiál, výrobky a polotovary, včetně mimostaveništní a vnitrostaveništní dopravy (rovněž přesuny), včetně naložení a složení, případně s uložením</t>
  </si>
  <si>
    <t>2754.0 osetí (ohumusování) nad svahovými tvárnicemi=2 754,000 [A] 
8991.0 osetí svahu travním semenem=8 991,000 [B] 
Celkem: A+B=11 745,000 [C]</t>
  </si>
  <si>
    <t>ZALÉVÁNÍ VODOU</t>
  </si>
  <si>
    <t>18600</t>
  </si>
  <si>
    <t>31</t>
  </si>
  <si>
    <t>Zahrnuje pokosení se shrabáním, naložení shrabků na dopravní prostředek, s odvozem a se složením, to vše bez ohledu na sklon terénu  zahrnuje nutné zalití a hnojení</t>
  </si>
  <si>
    <t>OŠETŘOVÁNÍ TRÁVNÍKU</t>
  </si>
  <si>
    <t>18247</t>
  </si>
  <si>
    <t>30</t>
  </si>
  <si>
    <t>Zahrnuje dodání předepsané travní směsi, hydroosev na ornici, zalévání, první pokosení, to vše bez ohledu na sklon terénu</t>
  </si>
  <si>
    <t>ZALOŽENÍ TRÁVNÍKU HYDROOSEVEM NA ORNICI</t>
  </si>
  <si>
    <t>18242</t>
  </si>
  <si>
    <t>29</t>
  </si>
  <si>
    <t>položka zahrnuje:  nutné přemístění ornice z dočasných skládek vzdálených do 50m  rozprostření ornice v předepsané tloušťce ve svahu přes 1:5</t>
  </si>
  <si>
    <t>2754.0 zásyp zeminou vhodnou pro osetí (ohumusování) nad svahovými tvárnicemi=2 754,000 [A]</t>
  </si>
  <si>
    <t>ROZPROSTŘENÍ ORNICE VE SVAHU V TL DO 0,25M</t>
  </si>
  <si>
    <t>18224</t>
  </si>
  <si>
    <t>28</t>
  </si>
  <si>
    <t>8991.0 zásyp zeminou vhodnou pro osetí (ohumusování)=8 991,000 [A]</t>
  </si>
  <si>
    <t>ROZPROSTŘENÍ ORNICE VE SVAHU V TL DO 0,10M</t>
  </si>
  <si>
    <t>18221</t>
  </si>
  <si>
    <t>27</t>
  </si>
  <si>
    <t>položka zahrnuje úpravu pláně včetně vyrovnání výškových rozdílů. Míru zhutnění určuje projekt.</t>
  </si>
  <si>
    <t>Pražcové podloží 
40643.0 -úprava zemní pláně + přehutnění (včetně odřezů)=40 643,000 [A] 
ZKPP 
1247.0 -úprava zemní pláně + přehutnění=1 247,000 [B] 
zpevnění svahů 
2463.0 zásyp svahovek kamenivem fr.16/32=2 463,000 [C] 
Celkem: A+B+C=44 353,000 [D]</t>
  </si>
  <si>
    <t>ÚPRAVA PLÁNĚ SE ZHUTNĚNÍM V HORNINĚ TŘ. I</t>
  </si>
  <si>
    <t>18110</t>
  </si>
  <si>
    <t>26</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</si>
  <si>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</si>
  <si>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zpevnění svahů 
4168.0 zásyp svahovek kamenivem fr.16/32=4 168,000 [A]</t>
  </si>
  <si>
    <t>VÝPLNĚ Z NAKUPOVANÝCH MATERIÁLŮ</t>
  </si>
  <si>
    <t>17680</t>
  </si>
  <si>
    <t>25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</si>
  <si>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</si>
  <si>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196.0 štěrkopískový obsyp svodného potrubí=196,000 [A] 
7.1 obsyp odvodňovacích otvorů příkopových žlab štěrkem fr.63/125=7,100 [B] 
Trativodní šachty 
63.7 obsyp šachty plastové kamenivem fr. 16/32=63,700 [C] 
25.0 obsyp šachty betonové kamenivem fr. 16/32=25,000 [D] 
302.0+1315.0 obsyp priekopových žlabov=1 617,000 [E] 
166.8 obsyp odvodňovacích otvorů příkopových žlabů štěrkem fr.63/125=166,800 [F] 
22.3 obsyp chrániček štěrkopískem=22,300 [G] 
Celkem: A+B+C+D+E+F+G=2 097,900 [H]</t>
  </si>
  <si>
    <t>OBSYP POTRUBÍ A OBJEKTŮ Z NAKUPOVANÝCH MATERIÁLŮ</t>
  </si>
  <si>
    <t>17581</t>
  </si>
  <si>
    <t>24</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</si>
  <si>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</si>
  <si>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13.0 zhutnéný zásyp kolem monolitických šachet=13,000 [A] 
108.0 retenční nádrže - zásyp z výzisku ze stávajícího kolejového lože=108,000 [B] 
Celkem: A+B=121,000 [C]</t>
  </si>
  <si>
    <t>OBSYP POTRUBÍ A OBJEKTŮ SE ZHUTNĚNÍM</t>
  </si>
  <si>
    <t>17511</t>
  </si>
  <si>
    <t>23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</si>
  <si>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</si>
  <si>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Trativody 
3674.0 - zásyp rýhy trativodu kamenivem fr.16/32=3 674,000 [A]</t>
  </si>
  <si>
    <t>ZÁSYP JAM A RÝH Z NAKUPOVANÝCH MATERIÁLŮ</t>
  </si>
  <si>
    <t>17481</t>
  </si>
  <si>
    <t>22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</si>
  <si>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</si>
  <si>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788.0 výplň z nepropustného materiálu - výzisk ze stavby (včetně hutnění)=788,000 [A]</t>
  </si>
  <si>
    <t>ZÁSYP JAM A RÝH ZE ZEMIN NEPROPUSTNÝCH</t>
  </si>
  <si>
    <t>17451</t>
  </si>
  <si>
    <t>21</t>
  </si>
  <si>
    <t>27.0 zhutněný zásyp rýhy pro svodné potrubí=27,000 [A] 
402.0 zhutněný zásyp rýhy pro chráničky=402,000 [B] 
Celkem: A+B=429,000 [C]</t>
  </si>
  <si>
    <t>ZÁSYP JAM A RÝH ZEMINOU SE ZHUTNĚNÍM</t>
  </si>
  <si>
    <t>17411</t>
  </si>
  <si>
    <t>20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</si>
  <si>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</si>
  <si>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958.0 konsolidační vrstva z lomového kamenne fr. 250/400mm=958,000 [A]</t>
  </si>
  <si>
    <t>ULOŽENÍ SYPANINY DO NÁSYPŮ Z NAKUPOVANÝCH MATERIÁLŮ</t>
  </si>
  <si>
    <t>17180</t>
  </si>
  <si>
    <t>19</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</si>
  <si>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</si>
  <si>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z kolejiště, celkem 31 199 m3 
788.0 - z toho výplň z nepropustného materiálu 788 m3=788,000 [A] 
24548.0 - z toho na skládku do 15 km 24 548 m3=24 548,000 [B] 
6981.0 výkop pro svahové tvárnice=6 981,000 [C] 
63.0 výkop zeminy pro vytvoření příčného sklonu nezpevněné komunikace=63,000 [D] 
14.0 výkop pro oplocení=14,000 [E] 
27.0 -výkop rýhy pro svodné potrubí š. 0,8m=27,000 [F] 
402.0 - výkop rýhy pro chráničky=402,000 [G] 
5830.0 -výkop rýhy pro UCH UCB žlaby=5 830,000 [H] 
3853.0 - výkop rýhy pro trativody a svodné potrubí=3 853,000 [I] 
60.0-27.0 - výkop rýhy pro svodné potrubí š. 0,8m=33,000 [J] 
70.0 výkop z reprofilace stávajícího příkopu v zast. Troubsko=70,000 [K] 
12.0 výkop zeminy pro nezpevněný příkop=12,000 [L] 
118.0 výkop ze stávajícího příkopu u D1-228=118,000 [M] 
497.0-402.0 výkop rýhy pro chráničky=95,000 [N] 
13.0 výkop pro monolitické šachty=13,000 [O] 
29.0 výkop pro trativodní šachty betonové=29,000 [P] 
92.0 výkop pro trativodní šachty plastové=92,000 [Q] 
28.0-13.0 výkop pro monolitické šachty=15,000 [R] 
270.0 výkop zeminy pro objekty retence=270,000 [S] 
Celkem: A+B+C+D+E+F+G+H+I+J+K+L+M+N+O+P+Q+R+S=43 253,000 [T]</t>
  </si>
  <si>
    <t>ULOŽENÍ SYPANINY DO NÁSYPŮ A NA SKLÁDKY BEZ ZHUTNĚNÍ</t>
  </si>
  <si>
    <t>17120</t>
  </si>
  <si>
    <t>18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</si>
  <si>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</si>
  <si>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3848.0 výzisk v rámci stavby - využití při těžení ze střelického zářezu=3 848,000 [A]</t>
  </si>
  <si>
    <t>ULOŽENÍ SYPANINY DO NÁSYPŮ SE ZHUTNĚNÍM</t>
  </si>
  <si>
    <t>17110</t>
  </si>
  <si>
    <t>17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</si>
  <si>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</si>
  <si>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29.0 výkop pro trativodní šachty betonové=29,000 [A] 
92.0 výkop pro trativodní šachty plastové=92,000 [B] 
28.0-13.0 výkop pro monolitické šachty=15,000 [C] 
270.0 výkop zeminy pro objekty retence=270,000 [D] 
Celkem: A+B+C+D=406,000 [E]</t>
  </si>
  <si>
    <t>HLOUBENÍ ŠACHET ZAPAŽ I NEPAŽ TŘ. I, ODVOZ DO 16KM</t>
  </si>
  <si>
    <t>133737</t>
  </si>
  <si>
    <t>16</t>
  </si>
  <si>
    <t>13.0 výkop pro monolitické šachty=13,000 [A]</t>
  </si>
  <si>
    <t>HLOUBENÍ ŠACHET ZAPAŽ I NEPAŽ TŘ. I, ODVOZ DO 5KM</t>
  </si>
  <si>
    <t>133734</t>
  </si>
  <si>
    <t>15</t>
  </si>
  <si>
    <t>5830.0 -výkop rýhy pro UCH UCB žlaby=5 830,000 [A] 
3853.0 - výkop rýhy pro trativody a svodné potrubí=3 853,000 [B] 
60.0-27.0 - výkop rýhy pro svodné potrubí š. 0,8m=33,000 [C] 
70.0 výkop z reprofilace stávajícího příkopu v zast. Troubsko=70,000 [D] 
12.0 výkop zeminy pro nezpevněný příkop=12,000 [E] 
118.0 výkop ze stávajícího příkopu u D1-228=118,000 [F] 
497.0-402.0 výkop rýhy pro chráničky=95,000 [G] 
Celkem: A+B+C+D+E+F+G=10 011,000 [H]</t>
  </si>
  <si>
    <t>HLOUBENÍ RÝH ŠÍŘ DO 2M PAŽ I NEPAŽ TŘ. I, ODVOZ DO 16KM</t>
  </si>
  <si>
    <t>132737</t>
  </si>
  <si>
    <t>14</t>
  </si>
  <si>
    <t>27.0 -výkop rýhy pro svodné potrubí š. 0,8m=27,000 [A] 
402.0 - výkop rýhy pro chráničky=402,000 [B] 
Celkem: A+B=429,000 [C]</t>
  </si>
  <si>
    <t>HLOUBENÍ RÝH ŠÍŘ DO 2M PAŽ I NEPAŽ TŘ. I, ODVOZ DO 5KM</t>
  </si>
  <si>
    <t>132734</t>
  </si>
  <si>
    <t>13</t>
  </si>
  <si>
    <t>14.0 výkop pro oplocení=14,000 [A]</t>
  </si>
  <si>
    <t>HLOUBENÍ JAM ZAPAŽ I NEPAŽ TŘ. I, ODVOZ DO 16KM</t>
  </si>
  <si>
    <t>131737</t>
  </si>
  <si>
    <t>12</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</si>
  <si>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</si>
  <si>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237 reprofilace stávajícího příkopu=237,000 [A]</t>
  </si>
  <si>
    <t>ČIŠTĚNÍ PŘÍKOPŮ OD NÁNOSU PŘES 0,50M3/M</t>
  </si>
  <si>
    <t>12933</t>
  </si>
  <si>
    <t>11</t>
  </si>
  <si>
    <t>70.0 bez poškození stávajícího příkopu - ruční výkop, včetně začištění=70,000 [A] 
118.0 výkop ze stávajícího příkopu u D1-228=118,000 [B] 
Celkem: A+B=188,000 [C]</t>
  </si>
  <si>
    <t>ČIŠTĚNÍ PŘÍKOPŮ OD NÁNOSU</t>
  </si>
  <si>
    <t>12930</t>
  </si>
  <si>
    <t>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</si>
  <si>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</si>
  <si>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z meziskládky pro zásypy: 
27.0 zhutněný zásyp rýhy pro svodné potrubí š. 0,8m=27,000 [A] 
402.0 zhutněný zásyp rýhy pro chráničky=402,000 [B] 
13.0 zhutněný zásyp kolem monolitických šachet=13,000 [C] 
788.0 výplň z nepropustného materiálu - výzisk ze stavby=788,000 [D] 
450.0 využití ornice pro zásyp georohoží=450,000 [E] 
319.0 využití pro zásyp ornicí nad svahovými tvárnicemi=319,000 [F] 
108.0 retenční nádrže - zásyp z výzisku ze stávajícího kolejového lože=108,000 [G] 
Celkem: A+B+C+D+E+F+G=2 107,000 [H]</t>
  </si>
  <si>
    <t>VYKOPÁVKY ZE ZEMNÍKŮ A SKLÁDEK TŘ. I, ODVOZ DO 5KM</t>
  </si>
  <si>
    <t>125734</t>
  </si>
  <si>
    <t>položka zahrnuje příplatek k vodorovnému přemístění zeminy za každý další 1km nad 20km</t>
  </si>
  <si>
    <t>Výkopy z kolejiště, celkem 31 379 m3 
- z toho pro zřízení svahových stupňu 1 763 m3' 
- z toho výplň z nepropustného materiálu 788 m3' 
- z toho na skládku do 15 km 22 965 m3' 
5863.0*30 z toho na skládku do 50 km 5 863 m3=175 890,000 [A] 
Celkem: A=175 890,000 [B]</t>
  </si>
  <si>
    <t>PŘÍPLATEK ZA DALŠÍ 1KM DOPRAVY ZEMINY</t>
  </si>
  <si>
    <t>123739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</si>
  <si>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</si>
  <si>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 kolejiště, celkem 31 199 m3 
- z toho výplň z nepropustného materiálu 788 m3' 
- z toho na skládku do 15 km 24 548 m3' 
5863.0 - z toho na skládku do 50 km 5 863 m3=5 863,000 [A] 
nezpevněná komunikace 
Celkem: A=5 863,000 [B]</t>
  </si>
  <si>
    <t>ODKOP PRO SPOD STAVBU SILNIC A ŽELEZNIC TŘ. I, ODVOZ DO 20KM</t>
  </si>
  <si>
    <t>123738</t>
  </si>
  <si>
    <t>7</t>
  </si>
  <si>
    <t>Výkopy z kolejiště, celkem 31 199 m3 
- z toho výplň z nepropustného materiálu 788 m3' 
24548.0 - z toho na skládku do 15 km 24 548 m3=24 548,000 [A] 
- z toho na skládku do 50 km 5 863 m3' 
6981.0 výkop pro svahové tvárnice=6 981,000 [B] 
63.0 výkop zeminy pro vytvoření příčného sklonu nezpevněné komunikace=63,000 [C] 
Celkem: A+B+C=31 592,000 [D]</t>
  </si>
  <si>
    <t>ODKOP PRO SPOD STAVBU SILNIC A ŽELEZNIC TŘ. I, ODVOZ DO 16KM</t>
  </si>
  <si>
    <t>123737</t>
  </si>
  <si>
    <t>Výkopy z kolejiště, celkem 31 199 m3 
788.0 - z toho výplň z nepropustného materiálu 788 m3=788,000 [A] 
- z toho na skládku do 15 km 24 548 m3' 
- z toho na skládku do 50 km 5 863 m3' 
Celkem: A=788,000 [B]</t>
  </si>
  <si>
    <t>ODKOP PRO SPOD STAVBU SILNIC A ŽELEZNIC TŘ. I, ODVOZ DO 5KM</t>
  </si>
  <si>
    <t>123734</t>
  </si>
  <si>
    <t>položka zahrnuje sejmutí ornice bez ohledu na tloušťku vrstvy a její vodorovnou dopravu  nezahrnuje uložení na trvalou skládku</t>
  </si>
  <si>
    <t>SEJMUTÍ ORNICE NEBO LESNÍ PŮDY S ODVOZEM DO 5KM</t>
  </si>
  <si>
    <t>121104</t>
  </si>
  <si>
    <t>Položka čerpání vody na povrchu zahrnuje i potrubí, pohotovost záložní čerpací soupravy a zřízení čerpací jímky. Součástí položky je také následná demontáž a likvidace těchto zařízení</t>
  </si>
  <si>
    <t>1000.0 provizorní přečerpávání vody z trativodů=1 000,000 [A]</t>
  </si>
  <si>
    <t>ČERPÁNÍ VODY DO 500 L/MIN</t>
  </si>
  <si>
    <t>11511</t>
  </si>
  <si>
    <t>353.0*2.2*5=3 883,000 [A]</t>
  </si>
  <si>
    <t>ODSTRANĚNÍ KRYTU ZPEVNĚNÝCH PLOCH Z DLAŽDIC - DOPRAVA</t>
  </si>
  <si>
    <t>11318B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</si>
  <si>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</si>
  <si>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353.0 rozebrání stávající betonové dlažby (dlažba 500x500x100mm)=353,000 [A]</t>
  </si>
  <si>
    <t>ODSTRANĚNÍ KRYTU ZPEVNĚNÝCH PLOCH Z DLAŽDIC, ODVOZ DO 20KM</t>
  </si>
  <si>
    <t>113188</t>
  </si>
  <si>
    <t>Zemné práce</t>
  </si>
  <si>
    <t>0</t>
  </si>
  <si>
    <t>Celkem</t>
  </si>
  <si>
    <t>Jednotková</t>
  </si>
  <si>
    <t>21,00</t>
  </si>
  <si>
    <t>Cena</t>
  </si>
  <si>
    <t>Množství</t>
  </si>
  <si>
    <t>MJ</t>
  </si>
  <si>
    <t>Název položky</t>
  </si>
  <si>
    <t>Varianta</t>
  </si>
  <si>
    <t>Kód položky</t>
  </si>
  <si>
    <t>Poř. číslo</t>
  </si>
  <si>
    <t>Typ</t>
  </si>
  <si>
    <t>15,00</t>
  </si>
  <si>
    <t>T.ú. Brno-Horní Heršpice - Střelice, zelezniční spodek</t>
  </si>
  <si>
    <t>SO 02-16-01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</si>
  <si>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</si>
  <si>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</si>
  <si>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</si>
  <si>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</si>
  <si>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</si>
  <si>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</si>
  <si>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</si>
  <si>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</si>
  <si>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</si>
  <si>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</si>
  <si>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2754.0 osetí (ohumusování) nad svahovými tvárnicemi=276,000 [A] 
8991.0 osetí svahu travním semenem=899,000 [B] 
Celkem: A+B=1175,000 [C]</t>
  </si>
  <si>
    <t>Změna č. 1 ze dne 8.11.2019</t>
  </si>
  <si>
    <t>Změna č. 2 ze dne 14.11.2019</t>
  </si>
  <si>
    <t>Pražcové podloží 
41379 - zlepšení zemin směsným pojivem (cement a vápno), tl. 500mm celkem 14 800 m3 [A]</t>
  </si>
  <si>
    <t>M2</t>
  </si>
  <si>
    <t>SO 02-16-01_c</t>
  </si>
  <si>
    <t>Změna č. 2 ze dne 18.11.2019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</si>
</sst>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name val="Arial"/>
    </font>
    <font>
      <i/>
      <sz val="10"/>
      <name val="Arial"/>
    </font>
    <font>
      <b/>
      <sz val="10"/>
      <name val="Arial"/>
    </font>
    <font>
      <sz val="10"/>
      <color indexed="9"/>
      <name val="Arial"/>
    </font>
    <font>
      <b/>
      <sz val="11"/>
      <name val="Arial"/>
    </font>
    <font>
      <b/>
      <sz val="16"/>
      <color indexed="8"/>
      <name val="Arial"/>
    </font>
    <font>
      <sz val="10"/>
      <color rgb="FFFF0000"/>
      <name val="Arial"/>
      <family val="2"/>
      <charset val="238"/>
    </font>
    <font>
      <b/>
      <sz val="10"/>
      <color rgb="FFFF0000"/>
      <name val="Arial"/>
      <family val="2"/>
      <charset val="238"/>
    </font>
    <font>
      <i/>
      <sz val="10"/>
      <color rgb="FFFF0000"/>
      <name val="Arial"/>
      <family val="2"/>
      <charset val="238"/>
    </font>
    <font>
      <sz val="10"/>
      <color theme="1"/>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60">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0" xfId="0" applyFont="1" applyFill="1">
      <alignment vertical="center"/>
    </xf>
    <xf numFmtId="0" fontId="0" fillId="0" borderId="1" xfId="0" applyFill="1" applyBorder="1" applyAlignment="1">
      <alignment horizontal="right" vertical="center"/>
    </xf>
    <xf numFmtId="0" fontId="0" fillId="0" borderId="1" xfId="0" applyFill="1" applyBorder="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4" fontId="0" fillId="0" borderId="1" xfId="0" applyNumberFormat="1" applyFill="1" applyBorder="1" applyAlignment="1">
      <alignment horizontal="center" vertical="center"/>
    </xf>
    <xf numFmtId="0" fontId="0" fillId="0" borderId="0" xfId="0" applyFill="1">
      <alignment vertical="center"/>
    </xf>
    <xf numFmtId="0" fontId="0" fillId="0" borderId="1" xfId="0" applyFill="1" applyBorder="1" applyAlignment="1">
      <alignment horizontal="left" vertical="center" wrapText="1"/>
    </xf>
    <xf numFmtId="164" fontId="7"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9" fillId="0" borderId="1" xfId="0" applyFont="1" applyFill="1" applyBorder="1" applyAlignment="1">
      <alignment horizontal="right" vertical="center"/>
    </xf>
    <xf numFmtId="0" fontId="9" fillId="0" borderId="1" xfId="0" applyFont="1" applyFill="1" applyBorder="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xf>
    <xf numFmtId="0" fontId="9" fillId="0" borderId="0" xfId="0" applyFont="1" applyFill="1">
      <alignment vertical="center"/>
    </xf>
    <xf numFmtId="0" fontId="9" fillId="0" borderId="1" xfId="0" applyFont="1" applyFill="1" applyBorder="1" applyAlignment="1">
      <alignment horizontal="left" vertical="center" wrapText="1"/>
    </xf>
    <xf numFmtId="0" fontId="0" fillId="4" borderId="1" xfId="0" applyFill="1" applyBorder="1" applyAlignment="1">
      <alignment horizontal="right" vertical="center"/>
    </xf>
    <xf numFmtId="0" fontId="0" fillId="4" borderId="1" xfId="0" applyFill="1" applyBorder="1">
      <alignment vertical="center"/>
    </xf>
    <xf numFmtId="0" fontId="0" fillId="4" borderId="1" xfId="0" applyFill="1" applyBorder="1" applyAlignment="1">
      <alignment vertical="center" wrapText="1"/>
    </xf>
    <xf numFmtId="0" fontId="0" fillId="4" borderId="1" xfId="0" applyFill="1" applyBorder="1" applyAlignment="1">
      <alignment horizontal="center" vertical="center"/>
    </xf>
    <xf numFmtId="164" fontId="0" fillId="4" borderId="1" xfId="0" applyNumberFormat="1" applyFill="1" applyBorder="1" applyAlignment="1">
      <alignment horizontal="center" vertical="center"/>
    </xf>
    <xf numFmtId="4" fontId="0" fillId="4" borderId="1" xfId="0" applyNumberFormat="1" applyFill="1" applyBorder="1" applyAlignment="1">
      <alignment horizontal="center" vertical="center"/>
    </xf>
    <xf numFmtId="0" fontId="0" fillId="4" borderId="0" xfId="0" applyFill="1">
      <alignment vertical="center"/>
    </xf>
    <xf numFmtId="0" fontId="0" fillId="4" borderId="1" xfId="0" applyFill="1" applyBorder="1" applyAlignment="1">
      <alignment horizontal="left" vertical="center" wrapText="1"/>
    </xf>
    <xf numFmtId="0" fontId="1" fillId="4"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8"/>
  <sheetViews>
    <sheetView tabSelected="1" zoomScaleNormal="100" workbookViewId="0">
      <pane ySplit="7" topLeftCell="A219"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596</v>
      </c>
      <c r="B1" s="23"/>
      <c r="C1" s="23"/>
      <c r="D1" s="23"/>
      <c r="E1" s="23" t="s">
        <v>595</v>
      </c>
      <c r="F1" s="23"/>
      <c r="G1" s="23"/>
      <c r="H1" s="28" t="s">
        <v>598</v>
      </c>
      <c r="I1" s="23"/>
      <c r="J1" s="28" t="s">
        <v>603</v>
      </c>
      <c r="P1" t="s">
        <v>369</v>
      </c>
    </row>
    <row r="2" spans="1:18" ht="24.95" customHeight="1" x14ac:dyDescent="0.2">
      <c r="B2" s="23"/>
      <c r="C2" s="23"/>
      <c r="D2" s="23"/>
      <c r="E2" s="26" t="s">
        <v>594</v>
      </c>
      <c r="F2" s="23"/>
      <c r="G2" s="23"/>
      <c r="H2" s="28" t="s">
        <v>599</v>
      </c>
      <c r="I2" s="12"/>
      <c r="O2">
        <f>0+O8+O133+O190+O203+O228+O265+O274+O295+O304+O309+O318+O391+O464</f>
        <v>0</v>
      </c>
      <c r="P2" t="s">
        <v>369</v>
      </c>
    </row>
    <row r="3" spans="1:18" ht="15" customHeight="1" x14ac:dyDescent="0.2">
      <c r="A3" t="s">
        <v>593</v>
      </c>
      <c r="B3" s="25" t="s">
        <v>592</v>
      </c>
      <c r="C3" s="56" t="s">
        <v>591</v>
      </c>
      <c r="D3" s="57"/>
      <c r="E3" s="24" t="s">
        <v>590</v>
      </c>
      <c r="F3" s="23"/>
      <c r="G3" s="22"/>
      <c r="H3" s="27" t="s">
        <v>602</v>
      </c>
      <c r="I3" s="21">
        <f>0+I8+I133+I190+I203+I228+I265+I274+I295+I304+I309+I318+I391+I464</f>
        <v>0</v>
      </c>
      <c r="O3" t="s">
        <v>589</v>
      </c>
      <c r="P3" t="s">
        <v>436</v>
      </c>
    </row>
    <row r="4" spans="1:18" ht="15" customHeight="1" x14ac:dyDescent="0.2">
      <c r="A4" t="s">
        <v>588</v>
      </c>
      <c r="B4" s="20" t="s">
        <v>587</v>
      </c>
      <c r="C4" s="58" t="s">
        <v>586</v>
      </c>
      <c r="D4" s="59"/>
      <c r="E4" s="19" t="s">
        <v>585</v>
      </c>
      <c r="F4" s="12"/>
      <c r="G4" s="12"/>
      <c r="H4" s="16"/>
      <c r="I4" s="16"/>
      <c r="O4" t="s">
        <v>584</v>
      </c>
      <c r="P4" t="s">
        <v>436</v>
      </c>
    </row>
    <row r="5" spans="1:18" ht="12.75" customHeight="1" x14ac:dyDescent="0.2">
      <c r="A5" s="55" t="s">
        <v>583</v>
      </c>
      <c r="B5" s="55" t="s">
        <v>582</v>
      </c>
      <c r="C5" s="55" t="s">
        <v>581</v>
      </c>
      <c r="D5" s="55" t="s">
        <v>580</v>
      </c>
      <c r="E5" s="55" t="s">
        <v>579</v>
      </c>
      <c r="F5" s="55" t="s">
        <v>578</v>
      </c>
      <c r="G5" s="55" t="s">
        <v>577</v>
      </c>
      <c r="H5" s="55" t="s">
        <v>576</v>
      </c>
      <c r="I5" s="55"/>
      <c r="O5" t="s">
        <v>575</v>
      </c>
      <c r="P5" t="s">
        <v>436</v>
      </c>
    </row>
    <row r="6" spans="1:18" ht="12.75" customHeight="1" x14ac:dyDescent="0.2">
      <c r="A6" s="55"/>
      <c r="B6" s="55"/>
      <c r="C6" s="55"/>
      <c r="D6" s="55"/>
      <c r="E6" s="55"/>
      <c r="F6" s="55"/>
      <c r="G6" s="55"/>
      <c r="H6" s="18" t="s">
        <v>574</v>
      </c>
      <c r="I6" s="18" t="s">
        <v>573</v>
      </c>
    </row>
    <row r="7" spans="1:18" ht="12.75" customHeight="1" x14ac:dyDescent="0.2">
      <c r="A7" s="18" t="s">
        <v>572</v>
      </c>
      <c r="B7" s="18" t="s">
        <v>6</v>
      </c>
      <c r="C7" s="18" t="s">
        <v>436</v>
      </c>
      <c r="D7" s="18" t="s">
        <v>369</v>
      </c>
      <c r="E7" s="18" t="s">
        <v>351</v>
      </c>
      <c r="F7" s="18" t="s">
        <v>320</v>
      </c>
      <c r="G7" s="18" t="s">
        <v>276</v>
      </c>
      <c r="H7" s="18" t="s">
        <v>121</v>
      </c>
      <c r="I7" s="18" t="s">
        <v>537</v>
      </c>
    </row>
    <row r="8" spans="1:18" ht="12.75" customHeight="1" x14ac:dyDescent="0.2">
      <c r="A8" s="16" t="s">
        <v>35</v>
      </c>
      <c r="B8" s="16"/>
      <c r="C8" s="17" t="s">
        <v>6</v>
      </c>
      <c r="D8" s="16"/>
      <c r="E8" s="13" t="s">
        <v>571</v>
      </c>
      <c r="F8" s="16"/>
      <c r="G8" s="16"/>
      <c r="H8" s="16"/>
      <c r="I8" s="15">
        <f>0+Q8</f>
        <v>0</v>
      </c>
      <c r="O8">
        <f>0+R8</f>
        <v>0</v>
      </c>
      <c r="Q8">
        <f>0+I9+I13+I17+I21+I25+I29+I33+I37+I41+I45+I49+I53+I57+I61+I65+I69+I73+I77+I81+I85+I89+I93+I97+I101+I105+I109+I113+I117+I121+I125+I129</f>
        <v>0</v>
      </c>
      <c r="R8">
        <f>0+O9+O13+O17+O21+O25+O29+O33+O37+O41+O45+O49+O53+O57+O61+O65+O69+O73+O77+O81+O85+O89+O93+O97+O101+O105+O109+O113+O117+O121+O125+O129</f>
        <v>0</v>
      </c>
    </row>
    <row r="9" spans="1:18" x14ac:dyDescent="0.2">
      <c r="A9" s="9" t="s">
        <v>10</v>
      </c>
      <c r="B9" s="10" t="s">
        <v>6</v>
      </c>
      <c r="C9" s="10" t="s">
        <v>570</v>
      </c>
      <c r="D9" s="9" t="s">
        <v>2</v>
      </c>
      <c r="E9" s="8" t="s">
        <v>569</v>
      </c>
      <c r="F9" s="7" t="s">
        <v>51</v>
      </c>
      <c r="G9" s="6">
        <v>353</v>
      </c>
      <c r="H9" s="5">
        <v>0</v>
      </c>
      <c r="I9" s="5">
        <f>ROUND(ROUND(H9,2)*ROUND(G9,3),2)</f>
        <v>0</v>
      </c>
      <c r="O9">
        <f>(I9*15)/100</f>
        <v>0</v>
      </c>
      <c r="P9" t="s">
        <v>6</v>
      </c>
    </row>
    <row r="10" spans="1:18" x14ac:dyDescent="0.2">
      <c r="A10" s="4" t="s">
        <v>5</v>
      </c>
      <c r="E10" s="1" t="s">
        <v>569</v>
      </c>
    </row>
    <row r="11" spans="1:18" x14ac:dyDescent="0.2">
      <c r="A11" s="3" t="s">
        <v>3</v>
      </c>
      <c r="E11" s="2" t="s">
        <v>568</v>
      </c>
    </row>
    <row r="12" spans="1:18" ht="63.75" x14ac:dyDescent="0.2">
      <c r="A12" t="s">
        <v>1</v>
      </c>
      <c r="E12" s="1" t="s">
        <v>567</v>
      </c>
    </row>
    <row r="13" spans="1:18" x14ac:dyDescent="0.2">
      <c r="A13" s="9" t="s">
        <v>10</v>
      </c>
      <c r="B13" s="10" t="s">
        <v>436</v>
      </c>
      <c r="C13" s="10" t="s">
        <v>566</v>
      </c>
      <c r="D13" s="9" t="s">
        <v>2</v>
      </c>
      <c r="E13" s="8" t="s">
        <v>565</v>
      </c>
      <c r="F13" s="7" t="s">
        <v>45</v>
      </c>
      <c r="G13" s="6">
        <v>3883</v>
      </c>
      <c r="H13" s="5">
        <v>0</v>
      </c>
      <c r="I13" s="5">
        <f>ROUND(ROUND(H13,2)*ROUND(G13,3),2)</f>
        <v>0</v>
      </c>
      <c r="O13">
        <f>(I13*15)/100</f>
        <v>0</v>
      </c>
      <c r="P13" t="s">
        <v>6</v>
      </c>
    </row>
    <row r="14" spans="1:18" x14ac:dyDescent="0.2">
      <c r="A14" s="4" t="s">
        <v>5</v>
      </c>
      <c r="E14" s="1" t="s">
        <v>565</v>
      </c>
    </row>
    <row r="15" spans="1:18" x14ac:dyDescent="0.2">
      <c r="A15" s="3" t="s">
        <v>3</v>
      </c>
      <c r="E15" s="2" t="s">
        <v>564</v>
      </c>
    </row>
    <row r="16" spans="1:18" ht="25.5" x14ac:dyDescent="0.2">
      <c r="A16" t="s">
        <v>1</v>
      </c>
      <c r="E16" s="1" t="s">
        <v>42</v>
      </c>
    </row>
    <row r="17" spans="1:16" x14ac:dyDescent="0.2">
      <c r="A17" s="9" t="s">
        <v>10</v>
      </c>
      <c r="B17" s="10" t="s">
        <v>369</v>
      </c>
      <c r="C17" s="10" t="s">
        <v>563</v>
      </c>
      <c r="D17" s="9" t="s">
        <v>2</v>
      </c>
      <c r="E17" s="8" t="s">
        <v>562</v>
      </c>
      <c r="F17" s="7" t="s">
        <v>7</v>
      </c>
      <c r="G17" s="6">
        <v>1000</v>
      </c>
      <c r="H17" s="5">
        <v>0</v>
      </c>
      <c r="I17" s="5">
        <f>ROUND(ROUND(H17,2)*ROUND(G17,3),2)</f>
        <v>0</v>
      </c>
      <c r="O17">
        <f>(I17*15)/100</f>
        <v>0</v>
      </c>
      <c r="P17" t="s">
        <v>6</v>
      </c>
    </row>
    <row r="18" spans="1:16" x14ac:dyDescent="0.2">
      <c r="A18" s="4" t="s">
        <v>5</v>
      </c>
      <c r="E18" s="1" t="s">
        <v>562</v>
      </c>
    </row>
    <row r="19" spans="1:16" x14ac:dyDescent="0.2">
      <c r="A19" s="3" t="s">
        <v>3</v>
      </c>
      <c r="E19" s="2" t="s">
        <v>561</v>
      </c>
    </row>
    <row r="20" spans="1:16" ht="38.25" x14ac:dyDescent="0.2">
      <c r="A20" t="s">
        <v>1</v>
      </c>
      <c r="E20" s="1" t="s">
        <v>560</v>
      </c>
    </row>
    <row r="21" spans="1:16" x14ac:dyDescent="0.2">
      <c r="A21" s="9" t="s">
        <v>10</v>
      </c>
      <c r="B21" s="10" t="s">
        <v>351</v>
      </c>
      <c r="C21" s="10" t="s">
        <v>559</v>
      </c>
      <c r="D21" s="9" t="s">
        <v>2</v>
      </c>
      <c r="E21" s="8" t="s">
        <v>558</v>
      </c>
      <c r="F21" s="7" t="s">
        <v>51</v>
      </c>
      <c r="G21" s="6">
        <v>1416</v>
      </c>
      <c r="H21" s="5">
        <v>0</v>
      </c>
      <c r="I21" s="5">
        <f>ROUND(ROUND(H21,2)*ROUND(G21,3),2)</f>
        <v>0</v>
      </c>
      <c r="O21">
        <f>(I21*15)/100</f>
        <v>0</v>
      </c>
      <c r="P21" t="s">
        <v>6</v>
      </c>
    </row>
    <row r="22" spans="1:16" x14ac:dyDescent="0.2">
      <c r="A22" s="4" t="s">
        <v>5</v>
      </c>
      <c r="E22" s="1" t="s">
        <v>558</v>
      </c>
    </row>
    <row r="23" spans="1:16" x14ac:dyDescent="0.2">
      <c r="A23" s="3" t="s">
        <v>3</v>
      </c>
      <c r="E23" s="2" t="s">
        <v>2</v>
      </c>
    </row>
    <row r="24" spans="1:16" ht="25.5" x14ac:dyDescent="0.2">
      <c r="A24" t="s">
        <v>1</v>
      </c>
      <c r="E24" s="1" t="s">
        <v>557</v>
      </c>
    </row>
    <row r="25" spans="1:16" x14ac:dyDescent="0.2">
      <c r="A25" s="9" t="s">
        <v>10</v>
      </c>
      <c r="B25" s="10" t="s">
        <v>320</v>
      </c>
      <c r="C25" s="10" t="s">
        <v>556</v>
      </c>
      <c r="D25" s="9" t="s">
        <v>2</v>
      </c>
      <c r="E25" s="8" t="s">
        <v>555</v>
      </c>
      <c r="F25" s="7" t="s">
        <v>51</v>
      </c>
      <c r="G25" s="6">
        <v>788</v>
      </c>
      <c r="H25" s="5">
        <v>0</v>
      </c>
      <c r="I25" s="5">
        <f>ROUND(ROUND(H25,2)*ROUND(G25,3),2)</f>
        <v>0</v>
      </c>
      <c r="O25">
        <f>(I25*15)/100</f>
        <v>0</v>
      </c>
      <c r="P25" t="s">
        <v>6</v>
      </c>
    </row>
    <row r="26" spans="1:16" x14ac:dyDescent="0.2">
      <c r="A26" s="4" t="s">
        <v>5</v>
      </c>
      <c r="E26" s="1" t="s">
        <v>555</v>
      </c>
    </row>
    <row r="27" spans="1:16" ht="63.75" x14ac:dyDescent="0.2">
      <c r="A27" s="3" t="s">
        <v>3</v>
      </c>
      <c r="E27" s="2" t="s">
        <v>554</v>
      </c>
    </row>
    <row r="28" spans="1:16" ht="267.75" x14ac:dyDescent="0.2">
      <c r="A28" t="s">
        <v>1</v>
      </c>
      <c r="E28" s="1" t="s">
        <v>546</v>
      </c>
    </row>
    <row r="29" spans="1:16" x14ac:dyDescent="0.2">
      <c r="A29" s="9" t="s">
        <v>10</v>
      </c>
      <c r="B29" s="10" t="s">
        <v>276</v>
      </c>
      <c r="C29" s="10" t="s">
        <v>553</v>
      </c>
      <c r="D29" s="9" t="s">
        <v>2</v>
      </c>
      <c r="E29" s="8" t="s">
        <v>552</v>
      </c>
      <c r="F29" s="7" t="s">
        <v>51</v>
      </c>
      <c r="G29" s="6">
        <v>31592</v>
      </c>
      <c r="H29" s="5">
        <v>0</v>
      </c>
      <c r="I29" s="5">
        <f>ROUND(ROUND(H29,2)*ROUND(G29,3),2)</f>
        <v>0</v>
      </c>
      <c r="O29">
        <f>(I29*15)/100</f>
        <v>0</v>
      </c>
      <c r="P29" t="s">
        <v>6</v>
      </c>
    </row>
    <row r="30" spans="1:16" x14ac:dyDescent="0.2">
      <c r="A30" s="4" t="s">
        <v>5</v>
      </c>
      <c r="E30" s="1" t="s">
        <v>552</v>
      </c>
    </row>
    <row r="31" spans="1:16" ht="102" x14ac:dyDescent="0.2">
      <c r="A31" s="3" t="s">
        <v>3</v>
      </c>
      <c r="E31" s="2" t="s">
        <v>551</v>
      </c>
    </row>
    <row r="32" spans="1:16" ht="267.75" x14ac:dyDescent="0.2">
      <c r="A32" t="s">
        <v>1</v>
      </c>
      <c r="E32" s="1" t="s">
        <v>546</v>
      </c>
    </row>
    <row r="33" spans="1:16" x14ac:dyDescent="0.2">
      <c r="A33" s="9" t="s">
        <v>10</v>
      </c>
      <c r="B33" s="10" t="s">
        <v>550</v>
      </c>
      <c r="C33" s="10" t="s">
        <v>549</v>
      </c>
      <c r="D33" s="9" t="s">
        <v>2</v>
      </c>
      <c r="E33" s="8" t="s">
        <v>548</v>
      </c>
      <c r="F33" s="7" t="s">
        <v>51</v>
      </c>
      <c r="G33" s="6">
        <v>5863</v>
      </c>
      <c r="H33" s="5">
        <v>0</v>
      </c>
      <c r="I33" s="5">
        <f>ROUND(ROUND(H33,2)*ROUND(G33,3),2)</f>
        <v>0</v>
      </c>
      <c r="O33">
        <f>(I33*15)/100</f>
        <v>0</v>
      </c>
      <c r="P33" t="s">
        <v>6</v>
      </c>
    </row>
    <row r="34" spans="1:16" x14ac:dyDescent="0.2">
      <c r="A34" s="4" t="s">
        <v>5</v>
      </c>
      <c r="E34" s="1" t="s">
        <v>548</v>
      </c>
    </row>
    <row r="35" spans="1:16" ht="76.5" x14ac:dyDescent="0.2">
      <c r="A35" s="3" t="s">
        <v>3</v>
      </c>
      <c r="E35" s="2" t="s">
        <v>547</v>
      </c>
    </row>
    <row r="36" spans="1:16" ht="267.75" x14ac:dyDescent="0.2">
      <c r="A36" t="s">
        <v>1</v>
      </c>
      <c r="E36" s="1" t="s">
        <v>546</v>
      </c>
    </row>
    <row r="37" spans="1:16" x14ac:dyDescent="0.2">
      <c r="A37" s="9" t="s">
        <v>10</v>
      </c>
      <c r="B37" s="10" t="s">
        <v>208</v>
      </c>
      <c r="C37" s="10" t="s">
        <v>545</v>
      </c>
      <c r="D37" s="9" t="s">
        <v>2</v>
      </c>
      <c r="E37" s="8" t="s">
        <v>544</v>
      </c>
      <c r="F37" s="7" t="s">
        <v>51</v>
      </c>
      <c r="G37" s="6">
        <v>175890</v>
      </c>
      <c r="H37" s="5">
        <v>0</v>
      </c>
      <c r="I37" s="5">
        <f>ROUND(ROUND(H37,2)*ROUND(G37,3),2)</f>
        <v>0</v>
      </c>
      <c r="O37">
        <f>(I37*15)/100</f>
        <v>0</v>
      </c>
      <c r="P37" t="s">
        <v>6</v>
      </c>
    </row>
    <row r="38" spans="1:16" x14ac:dyDescent="0.2">
      <c r="A38" s="4" t="s">
        <v>5</v>
      </c>
      <c r="E38" s="1" t="s">
        <v>544</v>
      </c>
    </row>
    <row r="39" spans="1:16" ht="76.5" x14ac:dyDescent="0.2">
      <c r="A39" s="3" t="s">
        <v>3</v>
      </c>
      <c r="E39" s="2" t="s">
        <v>543</v>
      </c>
    </row>
    <row r="40" spans="1:16" ht="25.5" x14ac:dyDescent="0.2">
      <c r="A40" t="s">
        <v>1</v>
      </c>
      <c r="E40" s="1" t="s">
        <v>542</v>
      </c>
    </row>
    <row r="41" spans="1:16" x14ac:dyDescent="0.2">
      <c r="A41" s="9" t="s">
        <v>10</v>
      </c>
      <c r="B41" s="10" t="s">
        <v>121</v>
      </c>
      <c r="C41" s="10" t="s">
        <v>541</v>
      </c>
      <c r="D41" s="9" t="s">
        <v>2</v>
      </c>
      <c r="E41" s="8" t="s">
        <v>540</v>
      </c>
      <c r="F41" s="7" t="s">
        <v>51</v>
      </c>
      <c r="G41" s="6">
        <v>2107</v>
      </c>
      <c r="H41" s="5">
        <v>0</v>
      </c>
      <c r="I41" s="5">
        <f>ROUND(ROUND(H41,2)*ROUND(G41,3),2)</f>
        <v>0</v>
      </c>
      <c r="O41">
        <f>(I41*15)/100</f>
        <v>0</v>
      </c>
      <c r="P41" t="s">
        <v>6</v>
      </c>
    </row>
    <row r="42" spans="1:16" x14ac:dyDescent="0.2">
      <c r="A42" s="4" t="s">
        <v>5</v>
      </c>
      <c r="E42" s="1" t="s">
        <v>540</v>
      </c>
    </row>
    <row r="43" spans="1:16" ht="127.5" x14ac:dyDescent="0.2">
      <c r="A43" s="3" t="s">
        <v>3</v>
      </c>
      <c r="E43" s="2" t="s">
        <v>539</v>
      </c>
    </row>
    <row r="44" spans="1:16" ht="204" x14ac:dyDescent="0.2">
      <c r="A44" t="s">
        <v>1</v>
      </c>
      <c r="E44" s="1" t="s">
        <v>538</v>
      </c>
    </row>
    <row r="45" spans="1:16" x14ac:dyDescent="0.2">
      <c r="A45" s="9" t="s">
        <v>10</v>
      </c>
      <c r="B45" s="10" t="s">
        <v>537</v>
      </c>
      <c r="C45" s="10" t="s">
        <v>536</v>
      </c>
      <c r="D45" s="9" t="s">
        <v>2</v>
      </c>
      <c r="E45" s="8" t="s">
        <v>535</v>
      </c>
      <c r="F45" s="7" t="s">
        <v>51</v>
      </c>
      <c r="G45" s="6">
        <v>188</v>
      </c>
      <c r="H45" s="5">
        <v>0</v>
      </c>
      <c r="I45" s="5">
        <f>ROUND(ROUND(H45,2)*ROUND(G45,3),2)</f>
        <v>0</v>
      </c>
      <c r="O45">
        <f>(I45*15)/100</f>
        <v>0</v>
      </c>
      <c r="P45" t="s">
        <v>6</v>
      </c>
    </row>
    <row r="46" spans="1:16" x14ac:dyDescent="0.2">
      <c r="A46" s="4" t="s">
        <v>5</v>
      </c>
      <c r="E46" s="1" t="s">
        <v>535</v>
      </c>
    </row>
    <row r="47" spans="1:16" ht="51" x14ac:dyDescent="0.2">
      <c r="A47" s="3" t="s">
        <v>3</v>
      </c>
      <c r="E47" s="2" t="s">
        <v>534</v>
      </c>
    </row>
    <row r="48" spans="1:16" ht="63.75" x14ac:dyDescent="0.2">
      <c r="A48" t="s">
        <v>1</v>
      </c>
      <c r="E48" s="1" t="s">
        <v>529</v>
      </c>
    </row>
    <row r="49" spans="1:16" x14ac:dyDescent="0.2">
      <c r="A49" s="9" t="s">
        <v>10</v>
      </c>
      <c r="B49" s="10" t="s">
        <v>533</v>
      </c>
      <c r="C49" s="10" t="s">
        <v>532</v>
      </c>
      <c r="D49" s="9" t="s">
        <v>2</v>
      </c>
      <c r="E49" s="8" t="s">
        <v>531</v>
      </c>
      <c r="F49" s="7" t="s">
        <v>39</v>
      </c>
      <c r="G49" s="6">
        <v>237</v>
      </c>
      <c r="H49" s="5">
        <v>0</v>
      </c>
      <c r="I49" s="5">
        <f>ROUND(ROUND(H49,2)*ROUND(G49,3),2)</f>
        <v>0</v>
      </c>
      <c r="O49">
        <f>(I49*15)/100</f>
        <v>0</v>
      </c>
      <c r="P49" t="s">
        <v>6</v>
      </c>
    </row>
    <row r="50" spans="1:16" x14ac:dyDescent="0.2">
      <c r="A50" s="4" t="s">
        <v>5</v>
      </c>
      <c r="E50" s="1" t="s">
        <v>531</v>
      </c>
    </row>
    <row r="51" spans="1:16" x14ac:dyDescent="0.2">
      <c r="A51" s="3" t="s">
        <v>3</v>
      </c>
      <c r="E51" s="2" t="s">
        <v>530</v>
      </c>
    </row>
    <row r="52" spans="1:16" ht="63.75" x14ac:dyDescent="0.2">
      <c r="A52" t="s">
        <v>1</v>
      </c>
      <c r="E52" s="1" t="s">
        <v>529</v>
      </c>
    </row>
    <row r="53" spans="1:16" x14ac:dyDescent="0.2">
      <c r="A53" s="9" t="s">
        <v>10</v>
      </c>
      <c r="B53" s="10" t="s">
        <v>528</v>
      </c>
      <c r="C53" s="10" t="s">
        <v>527</v>
      </c>
      <c r="D53" s="9" t="s">
        <v>2</v>
      </c>
      <c r="E53" s="8" t="s">
        <v>526</v>
      </c>
      <c r="F53" s="7" t="s">
        <v>51</v>
      </c>
      <c r="G53" s="6">
        <v>14</v>
      </c>
      <c r="H53" s="5">
        <v>0</v>
      </c>
      <c r="I53" s="5">
        <f>ROUND(ROUND(H53,2)*ROUND(G53,3),2)</f>
        <v>0</v>
      </c>
      <c r="O53">
        <f>(I53*15)/100</f>
        <v>0</v>
      </c>
      <c r="P53" t="s">
        <v>6</v>
      </c>
    </row>
    <row r="54" spans="1:16" x14ac:dyDescent="0.2">
      <c r="A54" s="4" t="s">
        <v>5</v>
      </c>
      <c r="E54" s="1" t="s">
        <v>526</v>
      </c>
    </row>
    <row r="55" spans="1:16" x14ac:dyDescent="0.2">
      <c r="A55" s="3" t="s">
        <v>3</v>
      </c>
      <c r="E55" s="2" t="s">
        <v>525</v>
      </c>
    </row>
    <row r="56" spans="1:16" ht="229.5" x14ac:dyDescent="0.2">
      <c r="A56" t="s">
        <v>1</v>
      </c>
      <c r="E56" s="1" t="s">
        <v>508</v>
      </c>
    </row>
    <row r="57" spans="1:16" x14ac:dyDescent="0.2">
      <c r="A57" s="9" t="s">
        <v>10</v>
      </c>
      <c r="B57" s="10" t="s">
        <v>524</v>
      </c>
      <c r="C57" s="10" t="s">
        <v>523</v>
      </c>
      <c r="D57" s="9" t="s">
        <v>2</v>
      </c>
      <c r="E57" s="8" t="s">
        <v>522</v>
      </c>
      <c r="F57" s="7" t="s">
        <v>51</v>
      </c>
      <c r="G57" s="6">
        <v>429</v>
      </c>
      <c r="H57" s="5">
        <v>0</v>
      </c>
      <c r="I57" s="5">
        <f>ROUND(ROUND(H57,2)*ROUND(G57,3),2)</f>
        <v>0</v>
      </c>
      <c r="O57">
        <f>(I57*15)/100</f>
        <v>0</v>
      </c>
      <c r="P57" t="s">
        <v>6</v>
      </c>
    </row>
    <row r="58" spans="1:16" x14ac:dyDescent="0.2">
      <c r="A58" s="4" t="s">
        <v>5</v>
      </c>
      <c r="E58" s="1" t="s">
        <v>522</v>
      </c>
    </row>
    <row r="59" spans="1:16" ht="38.25" x14ac:dyDescent="0.2">
      <c r="A59" s="3" t="s">
        <v>3</v>
      </c>
      <c r="E59" s="2" t="s">
        <v>521</v>
      </c>
    </row>
    <row r="60" spans="1:16" ht="229.5" x14ac:dyDescent="0.2">
      <c r="A60" t="s">
        <v>1</v>
      </c>
      <c r="E60" s="1" t="s">
        <v>508</v>
      </c>
    </row>
    <row r="61" spans="1:16" x14ac:dyDescent="0.2">
      <c r="A61" s="9" t="s">
        <v>10</v>
      </c>
      <c r="B61" s="10" t="s">
        <v>520</v>
      </c>
      <c r="C61" s="10" t="s">
        <v>519</v>
      </c>
      <c r="D61" s="9" t="s">
        <v>2</v>
      </c>
      <c r="E61" s="8" t="s">
        <v>518</v>
      </c>
      <c r="F61" s="7" t="s">
        <v>51</v>
      </c>
      <c r="G61" s="6">
        <v>10011</v>
      </c>
      <c r="H61" s="5">
        <v>0</v>
      </c>
      <c r="I61" s="5">
        <f>ROUND(ROUND(H61,2)*ROUND(G61,3),2)</f>
        <v>0</v>
      </c>
      <c r="O61">
        <f>(I61*15)/100</f>
        <v>0</v>
      </c>
      <c r="P61" t="s">
        <v>6</v>
      </c>
    </row>
    <row r="62" spans="1:16" x14ac:dyDescent="0.2">
      <c r="A62" s="4" t="s">
        <v>5</v>
      </c>
      <c r="E62" s="1" t="s">
        <v>518</v>
      </c>
    </row>
    <row r="63" spans="1:16" ht="102" x14ac:dyDescent="0.2">
      <c r="A63" s="3" t="s">
        <v>3</v>
      </c>
      <c r="E63" s="2" t="s">
        <v>517</v>
      </c>
    </row>
    <row r="64" spans="1:16" ht="229.5" x14ac:dyDescent="0.2">
      <c r="A64" t="s">
        <v>1</v>
      </c>
      <c r="E64" s="1" t="s">
        <v>508</v>
      </c>
    </row>
    <row r="65" spans="1:16" x14ac:dyDescent="0.2">
      <c r="A65" s="9" t="s">
        <v>10</v>
      </c>
      <c r="B65" s="10" t="s">
        <v>516</v>
      </c>
      <c r="C65" s="10" t="s">
        <v>515</v>
      </c>
      <c r="D65" s="9" t="s">
        <v>2</v>
      </c>
      <c r="E65" s="8" t="s">
        <v>514</v>
      </c>
      <c r="F65" s="7" t="s">
        <v>51</v>
      </c>
      <c r="G65" s="6">
        <v>13</v>
      </c>
      <c r="H65" s="5">
        <v>0</v>
      </c>
      <c r="I65" s="5">
        <f>ROUND(ROUND(H65,2)*ROUND(G65,3),2)</f>
        <v>0</v>
      </c>
      <c r="O65">
        <f>(I65*15)/100</f>
        <v>0</v>
      </c>
      <c r="P65" t="s">
        <v>6</v>
      </c>
    </row>
    <row r="66" spans="1:16" x14ac:dyDescent="0.2">
      <c r="A66" s="4" t="s">
        <v>5</v>
      </c>
      <c r="E66" s="1" t="s">
        <v>514</v>
      </c>
    </row>
    <row r="67" spans="1:16" x14ac:dyDescent="0.2">
      <c r="A67" s="3" t="s">
        <v>3</v>
      </c>
      <c r="E67" s="2" t="s">
        <v>513</v>
      </c>
    </row>
    <row r="68" spans="1:16" ht="229.5" x14ac:dyDescent="0.2">
      <c r="A68" t="s">
        <v>1</v>
      </c>
      <c r="E68" s="1" t="s">
        <v>508</v>
      </c>
    </row>
    <row r="69" spans="1:16" x14ac:dyDescent="0.2">
      <c r="A69" s="9" t="s">
        <v>10</v>
      </c>
      <c r="B69" s="10" t="s">
        <v>512</v>
      </c>
      <c r="C69" s="10" t="s">
        <v>511</v>
      </c>
      <c r="D69" s="9" t="s">
        <v>2</v>
      </c>
      <c r="E69" s="8" t="s">
        <v>510</v>
      </c>
      <c r="F69" s="7" t="s">
        <v>51</v>
      </c>
      <c r="G69" s="6">
        <v>406</v>
      </c>
      <c r="H69" s="5">
        <v>0</v>
      </c>
      <c r="I69" s="5">
        <f>ROUND(ROUND(H69,2)*ROUND(G69,3),2)</f>
        <v>0</v>
      </c>
      <c r="O69">
        <f>(I69*15)/100</f>
        <v>0</v>
      </c>
      <c r="P69" t="s">
        <v>6</v>
      </c>
    </row>
    <row r="70" spans="1:16" x14ac:dyDescent="0.2">
      <c r="A70" s="4" t="s">
        <v>5</v>
      </c>
      <c r="E70" s="1" t="s">
        <v>510</v>
      </c>
    </row>
    <row r="71" spans="1:16" ht="63.75" x14ac:dyDescent="0.2">
      <c r="A71" s="3" t="s">
        <v>3</v>
      </c>
      <c r="E71" s="2" t="s">
        <v>509</v>
      </c>
    </row>
    <row r="72" spans="1:16" ht="229.5" x14ac:dyDescent="0.2">
      <c r="A72" t="s">
        <v>1</v>
      </c>
      <c r="E72" s="1" t="s">
        <v>508</v>
      </c>
    </row>
    <row r="73" spans="1:16" x14ac:dyDescent="0.2">
      <c r="A73" s="9" t="s">
        <v>10</v>
      </c>
      <c r="B73" s="10" t="s">
        <v>507</v>
      </c>
      <c r="C73" s="10" t="s">
        <v>506</v>
      </c>
      <c r="D73" s="9" t="s">
        <v>2</v>
      </c>
      <c r="E73" s="8" t="s">
        <v>505</v>
      </c>
      <c r="F73" s="7" t="s">
        <v>51</v>
      </c>
      <c r="G73" s="6">
        <v>3848</v>
      </c>
      <c r="H73" s="5">
        <v>0</v>
      </c>
      <c r="I73" s="5">
        <f>ROUND(ROUND(H73,2)*ROUND(G73,3),2)</f>
        <v>0</v>
      </c>
      <c r="O73">
        <f>(I73*15)/100</f>
        <v>0</v>
      </c>
      <c r="P73" t="s">
        <v>6</v>
      </c>
    </row>
    <row r="74" spans="1:16" x14ac:dyDescent="0.2">
      <c r="A74" s="4" t="s">
        <v>5</v>
      </c>
      <c r="E74" s="1" t="s">
        <v>505</v>
      </c>
    </row>
    <row r="75" spans="1:16" ht="25.5" x14ac:dyDescent="0.2">
      <c r="A75" s="3" t="s">
        <v>3</v>
      </c>
      <c r="E75" s="2" t="s">
        <v>504</v>
      </c>
    </row>
    <row r="76" spans="1:16" ht="191.25" x14ac:dyDescent="0.2">
      <c r="A76" t="s">
        <v>1</v>
      </c>
      <c r="E76" s="1" t="s">
        <v>503</v>
      </c>
    </row>
    <row r="77" spans="1:16" x14ac:dyDescent="0.2">
      <c r="A77" s="9" t="s">
        <v>10</v>
      </c>
      <c r="B77" s="10" t="s">
        <v>502</v>
      </c>
      <c r="C77" s="10" t="s">
        <v>501</v>
      </c>
      <c r="D77" s="9" t="s">
        <v>2</v>
      </c>
      <c r="E77" s="8" t="s">
        <v>500</v>
      </c>
      <c r="F77" s="7" t="s">
        <v>51</v>
      </c>
      <c r="G77" s="6">
        <v>43253</v>
      </c>
      <c r="H77" s="5">
        <v>0</v>
      </c>
      <c r="I77" s="5">
        <f>ROUND(ROUND(H77,2)*ROUND(G77,3),2)</f>
        <v>0</v>
      </c>
      <c r="O77">
        <f>(I77*15)/100</f>
        <v>0</v>
      </c>
      <c r="P77" t="s">
        <v>6</v>
      </c>
    </row>
    <row r="78" spans="1:16" x14ac:dyDescent="0.2">
      <c r="A78" s="4" t="s">
        <v>5</v>
      </c>
      <c r="E78" s="1" t="s">
        <v>500</v>
      </c>
    </row>
    <row r="79" spans="1:16" ht="280.5" x14ac:dyDescent="0.2">
      <c r="A79" s="3" t="s">
        <v>3</v>
      </c>
      <c r="E79" s="2" t="s">
        <v>499</v>
      </c>
    </row>
    <row r="80" spans="1:16" ht="127.5" x14ac:dyDescent="0.2">
      <c r="A80" t="s">
        <v>1</v>
      </c>
      <c r="E80" s="1" t="s">
        <v>498</v>
      </c>
    </row>
    <row r="81" spans="1:16" x14ac:dyDescent="0.2">
      <c r="A81" s="9" t="s">
        <v>10</v>
      </c>
      <c r="B81" s="10" t="s">
        <v>497</v>
      </c>
      <c r="C81" s="10" t="s">
        <v>496</v>
      </c>
      <c r="D81" s="9" t="s">
        <v>2</v>
      </c>
      <c r="E81" s="8" t="s">
        <v>495</v>
      </c>
      <c r="F81" s="7" t="s">
        <v>51</v>
      </c>
      <c r="G81" s="6">
        <v>958</v>
      </c>
      <c r="H81" s="5">
        <v>0</v>
      </c>
      <c r="I81" s="5">
        <f>ROUND(ROUND(H81,2)*ROUND(G81,3),2)</f>
        <v>0</v>
      </c>
      <c r="O81">
        <f>(I81*15)/100</f>
        <v>0</v>
      </c>
      <c r="P81" t="s">
        <v>6</v>
      </c>
    </row>
    <row r="82" spans="1:16" x14ac:dyDescent="0.2">
      <c r="A82" s="4" t="s">
        <v>5</v>
      </c>
      <c r="E82" s="1" t="s">
        <v>495</v>
      </c>
    </row>
    <row r="83" spans="1:16" x14ac:dyDescent="0.2">
      <c r="A83" s="3" t="s">
        <v>3</v>
      </c>
      <c r="E83" s="2" t="s">
        <v>494</v>
      </c>
    </row>
    <row r="84" spans="1:16" ht="204" x14ac:dyDescent="0.2">
      <c r="A84" t="s">
        <v>1</v>
      </c>
      <c r="E84" s="1" t="s">
        <v>493</v>
      </c>
    </row>
    <row r="85" spans="1:16" x14ac:dyDescent="0.2">
      <c r="A85" s="9" t="s">
        <v>10</v>
      </c>
      <c r="B85" s="10" t="s">
        <v>492</v>
      </c>
      <c r="C85" s="10" t="s">
        <v>491</v>
      </c>
      <c r="D85" s="9" t="s">
        <v>2</v>
      </c>
      <c r="E85" s="8" t="s">
        <v>490</v>
      </c>
      <c r="F85" s="7" t="s">
        <v>51</v>
      </c>
      <c r="G85" s="6">
        <v>429</v>
      </c>
      <c r="H85" s="5">
        <v>0</v>
      </c>
      <c r="I85" s="5">
        <f>ROUND(ROUND(H85,2)*ROUND(G85,3),2)</f>
        <v>0</v>
      </c>
      <c r="O85">
        <f>(I85*15)/100</f>
        <v>0</v>
      </c>
      <c r="P85" t="s">
        <v>6</v>
      </c>
    </row>
    <row r="86" spans="1:16" x14ac:dyDescent="0.2">
      <c r="A86" s="4" t="s">
        <v>5</v>
      </c>
      <c r="E86" s="1" t="s">
        <v>490</v>
      </c>
    </row>
    <row r="87" spans="1:16" ht="38.25" x14ac:dyDescent="0.2">
      <c r="A87" s="3" t="s">
        <v>3</v>
      </c>
      <c r="E87" s="2" t="s">
        <v>489</v>
      </c>
    </row>
    <row r="88" spans="1:16" ht="165.75" x14ac:dyDescent="0.2">
      <c r="A88" t="s">
        <v>1</v>
      </c>
      <c r="E88" s="1" t="s">
        <v>484</v>
      </c>
    </row>
    <row r="89" spans="1:16" x14ac:dyDescent="0.2">
      <c r="A89" s="9" t="s">
        <v>10</v>
      </c>
      <c r="B89" s="10" t="s">
        <v>488</v>
      </c>
      <c r="C89" s="10" t="s">
        <v>487</v>
      </c>
      <c r="D89" s="9" t="s">
        <v>2</v>
      </c>
      <c r="E89" s="8" t="s">
        <v>486</v>
      </c>
      <c r="F89" s="7" t="s">
        <v>51</v>
      </c>
      <c r="G89" s="6">
        <v>788</v>
      </c>
      <c r="H89" s="5">
        <v>0</v>
      </c>
      <c r="I89" s="5">
        <f>ROUND(ROUND(H89,2)*ROUND(G89,3),2)</f>
        <v>0</v>
      </c>
      <c r="O89">
        <f>(I89*15)/100</f>
        <v>0</v>
      </c>
      <c r="P89" t="s">
        <v>6</v>
      </c>
    </row>
    <row r="90" spans="1:16" x14ac:dyDescent="0.2">
      <c r="A90" s="4" t="s">
        <v>5</v>
      </c>
      <c r="E90" s="1" t="s">
        <v>486</v>
      </c>
    </row>
    <row r="91" spans="1:16" ht="25.5" x14ac:dyDescent="0.2">
      <c r="A91" s="3" t="s">
        <v>3</v>
      </c>
      <c r="E91" s="2" t="s">
        <v>485</v>
      </c>
    </row>
    <row r="92" spans="1:16" ht="165.75" x14ac:dyDescent="0.2">
      <c r="A92" t="s">
        <v>1</v>
      </c>
      <c r="E92" s="1" t="s">
        <v>484</v>
      </c>
    </row>
    <row r="93" spans="1:16" x14ac:dyDescent="0.2">
      <c r="A93" s="9" t="s">
        <v>10</v>
      </c>
      <c r="B93" s="10" t="s">
        <v>483</v>
      </c>
      <c r="C93" s="10" t="s">
        <v>482</v>
      </c>
      <c r="D93" s="9" t="s">
        <v>2</v>
      </c>
      <c r="E93" s="8" t="s">
        <v>481</v>
      </c>
      <c r="F93" s="7" t="s">
        <v>51</v>
      </c>
      <c r="G93" s="6">
        <v>3674</v>
      </c>
      <c r="H93" s="5">
        <v>0</v>
      </c>
      <c r="I93" s="5">
        <f>ROUND(ROUND(H93,2)*ROUND(G93,3),2)</f>
        <v>0</v>
      </c>
      <c r="O93">
        <f>(I93*15)/100</f>
        <v>0</v>
      </c>
      <c r="P93" t="s">
        <v>6</v>
      </c>
    </row>
    <row r="94" spans="1:16" x14ac:dyDescent="0.2">
      <c r="A94" s="4" t="s">
        <v>5</v>
      </c>
      <c r="E94" s="1" t="s">
        <v>481</v>
      </c>
    </row>
    <row r="95" spans="1:16" ht="25.5" x14ac:dyDescent="0.2">
      <c r="A95" s="3" t="s">
        <v>3</v>
      </c>
      <c r="E95" s="2" t="s">
        <v>480</v>
      </c>
    </row>
    <row r="96" spans="1:16" ht="165.75" x14ac:dyDescent="0.2">
      <c r="A96" t="s">
        <v>1</v>
      </c>
      <c r="E96" s="1" t="s">
        <v>479</v>
      </c>
    </row>
    <row r="97" spans="1:16" x14ac:dyDescent="0.2">
      <c r="A97" s="9" t="s">
        <v>10</v>
      </c>
      <c r="B97" s="10" t="s">
        <v>478</v>
      </c>
      <c r="C97" s="10" t="s">
        <v>477</v>
      </c>
      <c r="D97" s="9" t="s">
        <v>2</v>
      </c>
      <c r="E97" s="8" t="s">
        <v>476</v>
      </c>
      <c r="F97" s="7" t="s">
        <v>51</v>
      </c>
      <c r="G97" s="6">
        <v>121</v>
      </c>
      <c r="H97" s="5">
        <v>0</v>
      </c>
      <c r="I97" s="5">
        <f>ROUND(ROUND(H97,2)*ROUND(G97,3),2)</f>
        <v>0</v>
      </c>
      <c r="O97">
        <f>(I97*15)/100</f>
        <v>0</v>
      </c>
      <c r="P97" t="s">
        <v>6</v>
      </c>
    </row>
    <row r="98" spans="1:16" x14ac:dyDescent="0.2">
      <c r="A98" s="4" t="s">
        <v>5</v>
      </c>
      <c r="E98" s="1" t="s">
        <v>476</v>
      </c>
    </row>
    <row r="99" spans="1:16" ht="51" x14ac:dyDescent="0.2">
      <c r="A99" s="3" t="s">
        <v>3</v>
      </c>
      <c r="E99" s="2" t="s">
        <v>475</v>
      </c>
    </row>
    <row r="100" spans="1:16" ht="204" x14ac:dyDescent="0.2">
      <c r="A100" t="s">
        <v>1</v>
      </c>
      <c r="E100" s="1" t="s">
        <v>474</v>
      </c>
    </row>
    <row r="101" spans="1:16" x14ac:dyDescent="0.2">
      <c r="A101" s="9" t="s">
        <v>10</v>
      </c>
      <c r="B101" s="10" t="s">
        <v>473</v>
      </c>
      <c r="C101" s="10" t="s">
        <v>472</v>
      </c>
      <c r="D101" s="9" t="s">
        <v>2</v>
      </c>
      <c r="E101" s="8" t="s">
        <v>471</v>
      </c>
      <c r="F101" s="7" t="s">
        <v>51</v>
      </c>
      <c r="G101" s="6">
        <v>2097.9</v>
      </c>
      <c r="H101" s="5">
        <v>0</v>
      </c>
      <c r="I101" s="5">
        <f>ROUND(ROUND(H101,2)*ROUND(G101,3),2)</f>
        <v>0</v>
      </c>
      <c r="O101">
        <f>(I101*15)/100</f>
        <v>0</v>
      </c>
      <c r="P101" t="s">
        <v>6</v>
      </c>
    </row>
    <row r="102" spans="1:16" x14ac:dyDescent="0.2">
      <c r="A102" s="4" t="s">
        <v>5</v>
      </c>
      <c r="E102" s="1" t="s">
        <v>471</v>
      </c>
    </row>
    <row r="103" spans="1:16" ht="127.5" x14ac:dyDescent="0.2">
      <c r="A103" s="3" t="s">
        <v>3</v>
      </c>
      <c r="E103" s="2" t="s">
        <v>470</v>
      </c>
    </row>
    <row r="104" spans="1:16" ht="204" x14ac:dyDescent="0.2">
      <c r="A104" t="s">
        <v>1</v>
      </c>
      <c r="E104" s="1" t="s">
        <v>469</v>
      </c>
    </row>
    <row r="105" spans="1:16" x14ac:dyDescent="0.2">
      <c r="A105" s="9" t="s">
        <v>10</v>
      </c>
      <c r="B105" s="10" t="s">
        <v>468</v>
      </c>
      <c r="C105" s="10" t="s">
        <v>467</v>
      </c>
      <c r="D105" s="9" t="s">
        <v>2</v>
      </c>
      <c r="E105" s="8" t="s">
        <v>466</v>
      </c>
      <c r="F105" s="7" t="s">
        <v>51</v>
      </c>
      <c r="G105" s="6">
        <v>4168</v>
      </c>
      <c r="H105" s="5">
        <v>0</v>
      </c>
      <c r="I105" s="5">
        <f>ROUND(ROUND(H105,2)*ROUND(G105,3),2)</f>
        <v>0</v>
      </c>
      <c r="O105">
        <f>(I105*15)/100</f>
        <v>0</v>
      </c>
      <c r="P105" t="s">
        <v>6</v>
      </c>
    </row>
    <row r="106" spans="1:16" x14ac:dyDescent="0.2">
      <c r="A106" s="4" t="s">
        <v>5</v>
      </c>
      <c r="E106" s="1" t="s">
        <v>466</v>
      </c>
    </row>
    <row r="107" spans="1:16" ht="25.5" x14ac:dyDescent="0.2">
      <c r="A107" s="3" t="s">
        <v>3</v>
      </c>
      <c r="E107" s="2" t="s">
        <v>465</v>
      </c>
    </row>
    <row r="108" spans="1:16" ht="191.25" x14ac:dyDescent="0.2">
      <c r="A108" t="s">
        <v>1</v>
      </c>
      <c r="E108" s="1" t="s">
        <v>464</v>
      </c>
    </row>
    <row r="109" spans="1:16" x14ac:dyDescent="0.2">
      <c r="A109" s="9" t="s">
        <v>10</v>
      </c>
      <c r="B109" s="10" t="s">
        <v>463</v>
      </c>
      <c r="C109" s="10" t="s">
        <v>462</v>
      </c>
      <c r="D109" s="9" t="s">
        <v>2</v>
      </c>
      <c r="E109" s="8" t="s">
        <v>461</v>
      </c>
      <c r="F109" s="7" t="s">
        <v>81</v>
      </c>
      <c r="G109" s="6">
        <v>44353</v>
      </c>
      <c r="H109" s="5">
        <v>0</v>
      </c>
      <c r="I109" s="5">
        <f>ROUND(ROUND(H109,2)*ROUND(G109,3),2)</f>
        <v>0</v>
      </c>
      <c r="O109">
        <f>(I109*15)/100</f>
        <v>0</v>
      </c>
      <c r="P109" t="s">
        <v>6</v>
      </c>
    </row>
    <row r="110" spans="1:16" x14ac:dyDescent="0.2">
      <c r="A110" s="4" t="s">
        <v>5</v>
      </c>
      <c r="E110" s="1" t="s">
        <v>461</v>
      </c>
    </row>
    <row r="111" spans="1:16" ht="89.25" x14ac:dyDescent="0.2">
      <c r="A111" s="3" t="s">
        <v>3</v>
      </c>
      <c r="E111" s="2" t="s">
        <v>460</v>
      </c>
    </row>
    <row r="112" spans="1:16" ht="25.5" x14ac:dyDescent="0.2">
      <c r="A112" t="s">
        <v>1</v>
      </c>
      <c r="E112" s="1" t="s">
        <v>459</v>
      </c>
    </row>
    <row r="113" spans="1:16" x14ac:dyDescent="0.2">
      <c r="A113" s="9" t="s">
        <v>10</v>
      </c>
      <c r="B113" s="10" t="s">
        <v>458</v>
      </c>
      <c r="C113" s="10" t="s">
        <v>457</v>
      </c>
      <c r="D113" s="9" t="s">
        <v>2</v>
      </c>
      <c r="E113" s="8" t="s">
        <v>456</v>
      </c>
      <c r="F113" s="7" t="s">
        <v>81</v>
      </c>
      <c r="G113" s="6">
        <v>8991</v>
      </c>
      <c r="H113" s="5">
        <v>0</v>
      </c>
      <c r="I113" s="5">
        <f>ROUND(ROUND(H113,2)*ROUND(G113,3),2)</f>
        <v>0</v>
      </c>
      <c r="O113">
        <f>(I113*15)/100</f>
        <v>0</v>
      </c>
      <c r="P113" t="s">
        <v>6</v>
      </c>
    </row>
    <row r="114" spans="1:16" x14ac:dyDescent="0.2">
      <c r="A114" s="4" t="s">
        <v>5</v>
      </c>
      <c r="E114" s="1" t="s">
        <v>456</v>
      </c>
    </row>
    <row r="115" spans="1:16" x14ac:dyDescent="0.2">
      <c r="A115" s="3" t="s">
        <v>3</v>
      </c>
      <c r="E115" s="2" t="s">
        <v>455</v>
      </c>
    </row>
    <row r="116" spans="1:16" ht="25.5" x14ac:dyDescent="0.2">
      <c r="A116" t="s">
        <v>1</v>
      </c>
      <c r="E116" s="1" t="s">
        <v>450</v>
      </c>
    </row>
    <row r="117" spans="1:16" x14ac:dyDescent="0.2">
      <c r="A117" s="9" t="s">
        <v>10</v>
      </c>
      <c r="B117" s="10" t="s">
        <v>454</v>
      </c>
      <c r="C117" s="10" t="s">
        <v>453</v>
      </c>
      <c r="D117" s="9" t="s">
        <v>2</v>
      </c>
      <c r="E117" s="8" t="s">
        <v>452</v>
      </c>
      <c r="F117" s="7" t="s">
        <v>81</v>
      </c>
      <c r="G117" s="6">
        <v>2754</v>
      </c>
      <c r="H117" s="5">
        <v>0</v>
      </c>
      <c r="I117" s="5">
        <f>ROUND(ROUND(H117,2)*ROUND(G117,3),2)</f>
        <v>0</v>
      </c>
      <c r="O117">
        <f>(I117*15)/100</f>
        <v>0</v>
      </c>
      <c r="P117" t="s">
        <v>6</v>
      </c>
    </row>
    <row r="118" spans="1:16" x14ac:dyDescent="0.2">
      <c r="A118" s="4" t="s">
        <v>5</v>
      </c>
      <c r="E118" s="1" t="s">
        <v>452</v>
      </c>
    </row>
    <row r="119" spans="1:16" ht="25.5" x14ac:dyDescent="0.2">
      <c r="A119" s="3" t="s">
        <v>3</v>
      </c>
      <c r="E119" s="2" t="s">
        <v>451</v>
      </c>
    </row>
    <row r="120" spans="1:16" ht="25.5" x14ac:dyDescent="0.2">
      <c r="A120" t="s">
        <v>1</v>
      </c>
      <c r="E120" s="1" t="s">
        <v>450</v>
      </c>
    </row>
    <row r="121" spans="1:16" x14ac:dyDescent="0.2">
      <c r="A121" s="9" t="s">
        <v>10</v>
      </c>
      <c r="B121" s="10" t="s">
        <v>449</v>
      </c>
      <c r="C121" s="10" t="s">
        <v>448</v>
      </c>
      <c r="D121" s="9" t="s">
        <v>2</v>
      </c>
      <c r="E121" s="8" t="s">
        <v>447</v>
      </c>
      <c r="F121" s="7" t="s">
        <v>81</v>
      </c>
      <c r="G121" s="6">
        <v>11745</v>
      </c>
      <c r="H121" s="5">
        <v>0</v>
      </c>
      <c r="I121" s="5">
        <f>ROUND(ROUND(H121,2)*ROUND(G121,3),2)</f>
        <v>0</v>
      </c>
      <c r="O121">
        <f>(I121*15)/100</f>
        <v>0</v>
      </c>
      <c r="P121" t="s">
        <v>6</v>
      </c>
    </row>
    <row r="122" spans="1:16" x14ac:dyDescent="0.2">
      <c r="A122" s="4" t="s">
        <v>5</v>
      </c>
      <c r="E122" s="1" t="s">
        <v>447</v>
      </c>
    </row>
    <row r="123" spans="1:16" ht="38.25" x14ac:dyDescent="0.2">
      <c r="A123" s="3" t="s">
        <v>3</v>
      </c>
      <c r="E123" s="2" t="s">
        <v>438</v>
      </c>
    </row>
    <row r="124" spans="1:16" ht="25.5" x14ac:dyDescent="0.2">
      <c r="A124" t="s">
        <v>1</v>
      </c>
      <c r="E124" s="1" t="s">
        <v>446</v>
      </c>
    </row>
    <row r="125" spans="1:16" x14ac:dyDescent="0.2">
      <c r="A125" s="9" t="s">
        <v>10</v>
      </c>
      <c r="B125" s="10" t="s">
        <v>445</v>
      </c>
      <c r="C125" s="10" t="s">
        <v>444</v>
      </c>
      <c r="D125" s="9" t="s">
        <v>2</v>
      </c>
      <c r="E125" s="8" t="s">
        <v>443</v>
      </c>
      <c r="F125" s="7" t="s">
        <v>81</v>
      </c>
      <c r="G125" s="6">
        <v>11745</v>
      </c>
      <c r="H125" s="5">
        <v>0</v>
      </c>
      <c r="I125" s="5">
        <f>ROUND(ROUND(H125,2)*ROUND(G125,3),2)</f>
        <v>0</v>
      </c>
      <c r="O125">
        <f>(I125*15)/100</f>
        <v>0</v>
      </c>
      <c r="P125" t="s">
        <v>6</v>
      </c>
    </row>
    <row r="126" spans="1:16" x14ac:dyDescent="0.2">
      <c r="A126" s="4" t="s">
        <v>5</v>
      </c>
      <c r="E126" s="1" t="s">
        <v>443</v>
      </c>
    </row>
    <row r="127" spans="1:16" ht="38.25" x14ac:dyDescent="0.2">
      <c r="A127" s="3" t="s">
        <v>3</v>
      </c>
      <c r="E127" s="2" t="s">
        <v>438</v>
      </c>
    </row>
    <row r="128" spans="1:16" ht="38.25" x14ac:dyDescent="0.2">
      <c r="A128" t="s">
        <v>1</v>
      </c>
      <c r="E128" s="1" t="s">
        <v>442</v>
      </c>
    </row>
    <row r="129" spans="1:18" x14ac:dyDescent="0.2">
      <c r="A129" s="9" t="s">
        <v>10</v>
      </c>
      <c r="B129" s="29" t="s">
        <v>441</v>
      </c>
      <c r="C129" s="29" t="s">
        <v>440</v>
      </c>
      <c r="D129" s="30" t="s">
        <v>2</v>
      </c>
      <c r="E129" s="31" t="s">
        <v>439</v>
      </c>
      <c r="F129" s="32" t="s">
        <v>51</v>
      </c>
      <c r="G129" s="36">
        <v>1175</v>
      </c>
      <c r="H129" s="33">
        <v>0</v>
      </c>
      <c r="I129" s="33">
        <f>ROUND(ROUND(H129,2)*ROUND(G129,3),2)</f>
        <v>0</v>
      </c>
      <c r="O129">
        <f>(I129*15)/100</f>
        <v>0</v>
      </c>
      <c r="P129" t="s">
        <v>6</v>
      </c>
    </row>
    <row r="130" spans="1:18" x14ac:dyDescent="0.2">
      <c r="A130" s="4" t="s">
        <v>5</v>
      </c>
      <c r="B130" s="34"/>
      <c r="C130" s="34"/>
      <c r="D130" s="34"/>
      <c r="E130" s="35" t="s">
        <v>439</v>
      </c>
      <c r="F130" s="34"/>
      <c r="G130" s="34"/>
      <c r="H130" s="34"/>
      <c r="I130" s="34"/>
    </row>
    <row r="131" spans="1:18" ht="38.25" x14ac:dyDescent="0.2">
      <c r="A131" s="3" t="s">
        <v>3</v>
      </c>
      <c r="B131" s="34"/>
      <c r="C131" s="34"/>
      <c r="D131" s="34"/>
      <c r="E131" s="37" t="s">
        <v>597</v>
      </c>
      <c r="F131" s="34"/>
      <c r="G131" s="34"/>
      <c r="H131" s="34"/>
      <c r="I131" s="34"/>
    </row>
    <row r="132" spans="1:18" ht="38.25" x14ac:dyDescent="0.2">
      <c r="A132" t="s">
        <v>1</v>
      </c>
      <c r="B132" s="34"/>
      <c r="C132" s="34"/>
      <c r="D132" s="34"/>
      <c r="E132" s="35" t="s">
        <v>437</v>
      </c>
      <c r="F132" s="34"/>
      <c r="G132" s="34"/>
      <c r="H132" s="34"/>
      <c r="I132" s="34"/>
    </row>
    <row r="133" spans="1:18" ht="12.75" customHeight="1" x14ac:dyDescent="0.2">
      <c r="A133" s="12" t="s">
        <v>35</v>
      </c>
      <c r="B133" s="12"/>
      <c r="C133" s="14" t="s">
        <v>436</v>
      </c>
      <c r="D133" s="12"/>
      <c r="E133" s="13" t="s">
        <v>435</v>
      </c>
      <c r="F133" s="12"/>
      <c r="G133" s="12"/>
      <c r="H133" s="12"/>
      <c r="I133" s="11">
        <f>0+Q133</f>
        <v>0</v>
      </c>
      <c r="O133">
        <f>0+R133</f>
        <v>0</v>
      </c>
      <c r="Q133">
        <f>0+I134+I138+I142+I146+I150+I154+I158+I162+I166+I170+I174+I178+I182+I186</f>
        <v>0</v>
      </c>
      <c r="R133">
        <f>0+O134+O138+O142+O146+O150+O154+O158+O162+O166+O170+O174+O178+O182+O186</f>
        <v>0</v>
      </c>
    </row>
    <row r="134" spans="1:18" x14ac:dyDescent="0.2">
      <c r="A134" s="9" t="s">
        <v>10</v>
      </c>
      <c r="B134" s="10" t="s">
        <v>434</v>
      </c>
      <c r="C134" s="10" t="s">
        <v>433</v>
      </c>
      <c r="D134" s="9" t="s">
        <v>2</v>
      </c>
      <c r="E134" s="8" t="s">
        <v>432</v>
      </c>
      <c r="F134" s="7" t="s">
        <v>81</v>
      </c>
      <c r="G134" s="6">
        <v>23469</v>
      </c>
      <c r="H134" s="5">
        <v>0</v>
      </c>
      <c r="I134" s="5">
        <f>ROUND(ROUND(H134,2)*ROUND(G134,3),2)</f>
        <v>0</v>
      </c>
      <c r="O134">
        <f>(I134*15)/100</f>
        <v>0</v>
      </c>
      <c r="P134" t="s">
        <v>6</v>
      </c>
    </row>
    <row r="135" spans="1:18" x14ac:dyDescent="0.2">
      <c r="A135" s="4" t="s">
        <v>5</v>
      </c>
      <c r="E135" s="1" t="s">
        <v>432</v>
      </c>
    </row>
    <row r="136" spans="1:18" ht="25.5" x14ac:dyDescent="0.2">
      <c r="A136" s="3" t="s">
        <v>3</v>
      </c>
      <c r="E136" s="2" t="s">
        <v>431</v>
      </c>
    </row>
    <row r="137" spans="1:18" ht="38.25" x14ac:dyDescent="0.2">
      <c r="A137" t="s">
        <v>1</v>
      </c>
      <c r="E137" s="1" t="s">
        <v>430</v>
      </c>
    </row>
    <row r="138" spans="1:18" x14ac:dyDescent="0.2">
      <c r="A138" s="9" t="s">
        <v>10</v>
      </c>
      <c r="B138" s="10" t="s">
        <v>429</v>
      </c>
      <c r="C138" s="10" t="s">
        <v>428</v>
      </c>
      <c r="D138" s="9" t="s">
        <v>2</v>
      </c>
      <c r="E138" s="8" t="s">
        <v>427</v>
      </c>
      <c r="F138" s="7" t="s">
        <v>13</v>
      </c>
      <c r="G138" s="6">
        <v>3.4089999999999998</v>
      </c>
      <c r="H138" s="5">
        <v>0</v>
      </c>
      <c r="I138" s="5">
        <f>ROUND(ROUND(H138,2)*ROUND(G138,3),2)</f>
        <v>0</v>
      </c>
      <c r="O138">
        <f>(I138*15)/100</f>
        <v>0</v>
      </c>
      <c r="P138" t="s">
        <v>6</v>
      </c>
    </row>
    <row r="139" spans="1:18" x14ac:dyDescent="0.2">
      <c r="A139" s="4" t="s">
        <v>5</v>
      </c>
      <c r="E139" s="1" t="s">
        <v>427</v>
      </c>
    </row>
    <row r="140" spans="1:18" ht="63.75" x14ac:dyDescent="0.2">
      <c r="A140" s="3" t="s">
        <v>3</v>
      </c>
      <c r="E140" s="2" t="s">
        <v>426</v>
      </c>
    </row>
    <row r="141" spans="1:18" ht="38.25" x14ac:dyDescent="0.2">
      <c r="A141" t="s">
        <v>1</v>
      </c>
      <c r="E141" s="1" t="s">
        <v>425</v>
      </c>
    </row>
    <row r="142" spans="1:18" x14ac:dyDescent="0.2">
      <c r="A142" s="9" t="s">
        <v>10</v>
      </c>
      <c r="B142" s="10" t="s">
        <v>424</v>
      </c>
      <c r="C142" s="10" t="s">
        <v>423</v>
      </c>
      <c r="D142" s="9" t="s">
        <v>2</v>
      </c>
      <c r="E142" s="8" t="s">
        <v>422</v>
      </c>
      <c r="F142" s="7" t="s">
        <v>51</v>
      </c>
      <c r="G142" s="6">
        <v>8.0630000000000006</v>
      </c>
      <c r="H142" s="5">
        <v>0</v>
      </c>
      <c r="I142" s="5">
        <f>ROUND(ROUND(H142,2)*ROUND(G142,3),2)</f>
        <v>0</v>
      </c>
      <c r="O142">
        <f>(I142*15)/100</f>
        <v>0</v>
      </c>
      <c r="P142" t="s">
        <v>6</v>
      </c>
    </row>
    <row r="143" spans="1:18" x14ac:dyDescent="0.2">
      <c r="A143" s="4" t="s">
        <v>5</v>
      </c>
      <c r="E143" s="1" t="s">
        <v>422</v>
      </c>
    </row>
    <row r="144" spans="1:18" ht="63.75" x14ac:dyDescent="0.2">
      <c r="A144" s="3" t="s">
        <v>3</v>
      </c>
      <c r="E144" s="2" t="s">
        <v>421</v>
      </c>
    </row>
    <row r="145" spans="1:16" ht="25.5" x14ac:dyDescent="0.2">
      <c r="A145" t="s">
        <v>1</v>
      </c>
      <c r="E145" s="1" t="s">
        <v>420</v>
      </c>
    </row>
    <row r="146" spans="1:16" x14ac:dyDescent="0.2">
      <c r="A146" s="9" t="s">
        <v>10</v>
      </c>
      <c r="B146" s="10" t="s">
        <v>419</v>
      </c>
      <c r="C146" s="10" t="s">
        <v>418</v>
      </c>
      <c r="D146" s="9" t="s">
        <v>2</v>
      </c>
      <c r="E146" s="8" t="s">
        <v>417</v>
      </c>
      <c r="F146" s="7" t="s">
        <v>39</v>
      </c>
      <c r="G146" s="6">
        <v>243</v>
      </c>
      <c r="H146" s="5">
        <v>0</v>
      </c>
      <c r="I146" s="5">
        <f>ROUND(ROUND(H146,2)*ROUND(G146,3),2)</f>
        <v>0</v>
      </c>
      <c r="O146">
        <f>(I146*15)/100</f>
        <v>0</v>
      </c>
      <c r="P146" t="s">
        <v>6</v>
      </c>
    </row>
    <row r="147" spans="1:16" x14ac:dyDescent="0.2">
      <c r="A147" s="4" t="s">
        <v>5</v>
      </c>
      <c r="E147" s="1" t="s">
        <v>417</v>
      </c>
    </row>
    <row r="148" spans="1:16" x14ac:dyDescent="0.2">
      <c r="A148" s="3" t="s">
        <v>3</v>
      </c>
      <c r="E148" s="2" t="s">
        <v>416</v>
      </c>
    </row>
    <row r="149" spans="1:16" x14ac:dyDescent="0.2">
      <c r="A149" t="s">
        <v>1</v>
      </c>
      <c r="E149" s="1" t="s">
        <v>415</v>
      </c>
    </row>
    <row r="150" spans="1:16" x14ac:dyDescent="0.2">
      <c r="A150" s="9" t="s">
        <v>10</v>
      </c>
      <c r="B150" s="10" t="s">
        <v>414</v>
      </c>
      <c r="C150" s="10" t="s">
        <v>413</v>
      </c>
      <c r="D150" s="9" t="s">
        <v>2</v>
      </c>
      <c r="E150" s="8" t="s">
        <v>412</v>
      </c>
      <c r="F150" s="7" t="s">
        <v>39</v>
      </c>
      <c r="G150" s="6">
        <v>75.2</v>
      </c>
      <c r="H150" s="5">
        <v>0</v>
      </c>
      <c r="I150" s="5">
        <f>ROUND(ROUND(H150,2)*ROUND(G150,3),2)</f>
        <v>0</v>
      </c>
      <c r="O150">
        <f>(I150*15)/100</f>
        <v>0</v>
      </c>
      <c r="P150" t="s">
        <v>6</v>
      </c>
    </row>
    <row r="151" spans="1:16" x14ac:dyDescent="0.2">
      <c r="A151" s="4" t="s">
        <v>5</v>
      </c>
      <c r="E151" s="1" t="s">
        <v>412</v>
      </c>
    </row>
    <row r="152" spans="1:16" x14ac:dyDescent="0.2">
      <c r="A152" s="3" t="s">
        <v>3</v>
      </c>
      <c r="E152" s="2" t="s">
        <v>411</v>
      </c>
    </row>
    <row r="153" spans="1:16" ht="38.25" x14ac:dyDescent="0.2">
      <c r="A153" t="s">
        <v>1</v>
      </c>
      <c r="E153" s="1" t="s">
        <v>406</v>
      </c>
    </row>
    <row r="154" spans="1:16" x14ac:dyDescent="0.2">
      <c r="A154" s="9" t="s">
        <v>10</v>
      </c>
      <c r="B154" s="10" t="s">
        <v>410</v>
      </c>
      <c r="C154" s="10" t="s">
        <v>409</v>
      </c>
      <c r="D154" s="9" t="s">
        <v>2</v>
      </c>
      <c r="E154" s="8" t="s">
        <v>408</v>
      </c>
      <c r="F154" s="7" t="s">
        <v>39</v>
      </c>
      <c r="G154" s="6">
        <v>10.8</v>
      </c>
      <c r="H154" s="5">
        <v>0</v>
      </c>
      <c r="I154" s="5">
        <f>ROUND(ROUND(H154,2)*ROUND(G154,3),2)</f>
        <v>0</v>
      </c>
      <c r="O154">
        <f>(I154*15)/100</f>
        <v>0</v>
      </c>
      <c r="P154" t="s">
        <v>6</v>
      </c>
    </row>
    <row r="155" spans="1:16" x14ac:dyDescent="0.2">
      <c r="A155" s="4" t="s">
        <v>5</v>
      </c>
      <c r="E155" s="1" t="s">
        <v>408</v>
      </c>
    </row>
    <row r="156" spans="1:16" x14ac:dyDescent="0.2">
      <c r="A156" s="3" t="s">
        <v>3</v>
      </c>
      <c r="E156" s="2" t="s">
        <v>407</v>
      </c>
    </row>
    <row r="157" spans="1:16" ht="38.25" x14ac:dyDescent="0.2">
      <c r="A157" t="s">
        <v>1</v>
      </c>
      <c r="E157" s="1" t="s">
        <v>406</v>
      </c>
    </row>
    <row r="158" spans="1:16" ht="25.5" x14ac:dyDescent="0.2">
      <c r="A158" s="9" t="s">
        <v>10</v>
      </c>
      <c r="B158" s="10" t="s">
        <v>405</v>
      </c>
      <c r="C158" s="10" t="s">
        <v>404</v>
      </c>
      <c r="D158" s="9" t="s">
        <v>2</v>
      </c>
      <c r="E158" s="8" t="s">
        <v>403</v>
      </c>
      <c r="F158" s="7" t="s">
        <v>51</v>
      </c>
      <c r="G158" s="6">
        <v>580</v>
      </c>
      <c r="H158" s="5">
        <v>0</v>
      </c>
      <c r="I158" s="5">
        <f>ROUND(ROUND(H158,2)*ROUND(G158,3),2)</f>
        <v>0</v>
      </c>
      <c r="O158">
        <f>(I158*15)/100</f>
        <v>0</v>
      </c>
      <c r="P158" t="s">
        <v>6</v>
      </c>
    </row>
    <row r="159" spans="1:16" ht="25.5" x14ac:dyDescent="0.2">
      <c r="A159" s="4" t="s">
        <v>5</v>
      </c>
      <c r="E159" s="1" t="s">
        <v>403</v>
      </c>
    </row>
    <row r="160" spans="1:16" x14ac:dyDescent="0.2">
      <c r="A160" s="3" t="s">
        <v>3</v>
      </c>
      <c r="E160" s="2" t="s">
        <v>402</v>
      </c>
    </row>
    <row r="161" spans="1:16" ht="25.5" x14ac:dyDescent="0.2">
      <c r="A161" t="s">
        <v>1</v>
      </c>
      <c r="E161" s="1" t="s">
        <v>336</v>
      </c>
    </row>
    <row r="162" spans="1:16" x14ac:dyDescent="0.2">
      <c r="A162" s="9" t="s">
        <v>10</v>
      </c>
      <c r="B162" s="10" t="s">
        <v>401</v>
      </c>
      <c r="C162" s="10" t="s">
        <v>400</v>
      </c>
      <c r="D162" s="9" t="s">
        <v>2</v>
      </c>
      <c r="E162" s="8" t="s">
        <v>399</v>
      </c>
      <c r="F162" s="7" t="s">
        <v>51</v>
      </c>
      <c r="G162" s="6">
        <v>525.4</v>
      </c>
      <c r="H162" s="5">
        <v>0</v>
      </c>
      <c r="I162" s="5">
        <f>ROUND(ROUND(H162,2)*ROUND(G162,3),2)</f>
        <v>0</v>
      </c>
      <c r="O162">
        <f>(I162*15)/100</f>
        <v>0</v>
      </c>
      <c r="P162" t="s">
        <v>6</v>
      </c>
    </row>
    <row r="163" spans="1:16" x14ac:dyDescent="0.2">
      <c r="A163" s="4" t="s">
        <v>5</v>
      </c>
      <c r="E163" s="1" t="s">
        <v>399</v>
      </c>
    </row>
    <row r="164" spans="1:16" ht="25.5" x14ac:dyDescent="0.2">
      <c r="A164" s="3" t="s">
        <v>3</v>
      </c>
      <c r="E164" s="2" t="s">
        <v>398</v>
      </c>
    </row>
    <row r="165" spans="1:16" ht="280.5" x14ac:dyDescent="0.2">
      <c r="A165" t="s">
        <v>1</v>
      </c>
      <c r="E165" s="1" t="s">
        <v>375</v>
      </c>
    </row>
    <row r="166" spans="1:16" x14ac:dyDescent="0.2">
      <c r="A166" s="9" t="s">
        <v>10</v>
      </c>
      <c r="B166" s="10" t="s">
        <v>397</v>
      </c>
      <c r="C166" s="10" t="s">
        <v>396</v>
      </c>
      <c r="D166" s="9" t="s">
        <v>2</v>
      </c>
      <c r="E166" s="8" t="s">
        <v>395</v>
      </c>
      <c r="F166" s="7" t="s">
        <v>51</v>
      </c>
      <c r="G166" s="6">
        <v>21</v>
      </c>
      <c r="H166" s="5">
        <v>0</v>
      </c>
      <c r="I166" s="5">
        <f>ROUND(ROUND(H166,2)*ROUND(G166,3),2)</f>
        <v>0</v>
      </c>
      <c r="O166">
        <f>(I166*15)/100</f>
        <v>0</v>
      </c>
      <c r="P166" t="s">
        <v>6</v>
      </c>
    </row>
    <row r="167" spans="1:16" x14ac:dyDescent="0.2">
      <c r="A167" s="4" t="s">
        <v>5</v>
      </c>
      <c r="E167" s="1" t="s">
        <v>395</v>
      </c>
    </row>
    <row r="168" spans="1:16" x14ac:dyDescent="0.2">
      <c r="A168" s="3" t="s">
        <v>3</v>
      </c>
      <c r="E168" s="2" t="s">
        <v>394</v>
      </c>
    </row>
    <row r="169" spans="1:16" ht="280.5" x14ac:dyDescent="0.2">
      <c r="A169" t="s">
        <v>1</v>
      </c>
      <c r="E169" s="1" t="s">
        <v>375</v>
      </c>
    </row>
    <row r="170" spans="1:16" x14ac:dyDescent="0.2">
      <c r="A170" s="9" t="s">
        <v>10</v>
      </c>
      <c r="B170" s="10" t="s">
        <v>393</v>
      </c>
      <c r="C170" s="10" t="s">
        <v>392</v>
      </c>
      <c r="D170" s="9" t="s">
        <v>2</v>
      </c>
      <c r="E170" s="8" t="s">
        <v>391</v>
      </c>
      <c r="F170" s="7" t="s">
        <v>51</v>
      </c>
      <c r="G170" s="6">
        <v>3</v>
      </c>
      <c r="H170" s="5">
        <v>0</v>
      </c>
      <c r="I170" s="5">
        <f>ROUND(ROUND(H170,2)*ROUND(G170,3),2)</f>
        <v>0</v>
      </c>
      <c r="O170">
        <f>(I170*15)/100</f>
        <v>0</v>
      </c>
      <c r="P170" t="s">
        <v>6</v>
      </c>
    </row>
    <row r="171" spans="1:16" x14ac:dyDescent="0.2">
      <c r="A171" s="4" t="s">
        <v>5</v>
      </c>
      <c r="E171" s="1" t="s">
        <v>391</v>
      </c>
    </row>
    <row r="172" spans="1:16" ht="51" x14ac:dyDescent="0.2">
      <c r="A172" s="3" t="s">
        <v>3</v>
      </c>
      <c r="E172" s="2" t="s">
        <v>390</v>
      </c>
    </row>
    <row r="173" spans="1:16" ht="280.5" x14ac:dyDescent="0.2">
      <c r="A173" t="s">
        <v>1</v>
      </c>
      <c r="E173" s="1" t="s">
        <v>375</v>
      </c>
    </row>
    <row r="174" spans="1:16" x14ac:dyDescent="0.2">
      <c r="A174" s="9" t="s">
        <v>10</v>
      </c>
      <c r="B174" s="10" t="s">
        <v>389</v>
      </c>
      <c r="C174" s="10" t="s">
        <v>388</v>
      </c>
      <c r="D174" s="9" t="s">
        <v>2</v>
      </c>
      <c r="E174" s="8" t="s">
        <v>387</v>
      </c>
      <c r="F174" s="7" t="s">
        <v>13</v>
      </c>
      <c r="G174" s="6">
        <v>7.0000000000000007E-2</v>
      </c>
      <c r="H174" s="5">
        <v>0</v>
      </c>
      <c r="I174" s="5">
        <f>ROUND(ROUND(H174,2)*ROUND(G174,3),2)</f>
        <v>0</v>
      </c>
      <c r="O174">
        <f>(I174*15)/100</f>
        <v>0</v>
      </c>
      <c r="P174" t="s">
        <v>6</v>
      </c>
    </row>
    <row r="175" spans="1:16" x14ac:dyDescent="0.2">
      <c r="A175" s="4" t="s">
        <v>5</v>
      </c>
      <c r="E175" s="1" t="s">
        <v>387</v>
      </c>
    </row>
    <row r="176" spans="1:16" x14ac:dyDescent="0.2">
      <c r="A176" s="3" t="s">
        <v>3</v>
      </c>
      <c r="E176" s="2" t="s">
        <v>386</v>
      </c>
    </row>
    <row r="177" spans="1:18" ht="204" x14ac:dyDescent="0.2">
      <c r="A177" t="s">
        <v>1</v>
      </c>
      <c r="E177" s="1" t="s">
        <v>385</v>
      </c>
    </row>
    <row r="178" spans="1:18" ht="25.5" x14ac:dyDescent="0.2">
      <c r="A178" s="9" t="s">
        <v>10</v>
      </c>
      <c r="B178" s="10" t="s">
        <v>384</v>
      </c>
      <c r="C178" s="10" t="s">
        <v>383</v>
      </c>
      <c r="D178" s="9" t="s">
        <v>2</v>
      </c>
      <c r="E178" s="8" t="s">
        <v>382</v>
      </c>
      <c r="F178" s="7" t="s">
        <v>125</v>
      </c>
      <c r="G178" s="6">
        <v>7370</v>
      </c>
      <c r="H178" s="5">
        <v>0</v>
      </c>
      <c r="I178" s="5">
        <f>ROUND(ROUND(H178,2)*ROUND(G178,3),2)</f>
        <v>0</v>
      </c>
      <c r="O178">
        <f>(I178*15)/100</f>
        <v>0</v>
      </c>
      <c r="P178" t="s">
        <v>6</v>
      </c>
    </row>
    <row r="179" spans="1:18" ht="25.5" x14ac:dyDescent="0.2">
      <c r="A179" s="4" t="s">
        <v>5</v>
      </c>
      <c r="E179" s="1" t="s">
        <v>382</v>
      </c>
    </row>
    <row r="180" spans="1:18" x14ac:dyDescent="0.2">
      <c r="A180" s="3" t="s">
        <v>3</v>
      </c>
      <c r="E180" s="2" t="s">
        <v>381</v>
      </c>
    </row>
    <row r="181" spans="1:18" ht="51" x14ac:dyDescent="0.2">
      <c r="A181" t="s">
        <v>1</v>
      </c>
      <c r="E181" s="1" t="s">
        <v>380</v>
      </c>
    </row>
    <row r="182" spans="1:18" x14ac:dyDescent="0.2">
      <c r="A182" s="9" t="s">
        <v>10</v>
      </c>
      <c r="B182" s="10" t="s">
        <v>379</v>
      </c>
      <c r="C182" s="10" t="s">
        <v>378</v>
      </c>
      <c r="D182" s="9" t="s">
        <v>2</v>
      </c>
      <c r="E182" s="8" t="s">
        <v>377</v>
      </c>
      <c r="F182" s="7" t="s">
        <v>51</v>
      </c>
      <c r="G182" s="6">
        <v>51</v>
      </c>
      <c r="H182" s="5">
        <v>0</v>
      </c>
      <c r="I182" s="5">
        <f>ROUND(ROUND(H182,2)*ROUND(G182,3),2)</f>
        <v>0</v>
      </c>
      <c r="O182">
        <f>(I182*15)/100</f>
        <v>0</v>
      </c>
      <c r="P182" t="s">
        <v>6</v>
      </c>
    </row>
    <row r="183" spans="1:18" x14ac:dyDescent="0.2">
      <c r="A183" s="4" t="s">
        <v>5</v>
      </c>
      <c r="E183" s="1" t="s">
        <v>377</v>
      </c>
    </row>
    <row r="184" spans="1:18" ht="38.25" x14ac:dyDescent="0.2">
      <c r="A184" s="3" t="s">
        <v>3</v>
      </c>
      <c r="E184" s="2" t="s">
        <v>376</v>
      </c>
    </row>
    <row r="185" spans="1:18" ht="280.5" x14ac:dyDescent="0.2">
      <c r="A185" t="s">
        <v>1</v>
      </c>
      <c r="E185" s="1" t="s">
        <v>375</v>
      </c>
    </row>
    <row r="186" spans="1:18" x14ac:dyDescent="0.2">
      <c r="A186" s="9" t="s">
        <v>10</v>
      </c>
      <c r="B186" s="10" t="s">
        <v>374</v>
      </c>
      <c r="C186" s="10" t="s">
        <v>373</v>
      </c>
      <c r="D186" s="9" t="s">
        <v>2</v>
      </c>
      <c r="E186" s="8" t="s">
        <v>372</v>
      </c>
      <c r="F186" s="7" t="s">
        <v>13</v>
      </c>
      <c r="G186" s="6">
        <v>2.57</v>
      </c>
      <c r="H186" s="5">
        <v>0</v>
      </c>
      <c r="I186" s="5">
        <f>ROUND(ROUND(H186,2)*ROUND(G186,3),2)</f>
        <v>0</v>
      </c>
      <c r="O186">
        <f>(I186*15)/100</f>
        <v>0</v>
      </c>
      <c r="P186" t="s">
        <v>6</v>
      </c>
    </row>
    <row r="187" spans="1:18" x14ac:dyDescent="0.2">
      <c r="A187" s="4" t="s">
        <v>5</v>
      </c>
      <c r="E187" s="1" t="s">
        <v>372</v>
      </c>
    </row>
    <row r="188" spans="1:18" x14ac:dyDescent="0.2">
      <c r="A188" s="3" t="s">
        <v>3</v>
      </c>
      <c r="E188" s="2" t="s">
        <v>371</v>
      </c>
    </row>
    <row r="189" spans="1:18" ht="216.75" x14ac:dyDescent="0.2">
      <c r="A189" t="s">
        <v>1</v>
      </c>
      <c r="E189" s="1" t="s">
        <v>370</v>
      </c>
    </row>
    <row r="190" spans="1:18" ht="12.75" customHeight="1" x14ac:dyDescent="0.2">
      <c r="A190" s="12" t="s">
        <v>35</v>
      </c>
      <c r="B190" s="12"/>
      <c r="C190" s="14" t="s">
        <v>369</v>
      </c>
      <c r="D190" s="12"/>
      <c r="E190" s="13" t="s">
        <v>368</v>
      </c>
      <c r="F190" s="12"/>
      <c r="G190" s="12"/>
      <c r="H190" s="12"/>
      <c r="I190" s="11">
        <f>0+Q190</f>
        <v>0</v>
      </c>
      <c r="O190">
        <f>0+R190</f>
        <v>0</v>
      </c>
      <c r="Q190">
        <f>0+I191+I195+I199</f>
        <v>0</v>
      </c>
      <c r="R190">
        <f>0+O191+O195+O199</f>
        <v>0</v>
      </c>
    </row>
    <row r="191" spans="1:18" x14ac:dyDescent="0.2">
      <c r="A191" s="9" t="s">
        <v>10</v>
      </c>
      <c r="B191" s="10" t="s">
        <v>367</v>
      </c>
      <c r="C191" s="10" t="s">
        <v>366</v>
      </c>
      <c r="D191" s="9" t="s">
        <v>2</v>
      </c>
      <c r="E191" s="8" t="s">
        <v>365</v>
      </c>
      <c r="F191" s="7" t="s">
        <v>81</v>
      </c>
      <c r="G191" s="6">
        <v>4560</v>
      </c>
      <c r="H191" s="5">
        <v>0</v>
      </c>
      <c r="I191" s="5">
        <f>ROUND(ROUND(H191,2)*ROUND(G191,3),2)</f>
        <v>0</v>
      </c>
      <c r="O191">
        <f>(I191*15)/100</f>
        <v>0</v>
      </c>
      <c r="P191" t="s">
        <v>6</v>
      </c>
    </row>
    <row r="192" spans="1:18" x14ac:dyDescent="0.2">
      <c r="A192" s="4" t="s">
        <v>5</v>
      </c>
      <c r="E192" s="1" t="s">
        <v>365</v>
      </c>
    </row>
    <row r="193" spans="1:18" ht="51" x14ac:dyDescent="0.2">
      <c r="A193" s="3" t="s">
        <v>3</v>
      </c>
      <c r="E193" s="2" t="s">
        <v>364</v>
      </c>
    </row>
    <row r="194" spans="1:18" ht="102" x14ac:dyDescent="0.2">
      <c r="A194" t="s">
        <v>1</v>
      </c>
      <c r="E194" s="1" t="s">
        <v>363</v>
      </c>
    </row>
    <row r="195" spans="1:18" ht="25.5" x14ac:dyDescent="0.2">
      <c r="A195" s="9" t="s">
        <v>10</v>
      </c>
      <c r="B195" s="10" t="s">
        <v>362</v>
      </c>
      <c r="C195" s="10" t="s">
        <v>361</v>
      </c>
      <c r="D195" s="9" t="s">
        <v>2</v>
      </c>
      <c r="E195" s="8" t="s">
        <v>360</v>
      </c>
      <c r="F195" s="7" t="s">
        <v>13</v>
      </c>
      <c r="G195" s="6">
        <v>4.4340000000000002</v>
      </c>
      <c r="H195" s="5">
        <v>0</v>
      </c>
      <c r="I195" s="5">
        <f>ROUND(ROUND(H195,2)*ROUND(G195,3),2)</f>
        <v>0</v>
      </c>
      <c r="O195">
        <f>(I195*15)/100</f>
        <v>0</v>
      </c>
      <c r="P195" t="s">
        <v>6</v>
      </c>
    </row>
    <row r="196" spans="1:18" ht="25.5" x14ac:dyDescent="0.2">
      <c r="A196" s="4" t="s">
        <v>5</v>
      </c>
      <c r="E196" s="1" t="s">
        <v>360</v>
      </c>
    </row>
    <row r="197" spans="1:18" ht="51" x14ac:dyDescent="0.2">
      <c r="A197" s="3" t="s">
        <v>3</v>
      </c>
      <c r="E197" s="2" t="s">
        <v>359</v>
      </c>
    </row>
    <row r="198" spans="1:18" ht="25.5" x14ac:dyDescent="0.2">
      <c r="A198" t="s">
        <v>1</v>
      </c>
      <c r="E198" s="1" t="s">
        <v>358</v>
      </c>
    </row>
    <row r="199" spans="1:18" x14ac:dyDescent="0.2">
      <c r="A199" s="9" t="s">
        <v>10</v>
      </c>
      <c r="B199" s="10" t="s">
        <v>357</v>
      </c>
      <c r="C199" s="10" t="s">
        <v>356</v>
      </c>
      <c r="D199" s="9" t="s">
        <v>2</v>
      </c>
      <c r="E199" s="8" t="s">
        <v>355</v>
      </c>
      <c r="F199" s="7" t="s">
        <v>125</v>
      </c>
      <c r="G199" s="6">
        <v>1</v>
      </c>
      <c r="H199" s="5">
        <v>0</v>
      </c>
      <c r="I199" s="5">
        <f>ROUND(ROUND(H199,2)*ROUND(G199,3),2)</f>
        <v>0</v>
      </c>
      <c r="O199">
        <f>(I199*15)/100</f>
        <v>0</v>
      </c>
      <c r="P199" t="s">
        <v>6</v>
      </c>
    </row>
    <row r="200" spans="1:18" x14ac:dyDescent="0.2">
      <c r="A200" s="4" t="s">
        <v>5</v>
      </c>
      <c r="E200" s="1" t="s">
        <v>354</v>
      </c>
    </row>
    <row r="201" spans="1:18" ht="89.25" x14ac:dyDescent="0.2">
      <c r="A201" s="3" t="s">
        <v>3</v>
      </c>
      <c r="E201" s="2" t="s">
        <v>353</v>
      </c>
    </row>
    <row r="202" spans="1:18" ht="153" x14ac:dyDescent="0.2">
      <c r="A202" t="s">
        <v>1</v>
      </c>
      <c r="E202" s="1" t="s">
        <v>352</v>
      </c>
    </row>
    <row r="203" spans="1:18" ht="12.75" customHeight="1" x14ac:dyDescent="0.2">
      <c r="A203" s="12" t="s">
        <v>35</v>
      </c>
      <c r="B203" s="12"/>
      <c r="C203" s="14" t="s">
        <v>351</v>
      </c>
      <c r="D203" s="12"/>
      <c r="E203" s="13" t="s">
        <v>350</v>
      </c>
      <c r="F203" s="12"/>
      <c r="G203" s="12"/>
      <c r="H203" s="12"/>
      <c r="I203" s="11">
        <f>0+Q203</f>
        <v>0</v>
      </c>
      <c r="O203">
        <f>0+R203</f>
        <v>0</v>
      </c>
      <c r="Q203">
        <f>0+I204+I208+I212+I216+I220+I224</f>
        <v>0</v>
      </c>
      <c r="R203">
        <f>0+O204+O208+O212+O216+O220+O224</f>
        <v>0</v>
      </c>
    </row>
    <row r="204" spans="1:18" x14ac:dyDescent="0.2">
      <c r="A204" s="9" t="s">
        <v>10</v>
      </c>
      <c r="B204" s="10" t="s">
        <v>349</v>
      </c>
      <c r="C204" s="10" t="s">
        <v>348</v>
      </c>
      <c r="D204" s="9" t="s">
        <v>2</v>
      </c>
      <c r="E204" s="8" t="s">
        <v>347</v>
      </c>
      <c r="F204" s="7" t="s">
        <v>51</v>
      </c>
      <c r="G204" s="6">
        <v>1144.3</v>
      </c>
      <c r="H204" s="5">
        <v>0</v>
      </c>
      <c r="I204" s="5">
        <f>ROUND(ROUND(H204,2)*ROUND(G204,3),2)</f>
        <v>0</v>
      </c>
      <c r="O204">
        <f>(I204*15)/100</f>
        <v>0</v>
      </c>
      <c r="P204" t="s">
        <v>6</v>
      </c>
    </row>
    <row r="205" spans="1:18" x14ac:dyDescent="0.2">
      <c r="A205" s="4" t="s">
        <v>5</v>
      </c>
      <c r="E205" s="1" t="s">
        <v>347</v>
      </c>
    </row>
    <row r="206" spans="1:18" ht="51" x14ac:dyDescent="0.2">
      <c r="A206" s="3" t="s">
        <v>3</v>
      </c>
      <c r="E206" s="2" t="s">
        <v>346</v>
      </c>
    </row>
    <row r="207" spans="1:18" ht="38.25" x14ac:dyDescent="0.2">
      <c r="A207" t="s">
        <v>1</v>
      </c>
      <c r="E207" s="1" t="s">
        <v>341</v>
      </c>
    </row>
    <row r="208" spans="1:18" x14ac:dyDescent="0.2">
      <c r="A208" s="9" t="s">
        <v>10</v>
      </c>
      <c r="B208" s="10" t="s">
        <v>345</v>
      </c>
      <c r="C208" s="10" t="s">
        <v>344</v>
      </c>
      <c r="D208" s="9" t="s">
        <v>2</v>
      </c>
      <c r="E208" s="8" t="s">
        <v>343</v>
      </c>
      <c r="F208" s="7" t="s">
        <v>51</v>
      </c>
      <c r="G208" s="6">
        <v>277.89999999999998</v>
      </c>
      <c r="H208" s="5">
        <v>0</v>
      </c>
      <c r="I208" s="5">
        <f>ROUND(ROUND(H208,2)*ROUND(G208,3),2)</f>
        <v>0</v>
      </c>
      <c r="O208">
        <f>(I208*15)/100</f>
        <v>0</v>
      </c>
      <c r="P208" t="s">
        <v>6</v>
      </c>
    </row>
    <row r="209" spans="1:16" x14ac:dyDescent="0.2">
      <c r="A209" s="4" t="s">
        <v>5</v>
      </c>
      <c r="E209" s="1" t="s">
        <v>343</v>
      </c>
    </row>
    <row r="210" spans="1:16" ht="114.75" x14ac:dyDescent="0.2">
      <c r="A210" s="3" t="s">
        <v>3</v>
      </c>
      <c r="E210" s="2" t="s">
        <v>342</v>
      </c>
    </row>
    <row r="211" spans="1:16" ht="38.25" x14ac:dyDescent="0.2">
      <c r="A211" t="s">
        <v>1</v>
      </c>
      <c r="E211" s="1" t="s">
        <v>341</v>
      </c>
    </row>
    <row r="212" spans="1:16" ht="25.5" x14ac:dyDescent="0.2">
      <c r="A212" s="9" t="s">
        <v>10</v>
      </c>
      <c r="B212" s="10" t="s">
        <v>340</v>
      </c>
      <c r="C212" s="10" t="s">
        <v>339</v>
      </c>
      <c r="D212" s="9" t="s">
        <v>2</v>
      </c>
      <c r="E212" s="8" t="s">
        <v>338</v>
      </c>
      <c r="F212" s="7" t="s">
        <v>51</v>
      </c>
      <c r="G212" s="6">
        <v>339</v>
      </c>
      <c r="H212" s="5">
        <v>0</v>
      </c>
      <c r="I212" s="5">
        <f>ROUND(ROUND(H212,2)*ROUND(G212,3),2)</f>
        <v>0</v>
      </c>
      <c r="O212">
        <f>(I212*15)/100</f>
        <v>0</v>
      </c>
      <c r="P212" t="s">
        <v>6</v>
      </c>
    </row>
    <row r="213" spans="1:16" ht="25.5" x14ac:dyDescent="0.2">
      <c r="A213" s="4" t="s">
        <v>5</v>
      </c>
      <c r="E213" s="1" t="s">
        <v>338</v>
      </c>
    </row>
    <row r="214" spans="1:16" x14ac:dyDescent="0.2">
      <c r="A214" s="3" t="s">
        <v>3</v>
      </c>
      <c r="E214" s="2" t="s">
        <v>337</v>
      </c>
    </row>
    <row r="215" spans="1:16" ht="25.5" x14ac:dyDescent="0.2">
      <c r="A215" t="s">
        <v>1</v>
      </c>
      <c r="E215" s="1" t="s">
        <v>336</v>
      </c>
    </row>
    <row r="216" spans="1:16" x14ac:dyDescent="0.2">
      <c r="A216" s="9" t="s">
        <v>10</v>
      </c>
      <c r="B216" s="10" t="s">
        <v>335</v>
      </c>
      <c r="C216" s="10" t="s">
        <v>334</v>
      </c>
      <c r="D216" s="9" t="s">
        <v>2</v>
      </c>
      <c r="E216" s="8" t="s">
        <v>333</v>
      </c>
      <c r="F216" s="7" t="s">
        <v>51</v>
      </c>
      <c r="G216" s="6">
        <v>23.97</v>
      </c>
      <c r="H216" s="5">
        <v>0</v>
      </c>
      <c r="I216" s="5">
        <f>ROUND(ROUND(H216,2)*ROUND(G216,3),2)</f>
        <v>0</v>
      </c>
      <c r="O216">
        <f>(I216*15)/100</f>
        <v>0</v>
      </c>
      <c r="P216" t="s">
        <v>6</v>
      </c>
    </row>
    <row r="217" spans="1:16" x14ac:dyDescent="0.2">
      <c r="A217" s="4" t="s">
        <v>5</v>
      </c>
      <c r="E217" s="1" t="s">
        <v>333</v>
      </c>
    </row>
    <row r="218" spans="1:16" ht="63.75" x14ac:dyDescent="0.2">
      <c r="A218" s="3" t="s">
        <v>3</v>
      </c>
      <c r="E218" s="2" t="s">
        <v>332</v>
      </c>
    </row>
    <row r="219" spans="1:16" ht="76.5" x14ac:dyDescent="0.2">
      <c r="A219" t="s">
        <v>1</v>
      </c>
      <c r="E219" s="1" t="s">
        <v>331</v>
      </c>
    </row>
    <row r="220" spans="1:16" x14ac:dyDescent="0.2">
      <c r="A220" s="9" t="s">
        <v>10</v>
      </c>
      <c r="B220" s="10" t="s">
        <v>330</v>
      </c>
      <c r="C220" s="10" t="s">
        <v>329</v>
      </c>
      <c r="D220" s="9" t="s">
        <v>2</v>
      </c>
      <c r="E220" s="8" t="s">
        <v>328</v>
      </c>
      <c r="F220" s="7" t="s">
        <v>51</v>
      </c>
      <c r="G220" s="6">
        <v>9</v>
      </c>
      <c r="H220" s="5">
        <v>0</v>
      </c>
      <c r="I220" s="5">
        <f>ROUND(ROUND(H220,2)*ROUND(G220,3),2)</f>
        <v>0</v>
      </c>
      <c r="O220">
        <f>(I220*15)/100</f>
        <v>0</v>
      </c>
      <c r="P220" t="s">
        <v>6</v>
      </c>
    </row>
    <row r="221" spans="1:16" x14ac:dyDescent="0.2">
      <c r="A221" s="4" t="s">
        <v>5</v>
      </c>
      <c r="E221" s="1" t="s">
        <v>328</v>
      </c>
    </row>
    <row r="222" spans="1:16" x14ac:dyDescent="0.2">
      <c r="A222" s="3" t="s">
        <v>3</v>
      </c>
      <c r="E222" s="2" t="s">
        <v>327</v>
      </c>
    </row>
    <row r="223" spans="1:16" ht="89.25" x14ac:dyDescent="0.2">
      <c r="A223" t="s">
        <v>1</v>
      </c>
      <c r="E223" s="1" t="s">
        <v>326</v>
      </c>
    </row>
    <row r="224" spans="1:16" x14ac:dyDescent="0.2">
      <c r="A224" s="9" t="s">
        <v>10</v>
      </c>
      <c r="B224" s="46" t="s">
        <v>325</v>
      </c>
      <c r="C224" s="46" t="s">
        <v>324</v>
      </c>
      <c r="D224" s="47" t="s">
        <v>2</v>
      </c>
      <c r="E224" s="48" t="s">
        <v>323</v>
      </c>
      <c r="F224" s="49" t="s">
        <v>601</v>
      </c>
      <c r="G224" s="50">
        <v>300</v>
      </c>
      <c r="H224" s="51">
        <v>0</v>
      </c>
      <c r="I224" s="51">
        <f>ROUND(ROUND(H224,2)*ROUND(G224,3),2)</f>
        <v>0</v>
      </c>
      <c r="O224">
        <f>(I224*15)/100</f>
        <v>0</v>
      </c>
      <c r="P224" t="s">
        <v>6</v>
      </c>
    </row>
    <row r="225" spans="1:18" x14ac:dyDescent="0.2">
      <c r="A225" s="4" t="s">
        <v>5</v>
      </c>
      <c r="B225" s="52"/>
      <c r="C225" s="52"/>
      <c r="D225" s="52"/>
      <c r="E225" s="53" t="s">
        <v>323</v>
      </c>
      <c r="F225" s="52"/>
      <c r="G225" s="52"/>
      <c r="H225" s="52"/>
      <c r="I225" s="52"/>
    </row>
    <row r="226" spans="1:18" x14ac:dyDescent="0.2">
      <c r="A226" s="3" t="s">
        <v>3</v>
      </c>
      <c r="B226" s="52"/>
      <c r="C226" s="52"/>
      <c r="D226" s="52"/>
      <c r="E226" s="54" t="s">
        <v>322</v>
      </c>
      <c r="F226" s="52"/>
      <c r="G226" s="52"/>
      <c r="H226" s="52"/>
      <c r="I226" s="52"/>
    </row>
    <row r="227" spans="1:18" ht="89.25" x14ac:dyDescent="0.2">
      <c r="A227" t="s">
        <v>1</v>
      </c>
      <c r="B227" s="52"/>
      <c r="C227" s="52"/>
      <c r="D227" s="52"/>
      <c r="E227" s="53" t="s">
        <v>321</v>
      </c>
      <c r="F227" s="52"/>
      <c r="G227" s="52"/>
      <c r="H227" s="52"/>
      <c r="I227" s="52"/>
    </row>
    <row r="228" spans="1:18" ht="12.75" customHeight="1" x14ac:dyDescent="0.2">
      <c r="A228" s="12" t="s">
        <v>35</v>
      </c>
      <c r="B228" s="12"/>
      <c r="C228" s="14" t="s">
        <v>320</v>
      </c>
      <c r="D228" s="12"/>
      <c r="E228" s="13" t="s">
        <v>319</v>
      </c>
      <c r="F228" s="12"/>
      <c r="G228" s="12"/>
      <c r="H228" s="12"/>
      <c r="I228" s="11">
        <f>0+Q228</f>
        <v>0</v>
      </c>
      <c r="O228">
        <f>0+R228</f>
        <v>0</v>
      </c>
      <c r="Q228">
        <f>0+I229+I233+I237+I241+I245+I249+I253+I257+I261</f>
        <v>0</v>
      </c>
      <c r="R228">
        <f>0+O229+O233+O237+O241+O245+O249+O253+O257+O261</f>
        <v>0</v>
      </c>
    </row>
    <row r="229" spans="1:18" ht="25.5" x14ac:dyDescent="0.2">
      <c r="A229" s="9" t="s">
        <v>10</v>
      </c>
      <c r="B229" s="10" t="s">
        <v>318</v>
      </c>
      <c r="C229" s="10" t="s">
        <v>317</v>
      </c>
      <c r="D229" s="9" t="s">
        <v>2</v>
      </c>
      <c r="E229" s="8" t="s">
        <v>316</v>
      </c>
      <c r="F229" s="7" t="s">
        <v>51</v>
      </c>
      <c r="G229" s="6">
        <v>10790</v>
      </c>
      <c r="H229" s="5">
        <v>0</v>
      </c>
      <c r="I229" s="5">
        <f>ROUND(ROUND(H229,2)*ROUND(G229,3),2)</f>
        <v>0</v>
      </c>
      <c r="O229">
        <f>(I229*15)/100</f>
        <v>0</v>
      </c>
      <c r="P229" t="s">
        <v>6</v>
      </c>
    </row>
    <row r="230" spans="1:18" ht="25.5" x14ac:dyDescent="0.2">
      <c r="A230" s="4" t="s">
        <v>5</v>
      </c>
      <c r="E230" s="1" t="s">
        <v>316</v>
      </c>
    </row>
    <row r="231" spans="1:18" ht="89.25" x14ac:dyDescent="0.2">
      <c r="A231" s="3" t="s">
        <v>3</v>
      </c>
      <c r="E231" s="2" t="s">
        <v>315</v>
      </c>
    </row>
    <row r="232" spans="1:18" ht="165.75" x14ac:dyDescent="0.2">
      <c r="A232" t="s">
        <v>1</v>
      </c>
      <c r="E232" s="1" t="s">
        <v>314</v>
      </c>
    </row>
    <row r="233" spans="1:18" ht="25.5" x14ac:dyDescent="0.2">
      <c r="A233" s="9" t="s">
        <v>10</v>
      </c>
      <c r="B233" s="10" t="s">
        <v>313</v>
      </c>
      <c r="C233" s="10" t="s">
        <v>312</v>
      </c>
      <c r="D233" s="9" t="s">
        <v>2</v>
      </c>
      <c r="E233" s="8" t="s">
        <v>311</v>
      </c>
      <c r="F233" s="7" t="s">
        <v>51</v>
      </c>
      <c r="G233" s="6">
        <v>7780</v>
      </c>
      <c r="H233" s="5">
        <v>0</v>
      </c>
      <c r="I233" s="5">
        <f>ROUND(ROUND(H233,2)*ROUND(G233,3),2)</f>
        <v>0</v>
      </c>
      <c r="O233">
        <f>(I233*15)/100</f>
        <v>0</v>
      </c>
      <c r="P233" t="s">
        <v>6</v>
      </c>
    </row>
    <row r="234" spans="1:18" ht="25.5" x14ac:dyDescent="0.2">
      <c r="A234" s="4" t="s">
        <v>5</v>
      </c>
      <c r="E234" s="1" t="s">
        <v>311</v>
      </c>
    </row>
    <row r="235" spans="1:18" ht="38.25" x14ac:dyDescent="0.2">
      <c r="A235" s="3" t="s">
        <v>3</v>
      </c>
      <c r="E235" s="2" t="s">
        <v>310</v>
      </c>
    </row>
    <row r="236" spans="1:18" ht="178.5" x14ac:dyDescent="0.2">
      <c r="A236" t="s">
        <v>1</v>
      </c>
      <c r="E236" s="1" t="s">
        <v>309</v>
      </c>
    </row>
    <row r="237" spans="1:18" ht="25.5" x14ac:dyDescent="0.2">
      <c r="A237" s="9" t="s">
        <v>10</v>
      </c>
      <c r="B237" s="10" t="s">
        <v>308</v>
      </c>
      <c r="C237" s="10" t="s">
        <v>307</v>
      </c>
      <c r="D237" s="9" t="s">
        <v>2</v>
      </c>
      <c r="E237" s="8" t="s">
        <v>306</v>
      </c>
      <c r="F237" s="7" t="s">
        <v>51</v>
      </c>
      <c r="G237" s="6">
        <v>3101</v>
      </c>
      <c r="H237" s="5">
        <v>0</v>
      </c>
      <c r="I237" s="5">
        <f>ROUND(ROUND(H237,2)*ROUND(G237,3),2)</f>
        <v>0</v>
      </c>
      <c r="O237">
        <f>(I237*15)/100</f>
        <v>0</v>
      </c>
      <c r="P237" t="s">
        <v>6</v>
      </c>
    </row>
    <row r="238" spans="1:18" ht="25.5" x14ac:dyDescent="0.2">
      <c r="A238" s="4" t="s">
        <v>5</v>
      </c>
      <c r="E238" s="1" t="s">
        <v>306</v>
      </c>
    </row>
    <row r="239" spans="1:18" ht="63.75" x14ac:dyDescent="0.2">
      <c r="A239" s="3" t="s">
        <v>3</v>
      </c>
      <c r="E239" s="2" t="s">
        <v>305</v>
      </c>
    </row>
    <row r="240" spans="1:18" ht="153" x14ac:dyDescent="0.2">
      <c r="A240" t="s">
        <v>1</v>
      </c>
      <c r="E240" s="1" t="s">
        <v>304</v>
      </c>
    </row>
    <row r="241" spans="1:16" ht="25.5" x14ac:dyDescent="0.2">
      <c r="A241" s="9" t="s">
        <v>10</v>
      </c>
      <c r="B241" s="39" t="s">
        <v>303</v>
      </c>
      <c r="C241" s="39" t="s">
        <v>302</v>
      </c>
      <c r="D241" s="40" t="s">
        <v>2</v>
      </c>
      <c r="E241" s="41" t="s">
        <v>301</v>
      </c>
      <c r="F241" s="42" t="s">
        <v>51</v>
      </c>
      <c r="G241" s="38">
        <v>14800</v>
      </c>
      <c r="H241" s="43">
        <v>0</v>
      </c>
      <c r="I241" s="43">
        <f>ROUND(ROUND(H241,2)*ROUND(G241,3),2)</f>
        <v>0</v>
      </c>
      <c r="O241">
        <f>(I241*15)/100</f>
        <v>0</v>
      </c>
      <c r="P241" t="s">
        <v>6</v>
      </c>
    </row>
    <row r="242" spans="1:16" ht="25.5" x14ac:dyDescent="0.2">
      <c r="A242" s="4" t="s">
        <v>5</v>
      </c>
      <c r="B242" s="44"/>
      <c r="C242" s="44"/>
      <c r="D242" s="44"/>
      <c r="E242" s="45" t="s">
        <v>301</v>
      </c>
      <c r="F242" s="44"/>
      <c r="G242" s="44"/>
      <c r="H242" s="44"/>
      <c r="I242" s="44"/>
    </row>
    <row r="243" spans="1:16" ht="38.25" x14ac:dyDescent="0.2">
      <c r="A243" s="3" t="s">
        <v>3</v>
      </c>
      <c r="B243" s="44"/>
      <c r="C243" s="44"/>
      <c r="D243" s="44"/>
      <c r="E243" s="37" t="s">
        <v>600</v>
      </c>
      <c r="F243" s="44"/>
      <c r="G243" s="44"/>
      <c r="H243" s="44"/>
      <c r="I243" s="44"/>
    </row>
    <row r="244" spans="1:16" ht="165.75" x14ac:dyDescent="0.2">
      <c r="A244" t="s">
        <v>1</v>
      </c>
      <c r="B244" s="44"/>
      <c r="C244" s="44"/>
      <c r="D244" s="44"/>
      <c r="E244" s="45" t="s">
        <v>300</v>
      </c>
      <c r="F244" s="44"/>
      <c r="G244" s="44"/>
      <c r="H244" s="44"/>
      <c r="I244" s="44"/>
    </row>
    <row r="245" spans="1:16" ht="25.5" x14ac:dyDescent="0.2">
      <c r="A245" s="9" t="s">
        <v>10</v>
      </c>
      <c r="B245" s="10" t="s">
        <v>299</v>
      </c>
      <c r="C245" s="10" t="s">
        <v>298</v>
      </c>
      <c r="D245" s="9" t="s">
        <v>2</v>
      </c>
      <c r="E245" s="8" t="s">
        <v>297</v>
      </c>
      <c r="F245" s="7" t="s">
        <v>81</v>
      </c>
      <c r="G245" s="6">
        <v>28134</v>
      </c>
      <c r="H245" s="5">
        <v>0</v>
      </c>
      <c r="I245" s="5">
        <f>ROUND(ROUND(H245,2)*ROUND(G245,3),2)</f>
        <v>0</v>
      </c>
      <c r="O245">
        <f>(I245*15)/100</f>
        <v>0</v>
      </c>
      <c r="P245" t="s">
        <v>6</v>
      </c>
    </row>
    <row r="246" spans="1:16" ht="25.5" x14ac:dyDescent="0.2">
      <c r="A246" s="4" t="s">
        <v>5</v>
      </c>
      <c r="E246" s="1" t="s">
        <v>297</v>
      </c>
    </row>
    <row r="247" spans="1:16" ht="165.75" x14ac:dyDescent="0.2">
      <c r="A247" s="3" t="s">
        <v>3</v>
      </c>
      <c r="E247" s="2" t="s">
        <v>296</v>
      </c>
    </row>
    <row r="248" spans="1:16" ht="114.75" x14ac:dyDescent="0.2">
      <c r="A248" t="s">
        <v>1</v>
      </c>
      <c r="E248" s="1" t="s">
        <v>291</v>
      </c>
    </row>
    <row r="249" spans="1:16" ht="25.5" x14ac:dyDescent="0.2">
      <c r="A249" s="9" t="s">
        <v>10</v>
      </c>
      <c r="B249" s="10" t="s">
        <v>295</v>
      </c>
      <c r="C249" s="10" t="s">
        <v>294</v>
      </c>
      <c r="D249" s="9" t="s">
        <v>2</v>
      </c>
      <c r="E249" s="8" t="s">
        <v>293</v>
      </c>
      <c r="F249" s="7" t="s">
        <v>81</v>
      </c>
      <c r="G249" s="6">
        <v>21422</v>
      </c>
      <c r="H249" s="5">
        <v>0</v>
      </c>
      <c r="I249" s="5">
        <f>ROUND(ROUND(H249,2)*ROUND(G249,3),2)</f>
        <v>0</v>
      </c>
      <c r="O249">
        <f>(I249*15)/100</f>
        <v>0</v>
      </c>
      <c r="P249" t="s">
        <v>6</v>
      </c>
    </row>
    <row r="250" spans="1:16" ht="25.5" x14ac:dyDescent="0.2">
      <c r="A250" s="4" t="s">
        <v>5</v>
      </c>
      <c r="E250" s="1" t="s">
        <v>293</v>
      </c>
    </row>
    <row r="251" spans="1:16" ht="63.75" x14ac:dyDescent="0.2">
      <c r="A251" s="3" t="s">
        <v>3</v>
      </c>
      <c r="E251" s="2" t="s">
        <v>292</v>
      </c>
    </row>
    <row r="252" spans="1:16" ht="114.75" x14ac:dyDescent="0.2">
      <c r="A252" t="s">
        <v>1</v>
      </c>
      <c r="E252" s="1" t="s">
        <v>291</v>
      </c>
    </row>
    <row r="253" spans="1:16" x14ac:dyDescent="0.2">
      <c r="A253" s="9" t="s">
        <v>10</v>
      </c>
      <c r="B253" s="10" t="s">
        <v>290</v>
      </c>
      <c r="C253" s="10" t="s">
        <v>289</v>
      </c>
      <c r="D253" s="9" t="s">
        <v>2</v>
      </c>
      <c r="E253" s="8" t="s">
        <v>288</v>
      </c>
      <c r="F253" s="7" t="s">
        <v>51</v>
      </c>
      <c r="G253" s="6">
        <v>33</v>
      </c>
      <c r="H253" s="5">
        <v>0</v>
      </c>
      <c r="I253" s="5">
        <f>ROUND(ROUND(H253,2)*ROUND(G253,3),2)</f>
        <v>0</v>
      </c>
      <c r="O253">
        <f>(I253*15)/100</f>
        <v>0</v>
      </c>
      <c r="P253" t="s">
        <v>6</v>
      </c>
    </row>
    <row r="254" spans="1:16" x14ac:dyDescent="0.2">
      <c r="A254" s="4" t="s">
        <v>5</v>
      </c>
      <c r="E254" s="1" t="s">
        <v>288</v>
      </c>
    </row>
    <row r="255" spans="1:16" x14ac:dyDescent="0.2">
      <c r="A255" s="3" t="s">
        <v>3</v>
      </c>
      <c r="E255" s="2" t="s">
        <v>287</v>
      </c>
    </row>
    <row r="256" spans="1:16" ht="38.25" x14ac:dyDescent="0.2">
      <c r="A256" t="s">
        <v>1</v>
      </c>
      <c r="E256" s="1" t="s">
        <v>286</v>
      </c>
    </row>
    <row r="257" spans="1:18" x14ac:dyDescent="0.2">
      <c r="A257" s="9" t="s">
        <v>10</v>
      </c>
      <c r="B257" s="10" t="s">
        <v>285</v>
      </c>
      <c r="C257" s="10" t="s">
        <v>284</v>
      </c>
      <c r="D257" s="9" t="s">
        <v>2</v>
      </c>
      <c r="E257" s="8" t="s">
        <v>283</v>
      </c>
      <c r="F257" s="7" t="s">
        <v>81</v>
      </c>
      <c r="G257" s="6">
        <v>220</v>
      </c>
      <c r="H257" s="5">
        <v>0</v>
      </c>
      <c r="I257" s="5">
        <f>ROUND(ROUND(H257,2)*ROUND(G257,3),2)</f>
        <v>0</v>
      </c>
      <c r="O257">
        <f>(I257*15)/100</f>
        <v>0</v>
      </c>
      <c r="P257" t="s">
        <v>6</v>
      </c>
    </row>
    <row r="258" spans="1:18" x14ac:dyDescent="0.2">
      <c r="A258" s="4" t="s">
        <v>5</v>
      </c>
      <c r="E258" s="1" t="s">
        <v>283</v>
      </c>
    </row>
    <row r="259" spans="1:18" x14ac:dyDescent="0.2">
      <c r="A259" s="3" t="s">
        <v>3</v>
      </c>
      <c r="E259" s="2" t="s">
        <v>2</v>
      </c>
    </row>
    <row r="260" spans="1:18" ht="114.75" x14ac:dyDescent="0.2">
      <c r="A260" t="s">
        <v>1</v>
      </c>
      <c r="E260" s="1" t="s">
        <v>282</v>
      </c>
    </row>
    <row r="261" spans="1:18" x14ac:dyDescent="0.2">
      <c r="A261" s="9" t="s">
        <v>10</v>
      </c>
      <c r="B261" s="10" t="s">
        <v>281</v>
      </c>
      <c r="C261" s="10" t="s">
        <v>280</v>
      </c>
      <c r="D261" s="9" t="s">
        <v>2</v>
      </c>
      <c r="E261" s="8" t="s">
        <v>279</v>
      </c>
      <c r="F261" s="7" t="s">
        <v>39</v>
      </c>
      <c r="G261" s="6">
        <v>642.5</v>
      </c>
      <c r="H261" s="5">
        <v>0</v>
      </c>
      <c r="I261" s="5">
        <f>ROUND(ROUND(H261,2)*ROUND(G261,3),2)</f>
        <v>0</v>
      </c>
      <c r="O261">
        <f>(I261*15)/100</f>
        <v>0</v>
      </c>
      <c r="P261" t="s">
        <v>6</v>
      </c>
    </row>
    <row r="262" spans="1:18" x14ac:dyDescent="0.2">
      <c r="A262" s="4" t="s">
        <v>5</v>
      </c>
      <c r="E262" s="1" t="s">
        <v>279</v>
      </c>
    </row>
    <row r="263" spans="1:18" x14ac:dyDescent="0.2">
      <c r="A263" s="3" t="s">
        <v>3</v>
      </c>
      <c r="E263" s="2" t="s">
        <v>278</v>
      </c>
    </row>
    <row r="264" spans="1:18" ht="25.5" x14ac:dyDescent="0.2">
      <c r="A264" t="s">
        <v>1</v>
      </c>
      <c r="E264" s="1" t="s">
        <v>277</v>
      </c>
    </row>
    <row r="265" spans="1:18" ht="12.75" customHeight="1" x14ac:dyDescent="0.2">
      <c r="A265" s="12" t="s">
        <v>35</v>
      </c>
      <c r="B265" s="12"/>
      <c r="C265" s="14" t="s">
        <v>276</v>
      </c>
      <c r="D265" s="12"/>
      <c r="E265" s="13" t="s">
        <v>275</v>
      </c>
      <c r="F265" s="12"/>
      <c r="G265" s="12"/>
      <c r="H265" s="12"/>
      <c r="I265" s="11">
        <f>0+Q265</f>
        <v>0</v>
      </c>
      <c r="O265">
        <f>0+R265</f>
        <v>0</v>
      </c>
      <c r="Q265">
        <f>0+I266+I270</f>
        <v>0</v>
      </c>
      <c r="R265">
        <f>0+O266+O270</f>
        <v>0</v>
      </c>
    </row>
    <row r="266" spans="1:18" x14ac:dyDescent="0.2">
      <c r="A266" s="9" t="s">
        <v>10</v>
      </c>
      <c r="B266" s="10" t="s">
        <v>274</v>
      </c>
      <c r="C266" s="10" t="s">
        <v>273</v>
      </c>
      <c r="D266" s="9" t="s">
        <v>2</v>
      </c>
      <c r="E266" s="8" t="s">
        <v>272</v>
      </c>
      <c r="F266" s="7" t="s">
        <v>81</v>
      </c>
      <c r="G266" s="6">
        <v>220</v>
      </c>
      <c r="H266" s="5">
        <v>0</v>
      </c>
      <c r="I266" s="5">
        <f>ROUND(ROUND(H266,2)*ROUND(G266,3),2)</f>
        <v>0</v>
      </c>
      <c r="O266">
        <f>(I266*15)/100</f>
        <v>0</v>
      </c>
      <c r="P266" t="s">
        <v>6</v>
      </c>
    </row>
    <row r="267" spans="1:18" x14ac:dyDescent="0.2">
      <c r="A267" s="4" t="s">
        <v>5</v>
      </c>
      <c r="E267" s="1" t="s">
        <v>272</v>
      </c>
    </row>
    <row r="268" spans="1:18" ht="25.5" x14ac:dyDescent="0.2">
      <c r="A268" s="3" t="s">
        <v>3</v>
      </c>
      <c r="E268" s="2" t="s">
        <v>271</v>
      </c>
    </row>
    <row r="269" spans="1:18" ht="51" x14ac:dyDescent="0.2">
      <c r="A269" t="s">
        <v>1</v>
      </c>
      <c r="E269" s="1" t="s">
        <v>270</v>
      </c>
    </row>
    <row r="270" spans="1:18" x14ac:dyDescent="0.2">
      <c r="A270" s="9" t="s">
        <v>10</v>
      </c>
      <c r="B270" s="10" t="s">
        <v>269</v>
      </c>
      <c r="C270" s="10" t="s">
        <v>268</v>
      </c>
      <c r="D270" s="9" t="s">
        <v>2</v>
      </c>
      <c r="E270" s="8" t="s">
        <v>267</v>
      </c>
      <c r="F270" s="7" t="s">
        <v>51</v>
      </c>
      <c r="G270" s="6">
        <v>1.6</v>
      </c>
      <c r="H270" s="5">
        <v>0</v>
      </c>
      <c r="I270" s="5">
        <f>ROUND(ROUND(H270,2)*ROUND(G270,3),2)</f>
        <v>0</v>
      </c>
      <c r="O270">
        <f>(I270*15)/100</f>
        <v>0</v>
      </c>
      <c r="P270" t="s">
        <v>6</v>
      </c>
    </row>
    <row r="271" spans="1:18" x14ac:dyDescent="0.2">
      <c r="A271" s="4" t="s">
        <v>5</v>
      </c>
      <c r="E271" s="1" t="s">
        <v>267</v>
      </c>
    </row>
    <row r="272" spans="1:18" x14ac:dyDescent="0.2">
      <c r="A272" s="3" t="s">
        <v>3</v>
      </c>
      <c r="E272" s="2" t="s">
        <v>266</v>
      </c>
    </row>
    <row r="273" spans="1:18" ht="267.75" x14ac:dyDescent="0.2">
      <c r="A273" t="s">
        <v>1</v>
      </c>
      <c r="E273" s="1" t="s">
        <v>265</v>
      </c>
    </row>
    <row r="274" spans="1:18" ht="12.75" customHeight="1" x14ac:dyDescent="0.2">
      <c r="A274" s="12" t="s">
        <v>35</v>
      </c>
      <c r="B274" s="12"/>
      <c r="C274" s="14" t="s">
        <v>264</v>
      </c>
      <c r="D274" s="12"/>
      <c r="E274" s="13" t="s">
        <v>263</v>
      </c>
      <c r="F274" s="12"/>
      <c r="G274" s="12"/>
      <c r="H274" s="12"/>
      <c r="I274" s="11">
        <f>0+Q274</f>
        <v>0</v>
      </c>
      <c r="O274">
        <f>0+R274</f>
        <v>0</v>
      </c>
      <c r="Q274">
        <f>0+I275+I279+I283+I287+I291</f>
        <v>0</v>
      </c>
      <c r="R274">
        <f>0+O275+O279+O283+O287+O291</f>
        <v>0</v>
      </c>
    </row>
    <row r="275" spans="1:18" ht="25.5" x14ac:dyDescent="0.2">
      <c r="A275" s="9" t="s">
        <v>10</v>
      </c>
      <c r="B275" s="10" t="s">
        <v>262</v>
      </c>
      <c r="C275" s="10" t="s">
        <v>261</v>
      </c>
      <c r="D275" s="9" t="s">
        <v>2</v>
      </c>
      <c r="E275" s="8" t="s">
        <v>260</v>
      </c>
      <c r="F275" s="7" t="s">
        <v>81</v>
      </c>
      <c r="G275" s="6">
        <v>718.2</v>
      </c>
      <c r="H275" s="5">
        <v>0</v>
      </c>
      <c r="I275" s="5">
        <f>ROUND(ROUND(H275,2)*ROUND(G275,3),2)</f>
        <v>0</v>
      </c>
      <c r="O275">
        <f>(I275*15)/100</f>
        <v>0</v>
      </c>
      <c r="P275" t="s">
        <v>6</v>
      </c>
    </row>
    <row r="276" spans="1:18" ht="25.5" x14ac:dyDescent="0.2">
      <c r="A276" s="4" t="s">
        <v>5</v>
      </c>
      <c r="E276" s="1" t="s">
        <v>260</v>
      </c>
    </row>
    <row r="277" spans="1:18" x14ac:dyDescent="0.2">
      <c r="A277" s="3" t="s">
        <v>3</v>
      </c>
      <c r="E277" s="2" t="s">
        <v>259</v>
      </c>
    </row>
    <row r="278" spans="1:18" ht="140.25" x14ac:dyDescent="0.2">
      <c r="A278" t="s">
        <v>1</v>
      </c>
      <c r="E278" s="1" t="s">
        <v>254</v>
      </c>
    </row>
    <row r="279" spans="1:18" ht="25.5" x14ac:dyDescent="0.2">
      <c r="A279" s="9" t="s">
        <v>10</v>
      </c>
      <c r="B279" s="10" t="s">
        <v>258</v>
      </c>
      <c r="C279" s="10" t="s">
        <v>257</v>
      </c>
      <c r="D279" s="9" t="s">
        <v>2</v>
      </c>
      <c r="E279" s="8" t="s">
        <v>256</v>
      </c>
      <c r="F279" s="7" t="s">
        <v>81</v>
      </c>
      <c r="G279" s="6">
        <v>718.2</v>
      </c>
      <c r="H279" s="5">
        <v>0</v>
      </c>
      <c r="I279" s="5">
        <f>ROUND(ROUND(H279,2)*ROUND(G279,3),2)</f>
        <v>0</v>
      </c>
      <c r="O279">
        <f>(I279*15)/100</f>
        <v>0</v>
      </c>
      <c r="P279" t="s">
        <v>6</v>
      </c>
    </row>
    <row r="280" spans="1:18" ht="25.5" x14ac:dyDescent="0.2">
      <c r="A280" s="4" t="s">
        <v>5</v>
      </c>
      <c r="E280" s="1" t="s">
        <v>256</v>
      </c>
    </row>
    <row r="281" spans="1:18" x14ac:dyDescent="0.2">
      <c r="A281" s="3" t="s">
        <v>3</v>
      </c>
      <c r="E281" s="2" t="s">
        <v>255</v>
      </c>
    </row>
    <row r="282" spans="1:18" ht="140.25" x14ac:dyDescent="0.2">
      <c r="A282" t="s">
        <v>1</v>
      </c>
      <c r="E282" s="1" t="s">
        <v>254</v>
      </c>
    </row>
    <row r="283" spans="1:18" ht="25.5" x14ac:dyDescent="0.2">
      <c r="A283" s="9" t="s">
        <v>10</v>
      </c>
      <c r="B283" s="10" t="s">
        <v>253</v>
      </c>
      <c r="C283" s="10" t="s">
        <v>252</v>
      </c>
      <c r="D283" s="9" t="s">
        <v>2</v>
      </c>
      <c r="E283" s="8" t="s">
        <v>251</v>
      </c>
      <c r="F283" s="7" t="s">
        <v>81</v>
      </c>
      <c r="G283" s="6">
        <v>8519.9</v>
      </c>
      <c r="H283" s="5">
        <v>0</v>
      </c>
      <c r="I283" s="5">
        <f>ROUND(ROUND(H283,2)*ROUND(G283,3),2)</f>
        <v>0</v>
      </c>
      <c r="O283">
        <f>(I283*15)/100</f>
        <v>0</v>
      </c>
      <c r="P283" t="s">
        <v>6</v>
      </c>
    </row>
    <row r="284" spans="1:18" ht="25.5" x14ac:dyDescent="0.2">
      <c r="A284" s="4" t="s">
        <v>5</v>
      </c>
      <c r="E284" s="1" t="s">
        <v>251</v>
      </c>
    </row>
    <row r="285" spans="1:18" ht="63.75" x14ac:dyDescent="0.2">
      <c r="A285" s="3" t="s">
        <v>3</v>
      </c>
      <c r="E285" s="2" t="s">
        <v>250</v>
      </c>
    </row>
    <row r="286" spans="1:18" ht="153" x14ac:dyDescent="0.2">
      <c r="A286" t="s">
        <v>1</v>
      </c>
      <c r="E286" s="1" t="s">
        <v>245</v>
      </c>
    </row>
    <row r="287" spans="1:18" x14ac:dyDescent="0.2">
      <c r="A287" s="9" t="s">
        <v>10</v>
      </c>
      <c r="B287" s="10" t="s">
        <v>249</v>
      </c>
      <c r="C287" s="10" t="s">
        <v>248</v>
      </c>
      <c r="D287" s="9" t="s">
        <v>2</v>
      </c>
      <c r="E287" s="8" t="s">
        <v>247</v>
      </c>
      <c r="F287" s="7" t="s">
        <v>81</v>
      </c>
      <c r="G287" s="6">
        <v>17</v>
      </c>
      <c r="H287" s="5">
        <v>0</v>
      </c>
      <c r="I287" s="5">
        <f>ROUND(ROUND(H287,2)*ROUND(G287,3),2)</f>
        <v>0</v>
      </c>
      <c r="O287">
        <f>(I287*15)/100</f>
        <v>0</v>
      </c>
      <c r="P287" t="s">
        <v>6</v>
      </c>
    </row>
    <row r="288" spans="1:18" x14ac:dyDescent="0.2">
      <c r="A288" s="4" t="s">
        <v>5</v>
      </c>
      <c r="E288" s="1" t="s">
        <v>247</v>
      </c>
    </row>
    <row r="289" spans="1:18" ht="25.5" x14ac:dyDescent="0.2">
      <c r="A289" s="3" t="s">
        <v>3</v>
      </c>
      <c r="E289" s="2" t="s">
        <v>246</v>
      </c>
    </row>
    <row r="290" spans="1:18" ht="153" x14ac:dyDescent="0.2">
      <c r="A290" t="s">
        <v>1</v>
      </c>
      <c r="E290" s="1" t="s">
        <v>245</v>
      </c>
    </row>
    <row r="291" spans="1:18" x14ac:dyDescent="0.2">
      <c r="A291" s="9" t="s">
        <v>10</v>
      </c>
      <c r="B291" s="10" t="s">
        <v>244</v>
      </c>
      <c r="C291" s="10" t="s">
        <v>243</v>
      </c>
      <c r="D291" s="9" t="s">
        <v>2</v>
      </c>
      <c r="E291" s="8" t="s">
        <v>242</v>
      </c>
      <c r="F291" s="7" t="s">
        <v>81</v>
      </c>
      <c r="G291" s="6">
        <v>718.2</v>
      </c>
      <c r="H291" s="5">
        <v>0</v>
      </c>
      <c r="I291" s="5">
        <f>ROUND(ROUND(H291,2)*ROUND(G291,3),2)</f>
        <v>0</v>
      </c>
      <c r="O291">
        <f>(I291*15)/100</f>
        <v>0</v>
      </c>
      <c r="P291" t="s">
        <v>6</v>
      </c>
    </row>
    <row r="292" spans="1:18" x14ac:dyDescent="0.2">
      <c r="A292" s="4" t="s">
        <v>5</v>
      </c>
      <c r="E292" s="1" t="s">
        <v>242</v>
      </c>
    </row>
    <row r="293" spans="1:18" x14ac:dyDescent="0.2">
      <c r="A293" s="3" t="s">
        <v>3</v>
      </c>
      <c r="E293" s="2" t="s">
        <v>241</v>
      </c>
    </row>
    <row r="294" spans="1:18" ht="25.5" x14ac:dyDescent="0.2">
      <c r="A294" t="s">
        <v>1</v>
      </c>
      <c r="E294" s="1" t="s">
        <v>240</v>
      </c>
    </row>
    <row r="295" spans="1:18" ht="12.75" customHeight="1" x14ac:dyDescent="0.2">
      <c r="A295" s="12" t="s">
        <v>35</v>
      </c>
      <c r="B295" s="12"/>
      <c r="C295" s="14" t="s">
        <v>239</v>
      </c>
      <c r="D295" s="12"/>
      <c r="E295" s="13" t="s">
        <v>238</v>
      </c>
      <c r="F295" s="12"/>
      <c r="G295" s="12"/>
      <c r="H295" s="12"/>
      <c r="I295" s="11">
        <f>0+Q295</f>
        <v>0</v>
      </c>
      <c r="O295">
        <f>0+R295</f>
        <v>0</v>
      </c>
      <c r="Q295">
        <f>0+I296+I300</f>
        <v>0</v>
      </c>
      <c r="R295">
        <f>0+O296+O300</f>
        <v>0</v>
      </c>
    </row>
    <row r="296" spans="1:18" x14ac:dyDescent="0.2">
      <c r="A296" s="9" t="s">
        <v>10</v>
      </c>
      <c r="B296" s="10" t="s">
        <v>237</v>
      </c>
      <c r="C296" s="10" t="s">
        <v>236</v>
      </c>
      <c r="D296" s="9" t="s">
        <v>2</v>
      </c>
      <c r="E296" s="8" t="s">
        <v>235</v>
      </c>
      <c r="F296" s="7" t="s">
        <v>81</v>
      </c>
      <c r="G296" s="6">
        <v>1512</v>
      </c>
      <c r="H296" s="5">
        <v>0</v>
      </c>
      <c r="I296" s="5">
        <f>ROUND(ROUND(H296,2)*ROUND(G296,3),2)</f>
        <v>0</v>
      </c>
      <c r="O296">
        <f>(I296*15)/100</f>
        <v>0</v>
      </c>
      <c r="P296" t="s">
        <v>6</v>
      </c>
    </row>
    <row r="297" spans="1:18" x14ac:dyDescent="0.2">
      <c r="A297" s="4" t="s">
        <v>5</v>
      </c>
      <c r="E297" s="1" t="s">
        <v>235</v>
      </c>
    </row>
    <row r="298" spans="1:18" ht="25.5" x14ac:dyDescent="0.2">
      <c r="A298" s="3" t="s">
        <v>3</v>
      </c>
      <c r="E298" s="2" t="s">
        <v>234</v>
      </c>
    </row>
    <row r="299" spans="1:18" ht="76.5" x14ac:dyDescent="0.2">
      <c r="A299" t="s">
        <v>1</v>
      </c>
      <c r="E299" s="1" t="s">
        <v>233</v>
      </c>
    </row>
    <row r="300" spans="1:18" x14ac:dyDescent="0.2">
      <c r="A300" s="9" t="s">
        <v>10</v>
      </c>
      <c r="B300" s="10" t="s">
        <v>232</v>
      </c>
      <c r="C300" s="10" t="s">
        <v>231</v>
      </c>
      <c r="D300" s="9" t="s">
        <v>2</v>
      </c>
      <c r="E300" s="8" t="s">
        <v>230</v>
      </c>
      <c r="F300" s="7" t="s">
        <v>125</v>
      </c>
      <c r="G300" s="6">
        <v>68</v>
      </c>
      <c r="H300" s="5">
        <v>0</v>
      </c>
      <c r="I300" s="5">
        <f>ROUND(ROUND(H300,2)*ROUND(G300,3),2)</f>
        <v>0</v>
      </c>
      <c r="O300">
        <f>(I300*15)/100</f>
        <v>0</v>
      </c>
      <c r="P300" t="s">
        <v>6</v>
      </c>
    </row>
    <row r="301" spans="1:18" x14ac:dyDescent="0.2">
      <c r="A301" s="4" t="s">
        <v>5</v>
      </c>
      <c r="E301" s="1" t="s">
        <v>229</v>
      </c>
    </row>
    <row r="302" spans="1:18" ht="25.5" x14ac:dyDescent="0.2">
      <c r="A302" s="3" t="s">
        <v>3</v>
      </c>
      <c r="E302" s="2" t="s">
        <v>228</v>
      </c>
    </row>
    <row r="303" spans="1:18" ht="51" x14ac:dyDescent="0.2">
      <c r="A303" t="s">
        <v>1</v>
      </c>
      <c r="E303" s="1" t="s">
        <v>227</v>
      </c>
    </row>
    <row r="304" spans="1:18" ht="12.75" customHeight="1" x14ac:dyDescent="0.2">
      <c r="A304" s="12" t="s">
        <v>35</v>
      </c>
      <c r="B304" s="12"/>
      <c r="C304" s="14" t="s">
        <v>226</v>
      </c>
      <c r="D304" s="12"/>
      <c r="E304" s="13" t="s">
        <v>225</v>
      </c>
      <c r="F304" s="12"/>
      <c r="G304" s="12"/>
      <c r="H304" s="12"/>
      <c r="I304" s="11">
        <f>0+Q304</f>
        <v>0</v>
      </c>
      <c r="O304">
        <f>0+R304</f>
        <v>0</v>
      </c>
      <c r="Q304">
        <f>0+I305</f>
        <v>0</v>
      </c>
      <c r="R304">
        <f>0+O305</f>
        <v>0</v>
      </c>
    </row>
    <row r="305" spans="1:18" x14ac:dyDescent="0.2">
      <c r="A305" s="9" t="s">
        <v>10</v>
      </c>
      <c r="B305" s="10" t="s">
        <v>224</v>
      </c>
      <c r="C305" s="10" t="s">
        <v>223</v>
      </c>
      <c r="D305" s="9" t="s">
        <v>2</v>
      </c>
      <c r="E305" s="8" t="s">
        <v>222</v>
      </c>
      <c r="F305" s="7" t="s">
        <v>81</v>
      </c>
      <c r="G305" s="6">
        <v>128.5</v>
      </c>
      <c r="H305" s="5">
        <v>0</v>
      </c>
      <c r="I305" s="5">
        <f>ROUND(ROUND(H305,2)*ROUND(G305,3),2)</f>
        <v>0</v>
      </c>
      <c r="O305">
        <f>(I305*15)/100</f>
        <v>0</v>
      </c>
      <c r="P305" t="s">
        <v>6</v>
      </c>
    </row>
    <row r="306" spans="1:18" x14ac:dyDescent="0.2">
      <c r="A306" s="4" t="s">
        <v>5</v>
      </c>
      <c r="E306" s="1" t="s">
        <v>222</v>
      </c>
    </row>
    <row r="307" spans="1:18" x14ac:dyDescent="0.2">
      <c r="A307" s="3" t="s">
        <v>3</v>
      </c>
      <c r="E307" s="2" t="s">
        <v>221</v>
      </c>
    </row>
    <row r="308" spans="1:18" ht="38.25" x14ac:dyDescent="0.2">
      <c r="A308" t="s">
        <v>1</v>
      </c>
      <c r="E308" s="1" t="s">
        <v>220</v>
      </c>
    </row>
    <row r="309" spans="1:18" ht="12.75" customHeight="1" x14ac:dyDescent="0.2">
      <c r="A309" s="12" t="s">
        <v>35</v>
      </c>
      <c r="B309" s="12"/>
      <c r="C309" s="14" t="s">
        <v>219</v>
      </c>
      <c r="D309" s="12"/>
      <c r="E309" s="13" t="s">
        <v>218</v>
      </c>
      <c r="F309" s="12"/>
      <c r="G309" s="12"/>
      <c r="H309" s="12"/>
      <c r="I309" s="11">
        <f>0+Q309</f>
        <v>0</v>
      </c>
      <c r="O309">
        <f>0+R309</f>
        <v>0</v>
      </c>
      <c r="Q309">
        <f>0+I310+I314</f>
        <v>0</v>
      </c>
      <c r="R309">
        <f>0+O310+O314</f>
        <v>0</v>
      </c>
    </row>
    <row r="310" spans="1:18" x14ac:dyDescent="0.2">
      <c r="A310" s="9" t="s">
        <v>10</v>
      </c>
      <c r="B310" s="10" t="s">
        <v>217</v>
      </c>
      <c r="C310" s="10" t="s">
        <v>216</v>
      </c>
      <c r="D310" s="9" t="s">
        <v>2</v>
      </c>
      <c r="E310" s="8" t="s">
        <v>215</v>
      </c>
      <c r="F310" s="7" t="s">
        <v>81</v>
      </c>
      <c r="G310" s="6">
        <v>412</v>
      </c>
      <c r="H310" s="5">
        <v>0</v>
      </c>
      <c r="I310" s="5">
        <f>ROUND(ROUND(H310,2)*ROUND(G310,3),2)</f>
        <v>0</v>
      </c>
      <c r="O310">
        <f>(I310*15)/100</f>
        <v>0</v>
      </c>
      <c r="P310" t="s">
        <v>6</v>
      </c>
    </row>
    <row r="311" spans="1:18" x14ac:dyDescent="0.2">
      <c r="A311" s="4" t="s">
        <v>5</v>
      </c>
      <c r="E311" s="1" t="s">
        <v>215</v>
      </c>
    </row>
    <row r="312" spans="1:18" x14ac:dyDescent="0.2">
      <c r="A312" s="3" t="s">
        <v>3</v>
      </c>
      <c r="E312" s="2" t="s">
        <v>214</v>
      </c>
    </row>
    <row r="313" spans="1:18" ht="51" x14ac:dyDescent="0.2">
      <c r="A313" t="s">
        <v>1</v>
      </c>
      <c r="E313" s="1" t="s">
        <v>209</v>
      </c>
    </row>
    <row r="314" spans="1:18" x14ac:dyDescent="0.2">
      <c r="A314" s="9" t="s">
        <v>10</v>
      </c>
      <c r="B314" s="10" t="s">
        <v>213</v>
      </c>
      <c r="C314" s="10" t="s">
        <v>212</v>
      </c>
      <c r="D314" s="9" t="s">
        <v>2</v>
      </c>
      <c r="E314" s="8" t="s">
        <v>211</v>
      </c>
      <c r="F314" s="7" t="s">
        <v>81</v>
      </c>
      <c r="G314" s="6">
        <v>1030</v>
      </c>
      <c r="H314" s="5">
        <v>0</v>
      </c>
      <c r="I314" s="5">
        <f>ROUND(ROUND(H314,2)*ROUND(G314,3),2)</f>
        <v>0</v>
      </c>
      <c r="O314">
        <f>(I314*15)/100</f>
        <v>0</v>
      </c>
      <c r="P314" t="s">
        <v>6</v>
      </c>
    </row>
    <row r="315" spans="1:18" x14ac:dyDescent="0.2">
      <c r="A315" s="4" t="s">
        <v>5</v>
      </c>
      <c r="E315" s="1" t="s">
        <v>211</v>
      </c>
    </row>
    <row r="316" spans="1:18" x14ac:dyDescent="0.2">
      <c r="A316" s="3" t="s">
        <v>3</v>
      </c>
      <c r="E316" s="2" t="s">
        <v>210</v>
      </c>
    </row>
    <row r="317" spans="1:18" ht="51" x14ac:dyDescent="0.2">
      <c r="A317" t="s">
        <v>1</v>
      </c>
      <c r="E317" s="1" t="s">
        <v>209</v>
      </c>
    </row>
    <row r="318" spans="1:18" ht="12.75" customHeight="1" x14ac:dyDescent="0.2">
      <c r="A318" s="12" t="s">
        <v>35</v>
      </c>
      <c r="B318" s="12"/>
      <c r="C318" s="14" t="s">
        <v>208</v>
      </c>
      <c r="D318" s="12"/>
      <c r="E318" s="13" t="s">
        <v>207</v>
      </c>
      <c r="F318" s="12"/>
      <c r="G318" s="12"/>
      <c r="H318" s="12"/>
      <c r="I318" s="11">
        <f>0+Q318</f>
        <v>0</v>
      </c>
      <c r="O318">
        <f>0+R318</f>
        <v>0</v>
      </c>
      <c r="Q318">
        <f>0+I319+I323+I327+I331+I335+I339+I343+I347+I351+I355+I359+I363+I367+I371+I375+I379+I383+I387</f>
        <v>0</v>
      </c>
      <c r="R318">
        <f>0+O319+O323+O327+O331+O335+O339+O343+O347+O351+O355+O359+O363+O367+O371+O375+O379+O383+O387</f>
        <v>0</v>
      </c>
    </row>
    <row r="319" spans="1:18" x14ac:dyDescent="0.2">
      <c r="A319" s="9" t="s">
        <v>10</v>
      </c>
      <c r="B319" s="10" t="s">
        <v>206</v>
      </c>
      <c r="C319" s="10" t="s">
        <v>205</v>
      </c>
      <c r="D319" s="9" t="s">
        <v>2</v>
      </c>
      <c r="E319" s="8" t="s">
        <v>204</v>
      </c>
      <c r="F319" s="7" t="s">
        <v>39</v>
      </c>
      <c r="G319" s="6">
        <v>14.4</v>
      </c>
      <c r="H319" s="5">
        <v>0</v>
      </c>
      <c r="I319" s="5">
        <f>ROUND(ROUND(H319,2)*ROUND(G319,3),2)</f>
        <v>0</v>
      </c>
      <c r="O319">
        <f>(I319*15)/100</f>
        <v>0</v>
      </c>
      <c r="P319" t="s">
        <v>6</v>
      </c>
    </row>
    <row r="320" spans="1:18" x14ac:dyDescent="0.2">
      <c r="A320" s="4" t="s">
        <v>5</v>
      </c>
      <c r="E320" s="1" t="s">
        <v>204</v>
      </c>
    </row>
    <row r="321" spans="1:16" ht="25.5" x14ac:dyDescent="0.2">
      <c r="A321" s="3" t="s">
        <v>3</v>
      </c>
      <c r="E321" s="2" t="s">
        <v>203</v>
      </c>
    </row>
    <row r="322" spans="1:16" ht="191.25" x14ac:dyDescent="0.2">
      <c r="A322" t="s">
        <v>1</v>
      </c>
      <c r="E322" s="1" t="s">
        <v>186</v>
      </c>
    </row>
    <row r="323" spans="1:16" x14ac:dyDescent="0.2">
      <c r="A323" s="9" t="s">
        <v>10</v>
      </c>
      <c r="B323" s="10" t="s">
        <v>202</v>
      </c>
      <c r="C323" s="10" t="s">
        <v>201</v>
      </c>
      <c r="D323" s="9" t="s">
        <v>2</v>
      </c>
      <c r="E323" s="8" t="s">
        <v>200</v>
      </c>
      <c r="F323" s="7" t="s">
        <v>39</v>
      </c>
      <c r="G323" s="6">
        <v>41</v>
      </c>
      <c r="H323" s="5">
        <v>0</v>
      </c>
      <c r="I323" s="5">
        <f>ROUND(ROUND(H323,2)*ROUND(G323,3),2)</f>
        <v>0</v>
      </c>
      <c r="O323">
        <f>(I323*15)/100</f>
        <v>0</v>
      </c>
      <c r="P323" t="s">
        <v>6</v>
      </c>
    </row>
    <row r="324" spans="1:16" x14ac:dyDescent="0.2">
      <c r="A324" s="4" t="s">
        <v>5</v>
      </c>
      <c r="E324" s="1" t="s">
        <v>200</v>
      </c>
    </row>
    <row r="325" spans="1:16" ht="51" x14ac:dyDescent="0.2">
      <c r="A325" s="3" t="s">
        <v>3</v>
      </c>
      <c r="E325" s="2" t="s">
        <v>199</v>
      </c>
    </row>
    <row r="326" spans="1:16" ht="191.25" x14ac:dyDescent="0.2">
      <c r="A326" t="s">
        <v>1</v>
      </c>
      <c r="E326" s="1" t="s">
        <v>186</v>
      </c>
    </row>
    <row r="327" spans="1:16" x14ac:dyDescent="0.2">
      <c r="A327" s="9" t="s">
        <v>10</v>
      </c>
      <c r="B327" s="10" t="s">
        <v>198</v>
      </c>
      <c r="C327" s="10" t="s">
        <v>197</v>
      </c>
      <c r="D327" s="9" t="s">
        <v>2</v>
      </c>
      <c r="E327" s="8" t="s">
        <v>196</v>
      </c>
      <c r="F327" s="7" t="s">
        <v>39</v>
      </c>
      <c r="G327" s="6">
        <v>30</v>
      </c>
      <c r="H327" s="5">
        <v>0</v>
      </c>
      <c r="I327" s="5">
        <f>ROUND(ROUND(H327,2)*ROUND(G327,3),2)</f>
        <v>0</v>
      </c>
      <c r="O327">
        <f>(I327*15)/100</f>
        <v>0</v>
      </c>
      <c r="P327" t="s">
        <v>6</v>
      </c>
    </row>
    <row r="328" spans="1:16" x14ac:dyDescent="0.2">
      <c r="A328" s="4" t="s">
        <v>5</v>
      </c>
      <c r="E328" s="1" t="s">
        <v>196</v>
      </c>
    </row>
    <row r="329" spans="1:16" ht="25.5" x14ac:dyDescent="0.2">
      <c r="A329" s="3" t="s">
        <v>3</v>
      </c>
      <c r="E329" s="2" t="s">
        <v>195</v>
      </c>
    </row>
    <row r="330" spans="1:16" ht="191.25" x14ac:dyDescent="0.2">
      <c r="A330" t="s">
        <v>1</v>
      </c>
      <c r="E330" s="1" t="s">
        <v>186</v>
      </c>
    </row>
    <row r="331" spans="1:16" x14ac:dyDescent="0.2">
      <c r="A331" s="9" t="s">
        <v>10</v>
      </c>
      <c r="B331" s="10" t="s">
        <v>194</v>
      </c>
      <c r="C331" s="10" t="s">
        <v>193</v>
      </c>
      <c r="D331" s="9" t="s">
        <v>2</v>
      </c>
      <c r="E331" s="8" t="s">
        <v>192</v>
      </c>
      <c r="F331" s="7" t="s">
        <v>39</v>
      </c>
      <c r="G331" s="6">
        <v>362.2</v>
      </c>
      <c r="H331" s="5">
        <v>0</v>
      </c>
      <c r="I331" s="5">
        <f>ROUND(ROUND(H331,2)*ROUND(G331,3),2)</f>
        <v>0</v>
      </c>
      <c r="O331">
        <f>(I331*15)/100</f>
        <v>0</v>
      </c>
      <c r="P331" t="s">
        <v>6</v>
      </c>
    </row>
    <row r="332" spans="1:16" x14ac:dyDescent="0.2">
      <c r="A332" s="4" t="s">
        <v>5</v>
      </c>
      <c r="E332" s="1" t="s">
        <v>192</v>
      </c>
    </row>
    <row r="333" spans="1:16" ht="38.25" x14ac:dyDescent="0.2">
      <c r="A333" s="3" t="s">
        <v>3</v>
      </c>
      <c r="E333" s="2" t="s">
        <v>191</v>
      </c>
    </row>
    <row r="334" spans="1:16" ht="191.25" x14ac:dyDescent="0.2">
      <c r="A334" t="s">
        <v>1</v>
      </c>
      <c r="E334" s="1" t="s">
        <v>186</v>
      </c>
    </row>
    <row r="335" spans="1:16" x14ac:dyDescent="0.2">
      <c r="A335" s="9" t="s">
        <v>10</v>
      </c>
      <c r="B335" s="10" t="s">
        <v>190</v>
      </c>
      <c r="C335" s="10" t="s">
        <v>189</v>
      </c>
      <c r="D335" s="9" t="s">
        <v>2</v>
      </c>
      <c r="E335" s="8" t="s">
        <v>188</v>
      </c>
      <c r="F335" s="7" t="s">
        <v>39</v>
      </c>
      <c r="G335" s="6">
        <v>5</v>
      </c>
      <c r="H335" s="5">
        <v>0</v>
      </c>
      <c r="I335" s="5">
        <f>ROUND(ROUND(H335,2)*ROUND(G335,3),2)</f>
        <v>0</v>
      </c>
      <c r="O335">
        <f>(I335*15)/100</f>
        <v>0</v>
      </c>
      <c r="P335" t="s">
        <v>6</v>
      </c>
    </row>
    <row r="336" spans="1:16" x14ac:dyDescent="0.2">
      <c r="A336" s="4" t="s">
        <v>5</v>
      </c>
      <c r="E336" s="1" t="s">
        <v>188</v>
      </c>
    </row>
    <row r="337" spans="1:16" ht="25.5" x14ac:dyDescent="0.2">
      <c r="A337" s="3" t="s">
        <v>3</v>
      </c>
      <c r="E337" s="2" t="s">
        <v>187</v>
      </c>
    </row>
    <row r="338" spans="1:16" ht="191.25" x14ac:dyDescent="0.2">
      <c r="A338" t="s">
        <v>1</v>
      </c>
      <c r="E338" s="1" t="s">
        <v>186</v>
      </c>
    </row>
    <row r="339" spans="1:16" x14ac:dyDescent="0.2">
      <c r="A339" s="9" t="s">
        <v>10</v>
      </c>
      <c r="B339" s="10" t="s">
        <v>185</v>
      </c>
      <c r="C339" s="10" t="s">
        <v>184</v>
      </c>
      <c r="D339" s="9" t="s">
        <v>2</v>
      </c>
      <c r="E339" s="8" t="s">
        <v>183</v>
      </c>
      <c r="F339" s="7" t="s">
        <v>39</v>
      </c>
      <c r="G339" s="6">
        <v>4325</v>
      </c>
      <c r="H339" s="5">
        <v>0</v>
      </c>
      <c r="I339" s="5">
        <f>ROUND(ROUND(H339,2)*ROUND(G339,3),2)</f>
        <v>0</v>
      </c>
      <c r="O339">
        <f>(I339*15)/100</f>
        <v>0</v>
      </c>
      <c r="P339" t="s">
        <v>6</v>
      </c>
    </row>
    <row r="340" spans="1:16" x14ac:dyDescent="0.2">
      <c r="A340" s="4" t="s">
        <v>5</v>
      </c>
      <c r="E340" s="1" t="s">
        <v>183</v>
      </c>
    </row>
    <row r="341" spans="1:16" ht="25.5" x14ac:dyDescent="0.2">
      <c r="A341" s="3" t="s">
        <v>3</v>
      </c>
      <c r="E341" s="2" t="s">
        <v>182</v>
      </c>
    </row>
    <row r="342" spans="1:16" ht="178.5" x14ac:dyDescent="0.2">
      <c r="A342" t="s">
        <v>1</v>
      </c>
      <c r="E342" s="1" t="s">
        <v>177</v>
      </c>
    </row>
    <row r="343" spans="1:16" x14ac:dyDescent="0.2">
      <c r="A343" s="9" t="s">
        <v>10</v>
      </c>
      <c r="B343" s="10" t="s">
        <v>181</v>
      </c>
      <c r="C343" s="10" t="s">
        <v>180</v>
      </c>
      <c r="D343" s="9" t="s">
        <v>2</v>
      </c>
      <c r="E343" s="8" t="s">
        <v>179</v>
      </c>
      <c r="F343" s="7" t="s">
        <v>39</v>
      </c>
      <c r="G343" s="6">
        <v>1671</v>
      </c>
      <c r="H343" s="5">
        <v>0</v>
      </c>
      <c r="I343" s="5">
        <f>ROUND(ROUND(H343,2)*ROUND(G343,3),2)</f>
        <v>0</v>
      </c>
      <c r="O343">
        <f>(I343*15)/100</f>
        <v>0</v>
      </c>
      <c r="P343" t="s">
        <v>6</v>
      </c>
    </row>
    <row r="344" spans="1:16" x14ac:dyDescent="0.2">
      <c r="A344" s="4" t="s">
        <v>5</v>
      </c>
      <c r="E344" s="1" t="s">
        <v>179</v>
      </c>
    </row>
    <row r="345" spans="1:16" ht="25.5" x14ac:dyDescent="0.2">
      <c r="A345" s="3" t="s">
        <v>3</v>
      </c>
      <c r="E345" s="2" t="s">
        <v>178</v>
      </c>
    </row>
    <row r="346" spans="1:16" ht="178.5" x14ac:dyDescent="0.2">
      <c r="A346" t="s">
        <v>1</v>
      </c>
      <c r="E346" s="1" t="s">
        <v>177</v>
      </c>
    </row>
    <row r="347" spans="1:16" x14ac:dyDescent="0.2">
      <c r="A347" s="9" t="s">
        <v>10</v>
      </c>
      <c r="B347" s="10" t="s">
        <v>176</v>
      </c>
      <c r="C347" s="10" t="s">
        <v>175</v>
      </c>
      <c r="D347" s="9" t="s">
        <v>2</v>
      </c>
      <c r="E347" s="8" t="s">
        <v>174</v>
      </c>
      <c r="F347" s="7" t="s">
        <v>39</v>
      </c>
      <c r="G347" s="6">
        <v>741.9</v>
      </c>
      <c r="H347" s="5">
        <v>0</v>
      </c>
      <c r="I347" s="5">
        <f>ROUND(ROUND(H347,2)*ROUND(G347,3),2)</f>
        <v>0</v>
      </c>
      <c r="O347">
        <f>(I347*15)/100</f>
        <v>0</v>
      </c>
      <c r="P347" t="s">
        <v>6</v>
      </c>
    </row>
    <row r="348" spans="1:16" x14ac:dyDescent="0.2">
      <c r="A348" s="4" t="s">
        <v>5</v>
      </c>
      <c r="E348" s="1" t="s">
        <v>174</v>
      </c>
    </row>
    <row r="349" spans="1:16" x14ac:dyDescent="0.2">
      <c r="A349" s="3" t="s">
        <v>3</v>
      </c>
      <c r="E349" s="2" t="s">
        <v>173</v>
      </c>
    </row>
    <row r="350" spans="1:16" ht="178.5" x14ac:dyDescent="0.2">
      <c r="A350" t="s">
        <v>1</v>
      </c>
      <c r="E350" s="1" t="s">
        <v>172</v>
      </c>
    </row>
    <row r="351" spans="1:16" x14ac:dyDescent="0.2">
      <c r="A351" s="9" t="s">
        <v>10</v>
      </c>
      <c r="B351" s="10" t="s">
        <v>171</v>
      </c>
      <c r="C351" s="10" t="s">
        <v>170</v>
      </c>
      <c r="D351" s="9" t="s">
        <v>2</v>
      </c>
      <c r="E351" s="8" t="s">
        <v>169</v>
      </c>
      <c r="F351" s="7" t="s">
        <v>125</v>
      </c>
      <c r="G351" s="6">
        <v>21</v>
      </c>
      <c r="H351" s="5">
        <v>0</v>
      </c>
      <c r="I351" s="5">
        <f>ROUND(ROUND(H351,2)*ROUND(G351,3),2)</f>
        <v>0</v>
      </c>
      <c r="O351">
        <f>(I351*15)/100</f>
        <v>0</v>
      </c>
      <c r="P351" t="s">
        <v>6</v>
      </c>
    </row>
    <row r="352" spans="1:16" x14ac:dyDescent="0.2">
      <c r="A352" s="4" t="s">
        <v>5</v>
      </c>
      <c r="E352" s="1" t="s">
        <v>169</v>
      </c>
    </row>
    <row r="353" spans="1:16" ht="38.25" x14ac:dyDescent="0.2">
      <c r="A353" s="3" t="s">
        <v>3</v>
      </c>
      <c r="E353" s="2" t="s">
        <v>168</v>
      </c>
    </row>
    <row r="354" spans="1:16" ht="306" x14ac:dyDescent="0.2">
      <c r="A354" t="s">
        <v>1</v>
      </c>
      <c r="E354" s="1" t="s">
        <v>167</v>
      </c>
    </row>
    <row r="355" spans="1:16" x14ac:dyDescent="0.2">
      <c r="A355" s="9" t="s">
        <v>10</v>
      </c>
      <c r="B355" s="10" t="s">
        <v>166</v>
      </c>
      <c r="C355" s="10" t="s">
        <v>165</v>
      </c>
      <c r="D355" s="9" t="s">
        <v>2</v>
      </c>
      <c r="E355" s="8" t="s">
        <v>164</v>
      </c>
      <c r="F355" s="7" t="s">
        <v>125</v>
      </c>
      <c r="G355" s="6">
        <v>135</v>
      </c>
      <c r="H355" s="5">
        <v>0</v>
      </c>
      <c r="I355" s="5">
        <f>ROUND(ROUND(H355,2)*ROUND(G355,3),2)</f>
        <v>0</v>
      </c>
      <c r="O355">
        <f>(I355*15)/100</f>
        <v>0</v>
      </c>
      <c r="P355" t="s">
        <v>6</v>
      </c>
    </row>
    <row r="356" spans="1:16" x14ac:dyDescent="0.2">
      <c r="A356" s="4" t="s">
        <v>5</v>
      </c>
      <c r="E356" s="1" t="s">
        <v>164</v>
      </c>
    </row>
    <row r="357" spans="1:16" ht="38.25" x14ac:dyDescent="0.2">
      <c r="A357" s="3" t="s">
        <v>3</v>
      </c>
      <c r="E357" s="2" t="s">
        <v>163</v>
      </c>
    </row>
    <row r="358" spans="1:16" ht="51" x14ac:dyDescent="0.2">
      <c r="A358" t="s">
        <v>1</v>
      </c>
      <c r="E358" s="1" t="s">
        <v>162</v>
      </c>
    </row>
    <row r="359" spans="1:16" x14ac:dyDescent="0.2">
      <c r="A359" s="9" t="s">
        <v>10</v>
      </c>
      <c r="B359" s="10" t="s">
        <v>161</v>
      </c>
      <c r="C359" s="10" t="s">
        <v>160</v>
      </c>
      <c r="D359" s="9" t="s">
        <v>2</v>
      </c>
      <c r="E359" s="8" t="s">
        <v>159</v>
      </c>
      <c r="F359" s="7" t="s">
        <v>125</v>
      </c>
      <c r="G359" s="6">
        <v>8</v>
      </c>
      <c r="H359" s="5">
        <v>0</v>
      </c>
      <c r="I359" s="5">
        <f>ROUND(ROUND(H359,2)*ROUND(G359,3),2)</f>
        <v>0</v>
      </c>
      <c r="O359">
        <f>(I359*15)/100</f>
        <v>0</v>
      </c>
      <c r="P359" t="s">
        <v>6</v>
      </c>
    </row>
    <row r="360" spans="1:16" x14ac:dyDescent="0.2">
      <c r="A360" s="4" t="s">
        <v>5</v>
      </c>
      <c r="E360" s="1" t="s">
        <v>159</v>
      </c>
    </row>
    <row r="361" spans="1:16" ht="38.25" x14ac:dyDescent="0.2">
      <c r="A361" s="3" t="s">
        <v>3</v>
      </c>
      <c r="E361" s="2" t="s">
        <v>158</v>
      </c>
    </row>
    <row r="362" spans="1:16" ht="114.75" x14ac:dyDescent="0.2">
      <c r="A362" t="s">
        <v>1</v>
      </c>
      <c r="E362" s="1" t="s">
        <v>157</v>
      </c>
    </row>
    <row r="363" spans="1:16" ht="25.5" x14ac:dyDescent="0.2">
      <c r="A363" s="9" t="s">
        <v>10</v>
      </c>
      <c r="B363" s="10" t="s">
        <v>156</v>
      </c>
      <c r="C363" s="10" t="s">
        <v>155</v>
      </c>
      <c r="D363" s="9" t="s">
        <v>2</v>
      </c>
      <c r="E363" s="8" t="s">
        <v>154</v>
      </c>
      <c r="F363" s="7" t="s">
        <v>125</v>
      </c>
      <c r="G363" s="6">
        <v>158</v>
      </c>
      <c r="H363" s="5">
        <v>0</v>
      </c>
      <c r="I363" s="5">
        <f>ROUND(ROUND(H363,2)*ROUND(G363,3),2)</f>
        <v>0</v>
      </c>
      <c r="O363">
        <f>(I363*15)/100</f>
        <v>0</v>
      </c>
      <c r="P363" t="s">
        <v>6</v>
      </c>
    </row>
    <row r="364" spans="1:16" ht="25.5" x14ac:dyDescent="0.2">
      <c r="A364" s="4" t="s">
        <v>5</v>
      </c>
      <c r="E364" s="1" t="s">
        <v>154</v>
      </c>
    </row>
    <row r="365" spans="1:16" ht="38.25" x14ac:dyDescent="0.2">
      <c r="A365" s="3" t="s">
        <v>3</v>
      </c>
      <c r="E365" s="2" t="s">
        <v>153</v>
      </c>
    </row>
    <row r="366" spans="1:16" x14ac:dyDescent="0.2">
      <c r="A366" t="s">
        <v>1</v>
      </c>
      <c r="E366" s="1" t="s">
        <v>148</v>
      </c>
    </row>
    <row r="367" spans="1:16" x14ac:dyDescent="0.2">
      <c r="A367" s="9" t="s">
        <v>10</v>
      </c>
      <c r="B367" s="10" t="s">
        <v>152</v>
      </c>
      <c r="C367" s="10" t="s">
        <v>151</v>
      </c>
      <c r="D367" s="9" t="s">
        <v>2</v>
      </c>
      <c r="E367" s="8" t="s">
        <v>150</v>
      </c>
      <c r="F367" s="7" t="s">
        <v>125</v>
      </c>
      <c r="G367" s="6">
        <v>7</v>
      </c>
      <c r="H367" s="5">
        <v>0</v>
      </c>
      <c r="I367" s="5">
        <f>ROUND(ROUND(H367,2)*ROUND(G367,3),2)</f>
        <v>0</v>
      </c>
      <c r="O367">
        <f>(I367*15)/100</f>
        <v>0</v>
      </c>
      <c r="P367" t="s">
        <v>6</v>
      </c>
    </row>
    <row r="368" spans="1:16" x14ac:dyDescent="0.2">
      <c r="A368" s="4" t="s">
        <v>5</v>
      </c>
      <c r="E368" s="1" t="s">
        <v>150</v>
      </c>
    </row>
    <row r="369" spans="1:16" ht="127.5" x14ac:dyDescent="0.2">
      <c r="A369" s="3" t="s">
        <v>3</v>
      </c>
      <c r="E369" s="2" t="s">
        <v>149</v>
      </c>
    </row>
    <row r="370" spans="1:16" x14ac:dyDescent="0.2">
      <c r="A370" t="s">
        <v>1</v>
      </c>
      <c r="E370" s="1" t="s">
        <v>148</v>
      </c>
    </row>
    <row r="371" spans="1:16" x14ac:dyDescent="0.2">
      <c r="A371" s="9" t="s">
        <v>10</v>
      </c>
      <c r="B371" s="10" t="s">
        <v>147</v>
      </c>
      <c r="C371" s="10" t="s">
        <v>146</v>
      </c>
      <c r="D371" s="9" t="s">
        <v>2</v>
      </c>
      <c r="E371" s="8" t="s">
        <v>145</v>
      </c>
      <c r="F371" s="7" t="s">
        <v>51</v>
      </c>
      <c r="G371" s="6">
        <v>70.900000000000006</v>
      </c>
      <c r="H371" s="5">
        <v>0</v>
      </c>
      <c r="I371" s="5">
        <f>ROUND(ROUND(H371,2)*ROUND(G371,3),2)</f>
        <v>0</v>
      </c>
      <c r="O371">
        <f>(I371*15)/100</f>
        <v>0</v>
      </c>
      <c r="P371" t="s">
        <v>6</v>
      </c>
    </row>
    <row r="372" spans="1:16" x14ac:dyDescent="0.2">
      <c r="A372" s="4" t="s">
        <v>5</v>
      </c>
      <c r="E372" s="1" t="s">
        <v>145</v>
      </c>
    </row>
    <row r="373" spans="1:16" ht="25.5" x14ac:dyDescent="0.2">
      <c r="A373" s="3" t="s">
        <v>3</v>
      </c>
      <c r="E373" s="2" t="s">
        <v>144</v>
      </c>
    </row>
    <row r="374" spans="1:16" ht="280.5" x14ac:dyDescent="0.2">
      <c r="A374" t="s">
        <v>1</v>
      </c>
      <c r="E374" s="1" t="s">
        <v>135</v>
      </c>
    </row>
    <row r="375" spans="1:16" x14ac:dyDescent="0.2">
      <c r="A375" s="9" t="s">
        <v>10</v>
      </c>
      <c r="B375" s="10" t="s">
        <v>143</v>
      </c>
      <c r="C375" s="10" t="s">
        <v>142</v>
      </c>
      <c r="D375" s="9" t="s">
        <v>2</v>
      </c>
      <c r="E375" s="8" t="s">
        <v>141</v>
      </c>
      <c r="F375" s="7" t="s">
        <v>51</v>
      </c>
      <c r="G375" s="6">
        <v>65.7</v>
      </c>
      <c r="H375" s="5">
        <v>0</v>
      </c>
      <c r="I375" s="5">
        <f>ROUND(ROUND(H375,2)*ROUND(G375,3),2)</f>
        <v>0</v>
      </c>
      <c r="O375">
        <f>(I375*15)/100</f>
        <v>0</v>
      </c>
      <c r="P375" t="s">
        <v>6</v>
      </c>
    </row>
    <row r="376" spans="1:16" x14ac:dyDescent="0.2">
      <c r="A376" s="4" t="s">
        <v>5</v>
      </c>
      <c r="E376" s="1" t="s">
        <v>141</v>
      </c>
    </row>
    <row r="377" spans="1:16" ht="76.5" x14ac:dyDescent="0.2">
      <c r="A377" s="3" t="s">
        <v>3</v>
      </c>
      <c r="E377" s="2" t="s">
        <v>140</v>
      </c>
    </row>
    <row r="378" spans="1:16" ht="280.5" x14ac:dyDescent="0.2">
      <c r="A378" t="s">
        <v>1</v>
      </c>
      <c r="E378" s="1" t="s">
        <v>135</v>
      </c>
    </row>
    <row r="379" spans="1:16" x14ac:dyDescent="0.2">
      <c r="A379" s="9" t="s">
        <v>10</v>
      </c>
      <c r="B379" s="10" t="s">
        <v>139</v>
      </c>
      <c r="C379" s="10" t="s">
        <v>138</v>
      </c>
      <c r="D379" s="9" t="s">
        <v>2</v>
      </c>
      <c r="E379" s="8" t="s">
        <v>137</v>
      </c>
      <c r="F379" s="7" t="s">
        <v>51</v>
      </c>
      <c r="G379" s="6">
        <v>68</v>
      </c>
      <c r="H379" s="5">
        <v>0</v>
      </c>
      <c r="I379" s="5">
        <f>ROUND(ROUND(H379,2)*ROUND(G379,3),2)</f>
        <v>0</v>
      </c>
      <c r="O379">
        <f>(I379*15)/100</f>
        <v>0</v>
      </c>
      <c r="P379" t="s">
        <v>6</v>
      </c>
    </row>
    <row r="380" spans="1:16" x14ac:dyDescent="0.2">
      <c r="A380" s="4" t="s">
        <v>5</v>
      </c>
      <c r="E380" s="1" t="s">
        <v>137</v>
      </c>
    </row>
    <row r="381" spans="1:16" x14ac:dyDescent="0.2">
      <c r="A381" s="3" t="s">
        <v>3</v>
      </c>
      <c r="E381" s="2" t="s">
        <v>136</v>
      </c>
    </row>
    <row r="382" spans="1:16" ht="280.5" x14ac:dyDescent="0.2">
      <c r="A382" t="s">
        <v>1</v>
      </c>
      <c r="E382" s="1" t="s">
        <v>135</v>
      </c>
    </row>
    <row r="383" spans="1:16" x14ac:dyDescent="0.2">
      <c r="A383" s="9" t="s">
        <v>10</v>
      </c>
      <c r="B383" s="10" t="s">
        <v>134</v>
      </c>
      <c r="C383" s="10" t="s">
        <v>133</v>
      </c>
      <c r="D383" s="9" t="s">
        <v>2</v>
      </c>
      <c r="E383" s="8" t="s">
        <v>132</v>
      </c>
      <c r="F383" s="7" t="s">
        <v>39</v>
      </c>
      <c r="G383" s="6">
        <v>3</v>
      </c>
      <c r="H383" s="5">
        <v>0</v>
      </c>
      <c r="I383" s="5">
        <f>ROUND(ROUND(H383,2)*ROUND(G383,3),2)</f>
        <v>0</v>
      </c>
      <c r="O383">
        <f>(I383*15)/100</f>
        <v>0</v>
      </c>
      <c r="P383" t="s">
        <v>6</v>
      </c>
    </row>
    <row r="384" spans="1:16" x14ac:dyDescent="0.2">
      <c r="A384" s="4" t="s">
        <v>5</v>
      </c>
      <c r="E384" s="1" t="s">
        <v>131</v>
      </c>
    </row>
    <row r="385" spans="1:18" ht="25.5" x14ac:dyDescent="0.2">
      <c r="A385" s="3" t="s">
        <v>3</v>
      </c>
      <c r="E385" s="2" t="s">
        <v>130</v>
      </c>
    </row>
    <row r="386" spans="1:18" ht="191.25" x14ac:dyDescent="0.2">
      <c r="A386" t="s">
        <v>1</v>
      </c>
      <c r="E386" s="1" t="s">
        <v>129</v>
      </c>
    </row>
    <row r="387" spans="1:18" x14ac:dyDescent="0.2">
      <c r="A387" s="9" t="s">
        <v>10</v>
      </c>
      <c r="B387" s="10" t="s">
        <v>128</v>
      </c>
      <c r="C387" s="10" t="s">
        <v>127</v>
      </c>
      <c r="D387" s="9" t="s">
        <v>2</v>
      </c>
      <c r="E387" s="8" t="s">
        <v>126</v>
      </c>
      <c r="F387" s="7" t="s">
        <v>125</v>
      </c>
      <c r="G387" s="6">
        <v>2</v>
      </c>
      <c r="H387" s="5">
        <v>0</v>
      </c>
      <c r="I387" s="5">
        <f>ROUND(ROUND(H387,2)*ROUND(G387,3),2)</f>
        <v>0</v>
      </c>
      <c r="O387">
        <f>(I387*15)/100</f>
        <v>0</v>
      </c>
      <c r="P387" t="s">
        <v>6</v>
      </c>
    </row>
    <row r="388" spans="1:18" x14ac:dyDescent="0.2">
      <c r="A388" s="4" t="s">
        <v>5</v>
      </c>
      <c r="E388" s="1" t="s">
        <v>124</v>
      </c>
    </row>
    <row r="389" spans="1:18" x14ac:dyDescent="0.2">
      <c r="A389" s="3" t="s">
        <v>3</v>
      </c>
      <c r="E389" s="2" t="s">
        <v>123</v>
      </c>
    </row>
    <row r="390" spans="1:18" ht="293.25" x14ac:dyDescent="0.2">
      <c r="A390" t="s">
        <v>1</v>
      </c>
      <c r="E390" s="1" t="s">
        <v>122</v>
      </c>
    </row>
    <row r="391" spans="1:18" ht="12.75" customHeight="1" x14ac:dyDescent="0.2">
      <c r="A391" s="12" t="s">
        <v>35</v>
      </c>
      <c r="B391" s="12"/>
      <c r="C391" s="14" t="s">
        <v>121</v>
      </c>
      <c r="D391" s="12"/>
      <c r="E391" s="13" t="s">
        <v>120</v>
      </c>
      <c r="F391" s="12"/>
      <c r="G391" s="12"/>
      <c r="H391" s="12"/>
      <c r="I391" s="11">
        <f>0+Q391</f>
        <v>0</v>
      </c>
      <c r="O391">
        <f>0+R391</f>
        <v>0</v>
      </c>
      <c r="Q391">
        <f>0+I392+I396+I400+I404+I408+I412+I416+I420+I424+I428+I432+I436+I440+I444+I448+I452+I456+I460</f>
        <v>0</v>
      </c>
      <c r="R391">
        <f>0+O392+O396+O400+O404+O408+O412+O416+O420+O424+O428+O432+O436+O440+O444+O448+O452+O456+O460</f>
        <v>0</v>
      </c>
    </row>
    <row r="392" spans="1:18" ht="25.5" x14ac:dyDescent="0.2">
      <c r="A392" s="9" t="s">
        <v>10</v>
      </c>
      <c r="B392" s="10" t="s">
        <v>119</v>
      </c>
      <c r="C392" s="10" t="s">
        <v>118</v>
      </c>
      <c r="D392" s="9" t="s">
        <v>2</v>
      </c>
      <c r="E392" s="8" t="s">
        <v>117</v>
      </c>
      <c r="F392" s="7" t="s">
        <v>39</v>
      </c>
      <c r="G392" s="6">
        <v>252</v>
      </c>
      <c r="H392" s="5">
        <v>0</v>
      </c>
      <c r="I392" s="5">
        <f>ROUND(ROUND(H392,2)*ROUND(G392,3),2)</f>
        <v>0</v>
      </c>
      <c r="O392">
        <f>(I392*15)/100</f>
        <v>0</v>
      </c>
      <c r="P392" t="s">
        <v>6</v>
      </c>
    </row>
    <row r="393" spans="1:18" ht="25.5" x14ac:dyDescent="0.2">
      <c r="A393" s="4" t="s">
        <v>5</v>
      </c>
      <c r="E393" s="1" t="s">
        <v>117</v>
      </c>
    </row>
    <row r="394" spans="1:18" x14ac:dyDescent="0.2">
      <c r="A394" s="3" t="s">
        <v>3</v>
      </c>
      <c r="E394" s="2" t="s">
        <v>116</v>
      </c>
    </row>
    <row r="395" spans="1:18" ht="102" x14ac:dyDescent="0.2">
      <c r="A395" t="s">
        <v>1</v>
      </c>
      <c r="E395" s="1" t="s">
        <v>115</v>
      </c>
    </row>
    <row r="396" spans="1:18" x14ac:dyDescent="0.2">
      <c r="A396" s="9" t="s">
        <v>10</v>
      </c>
      <c r="B396" s="10" t="s">
        <v>114</v>
      </c>
      <c r="C396" s="10" t="s">
        <v>113</v>
      </c>
      <c r="D396" s="9" t="s">
        <v>2</v>
      </c>
      <c r="E396" s="8" t="s">
        <v>112</v>
      </c>
      <c r="F396" s="7" t="s">
        <v>39</v>
      </c>
      <c r="G396" s="6">
        <v>5</v>
      </c>
      <c r="H396" s="5">
        <v>0</v>
      </c>
      <c r="I396" s="5">
        <f>ROUND(ROUND(H396,2)*ROUND(G396,3),2)</f>
        <v>0</v>
      </c>
      <c r="O396">
        <f>(I396*15)/100</f>
        <v>0</v>
      </c>
      <c r="P396" t="s">
        <v>6</v>
      </c>
    </row>
    <row r="397" spans="1:18" x14ac:dyDescent="0.2">
      <c r="A397" s="4" t="s">
        <v>5</v>
      </c>
      <c r="E397" s="1" t="s">
        <v>112</v>
      </c>
    </row>
    <row r="398" spans="1:18" x14ac:dyDescent="0.2">
      <c r="A398" s="3" t="s">
        <v>3</v>
      </c>
      <c r="E398" s="2" t="s">
        <v>111</v>
      </c>
    </row>
    <row r="399" spans="1:18" ht="38.25" x14ac:dyDescent="0.2">
      <c r="A399" t="s">
        <v>1</v>
      </c>
      <c r="E399" s="1" t="s">
        <v>110</v>
      </c>
    </row>
    <row r="400" spans="1:18" ht="25.5" x14ac:dyDescent="0.2">
      <c r="A400" s="9" t="s">
        <v>10</v>
      </c>
      <c r="B400" s="10" t="s">
        <v>109</v>
      </c>
      <c r="C400" s="10" t="s">
        <v>108</v>
      </c>
      <c r="D400" s="9" t="s">
        <v>2</v>
      </c>
      <c r="E400" s="8" t="s">
        <v>107</v>
      </c>
      <c r="F400" s="7" t="s">
        <v>39</v>
      </c>
      <c r="G400" s="6">
        <v>264</v>
      </c>
      <c r="H400" s="5">
        <v>0</v>
      </c>
      <c r="I400" s="5">
        <f>ROUND(ROUND(H400,2)*ROUND(G400,3),2)</f>
        <v>0</v>
      </c>
      <c r="O400">
        <f>(I400*15)/100</f>
        <v>0</v>
      </c>
      <c r="P400" t="s">
        <v>6</v>
      </c>
    </row>
    <row r="401" spans="1:16" ht="25.5" x14ac:dyDescent="0.2">
      <c r="A401" s="4" t="s">
        <v>5</v>
      </c>
      <c r="E401" s="1" t="s">
        <v>107</v>
      </c>
    </row>
    <row r="402" spans="1:16" x14ac:dyDescent="0.2">
      <c r="A402" s="3" t="s">
        <v>3</v>
      </c>
      <c r="E402" s="2" t="s">
        <v>106</v>
      </c>
    </row>
    <row r="403" spans="1:16" ht="63.75" x14ac:dyDescent="0.2">
      <c r="A403" t="s">
        <v>1</v>
      </c>
      <c r="E403" s="1" t="s">
        <v>105</v>
      </c>
    </row>
    <row r="404" spans="1:16" ht="25.5" x14ac:dyDescent="0.2">
      <c r="A404" s="9" t="s">
        <v>10</v>
      </c>
      <c r="B404" s="10" t="s">
        <v>104</v>
      </c>
      <c r="C404" s="10" t="s">
        <v>103</v>
      </c>
      <c r="D404" s="9" t="s">
        <v>2</v>
      </c>
      <c r="E404" s="8" t="s">
        <v>102</v>
      </c>
      <c r="F404" s="7" t="s">
        <v>39</v>
      </c>
      <c r="G404" s="6">
        <v>82.5</v>
      </c>
      <c r="H404" s="5">
        <v>0</v>
      </c>
      <c r="I404" s="5">
        <f>ROUND(ROUND(H404,2)*ROUND(G404,3),2)</f>
        <v>0</v>
      </c>
      <c r="O404">
        <f>(I404*15)/100</f>
        <v>0</v>
      </c>
      <c r="P404" t="s">
        <v>6</v>
      </c>
    </row>
    <row r="405" spans="1:16" ht="25.5" x14ac:dyDescent="0.2">
      <c r="A405" s="4" t="s">
        <v>5</v>
      </c>
      <c r="E405" s="1" t="s">
        <v>102</v>
      </c>
    </row>
    <row r="406" spans="1:16" x14ac:dyDescent="0.2">
      <c r="A406" s="3" t="s">
        <v>3</v>
      </c>
      <c r="E406" s="2" t="s">
        <v>101</v>
      </c>
    </row>
    <row r="407" spans="1:16" ht="25.5" x14ac:dyDescent="0.2">
      <c r="A407" t="s">
        <v>1</v>
      </c>
      <c r="E407" s="1" t="s">
        <v>84</v>
      </c>
    </row>
    <row r="408" spans="1:16" ht="25.5" x14ac:dyDescent="0.2">
      <c r="A408" s="9" t="s">
        <v>10</v>
      </c>
      <c r="B408" s="10" t="s">
        <v>100</v>
      </c>
      <c r="C408" s="10" t="s">
        <v>99</v>
      </c>
      <c r="D408" s="9" t="s">
        <v>2</v>
      </c>
      <c r="E408" s="8" t="s">
        <v>98</v>
      </c>
      <c r="F408" s="7" t="s">
        <v>39</v>
      </c>
      <c r="G408" s="6">
        <v>1902.5</v>
      </c>
      <c r="H408" s="5">
        <v>0</v>
      </c>
      <c r="I408" s="5">
        <f>ROUND(ROUND(H408,2)*ROUND(G408,3),2)</f>
        <v>0</v>
      </c>
      <c r="O408">
        <f>(I408*15)/100</f>
        <v>0</v>
      </c>
      <c r="P408" t="s">
        <v>6</v>
      </c>
    </row>
    <row r="409" spans="1:16" ht="25.5" x14ac:dyDescent="0.2">
      <c r="A409" s="4" t="s">
        <v>5</v>
      </c>
      <c r="E409" s="1" t="s">
        <v>98</v>
      </c>
    </row>
    <row r="410" spans="1:16" x14ac:dyDescent="0.2">
      <c r="A410" s="3" t="s">
        <v>3</v>
      </c>
      <c r="E410" s="2" t="s">
        <v>97</v>
      </c>
    </row>
    <row r="411" spans="1:16" ht="25.5" x14ac:dyDescent="0.2">
      <c r="A411" t="s">
        <v>1</v>
      </c>
      <c r="E411" s="1" t="s">
        <v>84</v>
      </c>
    </row>
    <row r="412" spans="1:16" ht="25.5" x14ac:dyDescent="0.2">
      <c r="A412" s="9" t="s">
        <v>10</v>
      </c>
      <c r="B412" s="10" t="s">
        <v>96</v>
      </c>
      <c r="C412" s="10" t="s">
        <v>95</v>
      </c>
      <c r="D412" s="9" t="s">
        <v>2</v>
      </c>
      <c r="E412" s="8" t="s">
        <v>94</v>
      </c>
      <c r="F412" s="7" t="s">
        <v>39</v>
      </c>
      <c r="G412" s="6">
        <v>75</v>
      </c>
      <c r="H412" s="5">
        <v>0</v>
      </c>
      <c r="I412" s="5">
        <f>ROUND(ROUND(H412,2)*ROUND(G412,3),2)</f>
        <v>0</v>
      </c>
      <c r="O412">
        <f>(I412*15)/100</f>
        <v>0</v>
      </c>
      <c r="P412" t="s">
        <v>6</v>
      </c>
    </row>
    <row r="413" spans="1:16" ht="25.5" x14ac:dyDescent="0.2">
      <c r="A413" s="4" t="s">
        <v>5</v>
      </c>
      <c r="E413" s="1" t="s">
        <v>94</v>
      </c>
    </row>
    <row r="414" spans="1:16" x14ac:dyDescent="0.2">
      <c r="A414" s="3" t="s">
        <v>3</v>
      </c>
      <c r="E414" s="2" t="s">
        <v>93</v>
      </c>
    </row>
    <row r="415" spans="1:16" ht="25.5" x14ac:dyDescent="0.2">
      <c r="A415" t="s">
        <v>1</v>
      </c>
      <c r="E415" s="1" t="s">
        <v>84</v>
      </c>
    </row>
    <row r="416" spans="1:16" ht="25.5" x14ac:dyDescent="0.2">
      <c r="A416" s="9" t="s">
        <v>10</v>
      </c>
      <c r="B416" s="10" t="s">
        <v>92</v>
      </c>
      <c r="C416" s="10" t="s">
        <v>91</v>
      </c>
      <c r="D416" s="9" t="s">
        <v>2</v>
      </c>
      <c r="E416" s="8" t="s">
        <v>90</v>
      </c>
      <c r="F416" s="7" t="s">
        <v>39</v>
      </c>
      <c r="G416" s="6">
        <v>12.5</v>
      </c>
      <c r="H416" s="5">
        <v>0</v>
      </c>
      <c r="I416" s="5">
        <f>ROUND(ROUND(H416,2)*ROUND(G416,3),2)</f>
        <v>0</v>
      </c>
      <c r="O416">
        <f>(I416*15)/100</f>
        <v>0</v>
      </c>
      <c r="P416" t="s">
        <v>6</v>
      </c>
    </row>
    <row r="417" spans="1:16" ht="25.5" x14ac:dyDescent="0.2">
      <c r="A417" s="4" t="s">
        <v>5</v>
      </c>
      <c r="E417" s="1" t="s">
        <v>90</v>
      </c>
    </row>
    <row r="418" spans="1:16" x14ac:dyDescent="0.2">
      <c r="A418" s="3" t="s">
        <v>3</v>
      </c>
      <c r="E418" s="2" t="s">
        <v>89</v>
      </c>
    </row>
    <row r="419" spans="1:16" ht="25.5" x14ac:dyDescent="0.2">
      <c r="A419" t="s">
        <v>1</v>
      </c>
      <c r="E419" s="1" t="s">
        <v>84</v>
      </c>
    </row>
    <row r="420" spans="1:16" ht="25.5" x14ac:dyDescent="0.2">
      <c r="A420" s="9" t="s">
        <v>10</v>
      </c>
      <c r="B420" s="10" t="s">
        <v>88</v>
      </c>
      <c r="C420" s="10" t="s">
        <v>87</v>
      </c>
      <c r="D420" s="9" t="s">
        <v>2</v>
      </c>
      <c r="E420" s="8" t="s">
        <v>86</v>
      </c>
      <c r="F420" s="7" t="s">
        <v>39</v>
      </c>
      <c r="G420" s="6">
        <v>125</v>
      </c>
      <c r="H420" s="5">
        <v>0</v>
      </c>
      <c r="I420" s="5">
        <f>ROUND(ROUND(H420,2)*ROUND(G420,3),2)</f>
        <v>0</v>
      </c>
      <c r="O420">
        <f>(I420*15)/100</f>
        <v>0</v>
      </c>
      <c r="P420" t="s">
        <v>6</v>
      </c>
    </row>
    <row r="421" spans="1:16" ht="25.5" x14ac:dyDescent="0.2">
      <c r="A421" s="4" t="s">
        <v>5</v>
      </c>
      <c r="E421" s="1" t="s">
        <v>86</v>
      </c>
    </row>
    <row r="422" spans="1:16" x14ac:dyDescent="0.2">
      <c r="A422" s="3" t="s">
        <v>3</v>
      </c>
      <c r="E422" s="2" t="s">
        <v>85</v>
      </c>
    </row>
    <row r="423" spans="1:16" ht="25.5" x14ac:dyDescent="0.2">
      <c r="A423" t="s">
        <v>1</v>
      </c>
      <c r="E423" s="1" t="s">
        <v>84</v>
      </c>
    </row>
    <row r="424" spans="1:16" x14ac:dyDescent="0.2">
      <c r="A424" s="9" t="s">
        <v>10</v>
      </c>
      <c r="B424" s="10" t="s">
        <v>83</v>
      </c>
      <c r="C424" s="10" t="s">
        <v>82</v>
      </c>
      <c r="D424" s="9" t="s">
        <v>2</v>
      </c>
      <c r="E424" s="8" t="s">
        <v>80</v>
      </c>
      <c r="F424" s="7" t="s">
        <v>81</v>
      </c>
      <c r="G424" s="6">
        <v>515</v>
      </c>
      <c r="H424" s="5">
        <v>0</v>
      </c>
      <c r="I424" s="5">
        <f>ROUND(ROUND(H424,2)*ROUND(G424,3),2)</f>
        <v>0</v>
      </c>
      <c r="O424">
        <f>(I424*15)/100</f>
        <v>0</v>
      </c>
      <c r="P424" t="s">
        <v>6</v>
      </c>
    </row>
    <row r="425" spans="1:16" x14ac:dyDescent="0.2">
      <c r="A425" s="4" t="s">
        <v>5</v>
      </c>
      <c r="E425" s="1" t="s">
        <v>80</v>
      </c>
    </row>
    <row r="426" spans="1:16" x14ac:dyDescent="0.2">
      <c r="A426" s="3" t="s">
        <v>3</v>
      </c>
      <c r="E426" s="2" t="s">
        <v>79</v>
      </c>
    </row>
    <row r="427" spans="1:16" ht="25.5" x14ac:dyDescent="0.2">
      <c r="A427" t="s">
        <v>1</v>
      </c>
      <c r="E427" s="1" t="s">
        <v>78</v>
      </c>
    </row>
    <row r="428" spans="1:16" x14ac:dyDescent="0.2">
      <c r="A428" s="9" t="s">
        <v>10</v>
      </c>
      <c r="B428" s="10" t="s">
        <v>77</v>
      </c>
      <c r="C428" s="10" t="s">
        <v>76</v>
      </c>
      <c r="D428" s="9" t="s">
        <v>2</v>
      </c>
      <c r="E428" s="8" t="s">
        <v>75</v>
      </c>
      <c r="F428" s="7" t="s">
        <v>51</v>
      </c>
      <c r="G428" s="6">
        <v>227</v>
      </c>
      <c r="H428" s="5">
        <v>0</v>
      </c>
      <c r="I428" s="5">
        <f>ROUND(ROUND(H428,2)*ROUND(G428,3),2)</f>
        <v>0</v>
      </c>
      <c r="O428">
        <f>(I428*15)/100</f>
        <v>0</v>
      </c>
      <c r="P428" t="s">
        <v>6</v>
      </c>
    </row>
    <row r="429" spans="1:16" x14ac:dyDescent="0.2">
      <c r="A429" s="4" t="s">
        <v>5</v>
      </c>
      <c r="E429" s="1" t="s">
        <v>75</v>
      </c>
    </row>
    <row r="430" spans="1:16" ht="76.5" x14ac:dyDescent="0.2">
      <c r="A430" s="3" t="s">
        <v>3</v>
      </c>
      <c r="E430" s="2" t="s">
        <v>74</v>
      </c>
    </row>
    <row r="431" spans="1:16" ht="89.25" x14ac:dyDescent="0.2">
      <c r="A431" t="s">
        <v>1</v>
      </c>
      <c r="E431" s="1" t="s">
        <v>48</v>
      </c>
    </row>
    <row r="432" spans="1:16" x14ac:dyDescent="0.2">
      <c r="A432" s="9" t="s">
        <v>10</v>
      </c>
      <c r="B432" s="10" t="s">
        <v>73</v>
      </c>
      <c r="C432" s="10" t="s">
        <v>72</v>
      </c>
      <c r="D432" s="9" t="s">
        <v>2</v>
      </c>
      <c r="E432" s="8" t="s">
        <v>71</v>
      </c>
      <c r="F432" s="7" t="s">
        <v>45</v>
      </c>
      <c r="G432" s="6">
        <v>2951</v>
      </c>
      <c r="H432" s="5">
        <v>0</v>
      </c>
      <c r="I432" s="5">
        <f>ROUND(ROUND(H432,2)*ROUND(G432,3),2)</f>
        <v>0</v>
      </c>
      <c r="O432">
        <f>(I432*15)/100</f>
        <v>0</v>
      </c>
      <c r="P432" t="s">
        <v>6</v>
      </c>
    </row>
    <row r="433" spans="1:16" x14ac:dyDescent="0.2">
      <c r="A433" s="4" t="s">
        <v>5</v>
      </c>
      <c r="E433" s="1" t="s">
        <v>71</v>
      </c>
    </row>
    <row r="434" spans="1:16" x14ac:dyDescent="0.2">
      <c r="A434" s="3" t="s">
        <v>3</v>
      </c>
      <c r="E434" s="2" t="s">
        <v>70</v>
      </c>
    </row>
    <row r="435" spans="1:16" ht="25.5" x14ac:dyDescent="0.2">
      <c r="A435" t="s">
        <v>1</v>
      </c>
      <c r="E435" s="1" t="s">
        <v>42</v>
      </c>
    </row>
    <row r="436" spans="1:16" x14ac:dyDescent="0.2">
      <c r="A436" s="9" t="s">
        <v>10</v>
      </c>
      <c r="B436" s="10" t="s">
        <v>69</v>
      </c>
      <c r="C436" s="10" t="s">
        <v>68</v>
      </c>
      <c r="D436" s="9" t="s">
        <v>2</v>
      </c>
      <c r="E436" s="8" t="s">
        <v>67</v>
      </c>
      <c r="F436" s="7" t="s">
        <v>51</v>
      </c>
      <c r="G436" s="6">
        <v>10</v>
      </c>
      <c r="H436" s="5">
        <v>0</v>
      </c>
      <c r="I436" s="5">
        <f>ROUND(ROUND(H436,2)*ROUND(G436,3),2)</f>
        <v>0</v>
      </c>
      <c r="O436">
        <f>(I436*15)/100</f>
        <v>0</v>
      </c>
      <c r="P436" t="s">
        <v>6</v>
      </c>
    </row>
    <row r="437" spans="1:16" x14ac:dyDescent="0.2">
      <c r="A437" s="4" t="s">
        <v>5</v>
      </c>
      <c r="E437" s="1" t="s">
        <v>67</v>
      </c>
    </row>
    <row r="438" spans="1:16" x14ac:dyDescent="0.2">
      <c r="A438" s="3" t="s">
        <v>3</v>
      </c>
      <c r="E438" s="2" t="s">
        <v>66</v>
      </c>
    </row>
    <row r="439" spans="1:16" ht="89.25" x14ac:dyDescent="0.2">
      <c r="A439" t="s">
        <v>1</v>
      </c>
      <c r="E439" s="1" t="s">
        <v>48</v>
      </c>
    </row>
    <row r="440" spans="1:16" x14ac:dyDescent="0.2">
      <c r="A440" s="9" t="s">
        <v>10</v>
      </c>
      <c r="B440" s="10" t="s">
        <v>65</v>
      </c>
      <c r="C440" s="10" t="s">
        <v>64</v>
      </c>
      <c r="D440" s="9" t="s">
        <v>2</v>
      </c>
      <c r="E440" s="8" t="s">
        <v>63</v>
      </c>
      <c r="F440" s="7" t="s">
        <v>45</v>
      </c>
      <c r="G440" s="6">
        <v>95</v>
      </c>
      <c r="H440" s="5">
        <v>0</v>
      </c>
      <c r="I440" s="5">
        <f>ROUND(ROUND(H440,2)*ROUND(G440,3),2)</f>
        <v>0</v>
      </c>
      <c r="O440">
        <f>(I440*15)/100</f>
        <v>0</v>
      </c>
      <c r="P440" t="s">
        <v>6</v>
      </c>
    </row>
    <row r="441" spans="1:16" x14ac:dyDescent="0.2">
      <c r="A441" s="4" t="s">
        <v>5</v>
      </c>
      <c r="E441" s="1" t="s">
        <v>63</v>
      </c>
    </row>
    <row r="442" spans="1:16" x14ac:dyDescent="0.2">
      <c r="A442" s="3" t="s">
        <v>3</v>
      </c>
      <c r="E442" s="2" t="s">
        <v>62</v>
      </c>
    </row>
    <row r="443" spans="1:16" ht="25.5" x14ac:dyDescent="0.2">
      <c r="A443" t="s">
        <v>1</v>
      </c>
      <c r="E443" s="1" t="s">
        <v>42</v>
      </c>
    </row>
    <row r="444" spans="1:16" x14ac:dyDescent="0.2">
      <c r="A444" s="9" t="s">
        <v>10</v>
      </c>
      <c r="B444" s="10" t="s">
        <v>61</v>
      </c>
      <c r="C444" s="10" t="s">
        <v>60</v>
      </c>
      <c r="D444" s="9" t="s">
        <v>2</v>
      </c>
      <c r="E444" s="8" t="s">
        <v>59</v>
      </c>
      <c r="F444" s="7" t="s">
        <v>51</v>
      </c>
      <c r="G444" s="6">
        <v>235</v>
      </c>
      <c r="H444" s="5">
        <v>0</v>
      </c>
      <c r="I444" s="5">
        <f>ROUND(ROUND(H444,2)*ROUND(G444,3),2)</f>
        <v>0</v>
      </c>
      <c r="O444">
        <f>(I444*15)/100</f>
        <v>0</v>
      </c>
      <c r="P444" t="s">
        <v>6</v>
      </c>
    </row>
    <row r="445" spans="1:16" x14ac:dyDescent="0.2">
      <c r="A445" s="4" t="s">
        <v>5</v>
      </c>
      <c r="E445" s="1" t="s">
        <v>59</v>
      </c>
    </row>
    <row r="446" spans="1:16" ht="51" x14ac:dyDescent="0.2">
      <c r="A446" s="3" t="s">
        <v>3</v>
      </c>
      <c r="E446" s="2" t="s">
        <v>58</v>
      </c>
    </row>
    <row r="447" spans="1:16" ht="89.25" x14ac:dyDescent="0.2">
      <c r="A447" t="s">
        <v>1</v>
      </c>
      <c r="E447" s="1" t="s">
        <v>48</v>
      </c>
    </row>
    <row r="448" spans="1:16" x14ac:dyDescent="0.2">
      <c r="A448" s="9" t="s">
        <v>10</v>
      </c>
      <c r="B448" s="10" t="s">
        <v>57</v>
      </c>
      <c r="C448" s="10" t="s">
        <v>56</v>
      </c>
      <c r="D448" s="9" t="s">
        <v>2</v>
      </c>
      <c r="E448" s="8" t="s">
        <v>55</v>
      </c>
      <c r="F448" s="7" t="s">
        <v>45</v>
      </c>
      <c r="G448" s="6">
        <v>2585</v>
      </c>
      <c r="H448" s="5">
        <v>0</v>
      </c>
      <c r="I448" s="5">
        <f>ROUND(ROUND(H448,2)*ROUND(G448,3),2)</f>
        <v>0</v>
      </c>
      <c r="O448">
        <f>(I448*15)/100</f>
        <v>0</v>
      </c>
      <c r="P448" t="s">
        <v>6</v>
      </c>
    </row>
    <row r="449" spans="1:18" x14ac:dyDescent="0.2">
      <c r="A449" s="4" t="s">
        <v>5</v>
      </c>
      <c r="E449" s="1" t="s">
        <v>55</v>
      </c>
    </row>
    <row r="450" spans="1:18" x14ac:dyDescent="0.2">
      <c r="A450" s="3" t="s">
        <v>3</v>
      </c>
      <c r="E450" s="2" t="s">
        <v>54</v>
      </c>
    </row>
    <row r="451" spans="1:18" ht="25.5" x14ac:dyDescent="0.2">
      <c r="A451" t="s">
        <v>1</v>
      </c>
      <c r="E451" s="1" t="s">
        <v>42</v>
      </c>
    </row>
    <row r="452" spans="1:18" x14ac:dyDescent="0.2">
      <c r="A452" s="9" t="s">
        <v>10</v>
      </c>
      <c r="B452" s="10" t="s">
        <v>53</v>
      </c>
      <c r="C452" s="10" t="s">
        <v>52</v>
      </c>
      <c r="D452" s="9" t="s">
        <v>2</v>
      </c>
      <c r="E452" s="8" t="s">
        <v>50</v>
      </c>
      <c r="F452" s="7" t="s">
        <v>51</v>
      </c>
      <c r="G452" s="6">
        <v>100</v>
      </c>
      <c r="H452" s="5">
        <v>0</v>
      </c>
      <c r="I452" s="5">
        <f>ROUND(ROUND(H452,2)*ROUND(G452,3),2)</f>
        <v>0</v>
      </c>
      <c r="O452">
        <f>(I452*15)/100</f>
        <v>0</v>
      </c>
      <c r="P452" t="s">
        <v>6</v>
      </c>
    </row>
    <row r="453" spans="1:18" x14ac:dyDescent="0.2">
      <c r="A453" s="4" t="s">
        <v>5</v>
      </c>
      <c r="E453" s="1" t="s">
        <v>50</v>
      </c>
    </row>
    <row r="454" spans="1:18" x14ac:dyDescent="0.2">
      <c r="A454" s="3" t="s">
        <v>3</v>
      </c>
      <c r="E454" s="2" t="s">
        <v>49</v>
      </c>
    </row>
    <row r="455" spans="1:18" ht="89.25" x14ac:dyDescent="0.2">
      <c r="A455" t="s">
        <v>1</v>
      </c>
      <c r="E455" s="1" t="s">
        <v>48</v>
      </c>
    </row>
    <row r="456" spans="1:18" x14ac:dyDescent="0.2">
      <c r="A456" s="9" t="s">
        <v>10</v>
      </c>
      <c r="B456" s="10" t="s">
        <v>47</v>
      </c>
      <c r="C456" s="10" t="s">
        <v>46</v>
      </c>
      <c r="D456" s="9" t="s">
        <v>2</v>
      </c>
      <c r="E456" s="8" t="s">
        <v>44</v>
      </c>
      <c r="F456" s="7" t="s">
        <v>45</v>
      </c>
      <c r="G456" s="6">
        <v>1250</v>
      </c>
      <c r="H456" s="5">
        <v>0</v>
      </c>
      <c r="I456" s="5">
        <f>ROUND(ROUND(H456,2)*ROUND(G456,3),2)</f>
        <v>0</v>
      </c>
      <c r="O456">
        <f>(I456*15)/100</f>
        <v>0</v>
      </c>
      <c r="P456" t="s">
        <v>6</v>
      </c>
    </row>
    <row r="457" spans="1:18" x14ac:dyDescent="0.2">
      <c r="A457" s="4" t="s">
        <v>5</v>
      </c>
      <c r="E457" s="1" t="s">
        <v>44</v>
      </c>
    </row>
    <row r="458" spans="1:18" x14ac:dyDescent="0.2">
      <c r="A458" s="3" t="s">
        <v>3</v>
      </c>
      <c r="E458" s="2" t="s">
        <v>43</v>
      </c>
    </row>
    <row r="459" spans="1:18" ht="25.5" x14ac:dyDescent="0.2">
      <c r="A459" t="s">
        <v>1</v>
      </c>
      <c r="E459" s="1" t="s">
        <v>42</v>
      </c>
    </row>
    <row r="460" spans="1:18" x14ac:dyDescent="0.2">
      <c r="A460" s="9" t="s">
        <v>10</v>
      </c>
      <c r="B460" s="10" t="s">
        <v>41</v>
      </c>
      <c r="C460" s="10" t="s">
        <v>40</v>
      </c>
      <c r="D460" s="9" t="s">
        <v>2</v>
      </c>
      <c r="E460" s="8" t="s">
        <v>38</v>
      </c>
      <c r="F460" s="7" t="s">
        <v>39</v>
      </c>
      <c r="G460" s="6">
        <v>840</v>
      </c>
      <c r="H460" s="5">
        <v>0</v>
      </c>
      <c r="I460" s="5">
        <f>ROUND(ROUND(H460,2)*ROUND(G460,3),2)</f>
        <v>0</v>
      </c>
      <c r="O460">
        <f>(I460*15)/100</f>
        <v>0</v>
      </c>
      <c r="P460" t="s">
        <v>6</v>
      </c>
    </row>
    <row r="461" spans="1:18" x14ac:dyDescent="0.2">
      <c r="A461" s="4" t="s">
        <v>5</v>
      </c>
      <c r="E461" s="1" t="s">
        <v>38</v>
      </c>
    </row>
    <row r="462" spans="1:18" x14ac:dyDescent="0.2">
      <c r="A462" s="3" t="s">
        <v>3</v>
      </c>
      <c r="E462" s="2" t="s">
        <v>37</v>
      </c>
    </row>
    <row r="463" spans="1:18" ht="102" x14ac:dyDescent="0.2">
      <c r="A463" t="s">
        <v>1</v>
      </c>
      <c r="E463" s="1" t="s">
        <v>36</v>
      </c>
    </row>
    <row r="464" spans="1:18" ht="12.75" customHeight="1" x14ac:dyDescent="0.2">
      <c r="A464" s="12" t="s">
        <v>35</v>
      </c>
      <c r="B464" s="12"/>
      <c r="C464" s="14" t="s">
        <v>34</v>
      </c>
      <c r="D464" s="12"/>
      <c r="E464" s="13" t="s">
        <v>33</v>
      </c>
      <c r="F464" s="12"/>
      <c r="G464" s="12"/>
      <c r="H464" s="12"/>
      <c r="I464" s="11">
        <f>0+Q464</f>
        <v>0</v>
      </c>
      <c r="O464">
        <f>0+R464</f>
        <v>0</v>
      </c>
      <c r="Q464">
        <f>0+I465+I469+I473+I477+I481+I485</f>
        <v>0</v>
      </c>
      <c r="R464">
        <f>0+O465+O469+O473+O477+O481+O485</f>
        <v>0</v>
      </c>
    </row>
    <row r="465" spans="1:16" ht="25.5" x14ac:dyDescent="0.2">
      <c r="A465" s="9" t="s">
        <v>10</v>
      </c>
      <c r="B465" s="10" t="s">
        <v>32</v>
      </c>
      <c r="C465" s="10" t="s">
        <v>31</v>
      </c>
      <c r="D465" s="9" t="s">
        <v>2</v>
      </c>
      <c r="E465" s="8" t="s">
        <v>30</v>
      </c>
      <c r="F465" s="7" t="s">
        <v>13</v>
      </c>
      <c r="G465" s="6">
        <v>88702.399999999994</v>
      </c>
      <c r="H465" s="5">
        <v>0</v>
      </c>
      <c r="I465" s="5">
        <f>ROUND(ROUND(H465,2)*ROUND(G465,3),2)</f>
        <v>0</v>
      </c>
      <c r="O465">
        <f>(I465*15)/100</f>
        <v>0</v>
      </c>
      <c r="P465" t="s">
        <v>6</v>
      </c>
    </row>
    <row r="466" spans="1:16" ht="25.5" x14ac:dyDescent="0.2">
      <c r="A466" s="4" t="s">
        <v>5</v>
      </c>
      <c r="E466" s="1" t="s">
        <v>30</v>
      </c>
    </row>
    <row r="467" spans="1:16" ht="76.5" x14ac:dyDescent="0.2">
      <c r="A467" s="3" t="s">
        <v>3</v>
      </c>
      <c r="E467" s="2" t="s">
        <v>29</v>
      </c>
    </row>
    <row r="468" spans="1:16" ht="89.25" x14ac:dyDescent="0.2">
      <c r="A468" t="s">
        <v>1</v>
      </c>
      <c r="E468" s="1" t="s">
        <v>11</v>
      </c>
    </row>
    <row r="469" spans="1:16" ht="25.5" x14ac:dyDescent="0.2">
      <c r="A469" s="9" t="s">
        <v>10</v>
      </c>
      <c r="B469" s="10" t="s">
        <v>28</v>
      </c>
      <c r="C469" s="10" t="s">
        <v>27</v>
      </c>
      <c r="D469" s="9" t="s">
        <v>2</v>
      </c>
      <c r="E469" s="8" t="s">
        <v>26</v>
      </c>
      <c r="F469" s="7" t="s">
        <v>13</v>
      </c>
      <c r="G469" s="6">
        <v>19</v>
      </c>
      <c r="H469" s="5">
        <v>0</v>
      </c>
      <c r="I469" s="5">
        <f>ROUND(ROUND(H469,2)*ROUND(G469,3),2)</f>
        <v>0</v>
      </c>
      <c r="O469">
        <f>(I469*15)/100</f>
        <v>0</v>
      </c>
      <c r="P469" t="s">
        <v>6</v>
      </c>
    </row>
    <row r="470" spans="1:16" ht="25.5" x14ac:dyDescent="0.2">
      <c r="A470" s="4" t="s">
        <v>5</v>
      </c>
      <c r="E470" s="1" t="s">
        <v>26</v>
      </c>
    </row>
    <row r="471" spans="1:16" x14ac:dyDescent="0.2">
      <c r="A471" s="3" t="s">
        <v>3</v>
      </c>
      <c r="E471" s="2" t="s">
        <v>25</v>
      </c>
    </row>
    <row r="472" spans="1:16" ht="89.25" x14ac:dyDescent="0.2">
      <c r="A472" t="s">
        <v>1</v>
      </c>
      <c r="E472" s="1" t="s">
        <v>11</v>
      </c>
    </row>
    <row r="473" spans="1:16" ht="25.5" x14ac:dyDescent="0.2">
      <c r="A473" s="9" t="s">
        <v>10</v>
      </c>
      <c r="B473" s="10" t="s">
        <v>24</v>
      </c>
      <c r="C473" s="10" t="s">
        <v>23</v>
      </c>
      <c r="D473" s="9" t="s">
        <v>2</v>
      </c>
      <c r="E473" s="8" t="s">
        <v>22</v>
      </c>
      <c r="F473" s="7" t="s">
        <v>13</v>
      </c>
      <c r="G473" s="6">
        <v>19.11</v>
      </c>
      <c r="H473" s="5">
        <v>0</v>
      </c>
      <c r="I473" s="5">
        <f>ROUND(ROUND(H473,2)*ROUND(G473,3),2)</f>
        <v>0</v>
      </c>
      <c r="O473">
        <f>(I473*15)/100</f>
        <v>0</v>
      </c>
      <c r="P473" t="s">
        <v>6</v>
      </c>
    </row>
    <row r="474" spans="1:16" ht="25.5" x14ac:dyDescent="0.2">
      <c r="A474" s="4" t="s">
        <v>5</v>
      </c>
      <c r="E474" s="1" t="s">
        <v>21</v>
      </c>
    </row>
    <row r="475" spans="1:16" ht="38.25" x14ac:dyDescent="0.2">
      <c r="A475" s="3" t="s">
        <v>3</v>
      </c>
      <c r="E475" s="2" t="s">
        <v>20</v>
      </c>
    </row>
    <row r="476" spans="1:16" ht="89.25" x14ac:dyDescent="0.2">
      <c r="A476" t="s">
        <v>1</v>
      </c>
      <c r="E476" s="1" t="s">
        <v>11</v>
      </c>
    </row>
    <row r="477" spans="1:16" ht="25.5" x14ac:dyDescent="0.2">
      <c r="A477" s="9" t="s">
        <v>10</v>
      </c>
      <c r="B477" s="10" t="s">
        <v>19</v>
      </c>
      <c r="C477" s="10" t="s">
        <v>18</v>
      </c>
      <c r="D477" s="9" t="s">
        <v>2</v>
      </c>
      <c r="E477" s="8" t="s">
        <v>17</v>
      </c>
      <c r="F477" s="7" t="s">
        <v>13</v>
      </c>
      <c r="G477" s="6">
        <v>1661.68</v>
      </c>
      <c r="H477" s="5">
        <v>0</v>
      </c>
      <c r="I477" s="5">
        <f>ROUND(ROUND(H477,2)*ROUND(G477,3),2)</f>
        <v>0</v>
      </c>
      <c r="O477">
        <f>(I477*15)/100</f>
        <v>0</v>
      </c>
      <c r="P477" t="s">
        <v>6</v>
      </c>
    </row>
    <row r="478" spans="1:16" ht="25.5" x14ac:dyDescent="0.2">
      <c r="A478" s="4" t="s">
        <v>5</v>
      </c>
      <c r="E478" s="1" t="s">
        <v>17</v>
      </c>
    </row>
    <row r="479" spans="1:16" ht="153" x14ac:dyDescent="0.2">
      <c r="A479" s="3" t="s">
        <v>3</v>
      </c>
      <c r="E479" s="2" t="s">
        <v>16</v>
      </c>
    </row>
    <row r="480" spans="1:16" ht="89.25" x14ac:dyDescent="0.2">
      <c r="A480" t="s">
        <v>1</v>
      </c>
      <c r="E480" s="1" t="s">
        <v>11</v>
      </c>
    </row>
    <row r="481" spans="1:16" ht="25.5" x14ac:dyDescent="0.2">
      <c r="A481" s="9" t="s">
        <v>10</v>
      </c>
      <c r="B481" s="10" t="s">
        <v>15</v>
      </c>
      <c r="C481" s="10" t="s">
        <v>14</v>
      </c>
      <c r="D481" s="9" t="s">
        <v>2</v>
      </c>
      <c r="E481" s="8" t="s">
        <v>12</v>
      </c>
      <c r="F481" s="7" t="s">
        <v>13</v>
      </c>
      <c r="G481" s="6">
        <v>11933</v>
      </c>
      <c r="H481" s="5">
        <v>0</v>
      </c>
      <c r="I481" s="5">
        <f>ROUND(ROUND(H481,2)*ROUND(G481,3),2)</f>
        <v>0</v>
      </c>
      <c r="O481">
        <f>(I481*15)/100</f>
        <v>0</v>
      </c>
      <c r="P481" t="s">
        <v>6</v>
      </c>
    </row>
    <row r="482" spans="1:16" ht="25.5" x14ac:dyDescent="0.2">
      <c r="A482" s="4" t="s">
        <v>5</v>
      </c>
      <c r="E482" s="1" t="s">
        <v>12</v>
      </c>
    </row>
    <row r="483" spans="1:16" x14ac:dyDescent="0.2">
      <c r="A483" s="3" t="s">
        <v>3</v>
      </c>
      <c r="E483" s="2" t="s">
        <v>2</v>
      </c>
    </row>
    <row r="484" spans="1:16" ht="89.25" x14ac:dyDescent="0.2">
      <c r="A484" t="s">
        <v>1</v>
      </c>
      <c r="E484" s="1" t="s">
        <v>11</v>
      </c>
    </row>
    <row r="485" spans="1:16" x14ac:dyDescent="0.2">
      <c r="A485" s="9" t="s">
        <v>10</v>
      </c>
      <c r="B485" s="10" t="s">
        <v>9</v>
      </c>
      <c r="C485" s="10" t="s">
        <v>8</v>
      </c>
      <c r="D485" s="9" t="s">
        <v>2</v>
      </c>
      <c r="E485" s="8" t="s">
        <v>4</v>
      </c>
      <c r="F485" s="7" t="s">
        <v>7</v>
      </c>
      <c r="G485" s="6">
        <v>200</v>
      </c>
      <c r="H485" s="5">
        <v>0</v>
      </c>
      <c r="I485" s="5">
        <f>ROUND(ROUND(H485,2)*ROUND(G485,3),2)</f>
        <v>0</v>
      </c>
      <c r="O485">
        <f>(I485*15)/100</f>
        <v>0</v>
      </c>
      <c r="P485" t="s">
        <v>6</v>
      </c>
    </row>
    <row r="486" spans="1:16" x14ac:dyDescent="0.2">
      <c r="A486" s="4" t="s">
        <v>5</v>
      </c>
      <c r="E486" s="1" t="s">
        <v>4</v>
      </c>
    </row>
    <row r="487" spans="1:16" x14ac:dyDescent="0.2">
      <c r="A487" s="3" t="s">
        <v>3</v>
      </c>
      <c r="E487" s="2" t="s">
        <v>2</v>
      </c>
    </row>
    <row r="488" spans="1:16" x14ac:dyDescent="0.2">
      <c r="A488" t="s">
        <v>1</v>
      </c>
      <c r="E488"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02-16-01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2019-09-03T13:29:22Z</dcterms:created>
  <dcterms:modified xsi:type="dcterms:W3CDTF">2019-11-20T16:13:17Z</dcterms:modified>
</cp:coreProperties>
</file>