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210" yWindow="510" windowWidth="19290" windowHeight="12195"/>
  </bookViews>
  <sheets>
    <sheet name="Rekapitulace zakázky" sheetId="1" r:id="rId1"/>
    <sheet name="SO 01 - stavební část" sheetId="2" r:id="rId2"/>
    <sheet name="SO02 - Oprava elektroinst..." sheetId="3" r:id="rId3"/>
    <sheet name="VRN - Vedlejší rozpočtové..." sheetId="4" r:id="rId4"/>
    <sheet name="Pokyny pro vyplnění" sheetId="5" r:id="rId5"/>
  </sheets>
  <definedNames>
    <definedName name="_xlnm._FilterDatabase" localSheetId="1" hidden="1">'SO 01 - stavební část'!$C$105:$K$657</definedName>
    <definedName name="_xlnm._FilterDatabase" localSheetId="2" hidden="1">'SO02 - Oprava elektroinst...'!$C$83:$K$226</definedName>
    <definedName name="_xlnm._FilterDatabase" localSheetId="3" hidden="1">'VRN - Vedlejší rozpočtové...'!$C$83:$K$100</definedName>
    <definedName name="_xlnm.Print_Titles" localSheetId="0">'Rekapitulace zakázky'!$52:$52</definedName>
    <definedName name="_xlnm.Print_Titles" localSheetId="1">'SO 01 - stavební část'!$105:$105</definedName>
    <definedName name="_xlnm.Print_Titles" localSheetId="2">'SO02 - Oprava elektroinst...'!$83:$83</definedName>
    <definedName name="_xlnm.Print_Titles" localSheetId="3">'VRN - Vedlejší rozpočtové...'!$83:$83</definedName>
    <definedName name="_xlnm.Print_Area" localSheetId="0">'Rekapitulace zakázky'!$D$4:$AO$36,'Rekapitulace zakázky'!$C$42:$AQ$58</definedName>
    <definedName name="_xlnm.Print_Area" localSheetId="1">'SO 01 - stavební část'!$C$4:$J$39,'SO 01 - stavební část'!$C$45:$J$87,'SO 01 - stavební část'!$C$93:$K$657</definedName>
    <definedName name="_xlnm.Print_Area" localSheetId="2">'SO02 - Oprava elektroinst...'!$C$4:$J$39,'SO02 - Oprava elektroinst...'!$C$45:$J$65,'SO02 - Oprava elektroinst...'!$C$71:$K$226</definedName>
    <definedName name="_xlnm.Print_Area" localSheetId="3">'VRN - Vedlejší rozpočtové...'!$C$4:$J$39,'VRN - Vedlejší rozpočtové...'!$C$45:$J$65,'VRN - Vedlejší rozpočtové...'!$C$71:$K$100</definedName>
  </definedNames>
  <calcPr calcId="145621"/>
</workbook>
</file>

<file path=xl/calcChain.xml><?xml version="1.0" encoding="utf-8"?>
<calcChain xmlns="http://schemas.openxmlformats.org/spreadsheetml/2006/main">
  <c r="J37" i="4" l="1"/>
  <c r="J36" i="4"/>
  <c r="AY57" i="1" s="1"/>
  <c r="J35" i="4"/>
  <c r="AX57" i="1"/>
  <c r="BI100" i="4"/>
  <c r="BH100" i="4"/>
  <c r="BG100" i="4"/>
  <c r="BF100" i="4"/>
  <c r="T100" i="4"/>
  <c r="R100" i="4"/>
  <c r="P100" i="4"/>
  <c r="BK100" i="4"/>
  <c r="J100" i="4"/>
  <c r="BE100" i="4"/>
  <c r="BI99" i="4"/>
  <c r="BH99" i="4"/>
  <c r="BG99" i="4"/>
  <c r="BF99" i="4"/>
  <c r="T99" i="4"/>
  <c r="T98" i="4"/>
  <c r="R99" i="4"/>
  <c r="R98" i="4"/>
  <c r="P99" i="4"/>
  <c r="P98" i="4"/>
  <c r="BK99" i="4"/>
  <c r="BK98" i="4"/>
  <c r="J98" i="4" s="1"/>
  <c r="J64" i="4" s="1"/>
  <c r="J99" i="4"/>
  <c r="BE99" i="4"/>
  <c r="BI97" i="4"/>
  <c r="BH97" i="4"/>
  <c r="BG97" i="4"/>
  <c r="BF97" i="4"/>
  <c r="T97" i="4"/>
  <c r="R97" i="4"/>
  <c r="P97" i="4"/>
  <c r="BK97" i="4"/>
  <c r="BK94" i="4" s="1"/>
  <c r="J94" i="4" s="1"/>
  <c r="J63" i="4" s="1"/>
  <c r="J97" i="4"/>
  <c r="BE97" i="4"/>
  <c r="BI95" i="4"/>
  <c r="BH95" i="4"/>
  <c r="BG95" i="4"/>
  <c r="BF95" i="4"/>
  <c r="T95" i="4"/>
  <c r="T94" i="4" s="1"/>
  <c r="R95" i="4"/>
  <c r="R94" i="4"/>
  <c r="P95" i="4"/>
  <c r="P94" i="4" s="1"/>
  <c r="BK95" i="4"/>
  <c r="J95" i="4"/>
  <c r="BE95" i="4" s="1"/>
  <c r="BI93" i="4"/>
  <c r="BH93" i="4"/>
  <c r="BG93" i="4"/>
  <c r="BF93" i="4"/>
  <c r="T93" i="4"/>
  <c r="T92" i="4" s="1"/>
  <c r="R93" i="4"/>
  <c r="R92" i="4"/>
  <c r="P93" i="4"/>
  <c r="P92" i="4" s="1"/>
  <c r="BK93" i="4"/>
  <c r="BK92" i="4"/>
  <c r="J92" i="4"/>
  <c r="J62" i="4" s="1"/>
  <c r="J93" i="4"/>
  <c r="BE93" i="4" s="1"/>
  <c r="BI91" i="4"/>
  <c r="BH91" i="4"/>
  <c r="BG91" i="4"/>
  <c r="BF91" i="4"/>
  <c r="T91" i="4"/>
  <c r="R91" i="4"/>
  <c r="P91" i="4"/>
  <c r="BK91" i="4"/>
  <c r="J91" i="4"/>
  <c r="BE91" i="4" s="1"/>
  <c r="BI90" i="4"/>
  <c r="BH90" i="4"/>
  <c r="BG90" i="4"/>
  <c r="BF90" i="4"/>
  <c r="T90" i="4"/>
  <c r="R90" i="4"/>
  <c r="P90" i="4"/>
  <c r="BK90" i="4"/>
  <c r="J90" i="4"/>
  <c r="BE90" i="4"/>
  <c r="BI89" i="4"/>
  <c r="BH89" i="4"/>
  <c r="BG89" i="4"/>
  <c r="BF89" i="4"/>
  <c r="T89" i="4"/>
  <c r="T86" i="4" s="1"/>
  <c r="T85" i="4" s="1"/>
  <c r="T84" i="4" s="1"/>
  <c r="R89" i="4"/>
  <c r="R86" i="4" s="1"/>
  <c r="R85" i="4" s="1"/>
  <c r="R84" i="4" s="1"/>
  <c r="P89" i="4"/>
  <c r="BK89" i="4"/>
  <c r="J89" i="4"/>
  <c r="BE89" i="4"/>
  <c r="BI88" i="4"/>
  <c r="BH88" i="4"/>
  <c r="BG88" i="4"/>
  <c r="F35" i="4" s="1"/>
  <c r="BB57" i="1" s="1"/>
  <c r="BF88" i="4"/>
  <c r="T88" i="4"/>
  <c r="R88" i="4"/>
  <c r="P88" i="4"/>
  <c r="P86" i="4" s="1"/>
  <c r="P85" i="4" s="1"/>
  <c r="P84" i="4" s="1"/>
  <c r="AU57" i="1" s="1"/>
  <c r="BK88" i="4"/>
  <c r="J88" i="4"/>
  <c r="BE88" i="4"/>
  <c r="BI87" i="4"/>
  <c r="F37" i="4"/>
  <c r="BD57" i="1" s="1"/>
  <c r="BH87" i="4"/>
  <c r="F36" i="4"/>
  <c r="BC57" i="1"/>
  <c r="BG87" i="4"/>
  <c r="BF87" i="4"/>
  <c r="F34" i="4" s="1"/>
  <c r="BA57" i="1" s="1"/>
  <c r="T87" i="4"/>
  <c r="R87" i="4"/>
  <c r="P87" i="4"/>
  <c r="BK87" i="4"/>
  <c r="BK86" i="4"/>
  <c r="J86" i="4" s="1"/>
  <c r="J61" i="4" s="1"/>
  <c r="J87" i="4"/>
  <c r="BE87" i="4" s="1"/>
  <c r="F78" i="4"/>
  <c r="E76" i="4"/>
  <c r="F52" i="4"/>
  <c r="E50" i="4"/>
  <c r="J24" i="4"/>
  <c r="E24" i="4"/>
  <c r="J81" i="4" s="1"/>
  <c r="J23" i="4"/>
  <c r="J21" i="4"/>
  <c r="E21" i="4"/>
  <c r="J80" i="4" s="1"/>
  <c r="J20" i="4"/>
  <c r="J18" i="4"/>
  <c r="E18" i="4"/>
  <c r="F81" i="4" s="1"/>
  <c r="F55" i="4"/>
  <c r="J17" i="4"/>
  <c r="J15" i="4"/>
  <c r="E15" i="4"/>
  <c r="F80" i="4"/>
  <c r="F54" i="4"/>
  <c r="J14" i="4"/>
  <c r="J12" i="4"/>
  <c r="J78" i="4" s="1"/>
  <c r="E7" i="4"/>
  <c r="E74" i="4" s="1"/>
  <c r="E48" i="4"/>
  <c r="J37" i="3"/>
  <c r="J36" i="3"/>
  <c r="AY56" i="1" s="1"/>
  <c r="J35" i="3"/>
  <c r="AX56" i="1" s="1"/>
  <c r="BI225" i="3"/>
  <c r="BH225" i="3"/>
  <c r="BG225" i="3"/>
  <c r="BF225" i="3"/>
  <c r="T225" i="3"/>
  <c r="R225" i="3"/>
  <c r="P225" i="3"/>
  <c r="BK225" i="3"/>
  <c r="J225" i="3"/>
  <c r="BE225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T222" i="3"/>
  <c r="R222" i="3"/>
  <c r="P222" i="3"/>
  <c r="BK222" i="3"/>
  <c r="J222" i="3"/>
  <c r="BE222" i="3" s="1"/>
  <c r="BI221" i="3"/>
  <c r="BH221" i="3"/>
  <c r="BG221" i="3"/>
  <c r="BF221" i="3"/>
  <c r="T221" i="3"/>
  <c r="R221" i="3"/>
  <c r="P221" i="3"/>
  <c r="BK221" i="3"/>
  <c r="J221" i="3"/>
  <c r="BE221" i="3" s="1"/>
  <c r="BI220" i="3"/>
  <c r="BH220" i="3"/>
  <c r="BG220" i="3"/>
  <c r="BF220" i="3"/>
  <c r="T220" i="3"/>
  <c r="R220" i="3"/>
  <c r="P220" i="3"/>
  <c r="BK220" i="3"/>
  <c r="J220" i="3"/>
  <c r="BE220" i="3" s="1"/>
  <c r="BI218" i="3"/>
  <c r="BH218" i="3"/>
  <c r="BG218" i="3"/>
  <c r="BF218" i="3"/>
  <c r="T218" i="3"/>
  <c r="R218" i="3"/>
  <c r="P218" i="3"/>
  <c r="BK218" i="3"/>
  <c r="J218" i="3"/>
  <c r="BE218" i="3"/>
  <c r="BI216" i="3"/>
  <c r="BH216" i="3"/>
  <c r="BG216" i="3"/>
  <c r="BF216" i="3"/>
  <c r="T216" i="3"/>
  <c r="R216" i="3"/>
  <c r="P216" i="3"/>
  <c r="BK216" i="3"/>
  <c r="J216" i="3"/>
  <c r="BE216" i="3" s="1"/>
  <c r="BI215" i="3"/>
  <c r="BH215" i="3"/>
  <c r="BG215" i="3"/>
  <c r="BF215" i="3"/>
  <c r="T215" i="3"/>
  <c r="R215" i="3"/>
  <c r="P215" i="3"/>
  <c r="BK215" i="3"/>
  <c r="J215" i="3"/>
  <c r="BE215" i="3"/>
  <c r="BI214" i="3"/>
  <c r="BH214" i="3"/>
  <c r="BG214" i="3"/>
  <c r="BF214" i="3"/>
  <c r="T214" i="3"/>
  <c r="R214" i="3"/>
  <c r="P214" i="3"/>
  <c r="BK214" i="3"/>
  <c r="J214" i="3"/>
  <c r="BE214" i="3" s="1"/>
  <c r="BI213" i="3"/>
  <c r="BH213" i="3"/>
  <c r="BG213" i="3"/>
  <c r="BF213" i="3"/>
  <c r="T213" i="3"/>
  <c r="R213" i="3"/>
  <c r="P213" i="3"/>
  <c r="BK213" i="3"/>
  <c r="J213" i="3"/>
  <c r="BE213" i="3"/>
  <c r="BI212" i="3"/>
  <c r="BH212" i="3"/>
  <c r="BG212" i="3"/>
  <c r="BF212" i="3"/>
  <c r="T212" i="3"/>
  <c r="R212" i="3"/>
  <c r="P212" i="3"/>
  <c r="BK212" i="3"/>
  <c r="J212" i="3"/>
  <c r="BE212" i="3" s="1"/>
  <c r="BI211" i="3"/>
  <c r="BH211" i="3"/>
  <c r="BG211" i="3"/>
  <c r="BF211" i="3"/>
  <c r="T211" i="3"/>
  <c r="R211" i="3"/>
  <c r="P211" i="3"/>
  <c r="BK211" i="3"/>
  <c r="J211" i="3"/>
  <c r="BE211" i="3"/>
  <c r="BI210" i="3"/>
  <c r="BH210" i="3"/>
  <c r="BG210" i="3"/>
  <c r="BF210" i="3"/>
  <c r="T210" i="3"/>
  <c r="R210" i="3"/>
  <c r="P210" i="3"/>
  <c r="BK210" i="3"/>
  <c r="J210" i="3"/>
  <c r="BE210" i="3" s="1"/>
  <c r="BI209" i="3"/>
  <c r="BH209" i="3"/>
  <c r="BG209" i="3"/>
  <c r="BF209" i="3"/>
  <c r="T209" i="3"/>
  <c r="R209" i="3"/>
  <c r="P209" i="3"/>
  <c r="BK209" i="3"/>
  <c r="J209" i="3"/>
  <c r="BE209" i="3"/>
  <c r="BI208" i="3"/>
  <c r="BH208" i="3"/>
  <c r="BG208" i="3"/>
  <c r="BF208" i="3"/>
  <c r="T208" i="3"/>
  <c r="R208" i="3"/>
  <c r="P208" i="3"/>
  <c r="BK208" i="3"/>
  <c r="J208" i="3"/>
  <c r="BE208" i="3" s="1"/>
  <c r="BI207" i="3"/>
  <c r="BH207" i="3"/>
  <c r="BG207" i="3"/>
  <c r="BF207" i="3"/>
  <c r="T207" i="3"/>
  <c r="R207" i="3"/>
  <c r="P207" i="3"/>
  <c r="BK207" i="3"/>
  <c r="J207" i="3"/>
  <c r="BE207" i="3"/>
  <c r="BI206" i="3"/>
  <c r="BH206" i="3"/>
  <c r="BG206" i="3"/>
  <c r="BF206" i="3"/>
  <c r="T206" i="3"/>
  <c r="R206" i="3"/>
  <c r="P206" i="3"/>
  <c r="BK206" i="3"/>
  <c r="J206" i="3"/>
  <c r="BE206" i="3"/>
  <c r="BI205" i="3"/>
  <c r="BH205" i="3"/>
  <c r="BG205" i="3"/>
  <c r="BF205" i="3"/>
  <c r="T205" i="3"/>
  <c r="R205" i="3"/>
  <c r="P205" i="3"/>
  <c r="BK205" i="3"/>
  <c r="J205" i="3"/>
  <c r="BE205" i="3"/>
  <c r="BI204" i="3"/>
  <c r="BH204" i="3"/>
  <c r="BG204" i="3"/>
  <c r="BF204" i="3"/>
  <c r="T204" i="3"/>
  <c r="R204" i="3"/>
  <c r="P204" i="3"/>
  <c r="BK204" i="3"/>
  <c r="J204" i="3"/>
  <c r="BE204" i="3"/>
  <c r="BI203" i="3"/>
  <c r="BH203" i="3"/>
  <c r="BG203" i="3"/>
  <c r="BF203" i="3"/>
  <c r="T203" i="3"/>
  <c r="R203" i="3"/>
  <c r="P203" i="3"/>
  <c r="BK203" i="3"/>
  <c r="J203" i="3"/>
  <c r="BE203" i="3"/>
  <c r="BI202" i="3"/>
  <c r="BH202" i="3"/>
  <c r="BG202" i="3"/>
  <c r="BF202" i="3"/>
  <c r="T202" i="3"/>
  <c r="T201" i="3"/>
  <c r="R202" i="3"/>
  <c r="R201" i="3"/>
  <c r="P202" i="3"/>
  <c r="P201" i="3"/>
  <c r="BK202" i="3"/>
  <c r="BK201" i="3"/>
  <c r="J201" i="3" s="1"/>
  <c r="J64" i="3" s="1"/>
  <c r="J202" i="3"/>
  <c r="BE202" i="3" s="1"/>
  <c r="BI200" i="3"/>
  <c r="BH200" i="3"/>
  <c r="BG200" i="3"/>
  <c r="BF200" i="3"/>
  <c r="T200" i="3"/>
  <c r="R200" i="3"/>
  <c r="P200" i="3"/>
  <c r="BK200" i="3"/>
  <c r="J200" i="3"/>
  <c r="BE200" i="3"/>
  <c r="BI199" i="3"/>
  <c r="BH199" i="3"/>
  <c r="BG199" i="3"/>
  <c r="BF199" i="3"/>
  <c r="T199" i="3"/>
  <c r="R199" i="3"/>
  <c r="P199" i="3"/>
  <c r="BK199" i="3"/>
  <c r="J199" i="3"/>
  <c r="BE199" i="3"/>
  <c r="BI198" i="3"/>
  <c r="BH198" i="3"/>
  <c r="BG198" i="3"/>
  <c r="BF198" i="3"/>
  <c r="T198" i="3"/>
  <c r="R198" i="3"/>
  <c r="P198" i="3"/>
  <c r="BK198" i="3"/>
  <c r="J198" i="3"/>
  <c r="BE198" i="3"/>
  <c r="BI196" i="3"/>
  <c r="BH196" i="3"/>
  <c r="BG196" i="3"/>
  <c r="BF196" i="3"/>
  <c r="T196" i="3"/>
  <c r="R196" i="3"/>
  <c r="P196" i="3"/>
  <c r="BK196" i="3"/>
  <c r="J196" i="3"/>
  <c r="BE196" i="3"/>
  <c r="BI194" i="3"/>
  <c r="BH194" i="3"/>
  <c r="BG194" i="3"/>
  <c r="BF194" i="3"/>
  <c r="T194" i="3"/>
  <c r="R194" i="3"/>
  <c r="P194" i="3"/>
  <c r="BK194" i="3"/>
  <c r="J194" i="3"/>
  <c r="BE194" i="3"/>
  <c r="BI193" i="3"/>
  <c r="BH193" i="3"/>
  <c r="BG193" i="3"/>
  <c r="BF193" i="3"/>
  <c r="T193" i="3"/>
  <c r="R193" i="3"/>
  <c r="P193" i="3"/>
  <c r="BK193" i="3"/>
  <c r="J193" i="3"/>
  <c r="BE193" i="3"/>
  <c r="BI191" i="3"/>
  <c r="BH191" i="3"/>
  <c r="BG191" i="3"/>
  <c r="BF191" i="3"/>
  <c r="T191" i="3"/>
  <c r="R191" i="3"/>
  <c r="P191" i="3"/>
  <c r="BK191" i="3"/>
  <c r="J191" i="3"/>
  <c r="BE191" i="3"/>
  <c r="BI190" i="3"/>
  <c r="BH190" i="3"/>
  <c r="BG190" i="3"/>
  <c r="BF190" i="3"/>
  <c r="T190" i="3"/>
  <c r="R190" i="3"/>
  <c r="P190" i="3"/>
  <c r="BK190" i="3"/>
  <c r="J190" i="3"/>
  <c r="BE190" i="3"/>
  <c r="BI188" i="3"/>
  <c r="BH188" i="3"/>
  <c r="BG188" i="3"/>
  <c r="BF188" i="3"/>
  <c r="T188" i="3"/>
  <c r="R188" i="3"/>
  <c r="P188" i="3"/>
  <c r="BK188" i="3"/>
  <c r="J188" i="3"/>
  <c r="BE188" i="3"/>
  <c r="BI187" i="3"/>
  <c r="BH187" i="3"/>
  <c r="BG187" i="3"/>
  <c r="BF187" i="3"/>
  <c r="T187" i="3"/>
  <c r="R187" i="3"/>
  <c r="P187" i="3"/>
  <c r="BK187" i="3"/>
  <c r="J187" i="3"/>
  <c r="BE187" i="3"/>
  <c r="BI185" i="3"/>
  <c r="BH185" i="3"/>
  <c r="BG185" i="3"/>
  <c r="BF185" i="3"/>
  <c r="T185" i="3"/>
  <c r="R185" i="3"/>
  <c r="P185" i="3"/>
  <c r="BK185" i="3"/>
  <c r="J185" i="3"/>
  <c r="BE185" i="3"/>
  <c r="BI184" i="3"/>
  <c r="BH184" i="3"/>
  <c r="BG184" i="3"/>
  <c r="BF184" i="3"/>
  <c r="T184" i="3"/>
  <c r="R184" i="3"/>
  <c r="P184" i="3"/>
  <c r="BK184" i="3"/>
  <c r="J184" i="3"/>
  <c r="BE184" i="3"/>
  <c r="BI183" i="3"/>
  <c r="BH183" i="3"/>
  <c r="BG183" i="3"/>
  <c r="BF183" i="3"/>
  <c r="T183" i="3"/>
  <c r="R183" i="3"/>
  <c r="P183" i="3"/>
  <c r="BK183" i="3"/>
  <c r="J183" i="3"/>
  <c r="BE183" i="3"/>
  <c r="BI182" i="3"/>
  <c r="BH182" i="3"/>
  <c r="BG182" i="3"/>
  <c r="BF182" i="3"/>
  <c r="T182" i="3"/>
  <c r="R182" i="3"/>
  <c r="P182" i="3"/>
  <c r="BK182" i="3"/>
  <c r="J182" i="3"/>
  <c r="BE182" i="3"/>
  <c r="BI180" i="3"/>
  <c r="BH180" i="3"/>
  <c r="BG180" i="3"/>
  <c r="BF180" i="3"/>
  <c r="T180" i="3"/>
  <c r="R180" i="3"/>
  <c r="P180" i="3"/>
  <c r="BK180" i="3"/>
  <c r="J180" i="3"/>
  <c r="BE180" i="3"/>
  <c r="BI178" i="3"/>
  <c r="BH178" i="3"/>
  <c r="BG178" i="3"/>
  <c r="BF178" i="3"/>
  <c r="T178" i="3"/>
  <c r="R178" i="3"/>
  <c r="P178" i="3"/>
  <c r="BK178" i="3"/>
  <c r="J178" i="3"/>
  <c r="BE178" i="3"/>
  <c r="BI176" i="3"/>
  <c r="BH176" i="3"/>
  <c r="BG176" i="3"/>
  <c r="BF176" i="3"/>
  <c r="T176" i="3"/>
  <c r="R176" i="3"/>
  <c r="P176" i="3"/>
  <c r="BK176" i="3"/>
  <c r="J176" i="3"/>
  <c r="BE176" i="3"/>
  <c r="BI174" i="3"/>
  <c r="BH174" i="3"/>
  <c r="BG174" i="3"/>
  <c r="BF174" i="3"/>
  <c r="T174" i="3"/>
  <c r="R174" i="3"/>
  <c r="P174" i="3"/>
  <c r="BK174" i="3"/>
  <c r="J174" i="3"/>
  <c r="BE174" i="3"/>
  <c r="BI172" i="3"/>
  <c r="BH172" i="3"/>
  <c r="BG172" i="3"/>
  <c r="BF172" i="3"/>
  <c r="T172" i="3"/>
  <c r="R172" i="3"/>
  <c r="P172" i="3"/>
  <c r="BK172" i="3"/>
  <c r="J172" i="3"/>
  <c r="BE172" i="3"/>
  <c r="BI170" i="3"/>
  <c r="BH170" i="3"/>
  <c r="BG170" i="3"/>
  <c r="BF170" i="3"/>
  <c r="T170" i="3"/>
  <c r="R170" i="3"/>
  <c r="P170" i="3"/>
  <c r="BK170" i="3"/>
  <c r="J170" i="3"/>
  <c r="BE170" i="3"/>
  <c r="BI169" i="3"/>
  <c r="BH169" i="3"/>
  <c r="BG169" i="3"/>
  <c r="BF169" i="3"/>
  <c r="T169" i="3"/>
  <c r="R169" i="3"/>
  <c r="P169" i="3"/>
  <c r="BK169" i="3"/>
  <c r="J169" i="3"/>
  <c r="BE169" i="3"/>
  <c r="BI167" i="3"/>
  <c r="BH167" i="3"/>
  <c r="BG167" i="3"/>
  <c r="BF167" i="3"/>
  <c r="T167" i="3"/>
  <c r="R167" i="3"/>
  <c r="P167" i="3"/>
  <c r="BK167" i="3"/>
  <c r="J167" i="3"/>
  <c r="BE167" i="3"/>
  <c r="BI165" i="3"/>
  <c r="BH165" i="3"/>
  <c r="BG165" i="3"/>
  <c r="BF165" i="3"/>
  <c r="T165" i="3"/>
  <c r="R165" i="3"/>
  <c r="P165" i="3"/>
  <c r="BK165" i="3"/>
  <c r="J165" i="3"/>
  <c r="BE165" i="3"/>
  <c r="BI163" i="3"/>
  <c r="BH163" i="3"/>
  <c r="BG163" i="3"/>
  <c r="BF163" i="3"/>
  <c r="T163" i="3"/>
  <c r="R163" i="3"/>
  <c r="P163" i="3"/>
  <c r="BK163" i="3"/>
  <c r="J163" i="3"/>
  <c r="BE163" i="3"/>
  <c r="BI161" i="3"/>
  <c r="BH161" i="3"/>
  <c r="BG161" i="3"/>
  <c r="BF161" i="3"/>
  <c r="T161" i="3"/>
  <c r="R161" i="3"/>
  <c r="P161" i="3"/>
  <c r="BK161" i="3"/>
  <c r="J161" i="3"/>
  <c r="BE161" i="3"/>
  <c r="BI159" i="3"/>
  <c r="BH159" i="3"/>
  <c r="BG159" i="3"/>
  <c r="BF159" i="3"/>
  <c r="T159" i="3"/>
  <c r="R159" i="3"/>
  <c r="P159" i="3"/>
  <c r="BK159" i="3"/>
  <c r="J159" i="3"/>
  <c r="BE159" i="3"/>
  <c r="BI158" i="3"/>
  <c r="BH158" i="3"/>
  <c r="BG158" i="3"/>
  <c r="BF158" i="3"/>
  <c r="T158" i="3"/>
  <c r="R158" i="3"/>
  <c r="P158" i="3"/>
  <c r="BK158" i="3"/>
  <c r="J158" i="3"/>
  <c r="BE158" i="3"/>
  <c r="BI157" i="3"/>
  <c r="BH157" i="3"/>
  <c r="BG157" i="3"/>
  <c r="BF157" i="3"/>
  <c r="T157" i="3"/>
  <c r="R157" i="3"/>
  <c r="P157" i="3"/>
  <c r="BK157" i="3"/>
  <c r="J157" i="3"/>
  <c r="BE157" i="3"/>
  <c r="BI156" i="3"/>
  <c r="BH156" i="3"/>
  <c r="BG156" i="3"/>
  <c r="BF156" i="3"/>
  <c r="T156" i="3"/>
  <c r="R156" i="3"/>
  <c r="P156" i="3"/>
  <c r="BK156" i="3"/>
  <c r="J156" i="3"/>
  <c r="BE156" i="3"/>
  <c r="BI154" i="3"/>
  <c r="BH154" i="3"/>
  <c r="BG154" i="3"/>
  <c r="BF154" i="3"/>
  <c r="T154" i="3"/>
  <c r="R154" i="3"/>
  <c r="P154" i="3"/>
  <c r="BK154" i="3"/>
  <c r="J154" i="3"/>
  <c r="BE154" i="3"/>
  <c r="BI153" i="3"/>
  <c r="BH153" i="3"/>
  <c r="BG153" i="3"/>
  <c r="BF153" i="3"/>
  <c r="T153" i="3"/>
  <c r="R153" i="3"/>
  <c r="P153" i="3"/>
  <c r="BK153" i="3"/>
  <c r="J153" i="3"/>
  <c r="BE153" i="3"/>
  <c r="BI152" i="3"/>
  <c r="BH152" i="3"/>
  <c r="BG152" i="3"/>
  <c r="BF152" i="3"/>
  <c r="T152" i="3"/>
  <c r="R152" i="3"/>
  <c r="P152" i="3"/>
  <c r="BK152" i="3"/>
  <c r="J152" i="3"/>
  <c r="BE152" i="3"/>
  <c r="BI151" i="3"/>
  <c r="BH151" i="3"/>
  <c r="BG151" i="3"/>
  <c r="BF151" i="3"/>
  <c r="T151" i="3"/>
  <c r="R151" i="3"/>
  <c r="P151" i="3"/>
  <c r="BK151" i="3"/>
  <c r="J151" i="3"/>
  <c r="BE151" i="3"/>
  <c r="BI149" i="3"/>
  <c r="BH149" i="3"/>
  <c r="BG149" i="3"/>
  <c r="BF149" i="3"/>
  <c r="T149" i="3"/>
  <c r="R149" i="3"/>
  <c r="P149" i="3"/>
  <c r="BK149" i="3"/>
  <c r="J149" i="3"/>
  <c r="BE149" i="3"/>
  <c r="BI147" i="3"/>
  <c r="BH147" i="3"/>
  <c r="BG147" i="3"/>
  <c r="BF147" i="3"/>
  <c r="T147" i="3"/>
  <c r="R147" i="3"/>
  <c r="P147" i="3"/>
  <c r="BK147" i="3"/>
  <c r="J147" i="3"/>
  <c r="BE147" i="3"/>
  <c r="BI146" i="3"/>
  <c r="BH146" i="3"/>
  <c r="BG146" i="3"/>
  <c r="BF146" i="3"/>
  <c r="T146" i="3"/>
  <c r="R146" i="3"/>
  <c r="P146" i="3"/>
  <c r="BK146" i="3"/>
  <c r="J146" i="3"/>
  <c r="BE146" i="3"/>
  <c r="BI145" i="3"/>
  <c r="BH145" i="3"/>
  <c r="BG145" i="3"/>
  <c r="BF145" i="3"/>
  <c r="T145" i="3"/>
  <c r="R145" i="3"/>
  <c r="P145" i="3"/>
  <c r="BK145" i="3"/>
  <c r="J145" i="3"/>
  <c r="BE145" i="3"/>
  <c r="BI144" i="3"/>
  <c r="BH144" i="3"/>
  <c r="BG144" i="3"/>
  <c r="BF144" i="3"/>
  <c r="T144" i="3"/>
  <c r="R144" i="3"/>
  <c r="P144" i="3"/>
  <c r="BK144" i="3"/>
  <c r="J144" i="3"/>
  <c r="BE144" i="3"/>
  <c r="BI142" i="3"/>
  <c r="BH142" i="3"/>
  <c r="BG142" i="3"/>
  <c r="BF142" i="3"/>
  <c r="T142" i="3"/>
  <c r="R142" i="3"/>
  <c r="P142" i="3"/>
  <c r="BK142" i="3"/>
  <c r="J142" i="3"/>
  <c r="BE142" i="3"/>
  <c r="BI141" i="3"/>
  <c r="BH141" i="3"/>
  <c r="BG141" i="3"/>
  <c r="BF141" i="3"/>
  <c r="T141" i="3"/>
  <c r="R141" i="3"/>
  <c r="P141" i="3"/>
  <c r="BK141" i="3"/>
  <c r="J141" i="3"/>
  <c r="BE141" i="3"/>
  <c r="BI139" i="3"/>
  <c r="BH139" i="3"/>
  <c r="BG139" i="3"/>
  <c r="BF139" i="3"/>
  <c r="T139" i="3"/>
  <c r="R139" i="3"/>
  <c r="P139" i="3"/>
  <c r="BK139" i="3"/>
  <c r="J139" i="3"/>
  <c r="BE139" i="3"/>
  <c r="BI138" i="3"/>
  <c r="BH138" i="3"/>
  <c r="BG138" i="3"/>
  <c r="BF138" i="3"/>
  <c r="T138" i="3"/>
  <c r="R138" i="3"/>
  <c r="P138" i="3"/>
  <c r="BK138" i="3"/>
  <c r="J138" i="3"/>
  <c r="BE138" i="3"/>
  <c r="BI136" i="3"/>
  <c r="BH136" i="3"/>
  <c r="BG136" i="3"/>
  <c r="BF136" i="3"/>
  <c r="T136" i="3"/>
  <c r="R136" i="3"/>
  <c r="P136" i="3"/>
  <c r="BK136" i="3"/>
  <c r="J136" i="3"/>
  <c r="BE136" i="3"/>
  <c r="BI134" i="3"/>
  <c r="BH134" i="3"/>
  <c r="BG134" i="3"/>
  <c r="BF134" i="3"/>
  <c r="T134" i="3"/>
  <c r="R134" i="3"/>
  <c r="P134" i="3"/>
  <c r="BK134" i="3"/>
  <c r="J134" i="3"/>
  <c r="BE134" i="3"/>
  <c r="BI133" i="3"/>
  <c r="BH133" i="3"/>
  <c r="BG133" i="3"/>
  <c r="BF133" i="3"/>
  <c r="T133" i="3"/>
  <c r="R133" i="3"/>
  <c r="P133" i="3"/>
  <c r="BK133" i="3"/>
  <c r="J133" i="3"/>
  <c r="BE133" i="3"/>
  <c r="BI132" i="3"/>
  <c r="BH132" i="3"/>
  <c r="BG132" i="3"/>
  <c r="BF132" i="3"/>
  <c r="T132" i="3"/>
  <c r="R132" i="3"/>
  <c r="P132" i="3"/>
  <c r="BK132" i="3"/>
  <c r="J132" i="3"/>
  <c r="BE132" i="3"/>
  <c r="BI131" i="3"/>
  <c r="BH131" i="3"/>
  <c r="BG131" i="3"/>
  <c r="BF131" i="3"/>
  <c r="T131" i="3"/>
  <c r="R131" i="3"/>
  <c r="P131" i="3"/>
  <c r="BK131" i="3"/>
  <c r="J131" i="3"/>
  <c r="BE131" i="3"/>
  <c r="BI130" i="3"/>
  <c r="BH130" i="3"/>
  <c r="BG130" i="3"/>
  <c r="BF130" i="3"/>
  <c r="T130" i="3"/>
  <c r="R130" i="3"/>
  <c r="P130" i="3"/>
  <c r="BK130" i="3"/>
  <c r="J130" i="3"/>
  <c r="BE130" i="3"/>
  <c r="BI128" i="3"/>
  <c r="BH128" i="3"/>
  <c r="BG128" i="3"/>
  <c r="BF128" i="3"/>
  <c r="T128" i="3"/>
  <c r="R128" i="3"/>
  <c r="P128" i="3"/>
  <c r="BK128" i="3"/>
  <c r="J128" i="3"/>
  <c r="BE128" i="3"/>
  <c r="BI127" i="3"/>
  <c r="BH127" i="3"/>
  <c r="BG127" i="3"/>
  <c r="BF127" i="3"/>
  <c r="T127" i="3"/>
  <c r="R127" i="3"/>
  <c r="P127" i="3"/>
  <c r="BK127" i="3"/>
  <c r="J127" i="3"/>
  <c r="BE127" i="3"/>
  <c r="BI126" i="3"/>
  <c r="BH126" i="3"/>
  <c r="BG126" i="3"/>
  <c r="BF126" i="3"/>
  <c r="T126" i="3"/>
  <c r="R126" i="3"/>
  <c r="P126" i="3"/>
  <c r="BK126" i="3"/>
  <c r="J126" i="3"/>
  <c r="BE126" i="3"/>
  <c r="BI125" i="3"/>
  <c r="BH125" i="3"/>
  <c r="BG125" i="3"/>
  <c r="BF125" i="3"/>
  <c r="T125" i="3"/>
  <c r="R125" i="3"/>
  <c r="P125" i="3"/>
  <c r="BK125" i="3"/>
  <c r="J125" i="3"/>
  <c r="BE125" i="3"/>
  <c r="BI124" i="3"/>
  <c r="BH124" i="3"/>
  <c r="BG124" i="3"/>
  <c r="BF124" i="3"/>
  <c r="T124" i="3"/>
  <c r="R124" i="3"/>
  <c r="P124" i="3"/>
  <c r="BK124" i="3"/>
  <c r="J124" i="3"/>
  <c r="BE124" i="3"/>
  <c r="BI123" i="3"/>
  <c r="BH123" i="3"/>
  <c r="BG123" i="3"/>
  <c r="BF123" i="3"/>
  <c r="T123" i="3"/>
  <c r="R123" i="3"/>
  <c r="P123" i="3"/>
  <c r="BK123" i="3"/>
  <c r="J123" i="3"/>
  <c r="BE123" i="3"/>
  <c r="BI121" i="3"/>
  <c r="BH121" i="3"/>
  <c r="BG121" i="3"/>
  <c r="BF121" i="3"/>
  <c r="T121" i="3"/>
  <c r="R121" i="3"/>
  <c r="P121" i="3"/>
  <c r="BK121" i="3"/>
  <c r="J121" i="3"/>
  <c r="BE121" i="3"/>
  <c r="BI120" i="3"/>
  <c r="BH120" i="3"/>
  <c r="BG120" i="3"/>
  <c r="BF120" i="3"/>
  <c r="T120" i="3"/>
  <c r="R120" i="3"/>
  <c r="P120" i="3"/>
  <c r="BK120" i="3"/>
  <c r="J120" i="3"/>
  <c r="BE120" i="3"/>
  <c r="BI119" i="3"/>
  <c r="BH119" i="3"/>
  <c r="BG119" i="3"/>
  <c r="BF119" i="3"/>
  <c r="T119" i="3"/>
  <c r="R119" i="3"/>
  <c r="P119" i="3"/>
  <c r="BK119" i="3"/>
  <c r="J119" i="3"/>
  <c r="BE119" i="3"/>
  <c r="BI118" i="3"/>
  <c r="BH118" i="3"/>
  <c r="BG118" i="3"/>
  <c r="BF118" i="3"/>
  <c r="T118" i="3"/>
  <c r="R118" i="3"/>
  <c r="P118" i="3"/>
  <c r="BK118" i="3"/>
  <c r="J118" i="3"/>
  <c r="BE118" i="3"/>
  <c r="BI117" i="3"/>
  <c r="BH117" i="3"/>
  <c r="BG117" i="3"/>
  <c r="BF117" i="3"/>
  <c r="T117" i="3"/>
  <c r="R117" i="3"/>
  <c r="P117" i="3"/>
  <c r="BK117" i="3"/>
  <c r="J117" i="3"/>
  <c r="BE117" i="3"/>
  <c r="BI116" i="3"/>
  <c r="BH116" i="3"/>
  <c r="BG116" i="3"/>
  <c r="BF116" i="3"/>
  <c r="T116" i="3"/>
  <c r="R116" i="3"/>
  <c r="P116" i="3"/>
  <c r="BK116" i="3"/>
  <c r="J116" i="3"/>
  <c r="BE116" i="3"/>
  <c r="BI115" i="3"/>
  <c r="BH115" i="3"/>
  <c r="BG115" i="3"/>
  <c r="BF115" i="3"/>
  <c r="T115" i="3"/>
  <c r="R115" i="3"/>
  <c r="P115" i="3"/>
  <c r="BK115" i="3"/>
  <c r="J115" i="3"/>
  <c r="BE115" i="3"/>
  <c r="BI114" i="3"/>
  <c r="BH114" i="3"/>
  <c r="BG114" i="3"/>
  <c r="BF114" i="3"/>
  <c r="T114" i="3"/>
  <c r="R114" i="3"/>
  <c r="P114" i="3"/>
  <c r="BK114" i="3"/>
  <c r="J114" i="3"/>
  <c r="BE114" i="3"/>
  <c r="BI113" i="3"/>
  <c r="BH113" i="3"/>
  <c r="BG113" i="3"/>
  <c r="BF113" i="3"/>
  <c r="T113" i="3"/>
  <c r="R113" i="3"/>
  <c r="P113" i="3"/>
  <c r="BK113" i="3"/>
  <c r="J113" i="3"/>
  <c r="BE113" i="3"/>
  <c r="BI112" i="3"/>
  <c r="BH112" i="3"/>
  <c r="BG112" i="3"/>
  <c r="BF112" i="3"/>
  <c r="T112" i="3"/>
  <c r="R112" i="3"/>
  <c r="P112" i="3"/>
  <c r="BK112" i="3"/>
  <c r="J112" i="3"/>
  <c r="BE112" i="3"/>
  <c r="BI111" i="3"/>
  <c r="BH111" i="3"/>
  <c r="BG111" i="3"/>
  <c r="BF111" i="3"/>
  <c r="T111" i="3"/>
  <c r="R111" i="3"/>
  <c r="P111" i="3"/>
  <c r="BK111" i="3"/>
  <c r="J111" i="3"/>
  <c r="BE111" i="3"/>
  <c r="BI109" i="3"/>
  <c r="BH109" i="3"/>
  <c r="BG109" i="3"/>
  <c r="BF109" i="3"/>
  <c r="T109" i="3"/>
  <c r="R109" i="3"/>
  <c r="P109" i="3"/>
  <c r="BK109" i="3"/>
  <c r="J109" i="3"/>
  <c r="BE109" i="3"/>
  <c r="BI108" i="3"/>
  <c r="BH108" i="3"/>
  <c r="BG108" i="3"/>
  <c r="BF108" i="3"/>
  <c r="T108" i="3"/>
  <c r="R108" i="3"/>
  <c r="P108" i="3"/>
  <c r="BK108" i="3"/>
  <c r="J108" i="3"/>
  <c r="BE108" i="3"/>
  <c r="BI107" i="3"/>
  <c r="BH107" i="3"/>
  <c r="BG107" i="3"/>
  <c r="BF107" i="3"/>
  <c r="T107" i="3"/>
  <c r="R107" i="3"/>
  <c r="P107" i="3"/>
  <c r="BK107" i="3"/>
  <c r="J107" i="3"/>
  <c r="BE107" i="3"/>
  <c r="BI106" i="3"/>
  <c r="BH106" i="3"/>
  <c r="BG106" i="3"/>
  <c r="BF106" i="3"/>
  <c r="T106" i="3"/>
  <c r="R106" i="3"/>
  <c r="P106" i="3"/>
  <c r="BK106" i="3"/>
  <c r="J106" i="3"/>
  <c r="BE106" i="3"/>
  <c r="BI105" i="3"/>
  <c r="BH105" i="3"/>
  <c r="BG105" i="3"/>
  <c r="BF105" i="3"/>
  <c r="T105" i="3"/>
  <c r="R105" i="3"/>
  <c r="P105" i="3"/>
  <c r="BK105" i="3"/>
  <c r="J105" i="3"/>
  <c r="BE105" i="3"/>
  <c r="BI104" i="3"/>
  <c r="BH104" i="3"/>
  <c r="BG104" i="3"/>
  <c r="BF104" i="3"/>
  <c r="T104" i="3"/>
  <c r="R104" i="3"/>
  <c r="P104" i="3"/>
  <c r="BK104" i="3"/>
  <c r="J104" i="3"/>
  <c r="BE104" i="3"/>
  <c r="BI103" i="3"/>
  <c r="BH103" i="3"/>
  <c r="BG103" i="3"/>
  <c r="BF103" i="3"/>
  <c r="T103" i="3"/>
  <c r="R103" i="3"/>
  <c r="P103" i="3"/>
  <c r="BK103" i="3"/>
  <c r="J103" i="3"/>
  <c r="BE103" i="3"/>
  <c r="BI102" i="3"/>
  <c r="BH102" i="3"/>
  <c r="BG102" i="3"/>
  <c r="BF102" i="3"/>
  <c r="T102" i="3"/>
  <c r="R102" i="3"/>
  <c r="P102" i="3"/>
  <c r="BK102" i="3"/>
  <c r="J102" i="3"/>
  <c r="BE102" i="3"/>
  <c r="BI101" i="3"/>
  <c r="BH101" i="3"/>
  <c r="BG101" i="3"/>
  <c r="BF101" i="3"/>
  <c r="T101" i="3"/>
  <c r="R101" i="3"/>
  <c r="P101" i="3"/>
  <c r="BK101" i="3"/>
  <c r="J101" i="3"/>
  <c r="BE101" i="3"/>
  <c r="BI100" i="3"/>
  <c r="BH100" i="3"/>
  <c r="BG100" i="3"/>
  <c r="BF100" i="3"/>
  <c r="T100" i="3"/>
  <c r="R100" i="3"/>
  <c r="P100" i="3"/>
  <c r="BK100" i="3"/>
  <c r="J100" i="3"/>
  <c r="BE100" i="3"/>
  <c r="BI99" i="3"/>
  <c r="BH99" i="3"/>
  <c r="BG99" i="3"/>
  <c r="BF99" i="3"/>
  <c r="T99" i="3"/>
  <c r="R99" i="3"/>
  <c r="P99" i="3"/>
  <c r="BK99" i="3"/>
  <c r="J99" i="3"/>
  <c r="BE99" i="3"/>
  <c r="BI98" i="3"/>
  <c r="BH98" i="3"/>
  <c r="BG98" i="3"/>
  <c r="BF98" i="3"/>
  <c r="T98" i="3"/>
  <c r="R98" i="3"/>
  <c r="P98" i="3"/>
  <c r="BK98" i="3"/>
  <c r="J98" i="3"/>
  <c r="BE98" i="3"/>
  <c r="BI97" i="3"/>
  <c r="BH97" i="3"/>
  <c r="BG97" i="3"/>
  <c r="BF97" i="3"/>
  <c r="T97" i="3"/>
  <c r="R97" i="3"/>
  <c r="P97" i="3"/>
  <c r="BK97" i="3"/>
  <c r="J97" i="3"/>
  <c r="BE97" i="3"/>
  <c r="BI96" i="3"/>
  <c r="BH96" i="3"/>
  <c r="BG96" i="3"/>
  <c r="BF96" i="3"/>
  <c r="T96" i="3"/>
  <c r="R96" i="3"/>
  <c r="P96" i="3"/>
  <c r="BK96" i="3"/>
  <c r="J96" i="3"/>
  <c r="BE96" i="3"/>
  <c r="BI95" i="3"/>
  <c r="BH95" i="3"/>
  <c r="BG95" i="3"/>
  <c r="BF95" i="3"/>
  <c r="T95" i="3"/>
  <c r="R95" i="3"/>
  <c r="P95" i="3"/>
  <c r="BK95" i="3"/>
  <c r="J95" i="3"/>
  <c r="BE95" i="3"/>
  <c r="BI94" i="3"/>
  <c r="BH94" i="3"/>
  <c r="BG94" i="3"/>
  <c r="BF94" i="3"/>
  <c r="T94" i="3"/>
  <c r="T93" i="3"/>
  <c r="T92" i="3" s="1"/>
  <c r="R94" i="3"/>
  <c r="R93" i="3" s="1"/>
  <c r="R92" i="3" s="1"/>
  <c r="P94" i="3"/>
  <c r="P93" i="3"/>
  <c r="P92" i="3" s="1"/>
  <c r="BK94" i="3"/>
  <c r="BK93" i="3" s="1"/>
  <c r="J94" i="3"/>
  <c r="BE94" i="3"/>
  <c r="BI90" i="3"/>
  <c r="BH90" i="3"/>
  <c r="BG90" i="3"/>
  <c r="BF90" i="3"/>
  <c r="T90" i="3"/>
  <c r="R90" i="3"/>
  <c r="P90" i="3"/>
  <c r="BK90" i="3"/>
  <c r="J90" i="3"/>
  <c r="BE90" i="3"/>
  <c r="BI88" i="3"/>
  <c r="BH88" i="3"/>
  <c r="BG88" i="3"/>
  <c r="BF88" i="3"/>
  <c r="T88" i="3"/>
  <c r="R88" i="3"/>
  <c r="P88" i="3"/>
  <c r="BK88" i="3"/>
  <c r="J88" i="3"/>
  <c r="BE88" i="3"/>
  <c r="BI87" i="3"/>
  <c r="F37" i="3"/>
  <c r="BD56" i="1" s="1"/>
  <c r="BH87" i="3"/>
  <c r="F36" i="3" s="1"/>
  <c r="BC56" i="1" s="1"/>
  <c r="BG87" i="3"/>
  <c r="F35" i="3"/>
  <c r="BB56" i="1" s="1"/>
  <c r="BF87" i="3"/>
  <c r="J34" i="3" s="1"/>
  <c r="AW56" i="1" s="1"/>
  <c r="T87" i="3"/>
  <c r="T86" i="3"/>
  <c r="T85" i="3" s="1"/>
  <c r="R87" i="3"/>
  <c r="R86" i="3"/>
  <c r="R85" i="3" s="1"/>
  <c r="P87" i="3"/>
  <c r="P86" i="3"/>
  <c r="P85" i="3" s="1"/>
  <c r="BK87" i="3"/>
  <c r="BK86" i="3" s="1"/>
  <c r="J87" i="3"/>
  <c r="BE87" i="3" s="1"/>
  <c r="J81" i="3"/>
  <c r="J80" i="3"/>
  <c r="F80" i="3"/>
  <c r="F78" i="3"/>
  <c r="E76" i="3"/>
  <c r="J55" i="3"/>
  <c r="J54" i="3"/>
  <c r="F54" i="3"/>
  <c r="F52" i="3"/>
  <c r="E50" i="3"/>
  <c r="J18" i="3"/>
  <c r="E18" i="3"/>
  <c r="F81" i="3" s="1"/>
  <c r="F55" i="3"/>
  <c r="J17" i="3"/>
  <c r="J12" i="3"/>
  <c r="J78" i="3" s="1"/>
  <c r="E7" i="3"/>
  <c r="E48" i="3" s="1"/>
  <c r="E74" i="3"/>
  <c r="J37" i="2"/>
  <c r="J36" i="2"/>
  <c r="AY55" i="1"/>
  <c r="J35" i="2"/>
  <c r="AX55" i="1"/>
  <c r="BI657" i="2"/>
  <c r="BH657" i="2"/>
  <c r="BG657" i="2"/>
  <c r="BF657" i="2"/>
  <c r="T657" i="2"/>
  <c r="R657" i="2"/>
  <c r="P657" i="2"/>
  <c r="BK657" i="2"/>
  <c r="J657" i="2"/>
  <c r="BE657" i="2"/>
  <c r="BI656" i="2"/>
  <c r="BH656" i="2"/>
  <c r="BG656" i="2"/>
  <c r="BF656" i="2"/>
  <c r="T656" i="2"/>
  <c r="R656" i="2"/>
  <c r="P656" i="2"/>
  <c r="BK656" i="2"/>
  <c r="J656" i="2"/>
  <c r="BE656" i="2"/>
  <c r="BI653" i="2"/>
  <c r="BH653" i="2"/>
  <c r="BG653" i="2"/>
  <c r="BF653" i="2"/>
  <c r="T653" i="2"/>
  <c r="T652" i="2"/>
  <c r="R653" i="2"/>
  <c r="R652" i="2"/>
  <c r="P653" i="2"/>
  <c r="P652" i="2"/>
  <c r="BK653" i="2"/>
  <c r="BK652" i="2"/>
  <c r="J652" i="2" s="1"/>
  <c r="J86" i="2" s="1"/>
  <c r="J653" i="2"/>
  <c r="BE653" i="2" s="1"/>
  <c r="BI650" i="2"/>
  <c r="BH650" i="2"/>
  <c r="BG650" i="2"/>
  <c r="BF650" i="2"/>
  <c r="T650" i="2"/>
  <c r="R650" i="2"/>
  <c r="P650" i="2"/>
  <c r="BK650" i="2"/>
  <c r="J650" i="2"/>
  <c r="BE650" i="2"/>
  <c r="BI648" i="2"/>
  <c r="BH648" i="2"/>
  <c r="BG648" i="2"/>
  <c r="BF648" i="2"/>
  <c r="T648" i="2"/>
  <c r="T647" i="2"/>
  <c r="R648" i="2"/>
  <c r="R647" i="2"/>
  <c r="P648" i="2"/>
  <c r="P647" i="2"/>
  <c r="BK648" i="2"/>
  <c r="BK647" i="2"/>
  <c r="J647" i="2" s="1"/>
  <c r="J85" i="2" s="1"/>
  <c r="J648" i="2"/>
  <c r="BE648" i="2" s="1"/>
  <c r="BI598" i="2"/>
  <c r="BH598" i="2"/>
  <c r="BG598" i="2"/>
  <c r="BF598" i="2"/>
  <c r="T598" i="2"/>
  <c r="R598" i="2"/>
  <c r="P598" i="2"/>
  <c r="BK598" i="2"/>
  <c r="J598" i="2"/>
  <c r="BE598" i="2"/>
  <c r="BI583" i="2"/>
  <c r="BH583" i="2"/>
  <c r="BG583" i="2"/>
  <c r="BF583" i="2"/>
  <c r="T583" i="2"/>
  <c r="R583" i="2"/>
  <c r="P583" i="2"/>
  <c r="BK583" i="2"/>
  <c r="J583" i="2"/>
  <c r="BE583" i="2"/>
  <c r="BI582" i="2"/>
  <c r="BH582" i="2"/>
  <c r="BG582" i="2"/>
  <c r="BF582" i="2"/>
  <c r="T582" i="2"/>
  <c r="R582" i="2"/>
  <c r="P582" i="2"/>
  <c r="BK582" i="2"/>
  <c r="J582" i="2"/>
  <c r="BE582" i="2"/>
  <c r="BI580" i="2"/>
  <c r="BH580" i="2"/>
  <c r="BG580" i="2"/>
  <c r="BF580" i="2"/>
  <c r="T580" i="2"/>
  <c r="R580" i="2"/>
  <c r="P580" i="2"/>
  <c r="BK580" i="2"/>
  <c r="J580" i="2"/>
  <c r="BE580" i="2"/>
  <c r="BI579" i="2"/>
  <c r="BH579" i="2"/>
  <c r="BG579" i="2"/>
  <c r="BF579" i="2"/>
  <c r="T579" i="2"/>
  <c r="R579" i="2"/>
  <c r="P579" i="2"/>
  <c r="BK579" i="2"/>
  <c r="J579" i="2"/>
  <c r="BE579" i="2"/>
  <c r="BI577" i="2"/>
  <c r="BH577" i="2"/>
  <c r="BG577" i="2"/>
  <c r="BF577" i="2"/>
  <c r="T577" i="2"/>
  <c r="R577" i="2"/>
  <c r="P577" i="2"/>
  <c r="BK577" i="2"/>
  <c r="J577" i="2"/>
  <c r="BE577" i="2"/>
  <c r="BI575" i="2"/>
  <c r="BH575" i="2"/>
  <c r="BG575" i="2"/>
  <c r="BF575" i="2"/>
  <c r="T575" i="2"/>
  <c r="T574" i="2"/>
  <c r="R575" i="2"/>
  <c r="R574" i="2"/>
  <c r="P575" i="2"/>
  <c r="P574" i="2"/>
  <c r="BK575" i="2"/>
  <c r="BK574" i="2"/>
  <c r="J574" i="2" s="1"/>
  <c r="J84" i="2" s="1"/>
  <c r="J575" i="2"/>
  <c r="BE575" i="2" s="1"/>
  <c r="BI572" i="2"/>
  <c r="BH572" i="2"/>
  <c r="BG572" i="2"/>
  <c r="BF572" i="2"/>
  <c r="T572" i="2"/>
  <c r="R572" i="2"/>
  <c r="P572" i="2"/>
  <c r="BK572" i="2"/>
  <c r="J572" i="2"/>
  <c r="BE572" i="2"/>
  <c r="BI571" i="2"/>
  <c r="BH571" i="2"/>
  <c r="BG571" i="2"/>
  <c r="BF571" i="2"/>
  <c r="T571" i="2"/>
  <c r="R571" i="2"/>
  <c r="P571" i="2"/>
  <c r="BK571" i="2"/>
  <c r="J571" i="2"/>
  <c r="BE571" i="2"/>
  <c r="BI570" i="2"/>
  <c r="BH570" i="2"/>
  <c r="BG570" i="2"/>
  <c r="BF570" i="2"/>
  <c r="T570" i="2"/>
  <c r="R570" i="2"/>
  <c r="P570" i="2"/>
  <c r="BK570" i="2"/>
  <c r="J570" i="2"/>
  <c r="BE570" i="2"/>
  <c r="BI569" i="2"/>
  <c r="BH569" i="2"/>
  <c r="BG569" i="2"/>
  <c r="BF569" i="2"/>
  <c r="T569" i="2"/>
  <c r="R569" i="2"/>
  <c r="P569" i="2"/>
  <c r="BK569" i="2"/>
  <c r="J569" i="2"/>
  <c r="BE569" i="2"/>
  <c r="BI567" i="2"/>
  <c r="BH567" i="2"/>
  <c r="BG567" i="2"/>
  <c r="BF567" i="2"/>
  <c r="T567" i="2"/>
  <c r="R567" i="2"/>
  <c r="P567" i="2"/>
  <c r="BK567" i="2"/>
  <c r="J567" i="2"/>
  <c r="BE567" i="2"/>
  <c r="BI565" i="2"/>
  <c r="BH565" i="2"/>
  <c r="BG565" i="2"/>
  <c r="BF565" i="2"/>
  <c r="T565" i="2"/>
  <c r="T564" i="2"/>
  <c r="R565" i="2"/>
  <c r="R564" i="2"/>
  <c r="P565" i="2"/>
  <c r="P564" i="2"/>
  <c r="BK565" i="2"/>
  <c r="BK564" i="2"/>
  <c r="J564" i="2" s="1"/>
  <c r="J83" i="2" s="1"/>
  <c r="J565" i="2"/>
  <c r="BE565" i="2" s="1"/>
  <c r="BI563" i="2"/>
  <c r="BH563" i="2"/>
  <c r="BG563" i="2"/>
  <c r="BF563" i="2"/>
  <c r="T563" i="2"/>
  <c r="R563" i="2"/>
  <c r="P563" i="2"/>
  <c r="BK563" i="2"/>
  <c r="J563" i="2"/>
  <c r="BE563" i="2"/>
  <c r="BI560" i="2"/>
  <c r="BH560" i="2"/>
  <c r="BG560" i="2"/>
  <c r="BF560" i="2"/>
  <c r="T560" i="2"/>
  <c r="R560" i="2"/>
  <c r="P560" i="2"/>
  <c r="BK560" i="2"/>
  <c r="J560" i="2"/>
  <c r="BE560" i="2"/>
  <c r="BI559" i="2"/>
  <c r="BH559" i="2"/>
  <c r="BG559" i="2"/>
  <c r="BF559" i="2"/>
  <c r="T559" i="2"/>
  <c r="R559" i="2"/>
  <c r="P559" i="2"/>
  <c r="BK559" i="2"/>
  <c r="J559" i="2"/>
  <c r="BE559" i="2"/>
  <c r="BI557" i="2"/>
  <c r="BH557" i="2"/>
  <c r="BG557" i="2"/>
  <c r="BF557" i="2"/>
  <c r="T557" i="2"/>
  <c r="R557" i="2"/>
  <c r="P557" i="2"/>
  <c r="BK557" i="2"/>
  <c r="J557" i="2"/>
  <c r="BE557" i="2"/>
  <c r="BI555" i="2"/>
  <c r="BH555" i="2"/>
  <c r="BG555" i="2"/>
  <c r="BF555" i="2"/>
  <c r="T555" i="2"/>
  <c r="R555" i="2"/>
  <c r="P555" i="2"/>
  <c r="BK555" i="2"/>
  <c r="J555" i="2"/>
  <c r="BE555" i="2"/>
  <c r="BI553" i="2"/>
  <c r="BH553" i="2"/>
  <c r="BG553" i="2"/>
  <c r="BF553" i="2"/>
  <c r="T553" i="2"/>
  <c r="R553" i="2"/>
  <c r="P553" i="2"/>
  <c r="BK553" i="2"/>
  <c r="J553" i="2"/>
  <c r="BE553" i="2"/>
  <c r="BI549" i="2"/>
  <c r="BH549" i="2"/>
  <c r="BG549" i="2"/>
  <c r="BF549" i="2"/>
  <c r="T549" i="2"/>
  <c r="R549" i="2"/>
  <c r="P549" i="2"/>
  <c r="BK549" i="2"/>
  <c r="J549" i="2"/>
  <c r="BE549" i="2"/>
  <c r="BI545" i="2"/>
  <c r="BH545" i="2"/>
  <c r="BG545" i="2"/>
  <c r="BF545" i="2"/>
  <c r="T545" i="2"/>
  <c r="T544" i="2"/>
  <c r="R545" i="2"/>
  <c r="R544" i="2"/>
  <c r="P545" i="2"/>
  <c r="P544" i="2"/>
  <c r="BK545" i="2"/>
  <c r="BK544" i="2"/>
  <c r="J544" i="2" s="1"/>
  <c r="J82" i="2" s="1"/>
  <c r="J545" i="2"/>
  <c r="BE545" i="2" s="1"/>
  <c r="BI543" i="2"/>
  <c r="BH543" i="2"/>
  <c r="BG543" i="2"/>
  <c r="BF543" i="2"/>
  <c r="T543" i="2"/>
  <c r="R543" i="2"/>
  <c r="P543" i="2"/>
  <c r="BK543" i="2"/>
  <c r="J543" i="2"/>
  <c r="BE543" i="2"/>
  <c r="BI541" i="2"/>
  <c r="BH541" i="2"/>
  <c r="BG541" i="2"/>
  <c r="BF541" i="2"/>
  <c r="T541" i="2"/>
  <c r="R541" i="2"/>
  <c r="P541" i="2"/>
  <c r="BK541" i="2"/>
  <c r="J541" i="2"/>
  <c r="BE541" i="2"/>
  <c r="BI534" i="2"/>
  <c r="BH534" i="2"/>
  <c r="BG534" i="2"/>
  <c r="BF534" i="2"/>
  <c r="T534" i="2"/>
  <c r="T533" i="2"/>
  <c r="R534" i="2"/>
  <c r="R533" i="2"/>
  <c r="P534" i="2"/>
  <c r="P533" i="2"/>
  <c r="BK534" i="2"/>
  <c r="BK533" i="2"/>
  <c r="J533" i="2" s="1"/>
  <c r="J81" i="2" s="1"/>
  <c r="J534" i="2"/>
  <c r="BE534" i="2" s="1"/>
  <c r="BI532" i="2"/>
  <c r="BH532" i="2"/>
  <c r="BG532" i="2"/>
  <c r="BF532" i="2"/>
  <c r="T532" i="2"/>
  <c r="R532" i="2"/>
  <c r="P532" i="2"/>
  <c r="BK532" i="2"/>
  <c r="J532" i="2"/>
  <c r="BE532" i="2"/>
  <c r="BI530" i="2"/>
  <c r="BH530" i="2"/>
  <c r="BG530" i="2"/>
  <c r="BF530" i="2"/>
  <c r="T530" i="2"/>
  <c r="R530" i="2"/>
  <c r="P530" i="2"/>
  <c r="BK530" i="2"/>
  <c r="J530" i="2"/>
  <c r="BE530" i="2"/>
  <c r="BI522" i="2"/>
  <c r="BH522" i="2"/>
  <c r="BG522" i="2"/>
  <c r="BF522" i="2"/>
  <c r="T522" i="2"/>
  <c r="T521" i="2"/>
  <c r="R522" i="2"/>
  <c r="R521" i="2"/>
  <c r="P522" i="2"/>
  <c r="P521" i="2"/>
  <c r="BK522" i="2"/>
  <c r="BK521" i="2"/>
  <c r="J521" i="2" s="1"/>
  <c r="J80" i="2" s="1"/>
  <c r="J522" i="2"/>
  <c r="BE522" i="2" s="1"/>
  <c r="BI520" i="2"/>
  <c r="BH520" i="2"/>
  <c r="BG520" i="2"/>
  <c r="BF520" i="2"/>
  <c r="T520" i="2"/>
  <c r="R520" i="2"/>
  <c r="P520" i="2"/>
  <c r="BK520" i="2"/>
  <c r="J520" i="2"/>
  <c r="BE520" i="2"/>
  <c r="BI519" i="2"/>
  <c r="BH519" i="2"/>
  <c r="BG519" i="2"/>
  <c r="BF519" i="2"/>
  <c r="T519" i="2"/>
  <c r="R519" i="2"/>
  <c r="P519" i="2"/>
  <c r="BK519" i="2"/>
  <c r="J519" i="2"/>
  <c r="BE519" i="2"/>
  <c r="BI518" i="2"/>
  <c r="BH518" i="2"/>
  <c r="BG518" i="2"/>
  <c r="BF518" i="2"/>
  <c r="T518" i="2"/>
  <c r="R518" i="2"/>
  <c r="P518" i="2"/>
  <c r="BK518" i="2"/>
  <c r="J518" i="2"/>
  <c r="BE518" i="2"/>
  <c r="BI516" i="2"/>
  <c r="BH516" i="2"/>
  <c r="BG516" i="2"/>
  <c r="BF516" i="2"/>
  <c r="T516" i="2"/>
  <c r="R516" i="2"/>
  <c r="P516" i="2"/>
  <c r="BK516" i="2"/>
  <c r="J516" i="2"/>
  <c r="BE516" i="2"/>
  <c r="BI514" i="2"/>
  <c r="BH514" i="2"/>
  <c r="BG514" i="2"/>
  <c r="BF514" i="2"/>
  <c r="T514" i="2"/>
  <c r="R514" i="2"/>
  <c r="P514" i="2"/>
  <c r="BK514" i="2"/>
  <c r="J514" i="2"/>
  <c r="BE514" i="2"/>
  <c r="BI512" i="2"/>
  <c r="BH512" i="2"/>
  <c r="BG512" i="2"/>
  <c r="BF512" i="2"/>
  <c r="T512" i="2"/>
  <c r="R512" i="2"/>
  <c r="P512" i="2"/>
  <c r="BK512" i="2"/>
  <c r="J512" i="2"/>
  <c r="BE512" i="2"/>
  <c r="BI511" i="2"/>
  <c r="BH511" i="2"/>
  <c r="BG511" i="2"/>
  <c r="BF511" i="2"/>
  <c r="T511" i="2"/>
  <c r="R511" i="2"/>
  <c r="P511" i="2"/>
  <c r="BK511" i="2"/>
  <c r="J511" i="2"/>
  <c r="BE511" i="2"/>
  <c r="BI509" i="2"/>
  <c r="BH509" i="2"/>
  <c r="BG509" i="2"/>
  <c r="BF509" i="2"/>
  <c r="T509" i="2"/>
  <c r="R509" i="2"/>
  <c r="P509" i="2"/>
  <c r="BK509" i="2"/>
  <c r="J509" i="2"/>
  <c r="BE509" i="2"/>
  <c r="BI508" i="2"/>
  <c r="BH508" i="2"/>
  <c r="BG508" i="2"/>
  <c r="BF508" i="2"/>
  <c r="T508" i="2"/>
  <c r="R508" i="2"/>
  <c r="P508" i="2"/>
  <c r="BK508" i="2"/>
  <c r="J508" i="2"/>
  <c r="BE508" i="2"/>
  <c r="BI507" i="2"/>
  <c r="BH507" i="2"/>
  <c r="BG507" i="2"/>
  <c r="BF507" i="2"/>
  <c r="T507" i="2"/>
  <c r="R507" i="2"/>
  <c r="P507" i="2"/>
  <c r="BK507" i="2"/>
  <c r="J507" i="2"/>
  <c r="BE507" i="2"/>
  <c r="BI506" i="2"/>
  <c r="BH506" i="2"/>
  <c r="BG506" i="2"/>
  <c r="BF506" i="2"/>
  <c r="T506" i="2"/>
  <c r="R506" i="2"/>
  <c r="P506" i="2"/>
  <c r="BK506" i="2"/>
  <c r="J506" i="2"/>
  <c r="BE506" i="2"/>
  <c r="BI504" i="2"/>
  <c r="BH504" i="2"/>
  <c r="BG504" i="2"/>
  <c r="BF504" i="2"/>
  <c r="T504" i="2"/>
  <c r="R504" i="2"/>
  <c r="P504" i="2"/>
  <c r="BK504" i="2"/>
  <c r="J504" i="2"/>
  <c r="BE504" i="2"/>
  <c r="BI503" i="2"/>
  <c r="BH503" i="2"/>
  <c r="BG503" i="2"/>
  <c r="BF503" i="2"/>
  <c r="T503" i="2"/>
  <c r="R503" i="2"/>
  <c r="P503" i="2"/>
  <c r="BK503" i="2"/>
  <c r="J503" i="2"/>
  <c r="BE503" i="2"/>
  <c r="BI502" i="2"/>
  <c r="BH502" i="2"/>
  <c r="BG502" i="2"/>
  <c r="BF502" i="2"/>
  <c r="T502" i="2"/>
  <c r="R502" i="2"/>
  <c r="P502" i="2"/>
  <c r="BK502" i="2"/>
  <c r="J502" i="2"/>
  <c r="BE502" i="2"/>
  <c r="BI500" i="2"/>
  <c r="BH500" i="2"/>
  <c r="BG500" i="2"/>
  <c r="BF500" i="2"/>
  <c r="T500" i="2"/>
  <c r="R500" i="2"/>
  <c r="P500" i="2"/>
  <c r="BK500" i="2"/>
  <c r="J500" i="2"/>
  <c r="BE500" i="2"/>
  <c r="BI496" i="2"/>
  <c r="BH496" i="2"/>
  <c r="BG496" i="2"/>
  <c r="BF496" i="2"/>
  <c r="T496" i="2"/>
  <c r="R496" i="2"/>
  <c r="P496" i="2"/>
  <c r="BK496" i="2"/>
  <c r="BK494" i="2" s="1"/>
  <c r="J494" i="2" s="1"/>
  <c r="J79" i="2" s="1"/>
  <c r="J496" i="2"/>
  <c r="BE496" i="2"/>
  <c r="BI495" i="2"/>
  <c r="BH495" i="2"/>
  <c r="BG495" i="2"/>
  <c r="BF495" i="2"/>
  <c r="T495" i="2"/>
  <c r="T494" i="2"/>
  <c r="R495" i="2"/>
  <c r="R494" i="2"/>
  <c r="P495" i="2"/>
  <c r="P494" i="2"/>
  <c r="BK495" i="2"/>
  <c r="J495" i="2"/>
  <c r="BE495" i="2" s="1"/>
  <c r="BI493" i="2"/>
  <c r="BH493" i="2"/>
  <c r="BG493" i="2"/>
  <c r="BF493" i="2"/>
  <c r="T493" i="2"/>
  <c r="R493" i="2"/>
  <c r="P493" i="2"/>
  <c r="BK493" i="2"/>
  <c r="J493" i="2"/>
  <c r="BE493" i="2"/>
  <c r="BI492" i="2"/>
  <c r="BH492" i="2"/>
  <c r="BG492" i="2"/>
  <c r="BF492" i="2"/>
  <c r="T492" i="2"/>
  <c r="R492" i="2"/>
  <c r="P492" i="2"/>
  <c r="BK492" i="2"/>
  <c r="J492" i="2"/>
  <c r="BE492" i="2"/>
  <c r="BI491" i="2"/>
  <c r="BH491" i="2"/>
  <c r="BG491" i="2"/>
  <c r="BF491" i="2"/>
  <c r="T491" i="2"/>
  <c r="R491" i="2"/>
  <c r="P491" i="2"/>
  <c r="BK491" i="2"/>
  <c r="J491" i="2"/>
  <c r="BE491" i="2"/>
  <c r="BI490" i="2"/>
  <c r="BH490" i="2"/>
  <c r="BG490" i="2"/>
  <c r="BF490" i="2"/>
  <c r="T490" i="2"/>
  <c r="R490" i="2"/>
  <c r="P490" i="2"/>
  <c r="BK490" i="2"/>
  <c r="J490" i="2"/>
  <c r="BE490" i="2"/>
  <c r="BI489" i="2"/>
  <c r="BH489" i="2"/>
  <c r="BG489" i="2"/>
  <c r="BF489" i="2"/>
  <c r="T489" i="2"/>
  <c r="R489" i="2"/>
  <c r="P489" i="2"/>
  <c r="BK489" i="2"/>
  <c r="J489" i="2"/>
  <c r="BE489" i="2"/>
  <c r="BI488" i="2"/>
  <c r="BH488" i="2"/>
  <c r="BG488" i="2"/>
  <c r="BF488" i="2"/>
  <c r="T488" i="2"/>
  <c r="R488" i="2"/>
  <c r="P488" i="2"/>
  <c r="BK488" i="2"/>
  <c r="J488" i="2"/>
  <c r="BE488" i="2"/>
  <c r="BI487" i="2"/>
  <c r="BH487" i="2"/>
  <c r="BG487" i="2"/>
  <c r="BF487" i="2"/>
  <c r="T487" i="2"/>
  <c r="R487" i="2"/>
  <c r="P487" i="2"/>
  <c r="BK487" i="2"/>
  <c r="J487" i="2"/>
  <c r="BE487" i="2"/>
  <c r="BI486" i="2"/>
  <c r="BH486" i="2"/>
  <c r="BG486" i="2"/>
  <c r="BF486" i="2"/>
  <c r="T486" i="2"/>
  <c r="R486" i="2"/>
  <c r="P486" i="2"/>
  <c r="BK486" i="2"/>
  <c r="J486" i="2"/>
  <c r="BE486" i="2"/>
  <c r="BI484" i="2"/>
  <c r="BH484" i="2"/>
  <c r="BG484" i="2"/>
  <c r="BF484" i="2"/>
  <c r="T484" i="2"/>
  <c r="R484" i="2"/>
  <c r="P484" i="2"/>
  <c r="BK484" i="2"/>
  <c r="J484" i="2"/>
  <c r="BE484" i="2"/>
  <c r="BI483" i="2"/>
  <c r="BH483" i="2"/>
  <c r="BG483" i="2"/>
  <c r="BF483" i="2"/>
  <c r="T483" i="2"/>
  <c r="R483" i="2"/>
  <c r="P483" i="2"/>
  <c r="BK483" i="2"/>
  <c r="J483" i="2"/>
  <c r="BE483" i="2"/>
  <c r="BI482" i="2"/>
  <c r="BH482" i="2"/>
  <c r="BG482" i="2"/>
  <c r="BF482" i="2"/>
  <c r="T482" i="2"/>
  <c r="R482" i="2"/>
  <c r="P482" i="2"/>
  <c r="BK482" i="2"/>
  <c r="J482" i="2"/>
  <c r="BE482" i="2"/>
  <c r="BI481" i="2"/>
  <c r="BH481" i="2"/>
  <c r="BG481" i="2"/>
  <c r="BF481" i="2"/>
  <c r="T481" i="2"/>
  <c r="R481" i="2"/>
  <c r="P481" i="2"/>
  <c r="BK481" i="2"/>
  <c r="J481" i="2"/>
  <c r="BE481" i="2"/>
  <c r="BI480" i="2"/>
  <c r="BH480" i="2"/>
  <c r="BG480" i="2"/>
  <c r="BF480" i="2"/>
  <c r="T480" i="2"/>
  <c r="R480" i="2"/>
  <c r="P480" i="2"/>
  <c r="BK480" i="2"/>
  <c r="J480" i="2"/>
  <c r="BE480" i="2"/>
  <c r="BI479" i="2"/>
  <c r="BH479" i="2"/>
  <c r="BG479" i="2"/>
  <c r="BF479" i="2"/>
  <c r="T479" i="2"/>
  <c r="R479" i="2"/>
  <c r="P479" i="2"/>
  <c r="BK479" i="2"/>
  <c r="J479" i="2"/>
  <c r="BE479" i="2"/>
  <c r="BI478" i="2"/>
  <c r="BH478" i="2"/>
  <c r="BG478" i="2"/>
  <c r="BF478" i="2"/>
  <c r="T478" i="2"/>
  <c r="R478" i="2"/>
  <c r="P478" i="2"/>
  <c r="BK478" i="2"/>
  <c r="J478" i="2"/>
  <c r="BE478" i="2"/>
  <c r="BI474" i="2"/>
  <c r="BH474" i="2"/>
  <c r="BG474" i="2"/>
  <c r="BF474" i="2"/>
  <c r="T474" i="2"/>
  <c r="R474" i="2"/>
  <c r="P474" i="2"/>
  <c r="BK474" i="2"/>
  <c r="J474" i="2"/>
  <c r="BE474" i="2"/>
  <c r="BI472" i="2"/>
  <c r="BH472" i="2"/>
  <c r="BG472" i="2"/>
  <c r="BF472" i="2"/>
  <c r="T472" i="2"/>
  <c r="R472" i="2"/>
  <c r="P472" i="2"/>
  <c r="BK472" i="2"/>
  <c r="J472" i="2"/>
  <c r="BE472" i="2"/>
  <c r="BI470" i="2"/>
  <c r="BH470" i="2"/>
  <c r="BG470" i="2"/>
  <c r="BF470" i="2"/>
  <c r="T470" i="2"/>
  <c r="T469" i="2"/>
  <c r="R470" i="2"/>
  <c r="R469" i="2"/>
  <c r="P470" i="2"/>
  <c r="P469" i="2"/>
  <c r="BK470" i="2"/>
  <c r="BK469" i="2"/>
  <c r="J469" i="2" s="1"/>
  <c r="J78" i="2" s="1"/>
  <c r="J470" i="2"/>
  <c r="BE470" i="2" s="1"/>
  <c r="BI468" i="2"/>
  <c r="BH468" i="2"/>
  <c r="BG468" i="2"/>
  <c r="BF468" i="2"/>
  <c r="T468" i="2"/>
  <c r="R468" i="2"/>
  <c r="P468" i="2"/>
  <c r="BK468" i="2"/>
  <c r="J468" i="2"/>
  <c r="BE468" i="2"/>
  <c r="BI466" i="2"/>
  <c r="BH466" i="2"/>
  <c r="BG466" i="2"/>
  <c r="BF466" i="2"/>
  <c r="T466" i="2"/>
  <c r="R466" i="2"/>
  <c r="P466" i="2"/>
  <c r="BK466" i="2"/>
  <c r="J466" i="2"/>
  <c r="BE466" i="2"/>
  <c r="BI464" i="2"/>
  <c r="BH464" i="2"/>
  <c r="BG464" i="2"/>
  <c r="BF464" i="2"/>
  <c r="T464" i="2"/>
  <c r="R464" i="2"/>
  <c r="P464" i="2"/>
  <c r="BK464" i="2"/>
  <c r="J464" i="2"/>
  <c r="BE464" i="2"/>
  <c r="BI462" i="2"/>
  <c r="BH462" i="2"/>
  <c r="BG462" i="2"/>
  <c r="BF462" i="2"/>
  <c r="T462" i="2"/>
  <c r="R462" i="2"/>
  <c r="P462" i="2"/>
  <c r="BK462" i="2"/>
  <c r="J462" i="2"/>
  <c r="BE462" i="2"/>
  <c r="BI460" i="2"/>
  <c r="BH460" i="2"/>
  <c r="BG460" i="2"/>
  <c r="BF460" i="2"/>
  <c r="T460" i="2"/>
  <c r="R460" i="2"/>
  <c r="P460" i="2"/>
  <c r="BK460" i="2"/>
  <c r="J460" i="2"/>
  <c r="BE460" i="2"/>
  <c r="BI458" i="2"/>
  <c r="BH458" i="2"/>
  <c r="BG458" i="2"/>
  <c r="BF458" i="2"/>
  <c r="T458" i="2"/>
  <c r="R458" i="2"/>
  <c r="P458" i="2"/>
  <c r="BK458" i="2"/>
  <c r="J458" i="2"/>
  <c r="BE458" i="2"/>
  <c r="BI456" i="2"/>
  <c r="BH456" i="2"/>
  <c r="BG456" i="2"/>
  <c r="BF456" i="2"/>
  <c r="T456" i="2"/>
  <c r="R456" i="2"/>
  <c r="P456" i="2"/>
  <c r="BK456" i="2"/>
  <c r="BK453" i="2" s="1"/>
  <c r="J453" i="2" s="1"/>
  <c r="J77" i="2" s="1"/>
  <c r="J456" i="2"/>
  <c r="BE456" i="2"/>
  <c r="BI454" i="2"/>
  <c r="BH454" i="2"/>
  <c r="BG454" i="2"/>
  <c r="BF454" i="2"/>
  <c r="T454" i="2"/>
  <c r="T453" i="2"/>
  <c r="R454" i="2"/>
  <c r="R453" i="2"/>
  <c r="P454" i="2"/>
  <c r="P453" i="2"/>
  <c r="BK454" i="2"/>
  <c r="J454" i="2"/>
  <c r="BE454" i="2" s="1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BK447" i="2" s="1"/>
  <c r="J447" i="2" s="1"/>
  <c r="J76" i="2" s="1"/>
  <c r="J450" i="2"/>
  <c r="BE450" i="2"/>
  <c r="BI448" i="2"/>
  <c r="BH448" i="2"/>
  <c r="BG448" i="2"/>
  <c r="BF448" i="2"/>
  <c r="T448" i="2"/>
  <c r="T447" i="2"/>
  <c r="R448" i="2"/>
  <c r="R447" i="2"/>
  <c r="P448" i="2"/>
  <c r="P447" i="2"/>
  <c r="BK448" i="2"/>
  <c r="J448" i="2"/>
  <c r="BE448" i="2" s="1"/>
  <c r="BI446" i="2"/>
  <c r="BH446" i="2"/>
  <c r="BG446" i="2"/>
  <c r="BF446" i="2"/>
  <c r="T446" i="2"/>
  <c r="R446" i="2"/>
  <c r="P446" i="2"/>
  <c r="BK446" i="2"/>
  <c r="J446" i="2"/>
  <c r="BE446" i="2"/>
  <c r="BI441" i="2"/>
  <c r="BH441" i="2"/>
  <c r="BG441" i="2"/>
  <c r="BF441" i="2"/>
  <c r="T441" i="2"/>
  <c r="T440" i="2"/>
  <c r="R441" i="2"/>
  <c r="R440" i="2"/>
  <c r="P441" i="2"/>
  <c r="P440" i="2"/>
  <c r="BK441" i="2"/>
  <c r="BK440" i="2"/>
  <c r="J440" i="2" s="1"/>
  <c r="J75" i="2" s="1"/>
  <c r="J441" i="2"/>
  <c r="BE441" i="2" s="1"/>
  <c r="BI439" i="2"/>
  <c r="BH439" i="2"/>
  <c r="BG439" i="2"/>
  <c r="BF439" i="2"/>
  <c r="T439" i="2"/>
  <c r="R439" i="2"/>
  <c r="P439" i="2"/>
  <c r="BK439" i="2"/>
  <c r="J439" i="2"/>
  <c r="BE439" i="2"/>
  <c r="BI438" i="2"/>
  <c r="BH438" i="2"/>
  <c r="BG438" i="2"/>
  <c r="BF438" i="2"/>
  <c r="T438" i="2"/>
  <c r="R438" i="2"/>
  <c r="P438" i="2"/>
  <c r="BK438" i="2"/>
  <c r="J438" i="2"/>
  <c r="BE438" i="2"/>
  <c r="BI437" i="2"/>
  <c r="BH437" i="2"/>
  <c r="BG437" i="2"/>
  <c r="BF437" i="2"/>
  <c r="T437" i="2"/>
  <c r="R437" i="2"/>
  <c r="P437" i="2"/>
  <c r="BK437" i="2"/>
  <c r="J437" i="2"/>
  <c r="BE437" i="2"/>
  <c r="BI436" i="2"/>
  <c r="BH436" i="2"/>
  <c r="BG436" i="2"/>
  <c r="BF436" i="2"/>
  <c r="T436" i="2"/>
  <c r="R436" i="2"/>
  <c r="P436" i="2"/>
  <c r="BK436" i="2"/>
  <c r="J436" i="2"/>
  <c r="BE436" i="2"/>
  <c r="BI435" i="2"/>
  <c r="BH435" i="2"/>
  <c r="BG435" i="2"/>
  <c r="BF435" i="2"/>
  <c r="T435" i="2"/>
  <c r="R435" i="2"/>
  <c r="P435" i="2"/>
  <c r="BK435" i="2"/>
  <c r="J435" i="2"/>
  <c r="BE435" i="2"/>
  <c r="BI433" i="2"/>
  <c r="BH433" i="2"/>
  <c r="BG433" i="2"/>
  <c r="BF433" i="2"/>
  <c r="T433" i="2"/>
  <c r="R433" i="2"/>
  <c r="P433" i="2"/>
  <c r="BK433" i="2"/>
  <c r="J433" i="2"/>
  <c r="BE433" i="2"/>
  <c r="BI432" i="2"/>
  <c r="BH432" i="2"/>
  <c r="BG432" i="2"/>
  <c r="BF432" i="2"/>
  <c r="T432" i="2"/>
  <c r="R432" i="2"/>
  <c r="P432" i="2"/>
  <c r="BK432" i="2"/>
  <c r="J432" i="2"/>
  <c r="BE432" i="2"/>
  <c r="BI431" i="2"/>
  <c r="BH431" i="2"/>
  <c r="BG431" i="2"/>
  <c r="BF431" i="2"/>
  <c r="T431" i="2"/>
  <c r="R431" i="2"/>
  <c r="P431" i="2"/>
  <c r="BK431" i="2"/>
  <c r="J431" i="2"/>
  <c r="BE431" i="2"/>
  <c r="BI430" i="2"/>
  <c r="BH430" i="2"/>
  <c r="BG430" i="2"/>
  <c r="BF430" i="2"/>
  <c r="T430" i="2"/>
  <c r="T429" i="2"/>
  <c r="R430" i="2"/>
  <c r="R429" i="2"/>
  <c r="P430" i="2"/>
  <c r="P429" i="2"/>
  <c r="BK430" i="2"/>
  <c r="BK429" i="2"/>
  <c r="J429" i="2" s="1"/>
  <c r="J74" i="2" s="1"/>
  <c r="J430" i="2"/>
  <c r="BE430" i="2" s="1"/>
  <c r="BI428" i="2"/>
  <c r="BH428" i="2"/>
  <c r="BG428" i="2"/>
  <c r="BF428" i="2"/>
  <c r="T428" i="2"/>
  <c r="R428" i="2"/>
  <c r="P428" i="2"/>
  <c r="BK428" i="2"/>
  <c r="J428" i="2"/>
  <c r="BE428" i="2"/>
  <c r="BI427" i="2"/>
  <c r="BH427" i="2"/>
  <c r="BG427" i="2"/>
  <c r="BF427" i="2"/>
  <c r="T427" i="2"/>
  <c r="R427" i="2"/>
  <c r="P427" i="2"/>
  <c r="BK427" i="2"/>
  <c r="J427" i="2"/>
  <c r="BE427" i="2"/>
  <c r="BI426" i="2"/>
  <c r="BH426" i="2"/>
  <c r="BG426" i="2"/>
  <c r="BF426" i="2"/>
  <c r="T426" i="2"/>
  <c r="T425" i="2"/>
  <c r="R426" i="2"/>
  <c r="R425" i="2"/>
  <c r="P426" i="2"/>
  <c r="P425" i="2"/>
  <c r="BK426" i="2"/>
  <c r="BK425" i="2"/>
  <c r="J425" i="2" s="1"/>
  <c r="J73" i="2" s="1"/>
  <c r="J426" i="2"/>
  <c r="BE426" i="2" s="1"/>
  <c r="BI424" i="2"/>
  <c r="BH424" i="2"/>
  <c r="BG424" i="2"/>
  <c r="BF424" i="2"/>
  <c r="T424" i="2"/>
  <c r="T423" i="2"/>
  <c r="R424" i="2"/>
  <c r="R423" i="2"/>
  <c r="P424" i="2"/>
  <c r="P423" i="2"/>
  <c r="BK424" i="2"/>
  <c r="BK423" i="2"/>
  <c r="J423" i="2" s="1"/>
  <c r="J72" i="2" s="1"/>
  <c r="J424" i="2"/>
  <c r="BE424" i="2" s="1"/>
  <c r="BI422" i="2"/>
  <c r="BH422" i="2"/>
  <c r="BG422" i="2"/>
  <c r="BF422" i="2"/>
  <c r="T422" i="2"/>
  <c r="R422" i="2"/>
  <c r="P422" i="2"/>
  <c r="BK422" i="2"/>
  <c r="BK420" i="2" s="1"/>
  <c r="J420" i="2" s="1"/>
  <c r="J71" i="2" s="1"/>
  <c r="J422" i="2"/>
  <c r="BE422" i="2"/>
  <c r="BI421" i="2"/>
  <c r="BH421" i="2"/>
  <c r="BG421" i="2"/>
  <c r="BF421" i="2"/>
  <c r="T421" i="2"/>
  <c r="T420" i="2"/>
  <c r="R421" i="2"/>
  <c r="R420" i="2"/>
  <c r="P421" i="2"/>
  <c r="P420" i="2"/>
  <c r="BK421" i="2"/>
  <c r="J421" i="2"/>
  <c r="BE421" i="2" s="1"/>
  <c r="BI419" i="2"/>
  <c r="BH419" i="2"/>
  <c r="BG419" i="2"/>
  <c r="BF419" i="2"/>
  <c r="T419" i="2"/>
  <c r="R419" i="2"/>
  <c r="P419" i="2"/>
  <c r="BK419" i="2"/>
  <c r="J419" i="2"/>
  <c r="BE419" i="2"/>
  <c r="BI418" i="2"/>
  <c r="BH418" i="2"/>
  <c r="BG418" i="2"/>
  <c r="BF418" i="2"/>
  <c r="T418" i="2"/>
  <c r="R418" i="2"/>
  <c r="P418" i="2"/>
  <c r="BK418" i="2"/>
  <c r="J418" i="2"/>
  <c r="BE418" i="2"/>
  <c r="BI417" i="2"/>
  <c r="BH417" i="2"/>
  <c r="BG417" i="2"/>
  <c r="BF417" i="2"/>
  <c r="T417" i="2"/>
  <c r="R417" i="2"/>
  <c r="P417" i="2"/>
  <c r="BK417" i="2"/>
  <c r="J417" i="2"/>
  <c r="BE417" i="2"/>
  <c r="BI416" i="2"/>
  <c r="BH416" i="2"/>
  <c r="BG416" i="2"/>
  <c r="BF416" i="2"/>
  <c r="T416" i="2"/>
  <c r="R416" i="2"/>
  <c r="P416" i="2"/>
  <c r="BK416" i="2"/>
  <c r="J416" i="2"/>
  <c r="BE416" i="2"/>
  <c r="BI415" i="2"/>
  <c r="BH415" i="2"/>
  <c r="BG415" i="2"/>
  <c r="BF415" i="2"/>
  <c r="T415" i="2"/>
  <c r="R415" i="2"/>
  <c r="P415" i="2"/>
  <c r="BK415" i="2"/>
  <c r="J415" i="2"/>
  <c r="BE415" i="2"/>
  <c r="BI414" i="2"/>
  <c r="BH414" i="2"/>
  <c r="BG414" i="2"/>
  <c r="BF414" i="2"/>
  <c r="T414" i="2"/>
  <c r="R414" i="2"/>
  <c r="P414" i="2"/>
  <c r="BK414" i="2"/>
  <c r="J414" i="2"/>
  <c r="BE414" i="2"/>
  <c r="BI413" i="2"/>
  <c r="BH413" i="2"/>
  <c r="BG413" i="2"/>
  <c r="BF413" i="2"/>
  <c r="T413" i="2"/>
  <c r="R413" i="2"/>
  <c r="P413" i="2"/>
  <c r="BK413" i="2"/>
  <c r="J413" i="2"/>
  <c r="BE413" i="2"/>
  <c r="BI412" i="2"/>
  <c r="BH412" i="2"/>
  <c r="BG412" i="2"/>
  <c r="BF412" i="2"/>
  <c r="T412" i="2"/>
  <c r="R412" i="2"/>
  <c r="P412" i="2"/>
  <c r="BK412" i="2"/>
  <c r="J412" i="2"/>
  <c r="BE412" i="2"/>
  <c r="BI411" i="2"/>
  <c r="BH411" i="2"/>
  <c r="BG411" i="2"/>
  <c r="BF411" i="2"/>
  <c r="T411" i="2"/>
  <c r="R411" i="2"/>
  <c r="P411" i="2"/>
  <c r="BK411" i="2"/>
  <c r="J411" i="2"/>
  <c r="BE411" i="2"/>
  <c r="BI410" i="2"/>
  <c r="BH410" i="2"/>
  <c r="BG410" i="2"/>
  <c r="BF410" i="2"/>
  <c r="T410" i="2"/>
  <c r="R410" i="2"/>
  <c r="P410" i="2"/>
  <c r="BK410" i="2"/>
  <c r="J410" i="2"/>
  <c r="BE410" i="2"/>
  <c r="BI409" i="2"/>
  <c r="BH409" i="2"/>
  <c r="BG409" i="2"/>
  <c r="BF409" i="2"/>
  <c r="T409" i="2"/>
  <c r="R409" i="2"/>
  <c r="P409" i="2"/>
  <c r="BK409" i="2"/>
  <c r="J409" i="2"/>
  <c r="BE409" i="2"/>
  <c r="BI408" i="2"/>
  <c r="BH408" i="2"/>
  <c r="BG408" i="2"/>
  <c r="BF408" i="2"/>
  <c r="T408" i="2"/>
  <c r="R408" i="2"/>
  <c r="P408" i="2"/>
  <c r="BK408" i="2"/>
  <c r="J408" i="2"/>
  <c r="BE408" i="2"/>
  <c r="BI407" i="2"/>
  <c r="BH407" i="2"/>
  <c r="BG407" i="2"/>
  <c r="BF407" i="2"/>
  <c r="T407" i="2"/>
  <c r="R407" i="2"/>
  <c r="P407" i="2"/>
  <c r="BK407" i="2"/>
  <c r="J407" i="2"/>
  <c r="BE407" i="2"/>
  <c r="BI406" i="2"/>
  <c r="BH406" i="2"/>
  <c r="BG406" i="2"/>
  <c r="BF406" i="2"/>
  <c r="T406" i="2"/>
  <c r="R406" i="2"/>
  <c r="P406" i="2"/>
  <c r="BK406" i="2"/>
  <c r="J406" i="2"/>
  <c r="BE406" i="2"/>
  <c r="BI405" i="2"/>
  <c r="BH405" i="2"/>
  <c r="BG405" i="2"/>
  <c r="BF405" i="2"/>
  <c r="T405" i="2"/>
  <c r="R405" i="2"/>
  <c r="P405" i="2"/>
  <c r="BK405" i="2"/>
  <c r="J405" i="2"/>
  <c r="BE405" i="2"/>
  <c r="BI404" i="2"/>
  <c r="BH404" i="2"/>
  <c r="BG404" i="2"/>
  <c r="BF404" i="2"/>
  <c r="T404" i="2"/>
  <c r="R404" i="2"/>
  <c r="P404" i="2"/>
  <c r="BK404" i="2"/>
  <c r="J404" i="2"/>
  <c r="BE404" i="2"/>
  <c r="BI403" i="2"/>
  <c r="BH403" i="2"/>
  <c r="BG403" i="2"/>
  <c r="BF403" i="2"/>
  <c r="T403" i="2"/>
  <c r="R403" i="2"/>
  <c r="P403" i="2"/>
  <c r="BK403" i="2"/>
  <c r="J403" i="2"/>
  <c r="BE403" i="2"/>
  <c r="BI402" i="2"/>
  <c r="BH402" i="2"/>
  <c r="BG402" i="2"/>
  <c r="BF402" i="2"/>
  <c r="T402" i="2"/>
  <c r="T401" i="2"/>
  <c r="R402" i="2"/>
  <c r="R401" i="2"/>
  <c r="P402" i="2"/>
  <c r="P401" i="2"/>
  <c r="BK402" i="2"/>
  <c r="BK401" i="2"/>
  <c r="J401" i="2" s="1"/>
  <c r="J70" i="2" s="1"/>
  <c r="J402" i="2"/>
  <c r="BE402" i="2" s="1"/>
  <c r="BI400" i="2"/>
  <c r="BH400" i="2"/>
  <c r="BG400" i="2"/>
  <c r="BF400" i="2"/>
  <c r="T400" i="2"/>
  <c r="R400" i="2"/>
  <c r="P400" i="2"/>
  <c r="BK400" i="2"/>
  <c r="J400" i="2"/>
  <c r="BE400" i="2"/>
  <c r="BI399" i="2"/>
  <c r="BH399" i="2"/>
  <c r="BG399" i="2"/>
  <c r="BF399" i="2"/>
  <c r="T399" i="2"/>
  <c r="R399" i="2"/>
  <c r="P399" i="2"/>
  <c r="BK399" i="2"/>
  <c r="J399" i="2"/>
  <c r="BE399" i="2"/>
  <c r="BI398" i="2"/>
  <c r="BH398" i="2"/>
  <c r="BG398" i="2"/>
  <c r="BF398" i="2"/>
  <c r="T398" i="2"/>
  <c r="R398" i="2"/>
  <c r="P398" i="2"/>
  <c r="BK398" i="2"/>
  <c r="J398" i="2"/>
  <c r="BE398" i="2"/>
  <c r="BI397" i="2"/>
  <c r="BH397" i="2"/>
  <c r="BG397" i="2"/>
  <c r="BF397" i="2"/>
  <c r="T397" i="2"/>
  <c r="R397" i="2"/>
  <c r="P397" i="2"/>
  <c r="BK397" i="2"/>
  <c r="J397" i="2"/>
  <c r="BE397" i="2"/>
  <c r="BI396" i="2"/>
  <c r="BH396" i="2"/>
  <c r="BG396" i="2"/>
  <c r="BF396" i="2"/>
  <c r="T396" i="2"/>
  <c r="R396" i="2"/>
  <c r="P396" i="2"/>
  <c r="BK396" i="2"/>
  <c r="J396" i="2"/>
  <c r="BE396" i="2"/>
  <c r="BI395" i="2"/>
  <c r="BH395" i="2"/>
  <c r="BG395" i="2"/>
  <c r="BF395" i="2"/>
  <c r="T395" i="2"/>
  <c r="R395" i="2"/>
  <c r="P395" i="2"/>
  <c r="BK395" i="2"/>
  <c r="J395" i="2"/>
  <c r="BE395" i="2"/>
  <c r="BI394" i="2"/>
  <c r="BH394" i="2"/>
  <c r="BG394" i="2"/>
  <c r="BF394" i="2"/>
  <c r="T394" i="2"/>
  <c r="R394" i="2"/>
  <c r="P394" i="2"/>
  <c r="BK394" i="2"/>
  <c r="J394" i="2"/>
  <c r="BE394" i="2"/>
  <c r="BI393" i="2"/>
  <c r="BH393" i="2"/>
  <c r="BG393" i="2"/>
  <c r="BF393" i="2"/>
  <c r="T393" i="2"/>
  <c r="R393" i="2"/>
  <c r="P393" i="2"/>
  <c r="BK393" i="2"/>
  <c r="J393" i="2"/>
  <c r="BE393" i="2"/>
  <c r="BI392" i="2"/>
  <c r="BH392" i="2"/>
  <c r="BG392" i="2"/>
  <c r="BF392" i="2"/>
  <c r="T392" i="2"/>
  <c r="R392" i="2"/>
  <c r="P392" i="2"/>
  <c r="BK392" i="2"/>
  <c r="J392" i="2"/>
  <c r="BE392" i="2"/>
  <c r="BI391" i="2"/>
  <c r="BH391" i="2"/>
  <c r="BG391" i="2"/>
  <c r="BF391" i="2"/>
  <c r="T391" i="2"/>
  <c r="R391" i="2"/>
  <c r="P391" i="2"/>
  <c r="BK391" i="2"/>
  <c r="J391" i="2"/>
  <c r="BE391" i="2"/>
  <c r="BI390" i="2"/>
  <c r="BH390" i="2"/>
  <c r="BG390" i="2"/>
  <c r="BF390" i="2"/>
  <c r="T390" i="2"/>
  <c r="R390" i="2"/>
  <c r="P390" i="2"/>
  <c r="BK390" i="2"/>
  <c r="J390" i="2"/>
  <c r="BE390" i="2"/>
  <c r="BI389" i="2"/>
  <c r="BH389" i="2"/>
  <c r="BG389" i="2"/>
  <c r="BF389" i="2"/>
  <c r="T389" i="2"/>
  <c r="R389" i="2"/>
  <c r="P389" i="2"/>
  <c r="BK389" i="2"/>
  <c r="J389" i="2"/>
  <c r="BE389" i="2"/>
  <c r="BI386" i="2"/>
  <c r="BH386" i="2"/>
  <c r="BG386" i="2"/>
  <c r="BF386" i="2"/>
  <c r="T386" i="2"/>
  <c r="R386" i="2"/>
  <c r="P386" i="2"/>
  <c r="BK386" i="2"/>
  <c r="J386" i="2"/>
  <c r="BE386" i="2"/>
  <c r="BI385" i="2"/>
  <c r="BH385" i="2"/>
  <c r="BG385" i="2"/>
  <c r="BF385" i="2"/>
  <c r="T385" i="2"/>
  <c r="R385" i="2"/>
  <c r="P385" i="2"/>
  <c r="BK385" i="2"/>
  <c r="J385" i="2"/>
  <c r="BE385" i="2"/>
  <c r="BI382" i="2"/>
  <c r="BH382" i="2"/>
  <c r="BG382" i="2"/>
  <c r="BF382" i="2"/>
  <c r="T382" i="2"/>
  <c r="R382" i="2"/>
  <c r="P382" i="2"/>
  <c r="BK382" i="2"/>
  <c r="BK378" i="2" s="1"/>
  <c r="J378" i="2" s="1"/>
  <c r="J69" i="2" s="1"/>
  <c r="J382" i="2"/>
  <c r="BE382" i="2"/>
  <c r="BI379" i="2"/>
  <c r="BH379" i="2"/>
  <c r="BG379" i="2"/>
  <c r="BF379" i="2"/>
  <c r="T379" i="2"/>
  <c r="T378" i="2"/>
  <c r="R379" i="2"/>
  <c r="R378" i="2"/>
  <c r="P379" i="2"/>
  <c r="P378" i="2"/>
  <c r="BK379" i="2"/>
  <c r="J379" i="2"/>
  <c r="BE379" i="2" s="1"/>
  <c r="BI377" i="2"/>
  <c r="BH377" i="2"/>
  <c r="BG377" i="2"/>
  <c r="BF377" i="2"/>
  <c r="T377" i="2"/>
  <c r="R377" i="2"/>
  <c r="P377" i="2"/>
  <c r="BK377" i="2"/>
  <c r="J377" i="2"/>
  <c r="BE377" i="2"/>
  <c r="BI376" i="2"/>
  <c r="BH376" i="2"/>
  <c r="BG376" i="2"/>
  <c r="BF376" i="2"/>
  <c r="T376" i="2"/>
  <c r="R376" i="2"/>
  <c r="P376" i="2"/>
  <c r="BK376" i="2"/>
  <c r="J376" i="2"/>
  <c r="BE376" i="2"/>
  <c r="BI375" i="2"/>
  <c r="BH375" i="2"/>
  <c r="BG375" i="2"/>
  <c r="BF375" i="2"/>
  <c r="T375" i="2"/>
  <c r="R375" i="2"/>
  <c r="P375" i="2"/>
  <c r="BK375" i="2"/>
  <c r="J375" i="2"/>
  <c r="BE375" i="2"/>
  <c r="BI374" i="2"/>
  <c r="BH374" i="2"/>
  <c r="BG374" i="2"/>
  <c r="BF374" i="2"/>
  <c r="T374" i="2"/>
  <c r="R374" i="2"/>
  <c r="P374" i="2"/>
  <c r="BK374" i="2"/>
  <c r="J374" i="2"/>
  <c r="BE374" i="2"/>
  <c r="BI373" i="2"/>
  <c r="BH373" i="2"/>
  <c r="BG373" i="2"/>
  <c r="BF373" i="2"/>
  <c r="T373" i="2"/>
  <c r="R373" i="2"/>
  <c r="P373" i="2"/>
  <c r="BK373" i="2"/>
  <c r="J373" i="2"/>
  <c r="BE373" i="2"/>
  <c r="BI372" i="2"/>
  <c r="BH372" i="2"/>
  <c r="BG372" i="2"/>
  <c r="BF372" i="2"/>
  <c r="T372" i="2"/>
  <c r="R372" i="2"/>
  <c r="P372" i="2"/>
  <c r="BK372" i="2"/>
  <c r="J372" i="2"/>
  <c r="BE372" i="2"/>
  <c r="BI371" i="2"/>
  <c r="BH371" i="2"/>
  <c r="BG371" i="2"/>
  <c r="BF371" i="2"/>
  <c r="T371" i="2"/>
  <c r="R371" i="2"/>
  <c r="P371" i="2"/>
  <c r="BK371" i="2"/>
  <c r="J371" i="2"/>
  <c r="BE371" i="2"/>
  <c r="BI370" i="2"/>
  <c r="BH370" i="2"/>
  <c r="BG370" i="2"/>
  <c r="BF370" i="2"/>
  <c r="T370" i="2"/>
  <c r="R370" i="2"/>
  <c r="P370" i="2"/>
  <c r="BK370" i="2"/>
  <c r="J370" i="2"/>
  <c r="BE370" i="2"/>
  <c r="BI369" i="2"/>
  <c r="BH369" i="2"/>
  <c r="BG369" i="2"/>
  <c r="BF369" i="2"/>
  <c r="T369" i="2"/>
  <c r="R369" i="2"/>
  <c r="P369" i="2"/>
  <c r="BK369" i="2"/>
  <c r="J369" i="2"/>
  <c r="BE369" i="2"/>
  <c r="BI368" i="2"/>
  <c r="BH368" i="2"/>
  <c r="BG368" i="2"/>
  <c r="BF368" i="2"/>
  <c r="T368" i="2"/>
  <c r="R368" i="2"/>
  <c r="P368" i="2"/>
  <c r="BK368" i="2"/>
  <c r="J368" i="2"/>
  <c r="BE368" i="2"/>
  <c r="BI367" i="2"/>
  <c r="BH367" i="2"/>
  <c r="BG367" i="2"/>
  <c r="BF367" i="2"/>
  <c r="T367" i="2"/>
  <c r="R367" i="2"/>
  <c r="P367" i="2"/>
  <c r="BK367" i="2"/>
  <c r="J367" i="2"/>
  <c r="BE367" i="2"/>
  <c r="BI366" i="2"/>
  <c r="BH366" i="2"/>
  <c r="BG366" i="2"/>
  <c r="BF366" i="2"/>
  <c r="T366" i="2"/>
  <c r="R366" i="2"/>
  <c r="P366" i="2"/>
  <c r="BK366" i="2"/>
  <c r="J366" i="2"/>
  <c r="BE366" i="2"/>
  <c r="BI365" i="2"/>
  <c r="BH365" i="2"/>
  <c r="BG365" i="2"/>
  <c r="BF365" i="2"/>
  <c r="T365" i="2"/>
  <c r="R365" i="2"/>
  <c r="P365" i="2"/>
  <c r="BK365" i="2"/>
  <c r="J365" i="2"/>
  <c r="BE365" i="2"/>
  <c r="BI364" i="2"/>
  <c r="BH364" i="2"/>
  <c r="BG364" i="2"/>
  <c r="BF364" i="2"/>
  <c r="T364" i="2"/>
  <c r="R364" i="2"/>
  <c r="P364" i="2"/>
  <c r="BK364" i="2"/>
  <c r="J364" i="2"/>
  <c r="BE364" i="2"/>
  <c r="BI363" i="2"/>
  <c r="BH363" i="2"/>
  <c r="BG363" i="2"/>
  <c r="BF363" i="2"/>
  <c r="T363" i="2"/>
  <c r="R363" i="2"/>
  <c r="P363" i="2"/>
  <c r="BK363" i="2"/>
  <c r="J363" i="2"/>
  <c r="BE363" i="2"/>
  <c r="BI362" i="2"/>
  <c r="BH362" i="2"/>
  <c r="BG362" i="2"/>
  <c r="BF362" i="2"/>
  <c r="T362" i="2"/>
  <c r="T361" i="2"/>
  <c r="T360" i="2" s="1"/>
  <c r="R362" i="2"/>
  <c r="R361" i="2" s="1"/>
  <c r="R360" i="2" s="1"/>
  <c r="P362" i="2"/>
  <c r="P361" i="2"/>
  <c r="P360" i="2" s="1"/>
  <c r="BK362" i="2"/>
  <c r="BK361" i="2" s="1"/>
  <c r="J362" i="2"/>
  <c r="BE362" i="2"/>
  <c r="BI359" i="2"/>
  <c r="BH359" i="2"/>
  <c r="BG359" i="2"/>
  <c r="BF359" i="2"/>
  <c r="T359" i="2"/>
  <c r="T358" i="2"/>
  <c r="R359" i="2"/>
  <c r="R358" i="2"/>
  <c r="P359" i="2"/>
  <c r="P358" i="2"/>
  <c r="BK359" i="2"/>
  <c r="BK358" i="2"/>
  <c r="J358" i="2" s="1"/>
  <c r="J66" i="2" s="1"/>
  <c r="J359" i="2"/>
  <c r="BE359" i="2" s="1"/>
  <c r="BI357" i="2"/>
  <c r="BH357" i="2"/>
  <c r="BG357" i="2"/>
  <c r="BF357" i="2"/>
  <c r="T357" i="2"/>
  <c r="R357" i="2"/>
  <c r="P357" i="2"/>
  <c r="BK357" i="2"/>
  <c r="J357" i="2"/>
  <c r="BE357" i="2"/>
  <c r="BI356" i="2"/>
  <c r="BH356" i="2"/>
  <c r="BG356" i="2"/>
  <c r="BF356" i="2"/>
  <c r="T356" i="2"/>
  <c r="R356" i="2"/>
  <c r="P356" i="2"/>
  <c r="BK356" i="2"/>
  <c r="J356" i="2"/>
  <c r="BE356" i="2"/>
  <c r="BI354" i="2"/>
  <c r="BH354" i="2"/>
  <c r="BG354" i="2"/>
  <c r="BF354" i="2"/>
  <c r="T354" i="2"/>
  <c r="R354" i="2"/>
  <c r="P354" i="2"/>
  <c r="BK354" i="2"/>
  <c r="J354" i="2"/>
  <c r="BE354" i="2"/>
  <c r="BI353" i="2"/>
  <c r="BH353" i="2"/>
  <c r="BG353" i="2"/>
  <c r="BF353" i="2"/>
  <c r="T353" i="2"/>
  <c r="T352" i="2"/>
  <c r="R353" i="2"/>
  <c r="R352" i="2"/>
  <c r="P353" i="2"/>
  <c r="P352" i="2"/>
  <c r="BK353" i="2"/>
  <c r="BK352" i="2"/>
  <c r="J352" i="2" s="1"/>
  <c r="J65" i="2" s="1"/>
  <c r="J353" i="2"/>
  <c r="BE353" i="2" s="1"/>
  <c r="BI351" i="2"/>
  <c r="BH351" i="2"/>
  <c r="BG351" i="2"/>
  <c r="BF351" i="2"/>
  <c r="T351" i="2"/>
  <c r="R351" i="2"/>
  <c r="P351" i="2"/>
  <c r="BK351" i="2"/>
  <c r="J351" i="2"/>
  <c r="BE351" i="2"/>
  <c r="BI350" i="2"/>
  <c r="BH350" i="2"/>
  <c r="BG350" i="2"/>
  <c r="BF350" i="2"/>
  <c r="T350" i="2"/>
  <c r="R350" i="2"/>
  <c r="P350" i="2"/>
  <c r="BK350" i="2"/>
  <c r="J350" i="2"/>
  <c r="BE350" i="2"/>
  <c r="BI349" i="2"/>
  <c r="BH349" i="2"/>
  <c r="BG349" i="2"/>
  <c r="BF349" i="2"/>
  <c r="T349" i="2"/>
  <c r="R349" i="2"/>
  <c r="P349" i="2"/>
  <c r="BK349" i="2"/>
  <c r="J349" i="2"/>
  <c r="BE349" i="2"/>
  <c r="BI347" i="2"/>
  <c r="BH347" i="2"/>
  <c r="BG347" i="2"/>
  <c r="BF347" i="2"/>
  <c r="T347" i="2"/>
  <c r="R347" i="2"/>
  <c r="P347" i="2"/>
  <c r="BK347" i="2"/>
  <c r="J347" i="2"/>
  <c r="BE347" i="2"/>
  <c r="BI345" i="2"/>
  <c r="BH345" i="2"/>
  <c r="BG345" i="2"/>
  <c r="BF345" i="2"/>
  <c r="T345" i="2"/>
  <c r="R345" i="2"/>
  <c r="P345" i="2"/>
  <c r="BK345" i="2"/>
  <c r="J345" i="2"/>
  <c r="BE345" i="2"/>
  <c r="BI343" i="2"/>
  <c r="BH343" i="2"/>
  <c r="BG343" i="2"/>
  <c r="BF343" i="2"/>
  <c r="T343" i="2"/>
  <c r="R343" i="2"/>
  <c r="P343" i="2"/>
  <c r="BK343" i="2"/>
  <c r="J343" i="2"/>
  <c r="BE343" i="2"/>
  <c r="BI339" i="2"/>
  <c r="BH339" i="2"/>
  <c r="BG339" i="2"/>
  <c r="BF339" i="2"/>
  <c r="T339" i="2"/>
  <c r="R339" i="2"/>
  <c r="P339" i="2"/>
  <c r="BK339" i="2"/>
  <c r="J339" i="2"/>
  <c r="BE339" i="2"/>
  <c r="BI335" i="2"/>
  <c r="BH335" i="2"/>
  <c r="BG335" i="2"/>
  <c r="BF335" i="2"/>
  <c r="T335" i="2"/>
  <c r="R335" i="2"/>
  <c r="P335" i="2"/>
  <c r="BK335" i="2"/>
  <c r="J335" i="2"/>
  <c r="BE335" i="2"/>
  <c r="BI333" i="2"/>
  <c r="BH333" i="2"/>
  <c r="BG333" i="2"/>
  <c r="BF333" i="2"/>
  <c r="T333" i="2"/>
  <c r="R333" i="2"/>
  <c r="P333" i="2"/>
  <c r="BK333" i="2"/>
  <c r="J333" i="2"/>
  <c r="BE333" i="2"/>
  <c r="BI332" i="2"/>
  <c r="BH332" i="2"/>
  <c r="BG332" i="2"/>
  <c r="BF332" i="2"/>
  <c r="T332" i="2"/>
  <c r="R332" i="2"/>
  <c r="P332" i="2"/>
  <c r="BK332" i="2"/>
  <c r="J332" i="2"/>
  <c r="BE332" i="2"/>
  <c r="BI330" i="2"/>
  <c r="BH330" i="2"/>
  <c r="BG330" i="2"/>
  <c r="BF330" i="2"/>
  <c r="T330" i="2"/>
  <c r="R330" i="2"/>
  <c r="P330" i="2"/>
  <c r="BK330" i="2"/>
  <c r="J330" i="2"/>
  <c r="BE330" i="2"/>
  <c r="BI328" i="2"/>
  <c r="BH328" i="2"/>
  <c r="BG328" i="2"/>
  <c r="BF328" i="2"/>
  <c r="T328" i="2"/>
  <c r="R328" i="2"/>
  <c r="P328" i="2"/>
  <c r="BK328" i="2"/>
  <c r="J328" i="2"/>
  <c r="BE328" i="2"/>
  <c r="BI323" i="2"/>
  <c r="BH323" i="2"/>
  <c r="BG323" i="2"/>
  <c r="BF323" i="2"/>
  <c r="T323" i="2"/>
  <c r="R323" i="2"/>
  <c r="P323" i="2"/>
  <c r="BK323" i="2"/>
  <c r="J323" i="2"/>
  <c r="BE323" i="2"/>
  <c r="BI322" i="2"/>
  <c r="BH322" i="2"/>
  <c r="BG322" i="2"/>
  <c r="BF322" i="2"/>
  <c r="T322" i="2"/>
  <c r="R322" i="2"/>
  <c r="P322" i="2"/>
  <c r="BK322" i="2"/>
  <c r="J322" i="2"/>
  <c r="BE322" i="2"/>
  <c r="BI320" i="2"/>
  <c r="BH320" i="2"/>
  <c r="BG320" i="2"/>
  <c r="BF320" i="2"/>
  <c r="T320" i="2"/>
  <c r="R320" i="2"/>
  <c r="P320" i="2"/>
  <c r="BK320" i="2"/>
  <c r="J320" i="2"/>
  <c r="BE320" i="2"/>
  <c r="BI318" i="2"/>
  <c r="BH318" i="2"/>
  <c r="BG318" i="2"/>
  <c r="BF318" i="2"/>
  <c r="T318" i="2"/>
  <c r="R318" i="2"/>
  <c r="P318" i="2"/>
  <c r="BK318" i="2"/>
  <c r="J318" i="2"/>
  <c r="BE318" i="2"/>
  <c r="BI317" i="2"/>
  <c r="BH317" i="2"/>
  <c r="BG317" i="2"/>
  <c r="BF317" i="2"/>
  <c r="T317" i="2"/>
  <c r="R317" i="2"/>
  <c r="P317" i="2"/>
  <c r="BK317" i="2"/>
  <c r="J317" i="2"/>
  <c r="BE317" i="2"/>
  <c r="BI315" i="2"/>
  <c r="BH315" i="2"/>
  <c r="BG315" i="2"/>
  <c r="BF315" i="2"/>
  <c r="T315" i="2"/>
  <c r="R315" i="2"/>
  <c r="P315" i="2"/>
  <c r="BK315" i="2"/>
  <c r="J315" i="2"/>
  <c r="BE315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R312" i="2"/>
  <c r="P312" i="2"/>
  <c r="BK312" i="2"/>
  <c r="J312" i="2"/>
  <c r="BE312" i="2"/>
  <c r="BI310" i="2"/>
  <c r="BH310" i="2"/>
  <c r="BG310" i="2"/>
  <c r="BF310" i="2"/>
  <c r="T310" i="2"/>
  <c r="R310" i="2"/>
  <c r="P310" i="2"/>
  <c r="BK310" i="2"/>
  <c r="J310" i="2"/>
  <c r="BE310" i="2"/>
  <c r="BI309" i="2"/>
  <c r="BH309" i="2"/>
  <c r="BG309" i="2"/>
  <c r="BF309" i="2"/>
  <c r="T309" i="2"/>
  <c r="R309" i="2"/>
  <c r="P309" i="2"/>
  <c r="BK309" i="2"/>
  <c r="J309" i="2"/>
  <c r="BE309" i="2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R302" i="2" s="1"/>
  <c r="P305" i="2"/>
  <c r="BK305" i="2"/>
  <c r="J305" i="2"/>
  <c r="BE305" i="2"/>
  <c r="BI304" i="2"/>
  <c r="BH304" i="2"/>
  <c r="BG304" i="2"/>
  <c r="BF304" i="2"/>
  <c r="T304" i="2"/>
  <c r="R304" i="2"/>
  <c r="P304" i="2"/>
  <c r="BK304" i="2"/>
  <c r="BK302" i="2" s="1"/>
  <c r="J302" i="2" s="1"/>
  <c r="J64" i="2" s="1"/>
  <c r="J304" i="2"/>
  <c r="BE304" i="2"/>
  <c r="BI303" i="2"/>
  <c r="BH303" i="2"/>
  <c r="BG303" i="2"/>
  <c r="BF303" i="2"/>
  <c r="T303" i="2"/>
  <c r="T302" i="2"/>
  <c r="R303" i="2"/>
  <c r="P303" i="2"/>
  <c r="P302" i="2"/>
  <c r="BK303" i="2"/>
  <c r="J303" i="2"/>
  <c r="BE303" i="2" s="1"/>
  <c r="BI301" i="2"/>
  <c r="BH301" i="2"/>
  <c r="BG301" i="2"/>
  <c r="BF301" i="2"/>
  <c r="T301" i="2"/>
  <c r="R301" i="2"/>
  <c r="P301" i="2"/>
  <c r="BK301" i="2"/>
  <c r="J301" i="2"/>
  <c r="BE301" i="2"/>
  <c r="BI300" i="2"/>
  <c r="BH300" i="2"/>
  <c r="BG300" i="2"/>
  <c r="BF300" i="2"/>
  <c r="T300" i="2"/>
  <c r="R300" i="2"/>
  <c r="P300" i="2"/>
  <c r="BK300" i="2"/>
  <c r="J300" i="2"/>
  <c r="BE300" i="2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/>
  <c r="BI295" i="2"/>
  <c r="BH295" i="2"/>
  <c r="BG295" i="2"/>
  <c r="BF295" i="2"/>
  <c r="T295" i="2"/>
  <c r="R295" i="2"/>
  <c r="P295" i="2"/>
  <c r="BK295" i="2"/>
  <c r="J295" i="2"/>
  <c r="BE295" i="2"/>
  <c r="BI293" i="2"/>
  <c r="BH293" i="2"/>
  <c r="BG293" i="2"/>
  <c r="BF293" i="2"/>
  <c r="T293" i="2"/>
  <c r="R293" i="2"/>
  <c r="P293" i="2"/>
  <c r="BK293" i="2"/>
  <c r="J293" i="2"/>
  <c r="BE293" i="2"/>
  <c r="BI292" i="2"/>
  <c r="BH292" i="2"/>
  <c r="BG292" i="2"/>
  <c r="BF292" i="2"/>
  <c r="T292" i="2"/>
  <c r="R292" i="2"/>
  <c r="P292" i="2"/>
  <c r="BK292" i="2"/>
  <c r="J292" i="2"/>
  <c r="BE292" i="2"/>
  <c r="BI290" i="2"/>
  <c r="BH290" i="2"/>
  <c r="BG290" i="2"/>
  <c r="BF290" i="2"/>
  <c r="T290" i="2"/>
  <c r="R290" i="2"/>
  <c r="P290" i="2"/>
  <c r="BK290" i="2"/>
  <c r="J290" i="2"/>
  <c r="BE290" i="2"/>
  <c r="BI267" i="2"/>
  <c r="BH267" i="2"/>
  <c r="BG267" i="2"/>
  <c r="BF267" i="2"/>
  <c r="T267" i="2"/>
  <c r="R267" i="2"/>
  <c r="P267" i="2"/>
  <c r="BK267" i="2"/>
  <c r="J267" i="2"/>
  <c r="BE267" i="2"/>
  <c r="BI265" i="2"/>
  <c r="BH265" i="2"/>
  <c r="BG265" i="2"/>
  <c r="BF265" i="2"/>
  <c r="T265" i="2"/>
  <c r="R265" i="2"/>
  <c r="P265" i="2"/>
  <c r="BK265" i="2"/>
  <c r="J265" i="2"/>
  <c r="BE265" i="2"/>
  <c r="BI246" i="2"/>
  <c r="BH246" i="2"/>
  <c r="BG246" i="2"/>
  <c r="BF246" i="2"/>
  <c r="T246" i="2"/>
  <c r="R246" i="2"/>
  <c r="P246" i="2"/>
  <c r="BK246" i="2"/>
  <c r="J246" i="2"/>
  <c r="BE246" i="2"/>
  <c r="BI223" i="2"/>
  <c r="BH223" i="2"/>
  <c r="BG223" i="2"/>
  <c r="BF223" i="2"/>
  <c r="T223" i="2"/>
  <c r="R223" i="2"/>
  <c r="P223" i="2"/>
  <c r="BK223" i="2"/>
  <c r="J223" i="2"/>
  <c r="BE223" i="2"/>
  <c r="BI200" i="2"/>
  <c r="BH200" i="2"/>
  <c r="BG200" i="2"/>
  <c r="BF200" i="2"/>
  <c r="T200" i="2"/>
  <c r="R200" i="2"/>
  <c r="P200" i="2"/>
  <c r="BK200" i="2"/>
  <c r="J200" i="2"/>
  <c r="BE200" i="2"/>
  <c r="BI177" i="2"/>
  <c r="BH177" i="2"/>
  <c r="BG177" i="2"/>
  <c r="BF177" i="2"/>
  <c r="T177" i="2"/>
  <c r="R177" i="2"/>
  <c r="P177" i="2"/>
  <c r="BK177" i="2"/>
  <c r="J177" i="2"/>
  <c r="BE177" i="2"/>
  <c r="BI154" i="2"/>
  <c r="BH154" i="2"/>
  <c r="BG154" i="2"/>
  <c r="BF154" i="2"/>
  <c r="T154" i="2"/>
  <c r="R154" i="2"/>
  <c r="P154" i="2"/>
  <c r="BK154" i="2"/>
  <c r="J154" i="2"/>
  <c r="BE154" i="2"/>
  <c r="BI152" i="2"/>
  <c r="BH152" i="2"/>
  <c r="BG152" i="2"/>
  <c r="BF152" i="2"/>
  <c r="T152" i="2"/>
  <c r="R152" i="2"/>
  <c r="P152" i="2"/>
  <c r="BK152" i="2"/>
  <c r="J152" i="2"/>
  <c r="BE152" i="2"/>
  <c r="BI151" i="2"/>
  <c r="BH151" i="2"/>
  <c r="BG151" i="2"/>
  <c r="BF151" i="2"/>
  <c r="T151" i="2"/>
  <c r="R151" i="2"/>
  <c r="P151" i="2"/>
  <c r="BK151" i="2"/>
  <c r="J151" i="2"/>
  <c r="BE151" i="2"/>
  <c r="BI147" i="2"/>
  <c r="BH147" i="2"/>
  <c r="BG147" i="2"/>
  <c r="BF147" i="2"/>
  <c r="T147" i="2"/>
  <c r="R147" i="2"/>
  <c r="P147" i="2"/>
  <c r="BK147" i="2"/>
  <c r="J147" i="2"/>
  <c r="BE147" i="2"/>
  <c r="BI140" i="2"/>
  <c r="BH140" i="2"/>
  <c r="BG140" i="2"/>
  <c r="BF140" i="2"/>
  <c r="T140" i="2"/>
  <c r="R140" i="2"/>
  <c r="R128" i="2" s="1"/>
  <c r="P140" i="2"/>
  <c r="BK140" i="2"/>
  <c r="J140" i="2"/>
  <c r="BE140" i="2"/>
  <c r="BI133" i="2"/>
  <c r="BH133" i="2"/>
  <c r="BG133" i="2"/>
  <c r="BF133" i="2"/>
  <c r="T133" i="2"/>
  <c r="R133" i="2"/>
  <c r="P133" i="2"/>
  <c r="BK133" i="2"/>
  <c r="BK128" i="2" s="1"/>
  <c r="J128" i="2" s="1"/>
  <c r="J63" i="2" s="1"/>
  <c r="J133" i="2"/>
  <c r="BE133" i="2"/>
  <c r="BI129" i="2"/>
  <c r="BH129" i="2"/>
  <c r="BG129" i="2"/>
  <c r="BF129" i="2"/>
  <c r="T129" i="2"/>
  <c r="T128" i="2"/>
  <c r="R129" i="2"/>
  <c r="P129" i="2"/>
  <c r="P128" i="2"/>
  <c r="BK129" i="2"/>
  <c r="J129" i="2"/>
  <c r="BE129" i="2" s="1"/>
  <c r="BI127" i="2"/>
  <c r="BH127" i="2"/>
  <c r="BG127" i="2"/>
  <c r="BF127" i="2"/>
  <c r="T127" i="2"/>
  <c r="R127" i="2"/>
  <c r="P127" i="2"/>
  <c r="BK127" i="2"/>
  <c r="J127" i="2"/>
  <c r="BE127" i="2"/>
  <c r="BI126" i="2"/>
  <c r="BH126" i="2"/>
  <c r="BG126" i="2"/>
  <c r="BF126" i="2"/>
  <c r="T126" i="2"/>
  <c r="R126" i="2"/>
  <c r="P126" i="2"/>
  <c r="BK126" i="2"/>
  <c r="J126" i="2"/>
  <c r="BE126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P120" i="2"/>
  <c r="BK120" i="2"/>
  <c r="J120" i="2"/>
  <c r="BE120" i="2"/>
  <c r="BI119" i="2"/>
  <c r="BH119" i="2"/>
  <c r="BG119" i="2"/>
  <c r="BF119" i="2"/>
  <c r="T119" i="2"/>
  <c r="R119" i="2"/>
  <c r="P119" i="2"/>
  <c r="BK119" i="2"/>
  <c r="J119" i="2"/>
  <c r="BE119" i="2"/>
  <c r="BI117" i="2"/>
  <c r="BH117" i="2"/>
  <c r="BG117" i="2"/>
  <c r="BF117" i="2"/>
  <c r="T117" i="2"/>
  <c r="R117" i="2"/>
  <c r="P117" i="2"/>
  <c r="BK117" i="2"/>
  <c r="J117" i="2"/>
  <c r="BE117" i="2"/>
  <c r="BI116" i="2"/>
  <c r="BH116" i="2"/>
  <c r="BG116" i="2"/>
  <c r="BF116" i="2"/>
  <c r="T116" i="2"/>
  <c r="R116" i="2"/>
  <c r="P116" i="2"/>
  <c r="BK116" i="2"/>
  <c r="J116" i="2"/>
  <c r="BE116" i="2"/>
  <c r="BI114" i="2"/>
  <c r="BH114" i="2"/>
  <c r="BG114" i="2"/>
  <c r="BF114" i="2"/>
  <c r="T114" i="2"/>
  <c r="T113" i="2"/>
  <c r="R114" i="2"/>
  <c r="R113" i="2"/>
  <c r="P114" i="2"/>
  <c r="P113" i="2"/>
  <c r="BK114" i="2"/>
  <c r="BK113" i="2"/>
  <c r="J113" i="2" s="1"/>
  <c r="J114" i="2"/>
  <c r="BE114" i="2" s="1"/>
  <c r="F33" i="2" s="1"/>
  <c r="AZ55" i="1" s="1"/>
  <c r="J62" i="2"/>
  <c r="BI109" i="2"/>
  <c r="F37" i="2"/>
  <c r="BD55" i="1" s="1"/>
  <c r="BD54" i="1" s="1"/>
  <c r="BH109" i="2"/>
  <c r="F36" i="2" s="1"/>
  <c r="BC55" i="1" s="1"/>
  <c r="BC54" i="1" s="1"/>
  <c r="AY54" i="1" s="1"/>
  <c r="BG109" i="2"/>
  <c r="F35" i="2"/>
  <c r="BB55" i="1" s="1"/>
  <c r="BF109" i="2"/>
  <c r="J34" i="2" s="1"/>
  <c r="AW55" i="1"/>
  <c r="T109" i="2"/>
  <c r="T108" i="2"/>
  <c r="T107" i="2" s="1"/>
  <c r="T106" i="2" s="1"/>
  <c r="R109" i="2"/>
  <c r="R108" i="2"/>
  <c r="R107" i="2" s="1"/>
  <c r="R106" i="2" s="1"/>
  <c r="P109" i="2"/>
  <c r="P108" i="2"/>
  <c r="P107" i="2" s="1"/>
  <c r="P106" i="2" s="1"/>
  <c r="AU55" i="1" s="1"/>
  <c r="BK109" i="2"/>
  <c r="BK108" i="2" s="1"/>
  <c r="J109" i="2"/>
  <c r="BE109" i="2" s="1"/>
  <c r="J33" i="2"/>
  <c r="AV55" i="1" s="1"/>
  <c r="AT55" i="1" s="1"/>
  <c r="F100" i="2"/>
  <c r="E98" i="2"/>
  <c r="F52" i="2"/>
  <c r="E50" i="2"/>
  <c r="J24" i="2"/>
  <c r="E24" i="2"/>
  <c r="J103" i="2" s="1"/>
  <c r="J55" i="2"/>
  <c r="J23" i="2"/>
  <c r="J21" i="2"/>
  <c r="E21" i="2"/>
  <c r="J54" i="2" s="1"/>
  <c r="J102" i="2"/>
  <c r="J20" i="2"/>
  <c r="J18" i="2"/>
  <c r="E18" i="2"/>
  <c r="F103" i="2" s="1"/>
  <c r="F55" i="2"/>
  <c r="J17" i="2"/>
  <c r="J15" i="2"/>
  <c r="E15" i="2"/>
  <c r="F102" i="2"/>
  <c r="F54" i="2"/>
  <c r="J14" i="2"/>
  <c r="J12" i="2"/>
  <c r="J52" i="2" s="1"/>
  <c r="J100" i="2"/>
  <c r="E7" i="2"/>
  <c r="E96" i="2" s="1"/>
  <c r="W33" i="1"/>
  <c r="AS54" i="1"/>
  <c r="L50" i="1"/>
  <c r="AM50" i="1"/>
  <c r="AM49" i="1"/>
  <c r="L49" i="1"/>
  <c r="AM47" i="1"/>
  <c r="L47" i="1"/>
  <c r="L45" i="1"/>
  <c r="L44" i="1"/>
  <c r="J52" i="4" l="1"/>
  <c r="J52" i="3"/>
  <c r="BK85" i="3"/>
  <c r="J86" i="3"/>
  <c r="J61" i="3" s="1"/>
  <c r="J33" i="4"/>
  <c r="AV57" i="1" s="1"/>
  <c r="F33" i="4"/>
  <c r="AZ57" i="1" s="1"/>
  <c r="W32" i="1"/>
  <c r="BK107" i="2"/>
  <c r="J108" i="2"/>
  <c r="J61" i="2" s="1"/>
  <c r="J361" i="2"/>
  <c r="J68" i="2" s="1"/>
  <c r="BK360" i="2"/>
  <c r="J360" i="2" s="1"/>
  <c r="J67" i="2" s="1"/>
  <c r="P84" i="3"/>
  <c r="AU56" i="1" s="1"/>
  <c r="T84" i="3"/>
  <c r="BB54" i="1"/>
  <c r="AU54" i="1"/>
  <c r="E48" i="2"/>
  <c r="J33" i="3"/>
  <c r="AV56" i="1" s="1"/>
  <c r="AT56" i="1" s="1"/>
  <c r="F33" i="3"/>
  <c r="AZ56" i="1" s="1"/>
  <c r="AZ54" i="1" s="1"/>
  <c r="R84" i="3"/>
  <c r="BK92" i="3"/>
  <c r="J92" i="3" s="1"/>
  <c r="J62" i="3" s="1"/>
  <c r="J93" i="3"/>
  <c r="J63" i="3" s="1"/>
  <c r="J54" i="4"/>
  <c r="BK85" i="4"/>
  <c r="J34" i="4"/>
  <c r="AW57" i="1" s="1"/>
  <c r="F34" i="2"/>
  <c r="BA55" i="1" s="1"/>
  <c r="F34" i="3"/>
  <c r="BA56" i="1" s="1"/>
  <c r="J55" i="4"/>
  <c r="AV54" i="1" l="1"/>
  <c r="W29" i="1"/>
  <c r="J85" i="4"/>
  <c r="J60" i="4" s="1"/>
  <c r="BK84" i="4"/>
  <c r="J84" i="4" s="1"/>
  <c r="W31" i="1"/>
  <c r="AX54" i="1"/>
  <c r="BA54" i="1"/>
  <c r="AT57" i="1"/>
  <c r="J85" i="3"/>
  <c r="J60" i="3" s="1"/>
  <c r="BK84" i="3"/>
  <c r="J84" i="3" s="1"/>
  <c r="BK106" i="2"/>
  <c r="J106" i="2" s="1"/>
  <c r="J107" i="2"/>
  <c r="J60" i="2" s="1"/>
  <c r="J59" i="2" l="1"/>
  <c r="J30" i="2"/>
  <c r="J59" i="3"/>
  <c r="J30" i="3"/>
  <c r="AK29" i="1"/>
  <c r="AT54" i="1"/>
  <c r="J30" i="4"/>
  <c r="J59" i="4"/>
  <c r="AW54" i="1"/>
  <c r="AK30" i="1" s="1"/>
  <c r="W30" i="1"/>
  <c r="AG57" i="1" l="1"/>
  <c r="AN57" i="1" s="1"/>
  <c r="J39" i="4"/>
  <c r="AG55" i="1"/>
  <c r="J39" i="2"/>
  <c r="J39" i="3"/>
  <c r="AG56" i="1"/>
  <c r="AN56" i="1" s="1"/>
  <c r="AN55" i="1" l="1"/>
  <c r="AG54" i="1"/>
  <c r="AK26" i="1" l="1"/>
  <c r="AK35" i="1" s="1"/>
  <c r="AN54" i="1"/>
</calcChain>
</file>

<file path=xl/sharedStrings.xml><?xml version="1.0" encoding="utf-8"?>
<sst xmlns="http://schemas.openxmlformats.org/spreadsheetml/2006/main" count="9008" uniqueCount="1771">
  <si>
    <t>Export Komplet</t>
  </si>
  <si>
    <t>VZ</t>
  </si>
  <si>
    <t>2.0</t>
  </si>
  <si>
    <t>ZAMOK</t>
  </si>
  <si>
    <t>False</t>
  </si>
  <si>
    <t>{4f20a12b-87de-426c-84c7-78ba3f509337}</t>
  </si>
  <si>
    <t>0,01</t>
  </si>
  <si>
    <t>21</t>
  </si>
  <si>
    <t>15</t>
  </si>
  <si>
    <t>REKAPITULACE ZAKÁZKY</t>
  </si>
  <si>
    <t>v ---  níže se nacházejí doplnkové a pomocné údaje k sestavám  --- v</t>
  </si>
  <si>
    <t>Návod na vyplnění</t>
  </si>
  <si>
    <t>0,001</t>
  </si>
  <si>
    <t>Kód:</t>
  </si>
  <si>
    <t>1907-3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</si>
  <si>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</si>
  <si>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</si>
  <si>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Oprava budovy RZZ Kunovice - Loučka</t>
  </si>
  <si>
    <t>KSO:</t>
  </si>
  <si>
    <t/>
  </si>
  <si>
    <t>CC-CZ:</t>
  </si>
  <si>
    <t>Místo:</t>
  </si>
  <si>
    <t xml:space="preserve"> </t>
  </si>
  <si>
    <t>Datum: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</si>
  <si>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</si>
  <si>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</si>
  <si>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</si>
  <si>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</si>
  <si>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</si>
  <si>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</si>
  <si>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</si>
  <si>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</si>
  <si>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</si>
  <si>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</si>
  <si>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</si>
  <si>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</si>
  <si>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</si>
  <si>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</si>
  <si>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</si>
  <si>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</si>
  <si>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</si>
  <si>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</si>
  <si>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</si>
  <si>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</si>
  <si>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</si>
  <si>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</si>
  <si>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</si>
  <si>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</si>
  <si>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</si>
  <si>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</si>
  <si>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</si>
  <si>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</si>
  <si>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</si>
  <si>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</si>
  <si>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</si>
  <si>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</si>
  <si>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</si>
  <si>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</si>
  <si>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</si>
  <si>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</si>
  <si>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</si>
  <si>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</si>
  <si>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</si>
  <si>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</si>
  <si>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</si>
  <si>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</si>
  <si>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</si>
  <si>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</si>
  <si>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</si>
  <si>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</si>
  <si>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</si>
  <si>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</si>
  <si>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</si>
  <si>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</si>
  <si>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stavební část</t>
  </si>
  <si>
    <t>STA</t>
  </si>
  <si>
    <t>1</t>
  </si>
  <si>
    <t>{ee6d1c4a-77f4-4bd5-9803-78e70a87159c}</t>
  </si>
  <si>
    <t>2</t>
  </si>
  <si>
    <t>SO02</t>
  </si>
  <si>
    <t>Oprava elektroinstalace</t>
  </si>
  <si>
    <t>{0d39eae9-8829-408b-a911-2a7ebffa3239}</t>
  </si>
  <si>
    <t>812 51</t>
  </si>
  <si>
    <t>VRN</t>
  </si>
  <si>
    <t>Vedlejší rozpočtové náklady</t>
  </si>
  <si>
    <t>{76ec6977-2fc7-4c12-b9af-59cfd10a5ee5}</t>
  </si>
  <si>
    <t>KRYCÍ LIST SOUPISU PRACÍ</t>
  </si>
  <si>
    <t>Objekt:</t>
  </si>
  <si>
    <t>SO 01 -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</si>
  <si>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</si>
  <si>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</si>
  <si>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</si>
  <si>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</si>
  <si>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</si>
  <si>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</si>
  <si>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</si>
  <si>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</si>
  <si>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</si>
  <si>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</si>
  <si>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</si>
  <si>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</si>
  <si>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</si>
  <si>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</si>
  <si>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</si>
  <si>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</si>
  <si>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</si>
  <si>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</si>
  <si>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</si>
  <si>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</si>
  <si>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</si>
  <si>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</si>
  <si>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</si>
  <si>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</si>
  <si>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</si>
  <si>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</si>
  <si>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</si>
  <si>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</si>
  <si>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</si>
  <si>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</si>
  <si>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</si>
  <si>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</si>
  <si>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</si>
  <si>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</si>
  <si>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</si>
  <si>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</si>
  <si>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</si>
  <si>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</si>
  <si>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</si>
  <si>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</si>
  <si>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</si>
  <si>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</si>
  <si>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</si>
  <si>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</si>
  <si>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</si>
  <si>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</si>
  <si>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</si>
  <si>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</si>
  <si>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</si>
  <si>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132212101</t>
  </si>
  <si>
    <t>Hloubení zapažených i nezapažených rýh šířky do 600 mm ručním nebo pneumatickým nářadím s urovnáním dna do předepsaného profilu a spádu v horninách tř. 3 soudržných</t>
  </si>
  <si>
    <t>m3</t>
  </si>
  <si>
    <t>CS ÚRS 2019 02</t>
  </si>
  <si>
    <t>4</t>
  </si>
  <si>
    <t>1426264485</t>
  </si>
  <si>
    <t>VV</t>
  </si>
  <si>
    <t>"kanál" 0,6*0,4*3,7</t>
  </si>
  <si>
    <t>06*0,3*1,8</t>
  </si>
  <si>
    <t>Součet</t>
  </si>
  <si>
    <t>3</t>
  </si>
  <si>
    <t>Svislé a kompletní konstrukce</t>
  </si>
  <si>
    <t>317941121</t>
  </si>
  <si>
    <t>Osazování ocelových válcovaných nosníků na zdivu I nebo IE nebo U nebo UE nebo L do č. 12 nebo výšky do 120 mm</t>
  </si>
  <si>
    <t>t</t>
  </si>
  <si>
    <t>-1620159274</t>
  </si>
  <si>
    <t>8*0,01954</t>
  </si>
  <si>
    <t>M</t>
  </si>
  <si>
    <t>13010744</t>
  </si>
  <si>
    <t>ocel profilová IPE 120 jakost 11 375</t>
  </si>
  <si>
    <t>8</t>
  </si>
  <si>
    <t>-1589678863</t>
  </si>
  <si>
    <t>340231035</t>
  </si>
  <si>
    <t>Zazdívka otvorů v příčkách nebo stěnách děrovanými cihlami plochy přes 1 do 4 m2 , tloušťka příčky 140 mm</t>
  </si>
  <si>
    <t>m2</t>
  </si>
  <si>
    <t>-2062822117</t>
  </si>
  <si>
    <t>(1*2)*3</t>
  </si>
  <si>
    <t>5</t>
  </si>
  <si>
    <t>340237212</t>
  </si>
  <si>
    <t>Zazdívka otvorů v příčkách nebo stěnách cihlami plnými pálenými plochy přes 0,09 m2 do 0,25 m2, tloušťky přes 100 mm</t>
  </si>
  <si>
    <t>kus</t>
  </si>
  <si>
    <t>-1208173910</t>
  </si>
  <si>
    <t>6</t>
  </si>
  <si>
    <t>342244101</t>
  </si>
  <si>
    <t>Příčky jednoduché z cihel děrovaných klasických spojených na pero a drážku na maltu M5, pevnost cihel do P15, tl. příčky 80 mm</t>
  </si>
  <si>
    <t>-354669152</t>
  </si>
  <si>
    <t>(4,9+2,15+2,15)*3,2</t>
  </si>
  <si>
    <t>-1*2*3</t>
  </si>
  <si>
    <t>7</t>
  </si>
  <si>
    <t>346244381</t>
  </si>
  <si>
    <t>Plentování ocelových válcovaných nosníků jednostranné cihlami na maltu, výška stojiny do 200 mm</t>
  </si>
  <si>
    <t>-1084575171</t>
  </si>
  <si>
    <t>(2,4+1,4+1,4+1,4)*2</t>
  </si>
  <si>
    <t>388381113</t>
  </si>
  <si>
    <t>Kanály (suché) pro rozvody inženýrských sítí betonové nebo železobetonové včetně bednění a odbednění, s betonovou základovou deskou a se zatřením dna, s vyspravením vnitřních stěn cementovou maltou nebo s omítnutím vnitřních stěn zatřenou cementovou omítkou, bez úpravy vnějších stěn, bez zakrytí betonové volné, vnitřního průřezu (šířka x výška) přes 300x300 do 450x450 mm</t>
  </si>
  <si>
    <t>m</t>
  </si>
  <si>
    <t>179538458</t>
  </si>
  <si>
    <t>9</t>
  </si>
  <si>
    <t>38838111R</t>
  </si>
  <si>
    <t>-1893809165</t>
  </si>
  <si>
    <t>Úpravy povrchů, podlahy a osazování výplní</t>
  </si>
  <si>
    <t>10</t>
  </si>
  <si>
    <t>611325121</t>
  </si>
  <si>
    <t>Vápenocementová omítka rýh štuková ve stropech, šířky rýhy do 150 mm</t>
  </si>
  <si>
    <t>-1727523544</t>
  </si>
  <si>
    <t>"kanalizace" (2,15+4,9+3+1,5+1,5+1,5+6,2+1,06+1,4+4)*0,15</t>
  </si>
  <si>
    <t>"vodovod" (1,5+2,15+4,9+10,8+2,45+2+1,5+2+1,5+1,5)*0,15</t>
  </si>
  <si>
    <t>11</t>
  </si>
  <si>
    <t>612142001</t>
  </si>
  <si>
    <t>Potažení vnitřních ploch pletivem v ploše nebo pruzích, na plném podkladu sklovláknitým vtlačením do tmelu stěn</t>
  </si>
  <si>
    <t>1524875999</t>
  </si>
  <si>
    <t>"OP15" (3,45+4,9+3,45+4,9)*3,2</t>
  </si>
  <si>
    <t>-(1*2,8+2*1,25+0,9*2+1,5*2+1,5*2)</t>
  </si>
  <si>
    <t>"OP04" (4,05+5,25+4,05+5,25)*3,2</t>
  </si>
  <si>
    <t>"OP03" (3,45+4,05+3,45+4,05)*3,2</t>
  </si>
  <si>
    <t>-0,8*2</t>
  </si>
  <si>
    <t>12</t>
  </si>
  <si>
    <t>612311131</t>
  </si>
  <si>
    <t>Potažení vnitřních ploch štukem tloušťky do 3 mm svislých konstrukcí stěn</t>
  </si>
  <si>
    <t>-784455540</t>
  </si>
  <si>
    <t>13</t>
  </si>
  <si>
    <t>612321141</t>
  </si>
  <si>
    <t>Omítka vápenocementová vnitřních ploch nanášená ručně dvouvrstvá, tloušťky jádrové omítky do 10 mm a tloušťky štuku do 3 mm štuková svislých konstrukcí stěn</t>
  </si>
  <si>
    <t>2030777837</t>
  </si>
  <si>
    <t>(4,9+2,15+2,15)*3,2*2</t>
  </si>
  <si>
    <t>-1*2*3*2</t>
  </si>
  <si>
    <t>14</t>
  </si>
  <si>
    <t>612325121</t>
  </si>
  <si>
    <t>Vápenocementová omítka rýh štuková ve stěnách, šířky rýhy do 150 mm</t>
  </si>
  <si>
    <t>CS ÚRS 2019 01</t>
  </si>
  <si>
    <t>1700783325</t>
  </si>
  <si>
    <t>621142001</t>
  </si>
  <si>
    <t>Potažení vnějších ploch pletivem v ploše nebo pruzích, na plném podkladu sklovláknitým vtlačením do tmelu podhledů</t>
  </si>
  <si>
    <t>1393776534</t>
  </si>
  <si>
    <t>(24,2+5,1)*1</t>
  </si>
  <si>
    <t>16</t>
  </si>
  <si>
    <t>621531011</t>
  </si>
  <si>
    <t>Omítka tenkovrstvá silikonová vnějších ploch probarvená, včetně penetrace podkladu zrnitá, tloušťky 1,5 mm podhledů</t>
  </si>
  <si>
    <t>-762040214</t>
  </si>
  <si>
    <t xml:space="preserve">"jihovýchodní fasáda" </t>
  </si>
  <si>
    <t>23,2*4,2</t>
  </si>
  <si>
    <t>-1,5*2,05*2</t>
  </si>
  <si>
    <t>-1,5*1,45*5</t>
  </si>
  <si>
    <t>-1,5*2,8</t>
  </si>
  <si>
    <t>-2,075*2,8</t>
  </si>
  <si>
    <t>-1,5*1,15</t>
  </si>
  <si>
    <t>-1,75*2,1</t>
  </si>
  <si>
    <t>"severovýchodní fasáda"</t>
  </si>
  <si>
    <t>13,5*4,2</t>
  </si>
  <si>
    <t>-1*2,8*2</t>
  </si>
  <si>
    <t>-0,9*0,9</t>
  </si>
  <si>
    <t xml:space="preserve">"severozápadní fasáda" </t>
  </si>
  <si>
    <t>-1,5*1,45*8</t>
  </si>
  <si>
    <t>-2,4*2,1</t>
  </si>
  <si>
    <t>"jihozápadní fasáda"</t>
  </si>
  <si>
    <t>-1,5*1,45</t>
  </si>
  <si>
    <t>-1,7*2,8</t>
  </si>
  <si>
    <t>17</t>
  </si>
  <si>
    <t>622131121</t>
  </si>
  <si>
    <t>Podkladní a spojovací vrstva vnějších omítaných ploch penetrace akrylát-silikonová nanášená ručně stěn</t>
  </si>
  <si>
    <t>-1437567816</t>
  </si>
  <si>
    <t>18</t>
  </si>
  <si>
    <t>622135001</t>
  </si>
  <si>
    <t>Vyrovnání nerovností podkladu vnějších omítaných ploch maltou, tloušťky do 10 mm vápenocementovou stěn</t>
  </si>
  <si>
    <t>-674417245</t>
  </si>
  <si>
    <t>19</t>
  </si>
  <si>
    <t>622142001</t>
  </si>
  <si>
    <t>Potažení vnějších ploch pletivem v ploše nebo pruzích, na plném podkladu sklovláknitým vtlačením do tmelu stěn</t>
  </si>
  <si>
    <t>215145892</t>
  </si>
  <si>
    <t>20</t>
  </si>
  <si>
    <t>622143003</t>
  </si>
  <si>
    <t>Montáž omítkových profilů plastových nebo pozinkovaných, upevněných vtlačením do podkladní vrstvy nebo přibitím rohových s tkaninou</t>
  </si>
  <si>
    <t>-1455922862</t>
  </si>
  <si>
    <t>"rohy budovy" 5*4,2</t>
  </si>
  <si>
    <t xml:space="preserve">"ostění + nadprží" </t>
  </si>
  <si>
    <t>(2,05+1,5+2,05)*2</t>
  </si>
  <si>
    <t>(1,45+1,5+1,45)*5</t>
  </si>
  <si>
    <t>(2,8+1,5+2,8)*1</t>
  </si>
  <si>
    <t>(2,8+2,075+2,8)*1</t>
  </si>
  <si>
    <t>(1,15+1,5+1,15)*1</t>
  </si>
  <si>
    <t>(2,1+1,75+2,1)*1</t>
  </si>
  <si>
    <t>(2,8+1+2,8)*2</t>
  </si>
  <si>
    <t>(0,9+0,9+0,9)*1</t>
  </si>
  <si>
    <t>(1,45+1,5+1,45)*8</t>
  </si>
  <si>
    <t>(2,1+2,4+2,1)*1</t>
  </si>
  <si>
    <t>(2,8+1,05+2,8)*1</t>
  </si>
  <si>
    <t>(1,45+1,5+1,45)*1</t>
  </si>
  <si>
    <t>(2,8+1,7+2,8)*1</t>
  </si>
  <si>
    <t xml:space="preserve">"markýza" </t>
  </si>
  <si>
    <t>24,2+5+1+1+0,2+0,2+0,2</t>
  </si>
  <si>
    <t>59051480</t>
  </si>
  <si>
    <t>profil rohový Al s tkaninou kontaktního zateplení</t>
  </si>
  <si>
    <t>-680330688</t>
  </si>
  <si>
    <t>186,575*1,05 'Přepočtené koeficientem množství</t>
  </si>
  <si>
    <t>22</t>
  </si>
  <si>
    <t>622635021</t>
  </si>
  <si>
    <t>Oprava spárování cihelného zdiva cementovou maltou včetně vysekání a vyčištění spár stěn, v rozsahu opravované plochy přes 20 do 30 %</t>
  </si>
  <si>
    <t>-265759860</t>
  </si>
  <si>
    <t>23</t>
  </si>
  <si>
    <t>622821002</t>
  </si>
  <si>
    <t>Sanační omítka vnějších ploch stěn pro vlhké zdivo, prováděná včetně sanačního postřiku tl. do 5 mm, tl. jádrové omítky do 20 mm ručně štuková</t>
  </si>
  <si>
    <t>109264258</t>
  </si>
  <si>
    <t>235*0,25</t>
  </si>
  <si>
    <t>24</t>
  </si>
  <si>
    <t>629995101</t>
  </si>
  <si>
    <t>Očištění vnějších ploch tlakovou vodou omytím</t>
  </si>
  <si>
    <t>-68405292</t>
  </si>
  <si>
    <t>25</t>
  </si>
  <si>
    <t>629999011</t>
  </si>
  <si>
    <t>Příplatky k cenám úprav vnějších povrchů za zvýšenou pracnost při provádění styku dvou struktur na fasádě</t>
  </si>
  <si>
    <t>-1679548812</t>
  </si>
  <si>
    <t>2,8*2+4,8+5</t>
  </si>
  <si>
    <t>26</t>
  </si>
  <si>
    <t>637211321</t>
  </si>
  <si>
    <t>Okapový chodník z dlaždic betonových vymývaných s vyplněním spár drobným kamenivem, tl. dlaždic do 50 mm do písku</t>
  </si>
  <si>
    <t>-98229650</t>
  </si>
  <si>
    <t>(23,2+13,5+8,2+1,6+15+11,9)*1</t>
  </si>
  <si>
    <t>27</t>
  </si>
  <si>
    <t>642944121</t>
  </si>
  <si>
    <t>Osazení ocelových dveřních zárubní lisovaných nebo z úhelníků dodatečně s vybetonováním prahu, plochy do 2,5 m2</t>
  </si>
  <si>
    <t>2071623285</t>
  </si>
  <si>
    <t>28</t>
  </si>
  <si>
    <t>55331115</t>
  </si>
  <si>
    <t>zárubeň ocelová pro běžné zdění hranatý profil 110 700 levá,pravá</t>
  </si>
  <si>
    <t>-41358398</t>
  </si>
  <si>
    <t>29</t>
  </si>
  <si>
    <t>55331117</t>
  </si>
  <si>
    <t>zárubeň ocelová pro běžné zdění hranatý profil 110 800 levá,pravá</t>
  </si>
  <si>
    <t>-2097265533</t>
  </si>
  <si>
    <t>30</t>
  </si>
  <si>
    <t>55331119</t>
  </si>
  <si>
    <t>zárubeň ocelová pro běžné zdění hranatý profil 110 900 levá,pravá</t>
  </si>
  <si>
    <t>1465412917</t>
  </si>
  <si>
    <t>Ostatní konstrukce a práce, bourání</t>
  </si>
  <si>
    <t>31</t>
  </si>
  <si>
    <t>936124112</t>
  </si>
  <si>
    <t>Montáž lavičky parkové stabilní se zabetonováním noh</t>
  </si>
  <si>
    <t>-464773981</t>
  </si>
  <si>
    <t>32</t>
  </si>
  <si>
    <t>7491010R</t>
  </si>
  <si>
    <t>lavička s opěradlem kotvená 1800x715x820mm  konstrukce-litina, sedák-dřevo</t>
  </si>
  <si>
    <t>-1794332159</t>
  </si>
  <si>
    <t>33</t>
  </si>
  <si>
    <t>941111111</t>
  </si>
  <si>
    <t>Montáž lešení řadového trubkového lehkého pracovního s podlahami s provozním zatížením tř. 3 do 200 kg/m2 šířky tř. W06 od 0,6 do 0,9 m, výšky do 10 m</t>
  </si>
  <si>
    <t>-1572598276</t>
  </si>
  <si>
    <t>235</t>
  </si>
  <si>
    <t>34</t>
  </si>
  <si>
    <t>941111211</t>
  </si>
  <si>
    <t>Montáž lešení řadového trubkového lehkého pracovního s podlahami s provozním zatížením tř. 3 do 200 kg/m2 Příplatek za první a každý další den použití lešení k ceně -1111</t>
  </si>
  <si>
    <t>1050524803</t>
  </si>
  <si>
    <t>235,000*20</t>
  </si>
  <si>
    <t>35</t>
  </si>
  <si>
    <t>941111811</t>
  </si>
  <si>
    <t>Demontáž lešení řadového trubkového lehkého pracovního s podlahami s provozním zatížením tř. 3 do 200 kg/m2 šířky tř. W06 od 0,6 do 0,9 m, výšky do 10 m</t>
  </si>
  <si>
    <t>-1857050763</t>
  </si>
  <si>
    <t>36</t>
  </si>
  <si>
    <t>944511111</t>
  </si>
  <si>
    <t>Montáž ochranné sítě zavěšené na konstrukci lešení z textilie z umělých vláken</t>
  </si>
  <si>
    <t>-1851116047</t>
  </si>
  <si>
    <t>37</t>
  </si>
  <si>
    <t>944511211</t>
  </si>
  <si>
    <t>Montáž ochranné sítě Příplatek za první a každý další den použití sítě k ceně -1111</t>
  </si>
  <si>
    <t>1072080245</t>
  </si>
  <si>
    <t>38</t>
  </si>
  <si>
    <t>944511811</t>
  </si>
  <si>
    <t>Demontáž ochranné sítě zavěšené na konstrukci lešení z textilie z umělých vláken</t>
  </si>
  <si>
    <t>-1557382730</t>
  </si>
  <si>
    <t>39</t>
  </si>
  <si>
    <t>949101111</t>
  </si>
  <si>
    <t>Lešení pomocné pracovní pro objekty pozemních staveb pro zatížení do 150 kg/m2, o výšce lešeňové podlahy do 1,9 m</t>
  </si>
  <si>
    <t>1680161880</t>
  </si>
  <si>
    <t>120</t>
  </si>
  <si>
    <t>40</t>
  </si>
  <si>
    <t>949511111</t>
  </si>
  <si>
    <t>Montáž podchodu u trubkových lešení zřizovaného současně s lehkým nebo těžkým pracovním lešením, šířky do 1,5 m</t>
  </si>
  <si>
    <t>-1884927540</t>
  </si>
  <si>
    <t>41</t>
  </si>
  <si>
    <t>952901111</t>
  </si>
  <si>
    <t>Vyčištění budov nebo objektů před předáním do užívání budov bytové nebo občanské výstavby, světlé výšky podlaží do 4 m</t>
  </si>
  <si>
    <t>-482749418</t>
  </si>
  <si>
    <t>32+6,7+16,6+16,6+6,7+37,1+3+4,5+17,6+21,8+21,1+8,9+9,96+16,31+4,5+9+10</t>
  </si>
  <si>
    <t>42</t>
  </si>
  <si>
    <t>953941220</t>
  </si>
  <si>
    <t>Osazení drobných kovových výrobků bez jejich dodání s vysekáním kapes pro upevňovací prvky se zazděním, zabetonováním nebo zalitím kovových poklopů s rámy, plochy přes 1 m2</t>
  </si>
  <si>
    <t>1633165016</t>
  </si>
  <si>
    <t>"poklop instalačního kanálu" 4</t>
  </si>
  <si>
    <t>43</t>
  </si>
  <si>
    <t>55347001</t>
  </si>
  <si>
    <t>rošt podlahový lisovaný žárově zinkovaný velikost 30/2mm 500x1000mm</t>
  </si>
  <si>
    <t>2104960399</t>
  </si>
  <si>
    <t>44</t>
  </si>
  <si>
    <t>962031133</t>
  </si>
  <si>
    <t>Bourání příček z cihel, tvárnic nebo příčkovek z cihel pálených, plných nebo dutých na maltu vápennou nebo vápenocementovou, tl. do 150 mm</t>
  </si>
  <si>
    <t>865225306</t>
  </si>
  <si>
    <t>"OP15" (2,1+1,6+2,8+1+1,3)*3,2</t>
  </si>
  <si>
    <t>"OP04" 4,05*3,2</t>
  </si>
  <si>
    <t>"OP19" 3,7*3,2</t>
  </si>
  <si>
    <t>45</t>
  </si>
  <si>
    <t>962032632</t>
  </si>
  <si>
    <t>Bourání zdiva nadzákladového z cihel nebo tvárnic komínového z cihel pálených, šamotových nebo vápenopískových na maltu vápennou nebo vápenocementovou</t>
  </si>
  <si>
    <t>-1756032371</t>
  </si>
  <si>
    <t>0,9*0,7*4,2</t>
  </si>
  <si>
    <t>46</t>
  </si>
  <si>
    <t>965043331</t>
  </si>
  <si>
    <t>Bourání mazanin betonových s potěrem nebo teracem tl. do 100 mm, plochy do 4 m2</t>
  </si>
  <si>
    <t>378229180</t>
  </si>
  <si>
    <t>(0,6*0,1*3,7)*2</t>
  </si>
  <si>
    <t>47</t>
  </si>
  <si>
    <t>970R01</t>
  </si>
  <si>
    <t>stavební příprava pro vedení SZT</t>
  </si>
  <si>
    <t>soub.</t>
  </si>
  <si>
    <t>741295488</t>
  </si>
  <si>
    <t>48</t>
  </si>
  <si>
    <t>971033451</t>
  </si>
  <si>
    <t>Vybourání otvorů ve zdivu základovém nebo nadzákladovém z cihel, tvárnic, příčkovek z cihel pálených na maltu vápennou nebo vápenocementovou plochy do 0,25 m2, tl. do 450 mm</t>
  </si>
  <si>
    <t>-973064218</t>
  </si>
  <si>
    <t>"odvetrání boxu s akumulátory" 1</t>
  </si>
  <si>
    <t>49</t>
  </si>
  <si>
    <t>971033631</t>
  </si>
  <si>
    <t>Vybourání otvorů ve zdivu základovém nebo nadzákladovém z cihel, tvárnic, příčkovek z cihel pálených na maltu vápennou nebo vápenocementovou plochy do 4 m2, tl. do 150 mm</t>
  </si>
  <si>
    <t>2016089996</t>
  </si>
  <si>
    <t>"pokladní přepážka" 2*1,25</t>
  </si>
  <si>
    <t>"dveře" 1*2*2</t>
  </si>
  <si>
    <t>50</t>
  </si>
  <si>
    <t>971033651</t>
  </si>
  <si>
    <t>Vybourání otvorů ve zdivu základovém nebo nadzákladovém z cihel, tvárnic, příčkovek z cihel pálených na maltu vápennou nebo vápenocementovou plochy do 4 m2, tl. do 600 mm</t>
  </si>
  <si>
    <t>-220576639</t>
  </si>
  <si>
    <t>"vstupní dveře" 1*2,8*0,45</t>
  </si>
  <si>
    <t>"vnitřní dveře OP11" 1*2*0,3</t>
  </si>
  <si>
    <t>51</t>
  </si>
  <si>
    <t>974031144</t>
  </si>
  <si>
    <t>Vysekání rýh ve zdivu cihelném na maltu vápennou nebo vápenocementovou do hl. 70 mm a šířky do 150 mm</t>
  </si>
  <si>
    <t>-519684243</t>
  </si>
  <si>
    <t>"vodovod" 1,5+2,15+4,9+10,8+2,45+2+1,5+2+1,5+1,5</t>
  </si>
  <si>
    <t>52</t>
  </si>
  <si>
    <t>974031154</t>
  </si>
  <si>
    <t>Vysekání rýh ve zdivu cihelném na maltu vápennou nebo vápenocementovou do hl. 100 mm a šířky do 150 mm</t>
  </si>
  <si>
    <t>1028748286</t>
  </si>
  <si>
    <t>"kanalizace" 2,15+4,9+3+1,5+1,5+1,5+6,2+1,06+1,4+4</t>
  </si>
  <si>
    <t>53</t>
  </si>
  <si>
    <t>974031664</t>
  </si>
  <si>
    <t>Vysekání rýh ve zdivu cihelném na maltu vápennou nebo vápenocementovou pro vtahování nosníků do zdí, před vybouráním otvoru do hl. 150 mm, při v. nosníku do 150 mm</t>
  </si>
  <si>
    <t>1709172763</t>
  </si>
  <si>
    <t>2,4+1,4+1,4+(1,4*2)</t>
  </si>
  <si>
    <t>54</t>
  </si>
  <si>
    <t>978015341</t>
  </si>
  <si>
    <t>Otlučení vápenných nebo vápenocementových omítek vnějších ploch s vyškrabáním spar a s očištěním zdiva stupně členitosti 1 a 2, v rozsahu přes 10 do 30 %</t>
  </si>
  <si>
    <t>-667308892</t>
  </si>
  <si>
    <t>55</t>
  </si>
  <si>
    <t>R001</t>
  </si>
  <si>
    <t>Odpadkový koš plechový, na třídění odpadu papír, sklo, plast, komunální</t>
  </si>
  <si>
    <t>-726629350</t>
  </si>
  <si>
    <t>56</t>
  </si>
  <si>
    <t>R002</t>
  </si>
  <si>
    <t>Koš odpadkový toaletní</t>
  </si>
  <si>
    <t>-2026769343</t>
  </si>
  <si>
    <t>997</t>
  </si>
  <si>
    <t>Přesun sutě</t>
  </si>
  <si>
    <t>57</t>
  </si>
  <si>
    <t>997006512</t>
  </si>
  <si>
    <t>Vodorovná doprava suti na skládku s naložením na dopravní prostředek a složením přes 100 m do 1 km</t>
  </si>
  <si>
    <t>-1882084970</t>
  </si>
  <si>
    <t>58</t>
  </si>
  <si>
    <t>997006519</t>
  </si>
  <si>
    <t>Vodorovná doprava suti na skládku s naložením na dopravní prostředek a složením Příplatek k ceně za každý další i započatý 1 km</t>
  </si>
  <si>
    <t>-1650871817</t>
  </si>
  <si>
    <t>30,278*25</t>
  </si>
  <si>
    <t>59</t>
  </si>
  <si>
    <t>997013211</t>
  </si>
  <si>
    <t>Vnitrostaveništní doprava suti a vybouraných hmot vodorovně do 50 m svisle ručně pro budovy a haly výšky do 6 m</t>
  </si>
  <si>
    <t>1043438167</t>
  </si>
  <si>
    <t>60</t>
  </si>
  <si>
    <t>997013831</t>
  </si>
  <si>
    <t>Poplatek za uložení stavebního odpadu na skládce (skládkovné) směsného stavebního a demoličního zatříděného do Katalogu odpadů pod kódem 170 904</t>
  </si>
  <si>
    <t>-1536419409</t>
  </si>
  <si>
    <t>998</t>
  </si>
  <si>
    <t>Přesun hmot</t>
  </si>
  <si>
    <t>61</t>
  </si>
  <si>
    <t>998011001</t>
  </si>
  <si>
    <t>Přesun hmot pro budovy občanské výstavby, bydlení, výrobu a služby s nosnou svislou konstrukcí zděnou z cihel, tvárnic nebo kamene vodorovná dopravní vzdálenost do 100 m pro budovy výšky do 6 m</t>
  </si>
  <si>
    <t>1486140747</t>
  </si>
  <si>
    <t>PSV</t>
  </si>
  <si>
    <t>Práce a dodávky PSV</t>
  </si>
  <si>
    <t>721</t>
  </si>
  <si>
    <t>Zdravotechnika - vnitřní kanalizace</t>
  </si>
  <si>
    <t>62</t>
  </si>
  <si>
    <t>721171915</t>
  </si>
  <si>
    <t>Opravy odpadního potrubí plastového propojení dosavadního potrubí DN 110</t>
  </si>
  <si>
    <t>553371579</t>
  </si>
  <si>
    <t>63</t>
  </si>
  <si>
    <t>721173707</t>
  </si>
  <si>
    <t>Potrubí z plastových trub polyetylenové svařované odpadní (svislé) DN 125</t>
  </si>
  <si>
    <t>-1912519581</t>
  </si>
  <si>
    <t>64</t>
  </si>
  <si>
    <t>721173708</t>
  </si>
  <si>
    <t>Potrubí z plastových trub polyetylenové svařované odpadní (svislé) DN 150</t>
  </si>
  <si>
    <t>1555427782</t>
  </si>
  <si>
    <t>65</t>
  </si>
  <si>
    <t>721173709</t>
  </si>
  <si>
    <t>Potrubí z plastových trub polyetylenové svařované odpadní (svislé) DN 200</t>
  </si>
  <si>
    <t>393349909</t>
  </si>
  <si>
    <t>66</t>
  </si>
  <si>
    <t>721173723</t>
  </si>
  <si>
    <t>Potrubí z plastových trub polyetylenové svařované připojovací DN 50</t>
  </si>
  <si>
    <t>-1004974409</t>
  </si>
  <si>
    <t>67</t>
  </si>
  <si>
    <t>721173724</t>
  </si>
  <si>
    <t>Potrubí z plastových trub polyetylenové svařované připojovací DN 70</t>
  </si>
  <si>
    <t>236212780</t>
  </si>
  <si>
    <t>68</t>
  </si>
  <si>
    <t>721173726</t>
  </si>
  <si>
    <t>Potrubí z plastových trub polyetylenové svařované připojovací DN 100</t>
  </si>
  <si>
    <t>52512464</t>
  </si>
  <si>
    <t>69</t>
  </si>
  <si>
    <t>721174063</t>
  </si>
  <si>
    <t>Potrubí z plastových trub polypropylenové větrací DN 110</t>
  </si>
  <si>
    <t>51526349</t>
  </si>
  <si>
    <t>70</t>
  </si>
  <si>
    <t>721194105</t>
  </si>
  <si>
    <t>Vyměření přípojek na potrubí vyvedení a upevnění odpadních výpustek DN 50</t>
  </si>
  <si>
    <t>1750506018</t>
  </si>
  <si>
    <t>71</t>
  </si>
  <si>
    <t>721194107</t>
  </si>
  <si>
    <t>Vyměření přípojek na potrubí vyvedení a upevnění odpadních výpustek DN 70</t>
  </si>
  <si>
    <t>1051930790</t>
  </si>
  <si>
    <t>72</t>
  </si>
  <si>
    <t>721194109</t>
  </si>
  <si>
    <t>Vyměření přípojek na potrubí vyvedení a upevnění odpadních výpustek DN 100</t>
  </si>
  <si>
    <t>-280366252</t>
  </si>
  <si>
    <t>73</t>
  </si>
  <si>
    <t>721211421</t>
  </si>
  <si>
    <t>Podlahové vpusti se svislým odtokem DN 50/75/110 mřížka nerez 115x115</t>
  </si>
  <si>
    <t>1641205254</t>
  </si>
  <si>
    <t>74</t>
  </si>
  <si>
    <t>721273153</t>
  </si>
  <si>
    <t>Ventilační hlavice z polypropylenu (PP) DN 110</t>
  </si>
  <si>
    <t>695953158</t>
  </si>
  <si>
    <t>75</t>
  </si>
  <si>
    <t>721290111</t>
  </si>
  <si>
    <t>Zkouška těsnosti kanalizace v objektech vodou do DN 125</t>
  </si>
  <si>
    <t>471227536</t>
  </si>
  <si>
    <t>76</t>
  </si>
  <si>
    <t>721290112</t>
  </si>
  <si>
    <t>Zkouška těsnosti kanalizace v objektech vodou DN 150 nebo DN 200</t>
  </si>
  <si>
    <t>1985857100</t>
  </si>
  <si>
    <t>77</t>
  </si>
  <si>
    <t>998721101</t>
  </si>
  <si>
    <t>Přesun hmot pro vnitřní kanalizace stanovený z hmotnosti přesunovaného materiálu vodorovná dopravní vzdálenost do 50 m v objektech výšky do 6 m</t>
  </si>
  <si>
    <t>1407394118</t>
  </si>
  <si>
    <t>722</t>
  </si>
  <si>
    <t>Zdravotechnika - vnitřní vodovod</t>
  </si>
  <si>
    <t>78</t>
  </si>
  <si>
    <t>722173104</t>
  </si>
  <si>
    <t>Potrubí z plastových trubek ze síťovaného polyethylenu (PE-Xa) spojované mechanicky násuvnou objímkou plastovou D 25/3,5</t>
  </si>
  <si>
    <t>146279141</t>
  </si>
  <si>
    <t>(1,5+2,15+4,9+10,8+2,45+2+1,5+2+1,5+1,5)*2</t>
  </si>
  <si>
    <t>79</t>
  </si>
  <si>
    <t>722174003</t>
  </si>
  <si>
    <t>Potrubí z plastových trubek z polypropylenu (PPR) svařovaných polyfuzně PN 16 (SDR 7,4) D 25 x 3,5</t>
  </si>
  <si>
    <t>-543743698</t>
  </si>
  <si>
    <t>80</t>
  </si>
  <si>
    <t>722174073</t>
  </si>
  <si>
    <t>Potrubí z plastových trubek z polypropylenu (PPR) svařovaných polyfuzně kompenzační smyčky na potrubí (PPR) D 25 x 4,2</t>
  </si>
  <si>
    <t>129225460</t>
  </si>
  <si>
    <t>81</t>
  </si>
  <si>
    <t>722181222</t>
  </si>
  <si>
    <t>Ochrana potrubí termoizolačními trubicemi z pěnového polyetylenu PE přilepenými v příčných a podélných spojích, tloušťky izolace přes 6 do 9 mm, vnitřního průměru izolace DN přes 22 do 45 mm</t>
  </si>
  <si>
    <t>1116994097</t>
  </si>
  <si>
    <t>82</t>
  </si>
  <si>
    <t>722190901</t>
  </si>
  <si>
    <t>Opravy ostatní uzavření nebo otevření vodovodního potrubí při opravách včetně vypuštění a napuštění</t>
  </si>
  <si>
    <t>721554944</t>
  </si>
  <si>
    <t>83</t>
  </si>
  <si>
    <t>722220112</t>
  </si>
  <si>
    <t>Armatury s jedním závitem nástěnky pro výtokový ventil G 3/4</t>
  </si>
  <si>
    <t>389412914</t>
  </si>
  <si>
    <t>84</t>
  </si>
  <si>
    <t>722220152</t>
  </si>
  <si>
    <t>Armatury s jedním závitem plastové (PPR) PN 20 (SDR 6) DN 20 x G 1/2</t>
  </si>
  <si>
    <t>1630963544</t>
  </si>
  <si>
    <t>85</t>
  </si>
  <si>
    <t>722221135</t>
  </si>
  <si>
    <t>Armatury s jedním závitem ventily výtokové G 3/4</t>
  </si>
  <si>
    <t>soubor</t>
  </si>
  <si>
    <t>1988183794</t>
  </si>
  <si>
    <t>86</t>
  </si>
  <si>
    <t>722224152</t>
  </si>
  <si>
    <t>Armatury s jedním závitem ventily kulové zahradní uzávěry PN 15 do 120° C G 1/2 - 3/4</t>
  </si>
  <si>
    <t>-987448727</t>
  </si>
  <si>
    <t>87</t>
  </si>
  <si>
    <t>722250133</t>
  </si>
  <si>
    <t>Požární příslušenství a armatury hydrantový systém s tvarově stálou hadicí celoplechový D 25 x 30 m</t>
  </si>
  <si>
    <t>-1423742144</t>
  </si>
  <si>
    <t>88</t>
  </si>
  <si>
    <t>722260801</t>
  </si>
  <si>
    <t>Demontáž vodoměrů přírubových do DN 50</t>
  </si>
  <si>
    <t>633486963</t>
  </si>
  <si>
    <t>89</t>
  </si>
  <si>
    <t>722262163</t>
  </si>
  <si>
    <t>Vodoměry pro vodu do 40°C přírubové šroubové horizontální DN 25 x 260 mm Qn 3,5</t>
  </si>
  <si>
    <t>-1707411037</t>
  </si>
  <si>
    <t>90</t>
  </si>
  <si>
    <t>722270101</t>
  </si>
  <si>
    <t>Vodoměrové sestavy závitové G 3/4</t>
  </si>
  <si>
    <t>-1466701125</t>
  </si>
  <si>
    <t>91</t>
  </si>
  <si>
    <t>722290234</t>
  </si>
  <si>
    <t>Zkoušky, proplach a desinfekce vodovodního potrubí proplach a desinfekce vodovodního potrubí do DN 80</t>
  </si>
  <si>
    <t>1619173671</t>
  </si>
  <si>
    <t>92</t>
  </si>
  <si>
    <t>998722101</t>
  </si>
  <si>
    <t>Přesun hmot pro vnitřní vodovod stanovený z hmotnosti přesunovaného materiálu vodorovná dopravní vzdálenost do 50 m v objektech výšky do 6 m</t>
  </si>
  <si>
    <t>1350791171</t>
  </si>
  <si>
    <t>93</t>
  </si>
  <si>
    <t>230170011</t>
  </si>
  <si>
    <t>Zkouška těsnosti potrubí DN do 40</t>
  </si>
  <si>
    <t>174241520</t>
  </si>
  <si>
    <t>725</t>
  </si>
  <si>
    <t>Zdravotechnika - zařizovací předměty</t>
  </si>
  <si>
    <t>94</t>
  </si>
  <si>
    <t>725110811</t>
  </si>
  <si>
    <t>Demontáž klozetů splachovacích s nádrží nebo tlakovým splachovačem</t>
  </si>
  <si>
    <t>779686583</t>
  </si>
  <si>
    <t>95</t>
  </si>
  <si>
    <t>725112022</t>
  </si>
  <si>
    <t>Zařízení záchodů klozety keramické závěsné na nosné stěny s hlubokým splachováním odpad vodorovný</t>
  </si>
  <si>
    <t>-431206851</t>
  </si>
  <si>
    <t>96</t>
  </si>
  <si>
    <t>725210821</t>
  </si>
  <si>
    <t>Demontáž umyvadel bez výtokových armatur umyvadel</t>
  </si>
  <si>
    <t>568421283</t>
  </si>
  <si>
    <t>97</t>
  </si>
  <si>
    <t>725211603</t>
  </si>
  <si>
    <t>Umyvadla keramická bílá bez výtokových armatur připevněná na stěnu šrouby bez sloupu nebo krytu na sifon 600 mm</t>
  </si>
  <si>
    <t>1117108830</t>
  </si>
  <si>
    <t>98</t>
  </si>
  <si>
    <t>725211661</t>
  </si>
  <si>
    <t>Umyvadla keramická bílá bez výtokových armatur do desky zápustná šířky 550 až 560 mm</t>
  </si>
  <si>
    <t>-1287244815</t>
  </si>
  <si>
    <t>99</t>
  </si>
  <si>
    <t>725241128</t>
  </si>
  <si>
    <t>Sprchové vaničky akrylátové obdélníkové 1200x900 mm</t>
  </si>
  <si>
    <t>2079217623</t>
  </si>
  <si>
    <t>100</t>
  </si>
  <si>
    <t>725244313</t>
  </si>
  <si>
    <t>Sprchové dveře a zástěny zástěny sprchové do niky rámové se skleněnou výplní tl. 4 a 5 mm dveře posuvné jednodílné, na vaničku šířky 1200 mm</t>
  </si>
  <si>
    <t>-1572323951</t>
  </si>
  <si>
    <t>101</t>
  </si>
  <si>
    <t>725532116</t>
  </si>
  <si>
    <t>Elektrické ohřívače zásobníkové beztlakové přepadové akumulační s pojistným ventilem závěsné svislé objem nádrže (příkon) 100 l (2,0 kW)</t>
  </si>
  <si>
    <t>-1567086086</t>
  </si>
  <si>
    <t>102</t>
  </si>
  <si>
    <t>725822664</t>
  </si>
  <si>
    <t>Baterie umyvadlové stojánkové samouzavírací s omezenou dobou výtoku tlačné s výtokem po dobu 15 s a 6 l/min</t>
  </si>
  <si>
    <t>-791695678</t>
  </si>
  <si>
    <t>103</t>
  </si>
  <si>
    <t>998725101</t>
  </si>
  <si>
    <t>Přesun hmot pro zařizovací předměty stanovený z hmotnosti přesunovaného materiálu vodorovná dopravní vzdálenost do 50 m v objektech výšky do 6 m</t>
  </si>
  <si>
    <t>316776347</t>
  </si>
  <si>
    <t>104</t>
  </si>
  <si>
    <t>R725-019</t>
  </si>
  <si>
    <t>Montáž koupelnových doplňků</t>
  </si>
  <si>
    <t>-773382658</t>
  </si>
  <si>
    <t>105</t>
  </si>
  <si>
    <t>R725-022</t>
  </si>
  <si>
    <t>Ovládací desky oddálené Typ01, pneumatické, 2-M, podomítkové alpská bílá - 116.042.11.1</t>
  </si>
  <si>
    <t>1882646988</t>
  </si>
  <si>
    <t>106</t>
  </si>
  <si>
    <t>R725-031</t>
  </si>
  <si>
    <t>Doplněk madlo  pevné U-tvar l=600mm bílá</t>
  </si>
  <si>
    <t>928352891</t>
  </si>
  <si>
    <t>107</t>
  </si>
  <si>
    <t>R725-032</t>
  </si>
  <si>
    <t xml:space="preserve">Doplněk madlo  pevné U-tvar l=900mm bílá </t>
  </si>
  <si>
    <t>1079964721</t>
  </si>
  <si>
    <t>108</t>
  </si>
  <si>
    <t>R725-033</t>
  </si>
  <si>
    <t xml:space="preserve">Doplněk madlo sklopné U-tvar l=813mm bílá </t>
  </si>
  <si>
    <t>1121958852</t>
  </si>
  <si>
    <t>109</t>
  </si>
  <si>
    <t>R725-034</t>
  </si>
  <si>
    <t xml:space="preserve">Doplněk zrcadlo  Výklopné 400x600mm bílá </t>
  </si>
  <si>
    <t>-1647191005</t>
  </si>
  <si>
    <t>110</t>
  </si>
  <si>
    <t>R725-035</t>
  </si>
  <si>
    <t>Doplněk držák toaletního papíru, nástěnný, uzamykatelný, velké role</t>
  </si>
  <si>
    <t>-983674509</t>
  </si>
  <si>
    <t>111</t>
  </si>
  <si>
    <t>R725-036</t>
  </si>
  <si>
    <t>Doplněk osoušeč rukou</t>
  </si>
  <si>
    <t>-356373312</t>
  </si>
  <si>
    <t>726</t>
  </si>
  <si>
    <t>Zdravotechnika - předstěnové instalace</t>
  </si>
  <si>
    <t>112</t>
  </si>
  <si>
    <t>726111031</t>
  </si>
  <si>
    <t>Předstěnové instalační systémy pro zazdění do masivních zděných konstrukcí pro závěsné klozety ovládání zepředu, stavební výška 1080 mm</t>
  </si>
  <si>
    <t>1682305371</t>
  </si>
  <si>
    <t>113</t>
  </si>
  <si>
    <t>998726111</t>
  </si>
  <si>
    <t>Přesun hmot pro instalační prefabrikáty stanovený z hmotnosti přesunovaného materiálu vodorovná dopravní vzdálenost do 50 m v objektech výšky do 6 m</t>
  </si>
  <si>
    <t>-839812575</t>
  </si>
  <si>
    <t>741</t>
  </si>
  <si>
    <t>Elektroinstalace - silnoproud</t>
  </si>
  <si>
    <t>114</t>
  </si>
  <si>
    <t>741R01</t>
  </si>
  <si>
    <t>Hromosvod kompletní vč. zemnění a revize</t>
  </si>
  <si>
    <t>kpl.</t>
  </si>
  <si>
    <t>2025340824</t>
  </si>
  <si>
    <t>742</t>
  </si>
  <si>
    <t>Elektroinstalace - slaboproud</t>
  </si>
  <si>
    <t>115</t>
  </si>
  <si>
    <t>742340001</t>
  </si>
  <si>
    <t>Montáž jednotného času hodin závěsných oboustranných</t>
  </si>
  <si>
    <t>-1641839571</t>
  </si>
  <si>
    <t>116</t>
  </si>
  <si>
    <t>742R01</t>
  </si>
  <si>
    <t>Hodiny nástěnné kulaté oboustranné pro použití v exteriéru</t>
  </si>
  <si>
    <t>1100784418</t>
  </si>
  <si>
    <t>117</t>
  </si>
  <si>
    <t>742R02</t>
  </si>
  <si>
    <t>Hodiny nástěnné kulaté jednostranné pro použití v interiéru</t>
  </si>
  <si>
    <t>-1257485702</t>
  </si>
  <si>
    <t>751</t>
  </si>
  <si>
    <t>Vzduchotechnika</t>
  </si>
  <si>
    <t>118</t>
  </si>
  <si>
    <t>751111052</t>
  </si>
  <si>
    <t>Montáž ventilátoru axiálního nízkotlakého podhledového, průměru přes 100 do 200 mm</t>
  </si>
  <si>
    <t>-1552921800</t>
  </si>
  <si>
    <t>119</t>
  </si>
  <si>
    <t>751R001</t>
  </si>
  <si>
    <t>Ventilátor axiální nízkotlaký do podhledu D do 200 mm</t>
  </si>
  <si>
    <t>-1512988911</t>
  </si>
  <si>
    <t>751111812</t>
  </si>
  <si>
    <t>Demontáž ventilátoru axiálního nízkotlakého kruhové potrubí, průměru přes 200 do 400 mm</t>
  </si>
  <si>
    <t>1553779537</t>
  </si>
  <si>
    <t>121</t>
  </si>
  <si>
    <t>751510042</t>
  </si>
  <si>
    <t>Vzduchotechnické potrubí z pozinkovaného plechu kruhové, trouba spirálně vinutá bez příruby, průměru přes 100 do 200 mm</t>
  </si>
  <si>
    <t>-1134511758</t>
  </si>
  <si>
    <t>122</t>
  </si>
  <si>
    <t>751514679</t>
  </si>
  <si>
    <t>Montáž škrtící klapky nebo zpětné klapky do plechového potrubí kruhové bez příruby, průměru přes 100 do 200 mm</t>
  </si>
  <si>
    <t>533780363</t>
  </si>
  <si>
    <t>123</t>
  </si>
  <si>
    <t>751R002</t>
  </si>
  <si>
    <t>Zpětná klapka těsná do potrubí kruhového pozinkovaného, 200mm</t>
  </si>
  <si>
    <t>603661234</t>
  </si>
  <si>
    <t>124</t>
  </si>
  <si>
    <t>751514776</t>
  </si>
  <si>
    <t>Montáž protidešťové stříšky nebo výfukové hlavice do plechového potrubí kruhové bez příruby, průměru přes 100 do 200 mm</t>
  </si>
  <si>
    <t>1105457064</t>
  </si>
  <si>
    <t>125</t>
  </si>
  <si>
    <t>55381011</t>
  </si>
  <si>
    <t>turbína ventilační Al kompletní hlavice stavitelný krk se základnou do D 350mm</t>
  </si>
  <si>
    <t>-1629463377</t>
  </si>
  <si>
    <t>126</t>
  </si>
  <si>
    <t>998751101</t>
  </si>
  <si>
    <t>Přesun hmot pro vzduchotechniku stanovený z hmotnosti přesunovaného materiálu vodorovná dopravní vzdálenost do 100 m v objektech výšky do 12 m</t>
  </si>
  <si>
    <t>1072998222</t>
  </si>
  <si>
    <t>762</t>
  </si>
  <si>
    <t>Konstrukce tesařské</t>
  </si>
  <si>
    <t>127</t>
  </si>
  <si>
    <t>762420025.CDC</t>
  </si>
  <si>
    <t>Obložení stropu z cementotřískových desek CETRIS tl 20 mm nebroušených na pero a drážku šroubovaných</t>
  </si>
  <si>
    <t>-1849786165</t>
  </si>
  <si>
    <t>"přístřešek"</t>
  </si>
  <si>
    <t>17,3*1*2,</t>
  </si>
  <si>
    <t>(1+17,3)*0,2</t>
  </si>
  <si>
    <t>128</t>
  </si>
  <si>
    <t>998762101</t>
  </si>
  <si>
    <t>Přesun hmot pro konstrukce tesařské stanovený z hmotnosti přesunovaného materiálu vodorovná dopravní vzdálenost do 50 m v objektech výšky do 6 m</t>
  </si>
  <si>
    <t>1418719727</t>
  </si>
  <si>
    <t>763</t>
  </si>
  <si>
    <t>Konstrukce suché výstavby</t>
  </si>
  <si>
    <t>129</t>
  </si>
  <si>
    <t>763431001</t>
  </si>
  <si>
    <t>Montáž podhledu minerálního včetně zavěšeného roštu viditelného s panely vyjímatelnými, velikosti panelů do 0,36 m2</t>
  </si>
  <si>
    <t>1011361583</t>
  </si>
  <si>
    <t>30,2+14+21,3+19,4+8+8+8</t>
  </si>
  <si>
    <t>130</t>
  </si>
  <si>
    <t>59030570</t>
  </si>
  <si>
    <t>podhled kazetový bez děrování viditelný rastr tl 10mm 600x600mm</t>
  </si>
  <si>
    <t>1164651537</t>
  </si>
  <si>
    <t>108,9*1,05 'Přepočtené koeficientem množství</t>
  </si>
  <si>
    <t>131</t>
  </si>
  <si>
    <t>998763301</t>
  </si>
  <si>
    <t>Přesun hmot pro konstrukce montované z desek sádrokartonových, sádrovláknitých, cementovláknitých nebo cementových stanovený z hmotnosti přesunovaného materiálu vodorovná dopravní vzdálenost do 50 m v objektech výšky do 6 m</t>
  </si>
  <si>
    <t>144435557</t>
  </si>
  <si>
    <t>764</t>
  </si>
  <si>
    <t>Konstrukce klempířské</t>
  </si>
  <si>
    <t>132</t>
  </si>
  <si>
    <t>764002841</t>
  </si>
  <si>
    <t>Demontáž klempířských konstrukcí oplechování horních ploch zdí a nadezdívek do suti</t>
  </si>
  <si>
    <t>-1941971832</t>
  </si>
  <si>
    <t>23,2+13,5+8,2+1,6+15+11,9</t>
  </si>
  <si>
    <t>133</t>
  </si>
  <si>
    <t>764002851</t>
  </si>
  <si>
    <t>Demontáž klempířských konstrukcí oplechování parapetů do suti</t>
  </si>
  <si>
    <t>1446024809</t>
  </si>
  <si>
    <t>1,5*17+1+0,9</t>
  </si>
  <si>
    <t>134</t>
  </si>
  <si>
    <t>764111671</t>
  </si>
  <si>
    <t>Krytina ze svitků nebo z taškových tabulí z pozinkovaného plechu s povrchovou úpravou s úpravou u okapů, prostupů a výčnělků desek železobetonových (vstupní stříška)</t>
  </si>
  <si>
    <t>1640327028</t>
  </si>
  <si>
    <t>(24,2+5)*1</t>
  </si>
  <si>
    <t>135</t>
  </si>
  <si>
    <t>764204109</t>
  </si>
  <si>
    <t>Montáž oplechování horních ploch zdí a nadezdívek (atik) rozvinuté šířky přes 400 do 800 mm</t>
  </si>
  <si>
    <t>392731031</t>
  </si>
  <si>
    <t>136</t>
  </si>
  <si>
    <t>13814185</t>
  </si>
  <si>
    <t>plech hladký Pz jakost DX51+Z275 tl 0,6mm tabule</t>
  </si>
  <si>
    <t>-2111411944</t>
  </si>
  <si>
    <t>73,4*0,6*4,8/1000</t>
  </si>
  <si>
    <t>137</t>
  </si>
  <si>
    <t>764206107</t>
  </si>
  <si>
    <t>Montáž oplechování parapetů rovných, bez rohů, rozvinuté šířky přes 400 mm</t>
  </si>
  <si>
    <t>1994410302</t>
  </si>
  <si>
    <t>138</t>
  </si>
  <si>
    <t>13814183</t>
  </si>
  <si>
    <t>plech hladký Pz jakost DX51+Z275 tl 0,55mm tabule</t>
  </si>
  <si>
    <t>-1688236308</t>
  </si>
  <si>
    <t>27,4*0,5*4,4/1000</t>
  </si>
  <si>
    <t>139</t>
  </si>
  <si>
    <t>998764101</t>
  </si>
  <si>
    <t>Přesun hmot pro konstrukce klempířské stanovený z hmotnosti přesunovaného materiálu vodorovná dopravní vzdálenost do 50 m v objektech výšky do 6 m</t>
  </si>
  <si>
    <t>-51273381</t>
  </si>
  <si>
    <t>766</t>
  </si>
  <si>
    <t>Konstrukce truhlářské</t>
  </si>
  <si>
    <t>140</t>
  </si>
  <si>
    <t>766622132</t>
  </si>
  <si>
    <t>Montáž oken plastových včetně montáže rámu plochy přes 1 m2 otevíravých do zdiva, výšky přes 1,5 do 2,5 m</t>
  </si>
  <si>
    <t>-1418540754</t>
  </si>
  <si>
    <t>1,5*1,45</t>
  </si>
  <si>
    <t>141</t>
  </si>
  <si>
    <t>6114004R</t>
  </si>
  <si>
    <t>okno plastové s fixním zasklením trojsklo přes plochu 1m2 do v1,5m,bezpečnostní, matné zasklení</t>
  </si>
  <si>
    <t>-1947356687</t>
  </si>
  <si>
    <t>142</t>
  </si>
  <si>
    <t>766622833</t>
  </si>
  <si>
    <t>Demontáž okenních konstrukcí k opětovnému použití rámu zdvojených dřevěných nebo plastových, plochy otvoru přes 2 do 4 m2</t>
  </si>
  <si>
    <t>1306524297</t>
  </si>
  <si>
    <t>1,5*2,05*2</t>
  </si>
  <si>
    <t>143</t>
  </si>
  <si>
    <t>766660001</t>
  </si>
  <si>
    <t>Montáž dveřních křídel dřevěných nebo plastových otevíravých do ocelové zárubně povrchově upravených jednokřídlových, šířky do 800 mm</t>
  </si>
  <si>
    <t>2068671659</t>
  </si>
  <si>
    <t>144</t>
  </si>
  <si>
    <t>6116015R</t>
  </si>
  <si>
    <t>dveře dřevěné vnitřní hladké plné 1křídlé, dle výběru investora 700x1970mm</t>
  </si>
  <si>
    <t>48909655</t>
  </si>
  <si>
    <t>145</t>
  </si>
  <si>
    <t>6116019R</t>
  </si>
  <si>
    <t>dveře dřevěné vnitřní hladké plné 1křídlé, dle výběru investora 800x1970mm</t>
  </si>
  <si>
    <t>-539230706</t>
  </si>
  <si>
    <t>146</t>
  </si>
  <si>
    <t>766660002</t>
  </si>
  <si>
    <t>Montáž dveřních křídel dřevěných nebo plastových otevíravých do ocelové zárubně povrchově upravených jednokřídlových, šířky přes 800 mm</t>
  </si>
  <si>
    <t>-426362226</t>
  </si>
  <si>
    <t>147</t>
  </si>
  <si>
    <t>61160216</t>
  </si>
  <si>
    <t>dveře dřevěné vnitřní hladké plné 1křídlé bílé 900x1970mm</t>
  </si>
  <si>
    <t>1557646354</t>
  </si>
  <si>
    <t>148</t>
  </si>
  <si>
    <t>766693413</t>
  </si>
  <si>
    <t>Montáž ostatních truhlářských konstrukcí umyvadlových desek bez výřezu, délky jednoho dílu přes 2000 mm</t>
  </si>
  <si>
    <t>25125909</t>
  </si>
  <si>
    <t>149</t>
  </si>
  <si>
    <t>60722275</t>
  </si>
  <si>
    <t>deska dřevotřísková laminovaná přírodní buk 2070x2800mm tl 38mm</t>
  </si>
  <si>
    <t>-1596879076</t>
  </si>
  <si>
    <t>2,1*0,6</t>
  </si>
  <si>
    <t>150</t>
  </si>
  <si>
    <t>766693421</t>
  </si>
  <si>
    <t>Montáž ostatních truhlářských konstrukcí umyvadlových desek Příplatek k ceně za vyřezání otvoru pro umyvadlo</t>
  </si>
  <si>
    <t>-1907796014</t>
  </si>
  <si>
    <t>151</t>
  </si>
  <si>
    <t>766693422</t>
  </si>
  <si>
    <t>Montáž ostatních truhlářských konstrukcí umyvadlových desek Příplatek k ceně za vyvrtání otvoru pro baterii</t>
  </si>
  <si>
    <t>1662682291</t>
  </si>
  <si>
    <t>152</t>
  </si>
  <si>
    <t>766R001</t>
  </si>
  <si>
    <t>D+M Kuchyňské linky, 1200mm, spodní skříňky vč. dřezu a beterie, horní skříňky 2ks, elektrický vařič, odsávač par, mikrovlná trouba</t>
  </si>
  <si>
    <t>-1639306190</t>
  </si>
  <si>
    <t>153</t>
  </si>
  <si>
    <t>766R002</t>
  </si>
  <si>
    <t>D+M dřevěných lavic pro cestující</t>
  </si>
  <si>
    <t>1494047249</t>
  </si>
  <si>
    <t>154</t>
  </si>
  <si>
    <t>766R003</t>
  </si>
  <si>
    <t>D+M vitrína nástěnná pro umístění jízdních řádů 1500x1500 mm</t>
  </si>
  <si>
    <t>-1372149115</t>
  </si>
  <si>
    <t>155</t>
  </si>
  <si>
    <t>998766101</t>
  </si>
  <si>
    <t>Přesun hmot pro konstrukce truhlářské stanovený z hmotnosti přesunovaného materiálu vodorovná dopravní vzdálenost do 50 m v objektech výšky do 6 m</t>
  </si>
  <si>
    <t>488230644</t>
  </si>
  <si>
    <t>156</t>
  </si>
  <si>
    <t>R003</t>
  </si>
  <si>
    <t>D+M hmatové štítky pro nevidomé (braillovo a prizmatické písmo)</t>
  </si>
  <si>
    <t>-1078363407</t>
  </si>
  <si>
    <t>157</t>
  </si>
  <si>
    <t>R004</t>
  </si>
  <si>
    <t>D+M uzamykatelný plakátový rám A0</t>
  </si>
  <si>
    <t>-1858515541</t>
  </si>
  <si>
    <t>767</t>
  </si>
  <si>
    <t>Konstrukce zámečnické</t>
  </si>
  <si>
    <t>158</t>
  </si>
  <si>
    <t>767000R</t>
  </si>
  <si>
    <t>Mincovní vestavěný automat dveřního zámku, vč. elektromagnetického zámku a napojení, 24 V DC, antivandal provedení, uzamykatelný, montáž do zdi,nastavení parametrů pomocí dálkového ovladače SLD 05</t>
  </si>
  <si>
    <t>389997406</t>
  </si>
  <si>
    <t>159</t>
  </si>
  <si>
    <t>767610128</t>
  </si>
  <si>
    <t>Montáž oken jednoduchých z hliníkových nebo ocelových profilů na polyuretanovou pěnu otevíravých do zdiva, plochy přes 2,5 m2</t>
  </si>
  <si>
    <t>1747590557</t>
  </si>
  <si>
    <t>1*2,8</t>
  </si>
  <si>
    <t>160</t>
  </si>
  <si>
    <t>55341015</t>
  </si>
  <si>
    <t>okno Al otevíravé/sklopné trojsklo přes plochu 1m2 přes v2,5m</t>
  </si>
  <si>
    <t>590030831</t>
  </si>
  <si>
    <t>161</t>
  </si>
  <si>
    <t>55341013</t>
  </si>
  <si>
    <t>okno Al otevíravé/sklopné trojsklo přes plochu 1m2 v1,5-2,5m</t>
  </si>
  <si>
    <t>-780268779</t>
  </si>
  <si>
    <t>162</t>
  </si>
  <si>
    <t>76764011R</t>
  </si>
  <si>
    <t>Montáž dveří ocelových vchodových jednokřídlových s nadsvětlíkem</t>
  </si>
  <si>
    <t>-1237947506</t>
  </si>
  <si>
    <t>163</t>
  </si>
  <si>
    <t>5534124R</t>
  </si>
  <si>
    <t>8dveře Al vchodové s nadsvětlíkem, jednokřídlové š 900mm, celková výška 2800 mm,elektronický zámek s dálkovým ovládáním, vč samozavírače se zpožděním</t>
  </si>
  <si>
    <t>-38305377</t>
  </si>
  <si>
    <t>P</t>
  </si>
  <si>
    <t>Poznámka k položce:_x000D_
dveře musí být osazeny madlem pro ZTP</t>
  </si>
  <si>
    <t>164</t>
  </si>
  <si>
    <t>767832101</t>
  </si>
  <si>
    <t>Montáž venkovních požárních žebříků do zdiva se suchovodem</t>
  </si>
  <si>
    <t>-622754096</t>
  </si>
  <si>
    <t>165</t>
  </si>
  <si>
    <t>4498304R</t>
  </si>
  <si>
    <t>žebřík venkovní s přímým výstupem a ochranným košem se suchovodem z nerezové oceli celkem do dl 6m</t>
  </si>
  <si>
    <t>1435891837</t>
  </si>
  <si>
    <t>166</t>
  </si>
  <si>
    <t>767832801</t>
  </si>
  <si>
    <t>Demontáž venkovních požárních žebříků s ochranným košem</t>
  </si>
  <si>
    <t>1761180493</t>
  </si>
  <si>
    <t>167</t>
  </si>
  <si>
    <t>767995112</t>
  </si>
  <si>
    <t>Montáž ostatních atypických zámečnických konstrukcí hmotnosti přes 5 do 10 kg</t>
  </si>
  <si>
    <t>kg</t>
  </si>
  <si>
    <t>-1605860209</t>
  </si>
  <si>
    <t>"nosná k-ce stříšky" ((1+1,2+0,5+0,8)*18)*7,34</t>
  </si>
  <si>
    <t>168</t>
  </si>
  <si>
    <t>14550246</t>
  </si>
  <si>
    <t>profil ocelový čtvercový svařovaný 50x50x3mm</t>
  </si>
  <si>
    <t>1998496611</t>
  </si>
  <si>
    <t>169</t>
  </si>
  <si>
    <t>767R001</t>
  </si>
  <si>
    <t>Pokladní přepážka 2000x1250 mm, okno s fixním zasklením, rám leštěný nerez, bezpečnostní sklo, vč. komunikačního zařízení pro neslyšící, parapet dřevený masiv</t>
  </si>
  <si>
    <t>-723951472</t>
  </si>
  <si>
    <t>Poznámka k položce:_x000D_
okno bude vybaveno zařízením umožnující platbu, komunikačníí zařízení musí splňovat požadavky dle vyhlášky č. 398/2009 sb. a nařízením komise č. 1300/2014,_x000D_
zařízení musí splňovat bezpečnostní podmínky pro práci s hotovostí</t>
  </si>
  <si>
    <t>170</t>
  </si>
  <si>
    <t>767R002</t>
  </si>
  <si>
    <t>D+M informační systém,označení stanice</t>
  </si>
  <si>
    <t>-1084476692</t>
  </si>
  <si>
    <t>Poznámka k položce:_x000D_
označení musí být vyhotoveno dle TNŽ 73 6390: nápisy názvů železničních stanic a zastávek</t>
  </si>
  <si>
    <t>171</t>
  </si>
  <si>
    <t>767R002b</t>
  </si>
  <si>
    <t>D+M informační systém,piktogramy</t>
  </si>
  <si>
    <t>-1322091524</t>
  </si>
  <si>
    <t>Poznámka k položce:_x000D_
dle směrnice SŽDC č. 118 a grafického manuálu</t>
  </si>
  <si>
    <t>172</t>
  </si>
  <si>
    <t>767R003</t>
  </si>
  <si>
    <t>výměna výplní dveří</t>
  </si>
  <si>
    <t>474446370</t>
  </si>
  <si>
    <t>173</t>
  </si>
  <si>
    <t>767R004</t>
  </si>
  <si>
    <t>Ocelový box na uskladnění baterií, uzamykatelný, větraný, 1200x800x2000 mm</t>
  </si>
  <si>
    <t>594225565</t>
  </si>
  <si>
    <t>174</t>
  </si>
  <si>
    <t>998767101</t>
  </si>
  <si>
    <t>Přesun hmot pro zámečnické konstrukce stanovený z hmotnosti přesunovaného materiálu vodorovná dopravní vzdálenost do 50 m v objektech výšky do 6 m</t>
  </si>
  <si>
    <t>949484088</t>
  </si>
  <si>
    <t>771</t>
  </si>
  <si>
    <t>Podlahy z dlaždic</t>
  </si>
  <si>
    <t>175</t>
  </si>
  <si>
    <t>771574263</t>
  </si>
  <si>
    <t>Montáž podlah z dlaždic keramických lepených flexibilním lepidlem maloformátových pro vysoké mechanické zatížení protiskluzných nebo reliéfních (bezbariérových) přes 9 do 12 ks/m2</t>
  </si>
  <si>
    <t>1085395874</t>
  </si>
  <si>
    <t>"OP01" 30,2</t>
  </si>
  <si>
    <t>"OP15" 16,9</t>
  </si>
  <si>
    <t>"OP16" 3,7</t>
  </si>
  <si>
    <t>"OP17" 4,5</t>
  </si>
  <si>
    <t>"OP18" 1,9</t>
  </si>
  <si>
    <t>"OP19"14,4</t>
  </si>
  <si>
    <t>176</t>
  </si>
  <si>
    <t>59761409</t>
  </si>
  <si>
    <t>dlažba keramická slinutá protiskluzná do interiéru i exteriéru pro vysoké mechanické namáhání přes 9 do 12 ks/m2</t>
  </si>
  <si>
    <t>1117052945</t>
  </si>
  <si>
    <t>71,6*1,1 'Přepočtené koeficientem množství</t>
  </si>
  <si>
    <t>177</t>
  </si>
  <si>
    <t>998771101</t>
  </si>
  <si>
    <t>Přesun hmot pro podlahy z dlaždic stanovený z hmotnosti přesunovaného materiálu vodorovná dopravní vzdálenost do 50 m v objektech výšky do 6 m</t>
  </si>
  <si>
    <t>-1305322724</t>
  </si>
  <si>
    <t>776</t>
  </si>
  <si>
    <t>Podlahy povlakové</t>
  </si>
  <si>
    <t>178</t>
  </si>
  <si>
    <t>776221111</t>
  </si>
  <si>
    <t>Montáž podlahovin z PVC lepením standardním lepidlem z pásů standardních</t>
  </si>
  <si>
    <t>593346471</t>
  </si>
  <si>
    <t>"OP03" 14</t>
  </si>
  <si>
    <t>"OP04" 21,3</t>
  </si>
  <si>
    <t>"OP08" 3</t>
  </si>
  <si>
    <t>"OP09" 17,6</t>
  </si>
  <si>
    <t>"OP21" 9</t>
  </si>
  <si>
    <t>179</t>
  </si>
  <si>
    <t>28411000</t>
  </si>
  <si>
    <t>PVC heterogenní zátěžová antibakteriální, nášlapná vrstva 0,90mm, třída zátěže 34/43, otlak do 0,03mm, R10, hořlavost Bfl S1</t>
  </si>
  <si>
    <t>-484101845</t>
  </si>
  <si>
    <t>64,9*1,1 'Přepočtené koeficientem množství</t>
  </si>
  <si>
    <t>180</t>
  </si>
  <si>
    <t>998776101</t>
  </si>
  <si>
    <t>Přesun hmot pro podlahy povlakové stanovený z hmotnosti přesunovaného materiálu vodorovná dopravní vzdálenost do 50 m v objektech výšky do 6 m</t>
  </si>
  <si>
    <t>-1122291146</t>
  </si>
  <si>
    <t>781</t>
  </si>
  <si>
    <t>Dokončovací práce - obklady</t>
  </si>
  <si>
    <t>181</t>
  </si>
  <si>
    <t>781121011</t>
  </si>
  <si>
    <t>Příprava podkladu před provedením obkladu nátěr penetrační na stěnu</t>
  </si>
  <si>
    <t>15693217</t>
  </si>
  <si>
    <t>"socíální zař." (4,9*2+2,15*6)*2,05</t>
  </si>
  <si>
    <t>(-0,9*0,9)+(-0,9*2*2)+(-0,7*2*2)+(-0,9*2)</t>
  </si>
  <si>
    <t>182</t>
  </si>
  <si>
    <t>781474112</t>
  </si>
  <si>
    <t>Montáž obkladů vnitřních stěn z dlaždic keramických lepených flexibilním lepidlem maloformátových hladkých přes 9 do 12 ks/m2</t>
  </si>
  <si>
    <t>-1118878183</t>
  </si>
  <si>
    <t>183</t>
  </si>
  <si>
    <t>59761026</t>
  </si>
  <si>
    <t>obklad keramický hladký do 12ks/m2</t>
  </si>
  <si>
    <t>1616945186</t>
  </si>
  <si>
    <t>37,525*1,1 'Přepočtené koeficientem množství</t>
  </si>
  <si>
    <t>184</t>
  </si>
  <si>
    <t>781491022</t>
  </si>
  <si>
    <t>Montáž zrcadel lepených silikonovým tmelem na keramický obklad, plochy přes 1 m2</t>
  </si>
  <si>
    <t>1894482597</t>
  </si>
  <si>
    <t>2,1*1</t>
  </si>
  <si>
    <t>185</t>
  </si>
  <si>
    <t>63465122</t>
  </si>
  <si>
    <t>zrcadlo nemontované čiré tl 3mm max. rozměr 3210x2250mm</t>
  </si>
  <si>
    <t>1583440109</t>
  </si>
  <si>
    <t>2,1*1,1 'Přepočtené koeficientem množství</t>
  </si>
  <si>
    <t>186</t>
  </si>
  <si>
    <t>781731111</t>
  </si>
  <si>
    <t>Montáž obkladů vnějších stěn z obkladaček cihelných kladených do malty do 50 ks/m2</t>
  </si>
  <si>
    <t>573537128</t>
  </si>
  <si>
    <t>187</t>
  </si>
  <si>
    <t>59623113</t>
  </si>
  <si>
    <t>pásek obkladový cihlový hladký 240x71x14mm červený</t>
  </si>
  <si>
    <t>289173687</t>
  </si>
  <si>
    <t>15,840*48</t>
  </si>
  <si>
    <t>760,32*1,1 'Přepočtené koeficientem množství</t>
  </si>
  <si>
    <t>188</t>
  </si>
  <si>
    <t>998781101</t>
  </si>
  <si>
    <t>Přesun hmot pro obklady keramické stanovený z hmotnosti přesunovaného materiálu vodorovná dopravní vzdálenost do 50 m v objektech výšky do 6 m</t>
  </si>
  <si>
    <t>-156203688</t>
  </si>
  <si>
    <t>783</t>
  </si>
  <si>
    <t>Dokončovací práce - nátěry</t>
  </si>
  <si>
    <t>189</t>
  </si>
  <si>
    <t>783314101</t>
  </si>
  <si>
    <t>Základní nátěr zámečnických konstrukcí jednonásobný syntetický</t>
  </si>
  <si>
    <t>-934701175</t>
  </si>
  <si>
    <t>"zárubně" 1,6*9</t>
  </si>
  <si>
    <t>190</t>
  </si>
  <si>
    <t>783317101</t>
  </si>
  <si>
    <t>Krycí nátěr (email) zámečnických konstrukcí jednonásobný syntetický standardní</t>
  </si>
  <si>
    <t>674002150</t>
  </si>
  <si>
    <t>191</t>
  </si>
  <si>
    <t>783817521</t>
  </si>
  <si>
    <t>Krycí (ochranný ) nátěr omítek dvojnásobný hrubých betonových povrchů nebo omítek hrubých, rýhovaných tenkovrstvých nebo škrábaných (břízolitových) syntetický</t>
  </si>
  <si>
    <t>-1527240660</t>
  </si>
  <si>
    <t>192</t>
  </si>
  <si>
    <t>783846523</t>
  </si>
  <si>
    <t>Antigraffiti preventivní nátěr omítek hladkých omítek hladkých, zrnitých tenkovrstvých nebo štukových trvalý pro opakované odstraňování graffiti v počtu do 100 cyklů</t>
  </si>
  <si>
    <t>1328645634</t>
  </si>
  <si>
    <t>193</t>
  </si>
  <si>
    <t>783897603</t>
  </si>
  <si>
    <t>Krycí (ochranný ) nátěr omítek Příplatek k cenám za zvýšenou pracnost provádění styku 2 barev dvojnásobného nátěru</t>
  </si>
  <si>
    <t>899899766</t>
  </si>
  <si>
    <t>194</t>
  </si>
  <si>
    <t>783897615</t>
  </si>
  <si>
    <t>Krycí (ochranný ) nátěr omítek Příplatek k cenám za provádění barevného nátěru v odstínu sytém dvojnásobného</t>
  </si>
  <si>
    <t>-1651846383</t>
  </si>
  <si>
    <t>784</t>
  </si>
  <si>
    <t>Dokončovací práce - malby a tapety</t>
  </si>
  <si>
    <t>195</t>
  </si>
  <si>
    <t>784171101</t>
  </si>
  <si>
    <t>Zakrytí nemalovaných ploch (materiál ve specifikaci) včetně pozdějšího odkrytí podlah</t>
  </si>
  <si>
    <t>-1225563211</t>
  </si>
  <si>
    <t>196</t>
  </si>
  <si>
    <t>58124844</t>
  </si>
  <si>
    <t>fólie pro malířské potřeby zakrývací tl 25µ 4x5m</t>
  </si>
  <si>
    <t>-2310815</t>
  </si>
  <si>
    <t>242,37*1,05 'Přepočtené koeficientem množství</t>
  </si>
  <si>
    <t>197</t>
  </si>
  <si>
    <t>784171111</t>
  </si>
  <si>
    <t>Zakrytí nemalovaných ploch (materiál ve specifikaci) včetně pozdějšího odkrytí svislých ploch např. stěn, oken, dveří v místnostech výšky do 3,80</t>
  </si>
  <si>
    <t>-423474439</t>
  </si>
  <si>
    <t>198</t>
  </si>
  <si>
    <t>58124850</t>
  </si>
  <si>
    <t>fólie s papírovou páskou pro malířské potřeby 210mmx20m</t>
  </si>
  <si>
    <t>-1981029523</t>
  </si>
  <si>
    <t>144,84*1,05 'Přepočtené koeficientem množství</t>
  </si>
  <si>
    <t>199</t>
  </si>
  <si>
    <t>784181111</t>
  </si>
  <si>
    <t>Penetrace podkladu jednonásobná základní silikátová v místnostech výšky do 3,80 m</t>
  </si>
  <si>
    <t>-1097626211</t>
  </si>
  <si>
    <t>200</t>
  </si>
  <si>
    <t>784191001</t>
  </si>
  <si>
    <t>Čištění vnitřních ploch hrubý úklid po provedení malířských prací omytím oken nebo balkonových dveří jednoduchých</t>
  </si>
  <si>
    <t>-1525012117</t>
  </si>
  <si>
    <t>1,5*2,05*2*2</t>
  </si>
  <si>
    <t>1,5*1,45*5*2</t>
  </si>
  <si>
    <t>1,5*2,8*2</t>
  </si>
  <si>
    <t>2,075*2,8*2</t>
  </si>
  <si>
    <t>1,5*1,15*2</t>
  </si>
  <si>
    <t>1,75*2,1*2</t>
  </si>
  <si>
    <t>1*2,8*2*2</t>
  </si>
  <si>
    <t>0,9*0,9*2</t>
  </si>
  <si>
    <t>1,5*1,45*8*2</t>
  </si>
  <si>
    <t>2,4*2,1*2</t>
  </si>
  <si>
    <t>1,5*1,45*2</t>
  </si>
  <si>
    <t>1,7*2,8*2</t>
  </si>
  <si>
    <t>201</t>
  </si>
  <si>
    <t>784211101</t>
  </si>
  <si>
    <t>Malby z malířských směsí otěruvzdorných za mokra dvojnásobné, bílé za mokra otěruvzdorné výborně v místnostech výšky do 3,80 m</t>
  </si>
  <si>
    <t>-1772815468</t>
  </si>
  <si>
    <t>4,9*3,45</t>
  </si>
  <si>
    <t>4,05*5,25</t>
  </si>
  <si>
    <t>3,45*4,05</t>
  </si>
  <si>
    <t>"OP02" (1,65+4,05+1,65+4,05)*3,2</t>
  </si>
  <si>
    <t>1,65*4,05</t>
  </si>
  <si>
    <t>"OP01" (10,8+4,2+2,45+5,7+13,25+1,5)*3,2</t>
  </si>
  <si>
    <t>10,8*1,5+5,7*2,45</t>
  </si>
  <si>
    <t>-0,8*2*4-1,45*2*2</t>
  </si>
  <si>
    <t>"OP12" (5,7+3,7+5,7+3,7)*3,2</t>
  </si>
  <si>
    <t>5,7*3,7</t>
  </si>
  <si>
    <t>-1,5*1,15-175*2,1</t>
  </si>
  <si>
    <t>"OP16" (2,15+1,7+2,15+1,7)*1,2</t>
  </si>
  <si>
    <t>2,15*1,7</t>
  </si>
  <si>
    <t>"OP17" (2,15+2,1+2,15+2,1)*1,2</t>
  </si>
  <si>
    <t>2,1*2,15</t>
  </si>
  <si>
    <t>"OP18" (0,9+2,15+0,9+2,15)*1,2</t>
  </si>
  <si>
    <t>0,9*2,15</t>
  </si>
  <si>
    <t>"OP06" (7,42+5+7,42+5)*3,2</t>
  </si>
  <si>
    <t>5*7,42</t>
  </si>
  <si>
    <t>-1,45*2-1,5*1,45*4</t>
  </si>
  <si>
    <t>"OP07" (0,9+2+1,45+2+0,9+1,45+1,45+1,45)*1,2</t>
  </si>
  <si>
    <t>0,9*1,45+2*1,45</t>
  </si>
  <si>
    <t>-0,8*2*3</t>
  </si>
  <si>
    <t>"OP08" (2,075+1,45+2,075+1,45)*3,2</t>
  </si>
  <si>
    <t>2,075*1,45</t>
  </si>
  <si>
    <t>"OP09" (3,4+5,2+3,4+5,2)*3,2</t>
  </si>
  <si>
    <t>3,4*5,2</t>
  </si>
  <si>
    <t>-0,8*2-1,5*1,45*3</t>
  </si>
  <si>
    <t>"OP21 (1,8+5+1,8+5)*3,2</t>
  </si>
  <si>
    <t>1,8*5</t>
  </si>
  <si>
    <t>-0,8*2-0,9*2-1,5*1,45</t>
  </si>
  <si>
    <t>"OP11" (3,3+6,6+3,3+6,6)*3,2</t>
  </si>
  <si>
    <t>3,3*6,6</t>
  </si>
  <si>
    <t>-0,9*2-2,4*2,1</t>
  </si>
  <si>
    <t>"OP13" (2,4+3,7+2,4+3,7)*3,2</t>
  </si>
  <si>
    <t>2,4*3,7</t>
  </si>
  <si>
    <t>"OP19" (3,7+3,9+3,7+3,9)*3,2</t>
  </si>
  <si>
    <t>3,7*3,9</t>
  </si>
  <si>
    <t>-1,5*1,45-1,05*2,8</t>
  </si>
  <si>
    <t>HZS</t>
  </si>
  <si>
    <t>Hodinové zúčtovací sazby</t>
  </si>
  <si>
    <t>202</t>
  </si>
  <si>
    <t>HZS2212</t>
  </si>
  <si>
    <t>Hodinové zúčtovací sazby profesí PSV provádění stavebních instalací instalatér odborný</t>
  </si>
  <si>
    <t>hod</t>
  </si>
  <si>
    <t>512</t>
  </si>
  <si>
    <t>1107447991</t>
  </si>
  <si>
    <t>4*8*2</t>
  </si>
  <si>
    <t>203</t>
  </si>
  <si>
    <t>HZS2491</t>
  </si>
  <si>
    <t>Hodinové zúčtovací sazby profesí PSV zednické výpomoci a pomocné práce PSV dělník zednických výpomocí</t>
  </si>
  <si>
    <t>941674946</t>
  </si>
  <si>
    <t>2*8*2</t>
  </si>
  <si>
    <t>OST</t>
  </si>
  <si>
    <t>Ostatní</t>
  </si>
  <si>
    <t>204</t>
  </si>
  <si>
    <t>74236015R</t>
  </si>
  <si>
    <t>Montáž systému pacient-sestra signalizačních prvků tlačítka nouzového volání</t>
  </si>
  <si>
    <t>644045280</t>
  </si>
  <si>
    <t>"bezbarierové wc" 2</t>
  </si>
  <si>
    <t>205</t>
  </si>
  <si>
    <t>7596555020</t>
  </si>
  <si>
    <t>Montáž majáčku akustického orientačního (AOM) - včetně připojení, seřízení a přezkoušení funkce</t>
  </si>
  <si>
    <t>Sborník UOŽI 01 2019</t>
  </si>
  <si>
    <t>1622746475</t>
  </si>
  <si>
    <t>206</t>
  </si>
  <si>
    <t>7596550010</t>
  </si>
  <si>
    <t>Majáčky a akustické úpravy pro nevidomé Orientační hlasový majáček pro nevidomé a slabozraké  - 2 hlasové fráze, audio záznam MP3 na kartě SD/MMC přeprogramovatelný, digitální, exteriérový</t>
  </si>
  <si>
    <t>-115990648</t>
  </si>
  <si>
    <t>SO02 - Oprava elektroinstalace</t>
  </si>
  <si>
    <t>Kunovice - Loučka</t>
  </si>
  <si>
    <t>466 17 906</t>
  </si>
  <si>
    <t>Vladimír Kamarád</t>
  </si>
  <si>
    <t>9740010001-R</t>
  </si>
  <si>
    <t>Drážky pro kabel nebo trubku do zdiva, velikosti do 50/50 mm</t>
  </si>
  <si>
    <t>1781130681</t>
  </si>
  <si>
    <t>9740020001-R</t>
  </si>
  <si>
    <t>Úpravy povrchu po drážkování</t>
  </si>
  <si>
    <t>-1285947870</t>
  </si>
  <si>
    <t>Poznámka k položce:_x000D_
zazdění drážky, začištění, bez dodávky materiálu</t>
  </si>
  <si>
    <t>58555535-R</t>
  </si>
  <si>
    <t>směs suchá omítková vápenocementová vnitřní štuková</t>
  </si>
  <si>
    <t>1446016174</t>
  </si>
  <si>
    <t>Poznámka k položce:_x000D_
Spotřeba: 2,7 kg/m2</t>
  </si>
  <si>
    <t>7492501880</t>
  </si>
  <si>
    <t>Kabely, vodiče, šňůry Cu - nn Kabel silový 4 a 5-žílový Cu, plastová izolace CYKY 4J16 (4Bx16)</t>
  </si>
  <si>
    <t>1423640162</t>
  </si>
  <si>
    <t>7492501980</t>
  </si>
  <si>
    <t>Kabely, vodiče, šňůry Cu - nn Kabel silový 4 a 5-žílový Cu, plastová izolace CYKY 5J10 (5Cx10)</t>
  </si>
  <si>
    <t>-464452333</t>
  </si>
  <si>
    <t>7492502030</t>
  </si>
  <si>
    <t>Kabely, vodiče, šňůry Cu - nn Kabel silový 4 a 5-žílový Cu, plastová izolace CYKY 5J6 (5Cx6)</t>
  </si>
  <si>
    <t>939315795</t>
  </si>
  <si>
    <t>7492502020</t>
  </si>
  <si>
    <t>Kabely, vodiče, šňůry Cu - nn Kabel silový 4 a 5-žílový Cu, plastová izolace CYKY 5J4 (5Cx4)</t>
  </si>
  <si>
    <t>1687586062</t>
  </si>
  <si>
    <t>7492501690</t>
  </si>
  <si>
    <t>Kabely, vodiče, šňůry Cu - nn Kabel silový 2 a 3-žílový Cu, plastová izolace CYKY 2O1,5 (2Dx1,5)</t>
  </si>
  <si>
    <t>-1324537983</t>
  </si>
  <si>
    <t>7492501740</t>
  </si>
  <si>
    <t>Kabely, vodiče, šňůry Cu - nn Kabel silový 2 a 3-žílový Cu, plastová izolace CYKY 3O1,5 (3Ax1,5)</t>
  </si>
  <si>
    <t>-1685651356</t>
  </si>
  <si>
    <t>7492502040</t>
  </si>
  <si>
    <t>Kabely, vodiče, šňůry Cu - nn Kabel silový 4 a 5-žílový Cu, plastová izolace CYKY 5O1,5 (5Dx1,5)</t>
  </si>
  <si>
    <t>1670748520</t>
  </si>
  <si>
    <t>7492501760</t>
  </si>
  <si>
    <t>Kabely, vodiče, šňůry Cu - nn Kabel silový 2 a 3-žílový Cu, plastová izolace CYKY 3J1,5  (3Cx 1,5)</t>
  </si>
  <si>
    <t>-1968447577</t>
  </si>
  <si>
    <t>7492501770</t>
  </si>
  <si>
    <t>Kabely, vodiče, šňůry Cu - nn Kabel silový 2 a 3-žílový Cu, plastová izolace CYKY 3J2,5  (3Cx 2,5)</t>
  </si>
  <si>
    <t>1448312983</t>
  </si>
  <si>
    <t>7492553010</t>
  </si>
  <si>
    <t>Montáž kabelů 2- a 3-žílových Cu do 16 mm2 - uložení do země, chráničky, na rošty, pod omítku apod.</t>
  </si>
  <si>
    <t>822548031</t>
  </si>
  <si>
    <t>7492554010</t>
  </si>
  <si>
    <t>Montáž kabelů 4- a 5-žílových Cu do 16 mm2 - uložení do země, chráničky, na rošty, pod omítku apod.</t>
  </si>
  <si>
    <t>-1978809716</t>
  </si>
  <si>
    <t>7492500020</t>
  </si>
  <si>
    <t>Kabely, vodiče, šňůry Cu - nn Vodič jednožílový Cu, plastová izolace H07V-U 16 žz (CY)</t>
  </si>
  <si>
    <t>2053401098</t>
  </si>
  <si>
    <t>7492500180</t>
  </si>
  <si>
    <t>Kabely, vodiče, šňůry Cu - nn Vodič jednožílový Cu, plastová izolace H07V-U 10 zž (CY)</t>
  </si>
  <si>
    <t>-1564092000</t>
  </si>
  <si>
    <t>7492500370</t>
  </si>
  <si>
    <t>Kabely, vodiče, šňůry Cu - nn Vodič jednožílový Cu, plastová izolace H07V-U 6 zž (CY)</t>
  </si>
  <si>
    <t>-1790525999</t>
  </si>
  <si>
    <t>7492551010</t>
  </si>
  <si>
    <t>Montáž vodičů jednožílových Cu do 16 mm2 - uložení na rošty, pod omítku, do rozvaděče apod.</t>
  </si>
  <si>
    <t>1231773475</t>
  </si>
  <si>
    <t>7590521474</t>
  </si>
  <si>
    <t>Venkovní vedení kabelová - metalické sítě Plněné, párované s ochr. vodičem TCEKPFLE 12 P 1,0 D</t>
  </si>
  <si>
    <t>1657370255</t>
  </si>
  <si>
    <t>Poznámka k položce:_x000D_
3x4x0,8</t>
  </si>
  <si>
    <t>7492555012</t>
  </si>
  <si>
    <t>Montáž kabelů vícežílových Cu 12 x 1,5 mm2 - uložení do země, chráničky, na rošty, pod omítku apod.</t>
  </si>
  <si>
    <t>-1547506633</t>
  </si>
  <si>
    <t>7492751020</t>
  </si>
  <si>
    <t>Montáž ukončení kabelů nn v rozvaděči nebo na přístroji izolovaných s označením 2 - 5-ti žílových do 2,5 mm2 - montáž kabelové koncovky nebo záklopky včetně odizolování pláště a izolace žil kabelu, ukončení žil v rozvaděči, upevnění kabelových ok, roz. trubice, zakončení stínění apod.</t>
  </si>
  <si>
    <t>-1235108695</t>
  </si>
  <si>
    <t>7492751022</t>
  </si>
  <si>
    <t>Montáž ukončení kabelů nn v rozvaděči nebo na přístroji izolovaných s označením 2 - 5-ti žílových do 25 mm2 - montáž kabelové koncovky nebo záklopky včetně odizolování pláště a izolace žil kabelu, ukončení žil v rozvaděči, upevnění kabelových ok, roz. trubice, zakončení stínění apod.</t>
  </si>
  <si>
    <t>853612197</t>
  </si>
  <si>
    <t>7491203680</t>
  </si>
  <si>
    <t>Elektroinstalační materiál Spínací přístroje instalační Tělo TANGO 3559-A01345</t>
  </si>
  <si>
    <t>502278603</t>
  </si>
  <si>
    <t>7491202830</t>
  </si>
  <si>
    <t>Elektroinstalační materiál Spínací přístroje instalační Spínač TANGO 3558A-05940 B</t>
  </si>
  <si>
    <t>-1808656108</t>
  </si>
  <si>
    <t>7491202550</t>
  </si>
  <si>
    <t>Elektroinstalační materiál Spínací přístroje instalační TANGO 3558A-A651 B</t>
  </si>
  <si>
    <t>-1383552620</t>
  </si>
  <si>
    <t>7491202900</t>
  </si>
  <si>
    <t>Elektroinstalační materiál Spínací přístroje instalační Spínač TANGO 3558A-06940 B</t>
  </si>
  <si>
    <t>1508794254</t>
  </si>
  <si>
    <t>7491203740</t>
  </si>
  <si>
    <t>Elektroinstalační materiál Spínací přístroje instalační Tělo TANGO 3559-A52345 spínače č.6+6</t>
  </si>
  <si>
    <t>-1073437045</t>
  </si>
  <si>
    <t>7491203690</t>
  </si>
  <si>
    <t>Elektroinstalační materiál Spínací přístroje instalační Tělo TANGO 3559-A05345</t>
  </si>
  <si>
    <t>-825754490</t>
  </si>
  <si>
    <t>7491202630</t>
  </si>
  <si>
    <t>Elektroinstalační materiál Spínací přístroje instalační TANGO 3558A-A652 B</t>
  </si>
  <si>
    <t>-1345872513</t>
  </si>
  <si>
    <t>7494010098</t>
  </si>
  <si>
    <t>Přístroje pro spínání a ovládání Ovladače, signálky Ovladače Ovládací tlačítko nouzového zastavení kompletní 1Z, 1R, červené</t>
  </si>
  <si>
    <t>1077420456</t>
  </si>
  <si>
    <t>Poznámka k položce:_x000D_
Ovladač nouzového zastavení s aretací ve skříni Schneider typ XALK178F nebo EATON Červené venkovní požární tlačítko</t>
  </si>
  <si>
    <t>7494651015</t>
  </si>
  <si>
    <t>Montáž ovládacích tlačítek nouzového zastavení</t>
  </si>
  <si>
    <t>1284830899</t>
  </si>
  <si>
    <t>7491203990</t>
  </si>
  <si>
    <t>Elektroinstalační materiál Spínací přístroje instalační Kombinace 3425A-0344 B sporáková</t>
  </si>
  <si>
    <t>2009329574</t>
  </si>
  <si>
    <t>7491253010</t>
  </si>
  <si>
    <t>Montáž přístrojů spínacích instalačních kolébkových velkoplošných vypínačů jednopolových řaz.1, 250 V/10 A, IP20 vč.ovl.krytu a rámečku - včetně zapojení a osazení</t>
  </si>
  <si>
    <t>-1215679117</t>
  </si>
  <si>
    <t>7491253020</t>
  </si>
  <si>
    <t>Montáž přístrojů spínacích instalačních kolébkových velkoplošných přepínačů sériových nebo střídavých přepínačů řaz.6, 7, 250 V/10A, IP20, vč.ovl.krytu a rámečku - včetně zapojení a osazení</t>
  </si>
  <si>
    <t>-758401831</t>
  </si>
  <si>
    <t>7491253060</t>
  </si>
  <si>
    <t>Montáž přístrojů spínacích instalačních přípojek sporákových 20A/400V, IP20, se signalizační doutnavkou - včetně zapojení a osazení</t>
  </si>
  <si>
    <t>-1890556895</t>
  </si>
  <si>
    <t>7496700210</t>
  </si>
  <si>
    <t>DŘT, SKŘ, Elektrodispečink, DDTS DŘT a SKŘ skříně pro automatizaci Čidla Čidlo pohybové infrapasivní 12/24V DC, kont.1/1 max.24V</t>
  </si>
  <si>
    <t>-1603597291</t>
  </si>
  <si>
    <t>Poznámka k položce:_x000D_
typ-3299-22103 - stropní nebo nástěnné</t>
  </si>
  <si>
    <t>7592005042</t>
  </si>
  <si>
    <t>Montáž fotosnímače</t>
  </si>
  <si>
    <t>-864110148</t>
  </si>
  <si>
    <t>7491205330</t>
  </si>
  <si>
    <t>Elektroinstalační materiál Zásuvky instalační Zásuvka TANGO 5519A-A02397 B</t>
  </si>
  <si>
    <t>-2118410721</t>
  </si>
  <si>
    <t>7491204890</t>
  </si>
  <si>
    <t>Elektroinstalační materiál Zásuvky instalační Zásuvka TANGO 5518A-A2349 B</t>
  </si>
  <si>
    <t>-1139838239</t>
  </si>
  <si>
    <t>7491204360</t>
  </si>
  <si>
    <t>Elektroinstalační materiál Zásuvky instalační Dvojzásuvka TANGO 5513A-C02357 B</t>
  </si>
  <si>
    <t>-477019444</t>
  </si>
  <si>
    <t>7491204710</t>
  </si>
  <si>
    <t>Elektroinstalační materiál Zásuvky instalační Zásuvka dvojnásobná s ochranou proti přepětí</t>
  </si>
  <si>
    <t>-1852149799</t>
  </si>
  <si>
    <t>Poznámka k položce:_x000D_
5593A-C02357 B</t>
  </si>
  <si>
    <t>-1841324280</t>
  </si>
  <si>
    <t>Poznámka k položce:_x000D_
s ochranou před přepětím a sig. poruchy</t>
  </si>
  <si>
    <t>7491254010</t>
  </si>
  <si>
    <t>Montáž zásuvek instalačních domovních 10/16 A, 250 V, IP20 bez přepěťové ochrany nebo se zabudovanou přepěťovou ochranou jednoduchých nebo dvojitých - včetně zapojení a osazení</t>
  </si>
  <si>
    <t>309424292</t>
  </si>
  <si>
    <t>7491206750</t>
  </si>
  <si>
    <t>Elektroinstalační materiál Elektrické přímotopy Termostat, 5..50°C, 230V AC, elektronický</t>
  </si>
  <si>
    <t>1188492287</t>
  </si>
  <si>
    <t>Poznámka k položce:_x000D_
typ 2CKA001032A0484</t>
  </si>
  <si>
    <t>7491256020</t>
  </si>
  <si>
    <t>Montáž elektrických přímotopů termostatů prostorových 0-40° C - včetně zapojení a osazení</t>
  </si>
  <si>
    <t>-2091164035</t>
  </si>
  <si>
    <t>R1</t>
  </si>
  <si>
    <t>Sada pro nouzovou signalizaci</t>
  </si>
  <si>
    <t>-622749265</t>
  </si>
  <si>
    <t>Poznámka k položce:_x000D_
3280B-C10001 B</t>
  </si>
  <si>
    <t>7597135010</t>
  </si>
  <si>
    <t>Montáž prvku pro EZS (čidlo, snímač, siréna)</t>
  </si>
  <si>
    <t>-1401656396</t>
  </si>
  <si>
    <t>7491201200</t>
  </si>
  <si>
    <t>Elektroinstalační materiál Elektroinstalační krabice a rozvodky Bez zapojení Krabice KU 68-1903</t>
  </si>
  <si>
    <t>-1413869282</t>
  </si>
  <si>
    <t>7491201300</t>
  </si>
  <si>
    <t>Elektroinstalační materiál Elektroinstalační krabice a rozvodky Bez zapojení Krabice KO 125 E</t>
  </si>
  <si>
    <t>1695396806</t>
  </si>
  <si>
    <t>7491600110</t>
  </si>
  <si>
    <t>Uzemnění Vnitřní Svorka OBO 1801 ekvipotenciální</t>
  </si>
  <si>
    <t>350660326</t>
  </si>
  <si>
    <t>Poznámka k položce:_x000D_
typ EPS-2. IP 40</t>
  </si>
  <si>
    <t>7491201560</t>
  </si>
  <si>
    <t>Elektroinstalační materiál Elektroinstalační krabice a rozvodky Bez zapojení Krabicová rozvodka 6455-12, acidur, IP67 4P</t>
  </si>
  <si>
    <t>-1521144675</t>
  </si>
  <si>
    <t>Poznámka k položce:_x000D_
typ krabice IP 54, 8102_KA s průch. 1601 a svorkovnicí S-66</t>
  </si>
  <si>
    <t>7491201390</t>
  </si>
  <si>
    <t>Elektroinstalační materiál Elektroinstalační krabice a rozvodky Bez zapojení Krabice KP 67/3 přístrojová</t>
  </si>
  <si>
    <t>-708698514</t>
  </si>
  <si>
    <t>7491252010</t>
  </si>
  <si>
    <t>Montáž krabic elektroinstalačních, rozvodek - bez zapojení krabice přístrojové - včetně zhotovení otvoru</t>
  </si>
  <si>
    <t>306997940</t>
  </si>
  <si>
    <t>7491252020</t>
  </si>
  <si>
    <t>Montáž krabic elektroinstalačních, rozvodek - bez zapojení krabice odbočné s víčkem a svorkovnicí - včetně zhotovení otvoru</t>
  </si>
  <si>
    <t>-1674555943</t>
  </si>
  <si>
    <t>7491208100</t>
  </si>
  <si>
    <t>Elektroinstalační materiál Kabelové rošty drátěné 35x200 HDG</t>
  </si>
  <si>
    <t>-300846052</t>
  </si>
  <si>
    <t>Poznámka k položce:_x000D_
typ DZ 35/200 BZNCR</t>
  </si>
  <si>
    <t>7491209290</t>
  </si>
  <si>
    <t>Elektroinstalační materiál Kabelové rošty drátěné Boční spojka 35 HDG</t>
  </si>
  <si>
    <t>816952913</t>
  </si>
  <si>
    <t>7491208810</t>
  </si>
  <si>
    <t>Elektroinstalační materiál Kabelové rošty drátěné Rychloupínací podpěra 200 HDG</t>
  </si>
  <si>
    <t>-1252308979</t>
  </si>
  <si>
    <t>7491454014</t>
  </si>
  <si>
    <t>Montáž drátěných kabelových roštů výšky 60 mm, šířky 220 mm - včetně rozměření, usazení, vyvážení, upevnění, sváření, elektrického pospojování</t>
  </si>
  <si>
    <t>1200258468</t>
  </si>
  <si>
    <t>7491206660</t>
  </si>
  <si>
    <t>Elektroinstalační materiál Elektrické přímotopy Panel ECOFLEX 1000W ET 10</t>
  </si>
  <si>
    <t>-1713621687</t>
  </si>
  <si>
    <t>Poznámka k položce:_x000D_
ECOFLEX F1117-TACO 10</t>
  </si>
  <si>
    <t>7491206680</t>
  </si>
  <si>
    <t>Elektroinstalační materiál Elektrické přímotopy Panel ECOFLEX 1500W ET 15</t>
  </si>
  <si>
    <t>-929816828</t>
  </si>
  <si>
    <t>Poznámka k položce:_x000D_
ECOFLEX F1117-TACO 15</t>
  </si>
  <si>
    <t>7491206700</t>
  </si>
  <si>
    <t>Elektroinstalační materiál Elektrické přímotopy Panel ECOFLEX 2000W ET 20</t>
  </si>
  <si>
    <t>1003620150</t>
  </si>
  <si>
    <t>Poznámka k položce:_x000D_
ECOFLEX F1117-TACO 20</t>
  </si>
  <si>
    <t>7491206710</t>
  </si>
  <si>
    <t>Elektroinstalační materiál Elektrické přímotopy Panel ECOFLEX 2500W ET 25</t>
  </si>
  <si>
    <t>-1156466270</t>
  </si>
  <si>
    <t>Poznámka k položce:_x000D_
ECOFLEX F1117-TACO 25</t>
  </si>
  <si>
    <t>7491206640</t>
  </si>
  <si>
    <t>Elektroinstalační materiál Elektrické přímotopy Panel ECOFLEX  500W ET 05</t>
  </si>
  <si>
    <t>1225383117</t>
  </si>
  <si>
    <t>Poznámka k položce:_x000D_
ECOSUN</t>
  </si>
  <si>
    <t>7491256010</t>
  </si>
  <si>
    <t>Montáž elektrických přímotopů konvektorů přímotopných s termostatem do 3000 W - včetně zapojení a osazení</t>
  </si>
  <si>
    <t>-108525735</t>
  </si>
  <si>
    <t>7491206170-R1</t>
  </si>
  <si>
    <t>Elektroinstalační materiál Svítidla instalační základní FALCON-458-BAP-EP, 4x58W - el.předřadník</t>
  </si>
  <si>
    <t>2125133430</t>
  </si>
  <si>
    <t>Poznámka k položce:_x000D_
typ PSV ROMA LED 5670/840 OP</t>
  </si>
  <si>
    <t>7491206170-R2</t>
  </si>
  <si>
    <t>1187713432</t>
  </si>
  <si>
    <t>Poznámka k položce:_x000D_
typ FUTURA 2,4ft PC Al 6400/840, IP 66</t>
  </si>
  <si>
    <t>7491206170-R3</t>
  </si>
  <si>
    <t>-89598219</t>
  </si>
  <si>
    <t>Poznámka k položce:_x000D_
typ FUTURA 2,4ft PC Al 5200/840, IP 66</t>
  </si>
  <si>
    <t>7491205920-R4</t>
  </si>
  <si>
    <t>Elektroinstalační materiál Svítidla instalační nástěnné</t>
  </si>
  <si>
    <t>-1511568192</t>
  </si>
  <si>
    <t>Poznámka k položce:_x000D_
typ LINEA SQUARE 2400/840 (18W), IP 54, IK10_x000D_
rozměr 330x330x85</t>
  </si>
  <si>
    <t>7491205920-R5</t>
  </si>
  <si>
    <t>937900678</t>
  </si>
  <si>
    <t>Poznámka k položce:_x000D_
LINEA ROUND 1800/840 (18W), IP 54, IK10_x000D_
rozměr D=300x85</t>
  </si>
  <si>
    <t>7491205910-R6</t>
  </si>
  <si>
    <t>Elektroinstalační materiál Svítidla instalační základní LED</t>
  </si>
  <si>
    <t>177676022</t>
  </si>
  <si>
    <t>Poznámka k položce:_x000D_
typ venkovní, LED s PIR čidlem, tř.II, IP44, _x000D_
výr.Ecolite - typ WHLX84-BI, 9,2 W</t>
  </si>
  <si>
    <t>7491555025</t>
  </si>
  <si>
    <t>Montáž svítidel základních instalačních zářivkových s krytem se 2 zdroji 1x36 W nebo 1x58 W, IP20 - včetně zapojení a osazení, s klasickým nebo elektronickým předřadníkem, včetně montáže zářivky</t>
  </si>
  <si>
    <t>-781833458</t>
  </si>
  <si>
    <t>7491555010</t>
  </si>
  <si>
    <t>Montáž svítidel základních instalačních žárovkových nástěnných stropních do 200 W, IP20 - včetně zapojení a osazení, včetně montáže žárovky</t>
  </si>
  <si>
    <t>301869162</t>
  </si>
  <si>
    <t>7491555035</t>
  </si>
  <si>
    <t>Montáž svítidel základních instalačních zářivkových s krytem s 4 zdroji 1x36 W nebo 1x58 W, IP20 - včetně zapojení a osazení, s klasickým nebo elektronickým předřadníkem, včetně montáže zářivky</t>
  </si>
  <si>
    <t>416884129</t>
  </si>
  <si>
    <t>7494000850</t>
  </si>
  <si>
    <t>Rozvodnicové a rozváděčové skříně Distri Rozváděčové skříně Nástěnné (IP65)-oceloplechové krytí IP65, V x Š x H 400 x 300 x 200</t>
  </si>
  <si>
    <t>-1653776835</t>
  </si>
  <si>
    <t>Poznámka k položce:_x000D_
R7, typ CS-34/200, včetně vybavení dle soupisu mat.</t>
  </si>
  <si>
    <t>7494151022</t>
  </si>
  <si>
    <t>Montáž modulárních rozvodnic min. IP 55, třída izolace II, počet modulů přes 72 do 144 - do zdi, na zeď nebo konstrukci, včetně montáže nosné konstrukce, kotevní, spojovací prvků, provedení zkoušek, dodání atestů, revizní zprávy včetně kusové zkoušky. Neobsahuje elektrovýzbroj</t>
  </si>
  <si>
    <t>-1831488120</t>
  </si>
  <si>
    <t>7493600930</t>
  </si>
  <si>
    <t>Kabelové a zásuvkové skříně, elektroměrové rozvaděče Zásuvková skříň Kombinace pro upevnění na zeď/stojinu - 4x 230/16A + 2x400V/32A</t>
  </si>
  <si>
    <t>-912950019</t>
  </si>
  <si>
    <t>Poznámka k položce:_x000D_
ZS5, typ Mi-A804011E dle soupisu mat.</t>
  </si>
  <si>
    <t>7493656010</t>
  </si>
  <si>
    <t>Montáž zásuvkových skříní venkovních kombinace na stěnu nebo stojinu - skříň obsahuje vstupní svorky pro kabel do 25 mm2, hlavní vypínač, jističe, proudové chrániče, zásuvky, elektrovýzbroj, včetně propojení, provedení zkoušek, dodání atestů a revizní zprávy včetně kusové zkoušky</t>
  </si>
  <si>
    <t>1437673309</t>
  </si>
  <si>
    <t>7494000032</t>
  </si>
  <si>
    <t>Rozvodnicové a rozváděčové skříně Distri Rozvodnicové skříně DistriTon Plastové Nástěnné (IP40) - otevírání nahoru pro nástěnnou montáž, průhledné dveře, otevírání nahoru, počet řad 2, počet modulů v řadě 20, krytí IP40, PE+N, barva bílá, materiál: plast</t>
  </si>
  <si>
    <t>398180446</t>
  </si>
  <si>
    <t>Poznámka k položce:_x000D_
R4, typ skříně PRA2930213, včetně vybavení dle soupisu mat.</t>
  </si>
  <si>
    <t>7494151010</t>
  </si>
  <si>
    <t>Montáž modulárních rozvodnic min. IP 30, počet modulů do 72 - do zdi, na zeď nebo konstrukci, včetně montáže nosné konstrukce, kotevní, spojovací prvků, provedení zkoušek, dodání atestů, revizní zprávy včetně kusové zkoušky. Neobsahuje elektrovýzbroj</t>
  </si>
  <si>
    <t>792727436</t>
  </si>
  <si>
    <t>7494000570</t>
  </si>
  <si>
    <t>Rozvodnicové a rozváděčové skříně Distri Rozvodnicové skříně DistriSet Zapuštěné (IP30) pro zapuštěnou montáž, dvoukřídlé dveře, neprůhledné dveře, vnitřní V x Š 750 x 1110, počet řad 5, rozteč 150 mm, počet modulů v řadě 57, krytí IP43</t>
  </si>
  <si>
    <t>605084085</t>
  </si>
  <si>
    <t>Poznámka k položce:_x000D_
R3, typ BF-U-6/198-C, včetně vybavení dle soupisu mat.</t>
  </si>
  <si>
    <t>7494000522</t>
  </si>
  <si>
    <t>Rozvodnicové a rozváděčové skříně Distri Rozvodnicové skříně DistriSet Zapuštěné (IP30) pro zapuštěnou montáž, jednokřídlé dveře, neprůhledné dveře, vnitřní V x Š 750 x 510, počet řad 5, rozteč 150 mm, počet modulů v řadě 24, krytí IP43</t>
  </si>
  <si>
    <t>-549467785</t>
  </si>
  <si>
    <t>Poznámka k položce:_x000D_
R3-Z, BF-U-2/48-C, včetně vybavení dle soupisu mat.</t>
  </si>
  <si>
    <t>7494152020</t>
  </si>
  <si>
    <t>Montáž prázdných rozvodnic plastových nebo oceloplechových min. IP 55, třída izolace II, rozměru š 500-800 mm, v 500-1 500 mm - do zdi, na zeď nebo konstrukci, včetně montáže nosné konstrukce, kotevní, spojovací prvků, provedení zkoušek, dodání atestů, revizní zprávy včetně kusové zkoušky, neobsahuje elektrovýzbroj</t>
  </si>
  <si>
    <t>-1418837575</t>
  </si>
  <si>
    <t>7491552020</t>
  </si>
  <si>
    <t>Montáž protipožárních ucpávek a tmelů protipožární ucpávka kabelového prostupu, průměru do 110 mm, do EI 90 min. - protipožární ucpávky včetně příslušenství, vyhotovení a dodání atestu</t>
  </si>
  <si>
    <t>-194126267</t>
  </si>
  <si>
    <t>7491510090</t>
  </si>
  <si>
    <t>Protipožární a kabelové ucpávky Protipožární ucpávky a tmely zpěvňující tmel CP 611A, tuba 310ml, do EI 90 min.</t>
  </si>
  <si>
    <t>1961382438</t>
  </si>
  <si>
    <t>7492471010</t>
  </si>
  <si>
    <t>Demontáže kabelových vedení nn - demontáž ze zemní kynety, roštu, rozvaděče, trubky, chráničky apod.</t>
  </si>
  <si>
    <t>-1916192382</t>
  </si>
  <si>
    <t>7493174010</t>
  </si>
  <si>
    <t>Demontáž svítidel nástěnných, stropních nebo závěsných</t>
  </si>
  <si>
    <t>385933589</t>
  </si>
  <si>
    <t>7494271010</t>
  </si>
  <si>
    <t>Demontáž rozvaděčů rozvodnice nn - včetně demontáže přívodních, vývodových kabelů, rámu apod., včetně nakládky rozvaděče na určený prostředek</t>
  </si>
  <si>
    <t>1748285936</t>
  </si>
  <si>
    <t>7498150520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</si>
  <si>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</si>
  <si>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2131049016</t>
  </si>
  <si>
    <t>7498151020</t>
  </si>
  <si>
    <t>Provedení technické prohlídky a zkoušky na silnoproudém zařízení, zařízení TV, zařízení NS, transformoven, EPZ pro opravné práce pro objem investičních nákladů přes 500 000 do 1 000 000 Kč - celková prohlídka zařízení provozního souboru nebo stavebního objektu včetně měření, zařízení tohoto provozního souboru nebo stavebního objektu právnickou osobou na zařízení podle požadavku ČSN, včetně hodnocení a vyhotovení protokolu</t>
  </si>
  <si>
    <t>186319588</t>
  </si>
  <si>
    <t>7498154020</t>
  </si>
  <si>
    <t>Měření intenzity osvětlení vnitřních prostor (orientační měření) - měření intenzity umělého osvětlení v rozsahu tohoto SO dle ČSN EN 12464-1/2 včetně vyhotovení protokolu</t>
  </si>
  <si>
    <t>-1769515578</t>
  </si>
  <si>
    <t>7498351010</t>
  </si>
  <si>
    <t>Vydání průkazu způsobilosti pro funkční celek, provizorní stav - vyhotovení dokladu o silnoproudých zařízeních a vydání průkazu způsobilosti</t>
  </si>
  <si>
    <t>-1557225974</t>
  </si>
  <si>
    <t>7498454010</t>
  </si>
  <si>
    <t>Zkoušky vodičů a kabelů nn silových do 1 kV průřezu žíly do 300 mm2 - měření kabelu, vodiče včetně vyhotovení protokolu</t>
  </si>
  <si>
    <t>424455701</t>
  </si>
  <si>
    <t>7498455010</t>
  </si>
  <si>
    <t>Zkoušky vodičů a kabelů ovládacích jakéhokoliv počtu žil - měření kabelu, vodiče včetně vyhotovení protokolu</t>
  </si>
  <si>
    <t>298976210</t>
  </si>
  <si>
    <t>7499151010</t>
  </si>
  <si>
    <t>Dokončovací práce na elektrickém zařízení - uvádění zařízení do provozu, drobné montážní práce v rozvaděčích, koordinaci se zhotoviteli souvisejících zařízení apod.</t>
  </si>
  <si>
    <t>-1551197198</t>
  </si>
  <si>
    <t>7499151020</t>
  </si>
  <si>
    <t>Dokončovací práce úprava zapojení stávajících kabelových skříní/rozvaděčů - provedení provizorních úprav zapojení stávajících kabelových skříní nebo rozvaděčů v průběhu výstavby (pro montáž nových i provizorních kabelů, drobné úpravy výstroje apod.) mechanizmy</t>
  </si>
  <si>
    <t>66260298</t>
  </si>
  <si>
    <t>7499151030</t>
  </si>
  <si>
    <t>Dokončovací práce zkušební provoz - včetně prokázání technických a kvalitativních parametrů zařízení</t>
  </si>
  <si>
    <t>-758818293</t>
  </si>
  <si>
    <t>7499151040</t>
  </si>
  <si>
    <t>Dokončovací práce zaškolení obsluhy - seznámení obsluhy s funkcemi zařízení včetně odevzdání dokumentace skutečného provedení</t>
  </si>
  <si>
    <t>450342442</t>
  </si>
  <si>
    <t>7499251010</t>
  </si>
  <si>
    <t>Montáž bezpečnostní tabulky výstražné nebo označovací</t>
  </si>
  <si>
    <t>-759905755</t>
  </si>
  <si>
    <t>9901001100</t>
  </si>
  <si>
    <t>Doprava dodávek zhotovitele, dodávek objednatele nebo výzisku mechanizací o nosnosti do 3,5 t do 300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</si>
  <si>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1919272847</t>
  </si>
  <si>
    <t>Poznámka k položce:_x000D_
Měrnou jednotkou je kus stroje.</t>
  </si>
  <si>
    <t>9902200800</t>
  </si>
  <si>
    <t>Doprava dodávek zhotovitele, dodávek objednatele nebo výzisku mechanizací přes 3,5 t objemnějšího kusového materiálu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</si>
  <si>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-256816224</t>
  </si>
  <si>
    <t>Poznámka k položce:_x000D_
Měrnou jednotkou je t přepravovaného materiálu.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</si>
  <si>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</si>
  <si>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</si>
  <si>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222298994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</si>
  <si>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</si>
  <si>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</si>
  <si>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-1199143783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</si>
  <si>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</si>
  <si>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</si>
  <si>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-811567657</t>
  </si>
  <si>
    <t>9909000200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</si>
  <si>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</si>
  <si>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-418161530</t>
  </si>
  <si>
    <t>9909000400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</si>
  <si>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</si>
  <si>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-496390329</t>
  </si>
  <si>
    <t>023131011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</si>
  <si>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</si>
  <si>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%</t>
  </si>
  <si>
    <t>-816018801</t>
  </si>
  <si>
    <t>Poznámka k položce:_x000D_
Základna pro výpočet - dotyčné práce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</si>
  <si>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</si>
  <si>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</si>
  <si>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</si>
  <si>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</si>
  <si>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</si>
  <si>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VRN1</t>
  </si>
  <si>
    <t>Průzkumné, geodetické a projektové práce</t>
  </si>
  <si>
    <t>012002000</t>
  </si>
  <si>
    <t>Geodetické práce</t>
  </si>
  <si>
    <t>1024</t>
  </si>
  <si>
    <t>-1481464765</t>
  </si>
  <si>
    <t>013002000</t>
  </si>
  <si>
    <t>Projektové práce - dokumentace skutečného provedení stavby, zabezpečovacích, sdělovacích, elektrických zařízení, vč. nákladů na zaměření a vyhotovení dokumentace skut. provedení elektrických zařízení dle vyhlášky 146/2008 sb. a zpracování dat v digitální podobě v otevřené formě a její předání objednateli</t>
  </si>
  <si>
    <t>-2054246906</t>
  </si>
  <si>
    <t>013244000</t>
  </si>
  <si>
    <t>Dokumentace pro provádění stavby - výrobní dokumentace přístřešku vč. statického posouzení</t>
  </si>
  <si>
    <t>-307419711</t>
  </si>
  <si>
    <t>013244000.2</t>
  </si>
  <si>
    <t>Dokumentace pro provádění stavby - projektová dokumentace pro hromosvod</t>
  </si>
  <si>
    <t>602222472</t>
  </si>
  <si>
    <t>013294000</t>
  </si>
  <si>
    <t>Ostatní dokumentace - fotodokumentace</t>
  </si>
  <si>
    <t>…</t>
  </si>
  <si>
    <t>1769571198</t>
  </si>
  <si>
    <t>VRN3</t>
  </si>
  <si>
    <t>Zařízení staveniště</t>
  </si>
  <si>
    <t>030001000</t>
  </si>
  <si>
    <t>42387047</t>
  </si>
  <si>
    <t>VRN4</t>
  </si>
  <si>
    <t>Inženýrská činnost</t>
  </si>
  <si>
    <t>044002000</t>
  </si>
  <si>
    <t>Revize</t>
  </si>
  <si>
    <t>1996601542</t>
  </si>
  <si>
    <t>Poznámka k položce:_x000D_
elektroinstalace,_x000D_
hromosvod,_x000D_
út,_x000D_
PO,...</t>
  </si>
  <si>
    <t>045002000</t>
  </si>
  <si>
    <t>Kompletační a koordinační činnost</t>
  </si>
  <si>
    <t>-1213432686</t>
  </si>
  <si>
    <t>VRN7</t>
  </si>
  <si>
    <t>Provozní vlivy</t>
  </si>
  <si>
    <t>071002000</t>
  </si>
  <si>
    <t>Provoz investora, třetích osob</t>
  </si>
  <si>
    <t>-562418264</t>
  </si>
  <si>
    <t>074002000</t>
  </si>
  <si>
    <t>Železniční a městský kolejový provoz</t>
  </si>
  <si>
    <t>-1321867394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</si>
  <si>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</si>
  <si>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</si>
  <si>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</si>
  <si>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</si>
  <si>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rekonstrukce </t>
    </r>
    <r>
      <rPr>
        <sz val="9"/>
        <rFont val="Trebuchet MS"/>
        <charset val="238"/>
      </rPr>
      <t>obsahuje sestavu Rekapitulace rekonstrukce a Rekapitulace objektů rekonstrukce a soupisů prací.</t>
    </r>
  </si>
  <si>
    <r>
      <t xml:space="preserve">V sestavě </t>
    </r>
    <r>
      <rPr>
        <b/>
        <sz val="9"/>
        <rFont val="Trebuchet MS"/>
        <charset val="238"/>
      </rPr>
      <t>Rekapitulace rekonstrukce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</si>
  <si>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</si>
  <si>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</si>
  <si>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9"/>
        <rFont val="Trebuchet MS"/>
        <charset val="238"/>
      </rPr>
      <t>Rekapitulace objektů rekonstrukce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</si>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</sst>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4" fillId="0" borderId="0" applyNumberFormat="0" applyFill="0" applyBorder="0" applyAlignment="0" applyProtection="0"/>
  </cellStyleXfs>
  <cellXfs count="39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  <protection locked="0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4" fillId="0" borderId="23" xfId="0" applyFont="1" applyBorder="1" applyAlignment="1" applyProtection="1">
      <alignment horizontal="center" vertical="center"/>
    </xf>
    <xf numFmtId="49" fontId="34" fillId="0" borderId="23" xfId="0" applyNumberFormat="1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left" vertical="center" wrapText="1"/>
    </xf>
    <xf numFmtId="0" fontId="34" fillId="0" borderId="23" xfId="0" applyFont="1" applyBorder="1" applyAlignment="1" applyProtection="1">
      <alignment horizontal="center" vertical="center" wrapText="1"/>
    </xf>
    <xf numFmtId="167" fontId="34" fillId="0" borderId="23" xfId="0" applyNumberFormat="1" applyFont="1" applyBorder="1" applyAlignment="1" applyProtection="1">
      <alignment vertical="center"/>
    </xf>
    <xf numFmtId="4" fontId="34" fillId="2" borderId="23" xfId="0" applyNumberFormat="1" applyFont="1" applyFill="1" applyBorder="1" applyAlignment="1" applyProtection="1">
      <alignment vertical="center"/>
      <protection locked="0"/>
    </xf>
    <xf numFmtId="4" fontId="34" fillId="0" borderId="23" xfId="0" applyNumberFormat="1" applyFont="1" applyBorder="1" applyAlignment="1" applyProtection="1">
      <alignment vertical="center"/>
    </xf>
    <xf numFmtId="0" fontId="35" fillId="0" borderId="4" xfId="0" applyFont="1" applyBorder="1" applyAlignment="1">
      <alignment vertical="center"/>
    </xf>
    <xf numFmtId="0" fontId="34" fillId="2" borderId="15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2" borderId="20" xfId="0" applyFont="1" applyFill="1" applyBorder="1" applyAlignment="1" applyProtection="1">
      <alignment horizontal="left" vertical="center"/>
      <protection locked="0"/>
    </xf>
    <xf numFmtId="0" fontId="34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167" fontId="21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0" fontId="0" fillId="0" borderId="0" xfId="0" applyAlignment="1">
      <alignment vertical="top"/>
    </xf>
    <xf numFmtId="0" fontId="37" fillId="0" borderId="24" xfId="0" applyFont="1" applyBorder="1" applyAlignment="1">
      <alignment vertical="center" wrapText="1"/>
    </xf>
    <xf numFmtId="0" fontId="37" fillId="0" borderId="25" xfId="0" applyFont="1" applyBorder="1" applyAlignment="1">
      <alignment vertical="center" wrapText="1"/>
    </xf>
    <xf numFmtId="0" fontId="37" fillId="0" borderId="26" xfId="0" applyFont="1" applyBorder="1" applyAlignment="1">
      <alignment vertical="center" wrapText="1"/>
    </xf>
    <xf numFmtId="0" fontId="37" fillId="0" borderId="27" xfId="0" applyFont="1" applyBorder="1" applyAlignment="1">
      <alignment horizontal="center" vertical="center" wrapText="1"/>
    </xf>
    <xf numFmtId="0" fontId="37" fillId="0" borderId="28" xfId="0" applyFont="1" applyBorder="1" applyAlignment="1">
      <alignment horizontal="center" vertical="center" wrapText="1"/>
    </xf>
    <xf numFmtId="0" fontId="37" fillId="0" borderId="27" xfId="0" applyFont="1" applyBorder="1" applyAlignment="1">
      <alignment vertical="center" wrapText="1"/>
    </xf>
    <xf numFmtId="0" fontId="37" fillId="0" borderId="28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center" wrapText="1"/>
    </xf>
    <xf numFmtId="0" fontId="40" fillId="0" borderId="27" xfId="0" applyFont="1" applyBorder="1" applyAlignment="1">
      <alignment vertical="center" wrapText="1"/>
    </xf>
    <xf numFmtId="0" fontId="40" fillId="0" borderId="1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vertical="center"/>
    </xf>
    <xf numFmtId="49" fontId="40" fillId="0" borderId="1" xfId="0" applyNumberFormat="1" applyFont="1" applyBorder="1" applyAlignment="1">
      <alignment vertical="center" wrapText="1"/>
    </xf>
    <xf numFmtId="0" fontId="37" fillId="0" borderId="30" xfId="0" applyFont="1" applyBorder="1" applyAlignment="1">
      <alignment vertical="center" wrapText="1"/>
    </xf>
    <xf numFmtId="0" fontId="41" fillId="0" borderId="29" xfId="0" applyFont="1" applyBorder="1" applyAlignment="1">
      <alignment vertical="center" wrapText="1"/>
    </xf>
    <xf numFmtId="0" fontId="37" fillId="0" borderId="31" xfId="0" applyFont="1" applyBorder="1" applyAlignment="1">
      <alignment vertical="center" wrapText="1"/>
    </xf>
    <xf numFmtId="0" fontId="37" fillId="0" borderId="1" xfId="0" applyFont="1" applyBorder="1" applyAlignment="1">
      <alignment vertical="top"/>
    </xf>
    <xf numFmtId="0" fontId="37" fillId="0" borderId="0" xfId="0" applyFont="1" applyAlignment="1">
      <alignment vertical="top"/>
    </xf>
    <xf numFmtId="0" fontId="37" fillId="0" borderId="24" xfId="0" applyFont="1" applyBorder="1" applyAlignment="1">
      <alignment horizontal="left" vertical="center"/>
    </xf>
    <xf numFmtId="0" fontId="37" fillId="0" borderId="25" xfId="0" applyFont="1" applyBorder="1" applyAlignment="1">
      <alignment horizontal="left" vertical="center"/>
    </xf>
    <xf numFmtId="0" fontId="37" fillId="0" borderId="26" xfId="0" applyFont="1" applyBorder="1" applyAlignment="1">
      <alignment horizontal="left" vertical="center"/>
    </xf>
    <xf numFmtId="0" fontId="37" fillId="0" borderId="27" xfId="0" applyFont="1" applyBorder="1" applyAlignment="1">
      <alignment horizontal="left" vertical="center"/>
    </xf>
    <xf numFmtId="0" fontId="37" fillId="0" borderId="28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2" fillId="0" borderId="0" xfId="0" applyFont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29" xfId="0" applyFont="1" applyBorder="1" applyAlignment="1">
      <alignment horizontal="center" vertical="center"/>
    </xf>
    <xf numFmtId="0" fontId="42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0" fillId="0" borderId="0" xfId="0" applyFont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40" fillId="0" borderId="27" xfId="0" applyFont="1" applyBorder="1" applyAlignment="1">
      <alignment horizontal="left" vertical="center"/>
    </xf>
    <xf numFmtId="0" fontId="40" fillId="0" borderId="1" xfId="0" applyFont="1" applyFill="1" applyBorder="1" applyAlignment="1">
      <alignment horizontal="left" vertical="center"/>
    </xf>
    <xf numFmtId="0" fontId="40" fillId="0" borderId="1" xfId="0" applyFont="1" applyFill="1" applyBorder="1" applyAlignment="1">
      <alignment horizontal="center" vertical="center"/>
    </xf>
    <xf numFmtId="0" fontId="37" fillId="0" borderId="30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center" vertical="center" wrapText="1"/>
    </xf>
    <xf numFmtId="0" fontId="37" fillId="0" borderId="24" xfId="0" applyFont="1" applyBorder="1" applyAlignment="1">
      <alignment horizontal="left" vertical="center" wrapText="1"/>
    </xf>
    <xf numFmtId="0" fontId="37" fillId="0" borderId="25" xfId="0" applyFont="1" applyBorder="1" applyAlignment="1">
      <alignment horizontal="left" vertical="center" wrapText="1"/>
    </xf>
    <xf numFmtId="0" fontId="37" fillId="0" borderId="26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42" fillId="0" borderId="27" xfId="0" applyFont="1" applyBorder="1" applyAlignment="1">
      <alignment horizontal="left" vertical="center" wrapText="1"/>
    </xf>
    <xf numFmtId="0" fontId="42" fillId="0" borderId="28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/>
    </xf>
    <xf numFmtId="0" fontId="40" fillId="0" borderId="30" xfId="0" applyFont="1" applyBorder="1" applyAlignment="1">
      <alignment horizontal="left" vertical="center" wrapText="1"/>
    </xf>
    <xf numFmtId="0" fontId="40" fillId="0" borderId="29" xfId="0" applyFont="1" applyBorder="1" applyAlignment="1">
      <alignment horizontal="left" vertical="center" wrapText="1"/>
    </xf>
    <xf numFmtId="0" fontId="40" fillId="0" borderId="31" xfId="0" applyFont="1" applyBorder="1" applyAlignment="1">
      <alignment horizontal="left" vertical="center" wrapText="1"/>
    </xf>
    <xf numFmtId="0" fontId="40" fillId="0" borderId="1" xfId="0" applyFont="1" applyBorder="1" applyAlignment="1">
      <alignment horizontal="left" vertical="top"/>
    </xf>
    <xf numFmtId="0" fontId="40" fillId="0" borderId="1" xfId="0" applyFont="1" applyBorder="1" applyAlignment="1">
      <alignment horizontal="center" vertical="top"/>
    </xf>
    <xf numFmtId="0" fontId="40" fillId="0" borderId="30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2" fillId="0" borderId="0" xfId="0" applyFont="1" applyAlignment="1">
      <alignment vertical="center"/>
    </xf>
    <xf numFmtId="0" fontId="39" fillId="0" borderId="1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0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9" fillId="0" borderId="29" xfId="0" applyFont="1" applyBorder="1" applyAlignment="1">
      <alignment horizontal="left"/>
    </xf>
    <xf numFmtId="0" fontId="42" fillId="0" borderId="29" xfId="0" applyFont="1" applyBorder="1" applyAlignment="1"/>
    <xf numFmtId="0" fontId="37" fillId="0" borderId="27" xfId="0" applyFont="1" applyBorder="1" applyAlignment="1">
      <alignment vertical="top"/>
    </xf>
    <xf numFmtId="0" fontId="37" fillId="0" borderId="28" xfId="0" applyFont="1" applyBorder="1" applyAlignment="1">
      <alignment vertical="top"/>
    </xf>
    <xf numFmtId="0" fontId="37" fillId="0" borderId="1" xfId="0" applyFont="1" applyBorder="1" applyAlignment="1">
      <alignment horizontal="center" vertical="center"/>
    </xf>
    <xf numFmtId="0" fontId="37" fillId="0" borderId="1" xfId="0" applyFont="1" applyBorder="1" applyAlignment="1">
      <alignment horizontal="left" vertical="top"/>
    </xf>
    <xf numFmtId="0" fontId="37" fillId="0" borderId="30" xfId="0" applyFont="1" applyBorder="1" applyAlignment="1">
      <alignment vertical="top"/>
    </xf>
    <xf numFmtId="0" fontId="37" fillId="0" borderId="29" xfId="0" applyFont="1" applyBorder="1" applyAlignment="1">
      <alignment vertical="top"/>
    </xf>
    <xf numFmtId="0" fontId="37" fillId="0" borderId="31" xfId="0" applyFont="1" applyBorder="1" applyAlignment="1">
      <alignment vertical="top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0" xfId="0"/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right" vertical="center"/>
    </xf>
    <xf numFmtId="164" fontId="1" fillId="0" borderId="0" xfId="0" applyNumberFormat="1" applyFont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8" xfId="0" applyFont="1" applyFill="1" applyBorder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6" fillId="0" borderId="0" xfId="0" applyFont="1" applyAlignment="1" applyProtection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0" fillId="0" borderId="1" xfId="0" applyFont="1" applyBorder="1" applyAlignment="1">
      <alignment horizontal="left" vertical="top"/>
    </xf>
    <xf numFmtId="0" fontId="39" fillId="0" borderId="29" xfId="0" applyFont="1" applyBorder="1" applyAlignment="1">
      <alignment horizontal="left"/>
    </xf>
    <xf numFmtId="0" fontId="40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/>
    </xf>
    <xf numFmtId="0" fontId="40" fillId="0" borderId="1" xfId="0" applyFont="1" applyBorder="1" applyAlignment="1">
      <alignment horizontal="left" vertical="center" wrapText="1"/>
    </xf>
    <xf numFmtId="49" fontId="40" fillId="0" borderId="1" xfId="0" applyNumberFormat="1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selection activeCell="AN8" sqref="AN8"/>
    </sheetView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47"/>
      <c r="AS2" s="347"/>
      <c r="AT2" s="347"/>
      <c r="AU2" s="347"/>
      <c r="AV2" s="347"/>
      <c r="AW2" s="347"/>
      <c r="AX2" s="347"/>
      <c r="AY2" s="347"/>
      <c r="AZ2" s="347"/>
      <c r="BA2" s="347"/>
      <c r="BB2" s="347"/>
      <c r="BC2" s="347"/>
      <c r="BD2" s="347"/>
      <c r="BE2" s="347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59" t="s">
        <v>14</v>
      </c>
      <c r="L5" s="360"/>
      <c r="M5" s="360"/>
      <c r="N5" s="360"/>
      <c r="O5" s="360"/>
      <c r="P5" s="360"/>
      <c r="Q5" s="360"/>
      <c r="R5" s="360"/>
      <c r="S5" s="360"/>
      <c r="T5" s="360"/>
      <c r="U5" s="360"/>
      <c r="V5" s="360"/>
      <c r="W5" s="360"/>
      <c r="X5" s="360"/>
      <c r="Y5" s="360"/>
      <c r="Z5" s="360"/>
      <c r="AA5" s="360"/>
      <c r="AB5" s="360"/>
      <c r="AC5" s="360"/>
      <c r="AD5" s="360"/>
      <c r="AE5" s="360"/>
      <c r="AF5" s="360"/>
      <c r="AG5" s="360"/>
      <c r="AH5" s="360"/>
      <c r="AI5" s="360"/>
      <c r="AJ5" s="360"/>
      <c r="AK5" s="360"/>
      <c r="AL5" s="360"/>
      <c r="AM5" s="360"/>
      <c r="AN5" s="360"/>
      <c r="AO5" s="360"/>
      <c r="AP5" s="23"/>
      <c r="AQ5" s="23"/>
      <c r="AR5" s="21"/>
      <c r="BE5" s="338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61" t="s">
        <v>17</v>
      </c>
      <c r="L6" s="360"/>
      <c r="M6" s="360"/>
      <c r="N6" s="360"/>
      <c r="O6" s="360"/>
      <c r="P6" s="360"/>
      <c r="Q6" s="360"/>
      <c r="R6" s="360"/>
      <c r="S6" s="360"/>
      <c r="T6" s="360"/>
      <c r="U6" s="360"/>
      <c r="V6" s="360"/>
      <c r="W6" s="360"/>
      <c r="X6" s="360"/>
      <c r="Y6" s="360"/>
      <c r="Z6" s="360"/>
      <c r="AA6" s="360"/>
      <c r="AB6" s="360"/>
      <c r="AC6" s="360"/>
      <c r="AD6" s="360"/>
      <c r="AE6" s="360"/>
      <c r="AF6" s="360"/>
      <c r="AG6" s="360"/>
      <c r="AH6" s="360"/>
      <c r="AI6" s="360"/>
      <c r="AJ6" s="360"/>
      <c r="AK6" s="360"/>
      <c r="AL6" s="360"/>
      <c r="AM6" s="360"/>
      <c r="AN6" s="360"/>
      <c r="AO6" s="360"/>
      <c r="AP6" s="23"/>
      <c r="AQ6" s="23"/>
      <c r="AR6" s="21"/>
      <c r="BE6" s="339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9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/>
      <c r="AO8" s="23"/>
      <c r="AP8" s="23"/>
      <c r="AQ8" s="23"/>
      <c r="AR8" s="21"/>
      <c r="BE8" s="339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9"/>
      <c r="BS9" s="18" t="s">
        <v>6</v>
      </c>
    </row>
    <row r="10" spans="1:74" s="1" customFormat="1" ht="12" customHeight="1">
      <c r="B10" s="22"/>
      <c r="C10" s="23"/>
      <c r="D10" s="30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25</v>
      </c>
      <c r="AL10" s="23"/>
      <c r="AM10" s="23"/>
      <c r="AN10" s="28" t="s">
        <v>19</v>
      </c>
      <c r="AO10" s="23"/>
      <c r="AP10" s="23"/>
      <c r="AQ10" s="23"/>
      <c r="AR10" s="21"/>
      <c r="BE10" s="339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26</v>
      </c>
      <c r="AL11" s="23"/>
      <c r="AM11" s="23"/>
      <c r="AN11" s="28" t="s">
        <v>19</v>
      </c>
      <c r="AO11" s="23"/>
      <c r="AP11" s="23"/>
      <c r="AQ11" s="23"/>
      <c r="AR11" s="21"/>
      <c r="BE11" s="339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9"/>
      <c r="BS12" s="18" t="s">
        <v>6</v>
      </c>
    </row>
    <row r="13" spans="1:74" s="1" customFormat="1" ht="12" customHeight="1">
      <c r="B13" s="22"/>
      <c r="C13" s="23"/>
      <c r="D13" s="30" t="s">
        <v>27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25</v>
      </c>
      <c r="AL13" s="23"/>
      <c r="AM13" s="23"/>
      <c r="AN13" s="32" t="s">
        <v>28</v>
      </c>
      <c r="AO13" s="23"/>
      <c r="AP13" s="23"/>
      <c r="AQ13" s="23"/>
      <c r="AR13" s="21"/>
      <c r="BE13" s="339"/>
      <c r="BS13" s="18" t="s">
        <v>6</v>
      </c>
    </row>
    <row r="14" spans="1:74" ht="12.75">
      <c r="B14" s="22"/>
      <c r="C14" s="23"/>
      <c r="D14" s="23"/>
      <c r="E14" s="362" t="s">
        <v>28</v>
      </c>
      <c r="F14" s="363"/>
      <c r="G14" s="363"/>
      <c r="H14" s="363"/>
      <c r="I14" s="363"/>
      <c r="J14" s="363"/>
      <c r="K14" s="363"/>
      <c r="L14" s="363"/>
      <c r="M14" s="363"/>
      <c r="N14" s="363"/>
      <c r="O14" s="363"/>
      <c r="P14" s="363"/>
      <c r="Q14" s="363"/>
      <c r="R14" s="363"/>
      <c r="S14" s="363"/>
      <c r="T14" s="363"/>
      <c r="U14" s="363"/>
      <c r="V14" s="363"/>
      <c r="W14" s="363"/>
      <c r="X14" s="363"/>
      <c r="Y14" s="363"/>
      <c r="Z14" s="363"/>
      <c r="AA14" s="363"/>
      <c r="AB14" s="363"/>
      <c r="AC14" s="363"/>
      <c r="AD14" s="363"/>
      <c r="AE14" s="363"/>
      <c r="AF14" s="363"/>
      <c r="AG14" s="363"/>
      <c r="AH14" s="363"/>
      <c r="AI14" s="363"/>
      <c r="AJ14" s="363"/>
      <c r="AK14" s="30" t="s">
        <v>26</v>
      </c>
      <c r="AL14" s="23"/>
      <c r="AM14" s="23"/>
      <c r="AN14" s="32" t="s">
        <v>28</v>
      </c>
      <c r="AO14" s="23"/>
      <c r="AP14" s="23"/>
      <c r="AQ14" s="23"/>
      <c r="AR14" s="21"/>
      <c r="BE14" s="339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9"/>
      <c r="BS15" s="18" t="s">
        <v>4</v>
      </c>
    </row>
    <row r="16" spans="1:74" s="1" customFormat="1" ht="12" customHeight="1">
      <c r="B16" s="22"/>
      <c r="C16" s="23"/>
      <c r="D16" s="30" t="s">
        <v>29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25</v>
      </c>
      <c r="AL16" s="23"/>
      <c r="AM16" s="23"/>
      <c r="AN16" s="28" t="s">
        <v>19</v>
      </c>
      <c r="AO16" s="23"/>
      <c r="AP16" s="23"/>
      <c r="AQ16" s="23"/>
      <c r="AR16" s="21"/>
      <c r="BE16" s="339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26</v>
      </c>
      <c r="AL17" s="23"/>
      <c r="AM17" s="23"/>
      <c r="AN17" s="28" t="s">
        <v>19</v>
      </c>
      <c r="AO17" s="23"/>
      <c r="AP17" s="23"/>
      <c r="AQ17" s="23"/>
      <c r="AR17" s="21"/>
      <c r="BE17" s="339"/>
      <c r="BS17" s="18" t="s">
        <v>30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9"/>
      <c r="BS18" s="18" t="s">
        <v>6</v>
      </c>
    </row>
    <row r="19" spans="1:71" s="1" customFormat="1" ht="12" customHeight="1">
      <c r="B19" s="22"/>
      <c r="C19" s="23"/>
      <c r="D19" s="30" t="s">
        <v>31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25</v>
      </c>
      <c r="AL19" s="23"/>
      <c r="AM19" s="23"/>
      <c r="AN19" s="28" t="s">
        <v>19</v>
      </c>
      <c r="AO19" s="23"/>
      <c r="AP19" s="23"/>
      <c r="AQ19" s="23"/>
      <c r="AR19" s="21"/>
      <c r="BE19" s="339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26</v>
      </c>
      <c r="AL20" s="23"/>
      <c r="AM20" s="23"/>
      <c r="AN20" s="28" t="s">
        <v>19</v>
      </c>
      <c r="AO20" s="23"/>
      <c r="AP20" s="23"/>
      <c r="AQ20" s="23"/>
      <c r="AR20" s="21"/>
      <c r="BE20" s="339"/>
      <c r="BS20" s="18" t="s">
        <v>4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9"/>
    </row>
    <row r="22" spans="1:71" s="1" customFormat="1" ht="12" customHeight="1">
      <c r="B22" s="22"/>
      <c r="C22" s="23"/>
      <c r="D22" s="30" t="s">
        <v>32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9"/>
    </row>
    <row r="23" spans="1:71" s="1" customFormat="1" ht="51" customHeight="1">
      <c r="B23" s="22"/>
      <c r="C23" s="23"/>
      <c r="D23" s="23"/>
      <c r="E23" s="364" t="s">
        <v>33</v>
      </c>
      <c r="F23" s="364"/>
      <c r="G23" s="364"/>
      <c r="H23" s="364"/>
      <c r="I23" s="364"/>
      <c r="J23" s="364"/>
      <c r="K23" s="364"/>
      <c r="L23" s="364"/>
      <c r="M23" s="364"/>
      <c r="N23" s="364"/>
      <c r="O23" s="364"/>
      <c r="P23" s="364"/>
      <c r="Q23" s="364"/>
      <c r="R23" s="364"/>
      <c r="S23" s="364"/>
      <c r="T23" s="364"/>
      <c r="U23" s="364"/>
      <c r="V23" s="364"/>
      <c r="W23" s="364"/>
      <c r="X23" s="364"/>
      <c r="Y23" s="364"/>
      <c r="Z23" s="364"/>
      <c r="AA23" s="364"/>
      <c r="AB23" s="364"/>
      <c r="AC23" s="364"/>
      <c r="AD23" s="364"/>
      <c r="AE23" s="364"/>
      <c r="AF23" s="364"/>
      <c r="AG23" s="364"/>
      <c r="AH23" s="364"/>
      <c r="AI23" s="364"/>
      <c r="AJ23" s="364"/>
      <c r="AK23" s="364"/>
      <c r="AL23" s="364"/>
      <c r="AM23" s="364"/>
      <c r="AN23" s="364"/>
      <c r="AO23" s="23"/>
      <c r="AP23" s="23"/>
      <c r="AQ23" s="23"/>
      <c r="AR23" s="21"/>
      <c r="BE23" s="339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9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9"/>
    </row>
    <row r="26" spans="1:71" s="2" customFormat="1" ht="25.9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1">
        <f>ROUND(AG54,2)</f>
        <v>0</v>
      </c>
      <c r="AL26" s="342"/>
      <c r="AM26" s="342"/>
      <c r="AN26" s="342"/>
      <c r="AO26" s="342"/>
      <c r="AP26" s="37"/>
      <c r="AQ26" s="37"/>
      <c r="AR26" s="40"/>
      <c r="BE26" s="339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9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65" t="s">
        <v>35</v>
      </c>
      <c r="M28" s="365"/>
      <c r="N28" s="365"/>
      <c r="O28" s="365"/>
      <c r="P28" s="365"/>
      <c r="Q28" s="37"/>
      <c r="R28" s="37"/>
      <c r="S28" s="37"/>
      <c r="T28" s="37"/>
      <c r="U28" s="37"/>
      <c r="V28" s="37"/>
      <c r="W28" s="365" t="s">
        <v>36</v>
      </c>
      <c r="X28" s="365"/>
      <c r="Y28" s="365"/>
      <c r="Z28" s="365"/>
      <c r="AA28" s="365"/>
      <c r="AB28" s="365"/>
      <c r="AC28" s="365"/>
      <c r="AD28" s="365"/>
      <c r="AE28" s="365"/>
      <c r="AF28" s="37"/>
      <c r="AG28" s="37"/>
      <c r="AH28" s="37"/>
      <c r="AI28" s="37"/>
      <c r="AJ28" s="37"/>
      <c r="AK28" s="365" t="s">
        <v>37</v>
      </c>
      <c r="AL28" s="365"/>
      <c r="AM28" s="365"/>
      <c r="AN28" s="365"/>
      <c r="AO28" s="365"/>
      <c r="AP28" s="37"/>
      <c r="AQ28" s="37"/>
      <c r="AR28" s="40"/>
      <c r="BE28" s="339"/>
    </row>
    <row r="29" spans="1:71" s="3" customFormat="1" ht="14.45" customHeight="1">
      <c r="B29" s="41"/>
      <c r="C29" s="42"/>
      <c r="D29" s="30" t="s">
        <v>38</v>
      </c>
      <c r="E29" s="42"/>
      <c r="F29" s="30" t="s">
        <v>39</v>
      </c>
      <c r="G29" s="42"/>
      <c r="H29" s="42"/>
      <c r="I29" s="42"/>
      <c r="J29" s="42"/>
      <c r="K29" s="42"/>
      <c r="L29" s="366">
        <v>0.21</v>
      </c>
      <c r="M29" s="337"/>
      <c r="N29" s="337"/>
      <c r="O29" s="337"/>
      <c r="P29" s="337"/>
      <c r="Q29" s="42"/>
      <c r="R29" s="42"/>
      <c r="S29" s="42"/>
      <c r="T29" s="42"/>
      <c r="U29" s="42"/>
      <c r="V29" s="42"/>
      <c r="W29" s="336">
        <f>ROUND(AZ54, 2)</f>
        <v>0</v>
      </c>
      <c r="X29" s="337"/>
      <c r="Y29" s="337"/>
      <c r="Z29" s="337"/>
      <c r="AA29" s="337"/>
      <c r="AB29" s="337"/>
      <c r="AC29" s="337"/>
      <c r="AD29" s="337"/>
      <c r="AE29" s="337"/>
      <c r="AF29" s="42"/>
      <c r="AG29" s="42"/>
      <c r="AH29" s="42"/>
      <c r="AI29" s="42"/>
      <c r="AJ29" s="42"/>
      <c r="AK29" s="336">
        <f>ROUND(AV54, 2)</f>
        <v>0</v>
      </c>
      <c r="AL29" s="337"/>
      <c r="AM29" s="337"/>
      <c r="AN29" s="337"/>
      <c r="AO29" s="337"/>
      <c r="AP29" s="42"/>
      <c r="AQ29" s="42"/>
      <c r="AR29" s="43"/>
      <c r="BE29" s="340"/>
    </row>
    <row r="30" spans="1:71" s="3" customFormat="1" ht="14.45" customHeight="1">
      <c r="B30" s="41"/>
      <c r="C30" s="42"/>
      <c r="D30" s="42"/>
      <c r="E30" s="42"/>
      <c r="F30" s="30" t="s">
        <v>40</v>
      </c>
      <c r="G30" s="42"/>
      <c r="H30" s="42"/>
      <c r="I30" s="42"/>
      <c r="J30" s="42"/>
      <c r="K30" s="42"/>
      <c r="L30" s="366">
        <v>0.15</v>
      </c>
      <c r="M30" s="337"/>
      <c r="N30" s="337"/>
      <c r="O30" s="337"/>
      <c r="P30" s="337"/>
      <c r="Q30" s="42"/>
      <c r="R30" s="42"/>
      <c r="S30" s="42"/>
      <c r="T30" s="42"/>
      <c r="U30" s="42"/>
      <c r="V30" s="42"/>
      <c r="W30" s="336">
        <f>ROUND(BA54, 2)</f>
        <v>0</v>
      </c>
      <c r="X30" s="337"/>
      <c r="Y30" s="337"/>
      <c r="Z30" s="337"/>
      <c r="AA30" s="337"/>
      <c r="AB30" s="337"/>
      <c r="AC30" s="337"/>
      <c r="AD30" s="337"/>
      <c r="AE30" s="337"/>
      <c r="AF30" s="42"/>
      <c r="AG30" s="42"/>
      <c r="AH30" s="42"/>
      <c r="AI30" s="42"/>
      <c r="AJ30" s="42"/>
      <c r="AK30" s="336">
        <f>ROUND(AW54, 2)</f>
        <v>0</v>
      </c>
      <c r="AL30" s="337"/>
      <c r="AM30" s="337"/>
      <c r="AN30" s="337"/>
      <c r="AO30" s="337"/>
      <c r="AP30" s="42"/>
      <c r="AQ30" s="42"/>
      <c r="AR30" s="43"/>
      <c r="BE30" s="340"/>
    </row>
    <row r="31" spans="1:71" s="3" customFormat="1" ht="14.45" hidden="1" customHeight="1">
      <c r="B31" s="41"/>
      <c r="C31" s="42"/>
      <c r="D31" s="42"/>
      <c r="E31" s="42"/>
      <c r="F31" s="30" t="s">
        <v>41</v>
      </c>
      <c r="G31" s="42"/>
      <c r="H31" s="42"/>
      <c r="I31" s="42"/>
      <c r="J31" s="42"/>
      <c r="K31" s="42"/>
      <c r="L31" s="366">
        <v>0.21</v>
      </c>
      <c r="M31" s="337"/>
      <c r="N31" s="337"/>
      <c r="O31" s="337"/>
      <c r="P31" s="337"/>
      <c r="Q31" s="42"/>
      <c r="R31" s="42"/>
      <c r="S31" s="42"/>
      <c r="T31" s="42"/>
      <c r="U31" s="42"/>
      <c r="V31" s="42"/>
      <c r="W31" s="336">
        <f>ROUND(BB54, 2)</f>
        <v>0</v>
      </c>
      <c r="X31" s="337"/>
      <c r="Y31" s="337"/>
      <c r="Z31" s="337"/>
      <c r="AA31" s="337"/>
      <c r="AB31" s="337"/>
      <c r="AC31" s="337"/>
      <c r="AD31" s="337"/>
      <c r="AE31" s="337"/>
      <c r="AF31" s="42"/>
      <c r="AG31" s="42"/>
      <c r="AH31" s="42"/>
      <c r="AI31" s="42"/>
      <c r="AJ31" s="42"/>
      <c r="AK31" s="336">
        <v>0</v>
      </c>
      <c r="AL31" s="337"/>
      <c r="AM31" s="337"/>
      <c r="AN31" s="337"/>
      <c r="AO31" s="337"/>
      <c r="AP31" s="42"/>
      <c r="AQ31" s="42"/>
      <c r="AR31" s="43"/>
      <c r="BE31" s="340"/>
    </row>
    <row r="32" spans="1:71" s="3" customFormat="1" ht="14.45" hidden="1" customHeight="1">
      <c r="B32" s="41"/>
      <c r="C32" s="42"/>
      <c r="D32" s="42"/>
      <c r="E32" s="42"/>
      <c r="F32" s="30" t="s">
        <v>42</v>
      </c>
      <c r="G32" s="42"/>
      <c r="H32" s="42"/>
      <c r="I32" s="42"/>
      <c r="J32" s="42"/>
      <c r="K32" s="42"/>
      <c r="L32" s="366">
        <v>0.15</v>
      </c>
      <c r="M32" s="337"/>
      <c r="N32" s="337"/>
      <c r="O32" s="337"/>
      <c r="P32" s="337"/>
      <c r="Q32" s="42"/>
      <c r="R32" s="42"/>
      <c r="S32" s="42"/>
      <c r="T32" s="42"/>
      <c r="U32" s="42"/>
      <c r="V32" s="42"/>
      <c r="W32" s="336">
        <f>ROUND(BC54, 2)</f>
        <v>0</v>
      </c>
      <c r="X32" s="337"/>
      <c r="Y32" s="337"/>
      <c r="Z32" s="337"/>
      <c r="AA32" s="337"/>
      <c r="AB32" s="337"/>
      <c r="AC32" s="337"/>
      <c r="AD32" s="337"/>
      <c r="AE32" s="337"/>
      <c r="AF32" s="42"/>
      <c r="AG32" s="42"/>
      <c r="AH32" s="42"/>
      <c r="AI32" s="42"/>
      <c r="AJ32" s="42"/>
      <c r="AK32" s="336">
        <v>0</v>
      </c>
      <c r="AL32" s="337"/>
      <c r="AM32" s="337"/>
      <c r="AN32" s="337"/>
      <c r="AO32" s="337"/>
      <c r="AP32" s="42"/>
      <c r="AQ32" s="42"/>
      <c r="AR32" s="43"/>
      <c r="BE32" s="340"/>
    </row>
    <row r="33" spans="1:57" s="3" customFormat="1" ht="14.45" hidden="1" customHeight="1">
      <c r="B33" s="41"/>
      <c r="C33" s="42"/>
      <c r="D33" s="42"/>
      <c r="E33" s="42"/>
      <c r="F33" s="30" t="s">
        <v>43</v>
      </c>
      <c r="G33" s="42"/>
      <c r="H33" s="42"/>
      <c r="I33" s="42"/>
      <c r="J33" s="42"/>
      <c r="K33" s="42"/>
      <c r="L33" s="366">
        <v>0</v>
      </c>
      <c r="M33" s="337"/>
      <c r="N33" s="337"/>
      <c r="O33" s="337"/>
      <c r="P33" s="337"/>
      <c r="Q33" s="42"/>
      <c r="R33" s="42"/>
      <c r="S33" s="42"/>
      <c r="T33" s="42"/>
      <c r="U33" s="42"/>
      <c r="V33" s="42"/>
      <c r="W33" s="336">
        <f>ROUND(BD54, 2)</f>
        <v>0</v>
      </c>
      <c r="X33" s="337"/>
      <c r="Y33" s="337"/>
      <c r="Z33" s="337"/>
      <c r="AA33" s="337"/>
      <c r="AB33" s="337"/>
      <c r="AC33" s="337"/>
      <c r="AD33" s="337"/>
      <c r="AE33" s="337"/>
      <c r="AF33" s="42"/>
      <c r="AG33" s="42"/>
      <c r="AH33" s="42"/>
      <c r="AI33" s="42"/>
      <c r="AJ33" s="42"/>
      <c r="AK33" s="336">
        <v>0</v>
      </c>
      <c r="AL33" s="337"/>
      <c r="AM33" s="337"/>
      <c r="AN33" s="337"/>
      <c r="AO33" s="337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44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45</v>
      </c>
      <c r="U35" s="46"/>
      <c r="V35" s="46"/>
      <c r="W35" s="46"/>
      <c r="X35" s="343" t="s">
        <v>46</v>
      </c>
      <c r="Y35" s="344"/>
      <c r="Z35" s="344"/>
      <c r="AA35" s="344"/>
      <c r="AB35" s="344"/>
      <c r="AC35" s="46"/>
      <c r="AD35" s="46"/>
      <c r="AE35" s="46"/>
      <c r="AF35" s="46"/>
      <c r="AG35" s="46"/>
      <c r="AH35" s="46"/>
      <c r="AI35" s="46"/>
      <c r="AJ35" s="46"/>
      <c r="AK35" s="345">
        <f>SUM(AK26:AK33)</f>
        <v>0</v>
      </c>
      <c r="AL35" s="344"/>
      <c r="AM35" s="344"/>
      <c r="AN35" s="344"/>
      <c r="AO35" s="346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47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1907-3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56" t="str">
        <f>K6</f>
        <v>Oprava budovy RZZ Kunovice - Loučka</v>
      </c>
      <c r="M45" s="357"/>
      <c r="N45" s="357"/>
      <c r="O45" s="357"/>
      <c r="P45" s="357"/>
      <c r="Q45" s="357"/>
      <c r="R45" s="357"/>
      <c r="S45" s="357"/>
      <c r="T45" s="357"/>
      <c r="U45" s="357"/>
      <c r="V45" s="357"/>
      <c r="W45" s="357"/>
      <c r="X45" s="357"/>
      <c r="Y45" s="357"/>
      <c r="Z45" s="357"/>
      <c r="AA45" s="357"/>
      <c r="AB45" s="357"/>
      <c r="AC45" s="357"/>
      <c r="AD45" s="357"/>
      <c r="AE45" s="357"/>
      <c r="AF45" s="357"/>
      <c r="AG45" s="357"/>
      <c r="AH45" s="357"/>
      <c r="AI45" s="357"/>
      <c r="AJ45" s="357"/>
      <c r="AK45" s="357"/>
      <c r="AL45" s="357"/>
      <c r="AM45" s="357"/>
      <c r="AN45" s="357"/>
      <c r="AO45" s="357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58" t="str">
        <f>IF(AN8= "","",AN8)</f>
        <v/>
      </c>
      <c r="AN47" s="358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24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 xml:space="preserve">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29</v>
      </c>
      <c r="AJ49" s="37"/>
      <c r="AK49" s="37"/>
      <c r="AL49" s="37"/>
      <c r="AM49" s="354" t="str">
        <f>IF(E17="","",E17)</f>
        <v xml:space="preserve"> </v>
      </c>
      <c r="AN49" s="355"/>
      <c r="AO49" s="355"/>
      <c r="AP49" s="355"/>
      <c r="AQ49" s="37"/>
      <c r="AR49" s="40"/>
      <c r="AS49" s="348" t="s">
        <v>48</v>
      </c>
      <c r="AT49" s="349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27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31</v>
      </c>
      <c r="AJ50" s="37"/>
      <c r="AK50" s="37"/>
      <c r="AL50" s="37"/>
      <c r="AM50" s="354" t="str">
        <f>IF(E20="","",E20)</f>
        <v xml:space="preserve"> </v>
      </c>
      <c r="AN50" s="355"/>
      <c r="AO50" s="355"/>
      <c r="AP50" s="355"/>
      <c r="AQ50" s="37"/>
      <c r="AR50" s="40"/>
      <c r="AS50" s="350"/>
      <c r="AT50" s="351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52"/>
      <c r="AT51" s="353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74" t="s">
        <v>49</v>
      </c>
      <c r="D52" s="368"/>
      <c r="E52" s="368"/>
      <c r="F52" s="368"/>
      <c r="G52" s="368"/>
      <c r="H52" s="67"/>
      <c r="I52" s="367" t="s">
        <v>50</v>
      </c>
      <c r="J52" s="368"/>
      <c r="K52" s="368"/>
      <c r="L52" s="368"/>
      <c r="M52" s="368"/>
      <c r="N52" s="368"/>
      <c r="O52" s="368"/>
      <c r="P52" s="368"/>
      <c r="Q52" s="368"/>
      <c r="R52" s="368"/>
      <c r="S52" s="368"/>
      <c r="T52" s="368"/>
      <c r="U52" s="368"/>
      <c r="V52" s="368"/>
      <c r="W52" s="368"/>
      <c r="X52" s="368"/>
      <c r="Y52" s="368"/>
      <c r="Z52" s="368"/>
      <c r="AA52" s="368"/>
      <c r="AB52" s="368"/>
      <c r="AC52" s="368"/>
      <c r="AD52" s="368"/>
      <c r="AE52" s="368"/>
      <c r="AF52" s="368"/>
      <c r="AG52" s="369" t="s">
        <v>51</v>
      </c>
      <c r="AH52" s="368"/>
      <c r="AI52" s="368"/>
      <c r="AJ52" s="368"/>
      <c r="AK52" s="368"/>
      <c r="AL52" s="368"/>
      <c r="AM52" s="368"/>
      <c r="AN52" s="367" t="s">
        <v>52</v>
      </c>
      <c r="AO52" s="368"/>
      <c r="AP52" s="368"/>
      <c r="AQ52" s="68" t="s">
        <v>53</v>
      </c>
      <c r="AR52" s="40"/>
      <c r="AS52" s="69" t="s">
        <v>54</v>
      </c>
      <c r="AT52" s="70" t="s">
        <v>55</v>
      </c>
      <c r="AU52" s="70" t="s">
        <v>56</v>
      </c>
      <c r="AV52" s="70" t="s">
        <v>57</v>
      </c>
      <c r="AW52" s="70" t="s">
        <v>58</v>
      </c>
      <c r="AX52" s="70" t="s">
        <v>59</v>
      </c>
      <c r="AY52" s="70" t="s">
        <v>60</v>
      </c>
      <c r="AZ52" s="70" t="s">
        <v>61</v>
      </c>
      <c r="BA52" s="70" t="s">
        <v>62</v>
      </c>
      <c r="BB52" s="70" t="s">
        <v>63</v>
      </c>
      <c r="BC52" s="70" t="s">
        <v>64</v>
      </c>
      <c r="BD52" s="71" t="s">
        <v>65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66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72">
        <f>ROUND(SUM(AG55:AG57),2)</f>
        <v>0</v>
      </c>
      <c r="AH54" s="372"/>
      <c r="AI54" s="372"/>
      <c r="AJ54" s="372"/>
      <c r="AK54" s="372"/>
      <c r="AL54" s="372"/>
      <c r="AM54" s="372"/>
      <c r="AN54" s="373">
        <f>SUM(AG54,AT54)</f>
        <v>0</v>
      </c>
      <c r="AO54" s="373"/>
      <c r="AP54" s="373"/>
      <c r="AQ54" s="79" t="s">
        <v>19</v>
      </c>
      <c r="AR54" s="80"/>
      <c r="AS54" s="81">
        <f>ROUND(SUM(AS55:AS57),2)</f>
        <v>0</v>
      </c>
      <c r="AT54" s="82">
        <f>ROUND(SUM(AV54:AW54),2)</f>
        <v>0</v>
      </c>
      <c r="AU54" s="83">
        <f>ROUND(SUM(AU55:AU57),5)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ROUND(SUM(AZ55:AZ57),2)</f>
        <v>0</v>
      </c>
      <c r="BA54" s="82">
        <f>ROUND(SUM(BA55:BA57),2)</f>
        <v>0</v>
      </c>
      <c r="BB54" s="82">
        <f>ROUND(SUM(BB55:BB57),2)</f>
        <v>0</v>
      </c>
      <c r="BC54" s="82">
        <f>ROUND(SUM(BC55:BC57),2)</f>
        <v>0</v>
      </c>
      <c r="BD54" s="84">
        <f>ROUND(SUM(BD55:BD57),2)</f>
        <v>0</v>
      </c>
      <c r="BS54" s="85" t="s">
        <v>67</v>
      </c>
      <c r="BT54" s="85" t="s">
        <v>68</v>
      </c>
      <c r="BU54" s="86" t="s">
        <v>69</v>
      </c>
      <c r="BV54" s="85" t="s">
        <v>70</v>
      </c>
      <c r="BW54" s="85" t="s">
        <v>5</v>
      </c>
      <c r="BX54" s="85" t="s">
        <v>71</v>
      </c>
      <c r="CL54" s="85" t="s">
        <v>19</v>
      </c>
    </row>
    <row r="55" spans="1:91" s="7" customFormat="1" ht="16.5" customHeight="1">
      <c r="A55" s="87" t="s">
        <v>72</v>
      </c>
      <c r="B55" s="88"/>
      <c r="C55" s="89"/>
      <c r="D55" s="375" t="s">
        <v>73</v>
      </c>
      <c r="E55" s="375"/>
      <c r="F55" s="375"/>
      <c r="G55" s="375"/>
      <c r="H55" s="375"/>
      <c r="I55" s="90"/>
      <c r="J55" s="375" t="s">
        <v>74</v>
      </c>
      <c r="K55" s="375"/>
      <c r="L55" s="375"/>
      <c r="M55" s="375"/>
      <c r="N55" s="375"/>
      <c r="O55" s="375"/>
      <c r="P55" s="375"/>
      <c r="Q55" s="375"/>
      <c r="R55" s="375"/>
      <c r="S55" s="375"/>
      <c r="T55" s="375"/>
      <c r="U55" s="375"/>
      <c r="V55" s="375"/>
      <c r="W55" s="375"/>
      <c r="X55" s="375"/>
      <c r="Y55" s="375"/>
      <c r="Z55" s="375"/>
      <c r="AA55" s="375"/>
      <c r="AB55" s="375"/>
      <c r="AC55" s="375"/>
      <c r="AD55" s="375"/>
      <c r="AE55" s="375"/>
      <c r="AF55" s="375"/>
      <c r="AG55" s="370">
        <f>'SO 01 - stavební část'!J30</f>
        <v>0</v>
      </c>
      <c r="AH55" s="371"/>
      <c r="AI55" s="371"/>
      <c r="AJ55" s="371"/>
      <c r="AK55" s="371"/>
      <c r="AL55" s="371"/>
      <c r="AM55" s="371"/>
      <c r="AN55" s="370">
        <f>SUM(AG55,AT55)</f>
        <v>0</v>
      </c>
      <c r="AO55" s="371"/>
      <c r="AP55" s="371"/>
      <c r="AQ55" s="91" t="s">
        <v>75</v>
      </c>
      <c r="AR55" s="92"/>
      <c r="AS55" s="93">
        <v>0</v>
      </c>
      <c r="AT55" s="94">
        <f>ROUND(SUM(AV55:AW55),2)</f>
        <v>0</v>
      </c>
      <c r="AU55" s="95">
        <f>'SO 01 - stavební část'!P106</f>
        <v>0</v>
      </c>
      <c r="AV55" s="94">
        <f>'SO 01 - stavební část'!J33</f>
        <v>0</v>
      </c>
      <c r="AW55" s="94">
        <f>'SO 01 - stavební část'!J34</f>
        <v>0</v>
      </c>
      <c r="AX55" s="94">
        <f>'SO 01 - stavební část'!J35</f>
        <v>0</v>
      </c>
      <c r="AY55" s="94">
        <f>'SO 01 - stavební část'!J36</f>
        <v>0</v>
      </c>
      <c r="AZ55" s="94">
        <f>'SO 01 - stavební část'!F33</f>
        <v>0</v>
      </c>
      <c r="BA55" s="94">
        <f>'SO 01 - stavební část'!F34</f>
        <v>0</v>
      </c>
      <c r="BB55" s="94">
        <f>'SO 01 - stavební část'!F35</f>
        <v>0</v>
      </c>
      <c r="BC55" s="94">
        <f>'SO 01 - stavební část'!F36</f>
        <v>0</v>
      </c>
      <c r="BD55" s="96">
        <f>'SO 01 - stavební část'!F37</f>
        <v>0</v>
      </c>
      <c r="BT55" s="97" t="s">
        <v>76</v>
      </c>
      <c r="BV55" s="97" t="s">
        <v>70</v>
      </c>
      <c r="BW55" s="97" t="s">
        <v>77</v>
      </c>
      <c r="BX55" s="97" t="s">
        <v>5</v>
      </c>
      <c r="CL55" s="97" t="s">
        <v>19</v>
      </c>
      <c r="CM55" s="97" t="s">
        <v>78</v>
      </c>
    </row>
    <row r="56" spans="1:91" s="7" customFormat="1" ht="16.5" customHeight="1">
      <c r="A56" s="87" t="s">
        <v>72</v>
      </c>
      <c r="B56" s="88"/>
      <c r="C56" s="89"/>
      <c r="D56" s="375" t="s">
        <v>79</v>
      </c>
      <c r="E56" s="375"/>
      <c r="F56" s="375"/>
      <c r="G56" s="375"/>
      <c r="H56" s="375"/>
      <c r="I56" s="90"/>
      <c r="J56" s="375" t="s">
        <v>80</v>
      </c>
      <c r="K56" s="375"/>
      <c r="L56" s="375"/>
      <c r="M56" s="375"/>
      <c r="N56" s="375"/>
      <c r="O56" s="375"/>
      <c r="P56" s="375"/>
      <c r="Q56" s="375"/>
      <c r="R56" s="375"/>
      <c r="S56" s="375"/>
      <c r="T56" s="375"/>
      <c r="U56" s="375"/>
      <c r="V56" s="375"/>
      <c r="W56" s="375"/>
      <c r="X56" s="375"/>
      <c r="Y56" s="375"/>
      <c r="Z56" s="375"/>
      <c r="AA56" s="375"/>
      <c r="AB56" s="375"/>
      <c r="AC56" s="375"/>
      <c r="AD56" s="375"/>
      <c r="AE56" s="375"/>
      <c r="AF56" s="375"/>
      <c r="AG56" s="370">
        <f>'SO02 - Oprava elektroinst...'!J30</f>
        <v>0</v>
      </c>
      <c r="AH56" s="371"/>
      <c r="AI56" s="371"/>
      <c r="AJ56" s="371"/>
      <c r="AK56" s="371"/>
      <c r="AL56" s="371"/>
      <c r="AM56" s="371"/>
      <c r="AN56" s="370">
        <f>SUM(AG56,AT56)</f>
        <v>0</v>
      </c>
      <c r="AO56" s="371"/>
      <c r="AP56" s="371"/>
      <c r="AQ56" s="91" t="s">
        <v>75</v>
      </c>
      <c r="AR56" s="92"/>
      <c r="AS56" s="93">
        <v>0</v>
      </c>
      <c r="AT56" s="94">
        <f>ROUND(SUM(AV56:AW56),2)</f>
        <v>0</v>
      </c>
      <c r="AU56" s="95">
        <f>'SO02 - Oprava elektroinst...'!P84</f>
        <v>0</v>
      </c>
      <c r="AV56" s="94">
        <f>'SO02 - Oprava elektroinst...'!J33</f>
        <v>0</v>
      </c>
      <c r="AW56" s="94">
        <f>'SO02 - Oprava elektroinst...'!J34</f>
        <v>0</v>
      </c>
      <c r="AX56" s="94">
        <f>'SO02 - Oprava elektroinst...'!J35</f>
        <v>0</v>
      </c>
      <c r="AY56" s="94">
        <f>'SO02 - Oprava elektroinst...'!J36</f>
        <v>0</v>
      </c>
      <c r="AZ56" s="94">
        <f>'SO02 - Oprava elektroinst...'!F33</f>
        <v>0</v>
      </c>
      <c r="BA56" s="94">
        <f>'SO02 - Oprava elektroinst...'!F34</f>
        <v>0</v>
      </c>
      <c r="BB56" s="94">
        <f>'SO02 - Oprava elektroinst...'!F35</f>
        <v>0</v>
      </c>
      <c r="BC56" s="94">
        <f>'SO02 - Oprava elektroinst...'!F36</f>
        <v>0</v>
      </c>
      <c r="BD56" s="96">
        <f>'SO02 - Oprava elektroinst...'!F37</f>
        <v>0</v>
      </c>
      <c r="BT56" s="97" t="s">
        <v>76</v>
      </c>
      <c r="BV56" s="97" t="s">
        <v>70</v>
      </c>
      <c r="BW56" s="97" t="s">
        <v>81</v>
      </c>
      <c r="BX56" s="97" t="s">
        <v>5</v>
      </c>
      <c r="CL56" s="97" t="s">
        <v>82</v>
      </c>
      <c r="CM56" s="97" t="s">
        <v>78</v>
      </c>
    </row>
    <row r="57" spans="1:91" s="7" customFormat="1" ht="16.5" customHeight="1">
      <c r="A57" s="87" t="s">
        <v>72</v>
      </c>
      <c r="B57" s="88"/>
      <c r="C57" s="89"/>
      <c r="D57" s="375" t="s">
        <v>83</v>
      </c>
      <c r="E57" s="375"/>
      <c r="F57" s="375"/>
      <c r="G57" s="375"/>
      <c r="H57" s="375"/>
      <c r="I57" s="90"/>
      <c r="J57" s="375" t="s">
        <v>84</v>
      </c>
      <c r="K57" s="375"/>
      <c r="L57" s="375"/>
      <c r="M57" s="375"/>
      <c r="N57" s="375"/>
      <c r="O57" s="375"/>
      <c r="P57" s="375"/>
      <c r="Q57" s="375"/>
      <c r="R57" s="375"/>
      <c r="S57" s="375"/>
      <c r="T57" s="375"/>
      <c r="U57" s="375"/>
      <c r="V57" s="375"/>
      <c r="W57" s="375"/>
      <c r="X57" s="375"/>
      <c r="Y57" s="375"/>
      <c r="Z57" s="375"/>
      <c r="AA57" s="375"/>
      <c r="AB57" s="375"/>
      <c r="AC57" s="375"/>
      <c r="AD57" s="375"/>
      <c r="AE57" s="375"/>
      <c r="AF57" s="375"/>
      <c r="AG57" s="370">
        <f>'VRN - Vedlejší rozpočtové...'!J30</f>
        <v>0</v>
      </c>
      <c r="AH57" s="371"/>
      <c r="AI57" s="371"/>
      <c r="AJ57" s="371"/>
      <c r="AK57" s="371"/>
      <c r="AL57" s="371"/>
      <c r="AM57" s="371"/>
      <c r="AN57" s="370">
        <f>SUM(AG57,AT57)</f>
        <v>0</v>
      </c>
      <c r="AO57" s="371"/>
      <c r="AP57" s="371"/>
      <c r="AQ57" s="91" t="s">
        <v>75</v>
      </c>
      <c r="AR57" s="92"/>
      <c r="AS57" s="98">
        <v>0</v>
      </c>
      <c r="AT57" s="99">
        <f>ROUND(SUM(AV57:AW57),2)</f>
        <v>0</v>
      </c>
      <c r="AU57" s="100">
        <f>'VRN - Vedlejší rozpočtové...'!P84</f>
        <v>0</v>
      </c>
      <c r="AV57" s="99">
        <f>'VRN - Vedlejší rozpočtové...'!J33</f>
        <v>0</v>
      </c>
      <c r="AW57" s="99">
        <f>'VRN - Vedlejší rozpočtové...'!J34</f>
        <v>0</v>
      </c>
      <c r="AX57" s="99">
        <f>'VRN - Vedlejší rozpočtové...'!J35</f>
        <v>0</v>
      </c>
      <c r="AY57" s="99">
        <f>'VRN - Vedlejší rozpočtové...'!J36</f>
        <v>0</v>
      </c>
      <c r="AZ57" s="99">
        <f>'VRN - Vedlejší rozpočtové...'!F33</f>
        <v>0</v>
      </c>
      <c r="BA57" s="99">
        <f>'VRN - Vedlejší rozpočtové...'!F34</f>
        <v>0</v>
      </c>
      <c r="BB57" s="99">
        <f>'VRN - Vedlejší rozpočtové...'!F35</f>
        <v>0</v>
      </c>
      <c r="BC57" s="99">
        <f>'VRN - Vedlejší rozpočtové...'!F36</f>
        <v>0</v>
      </c>
      <c r="BD57" s="101">
        <f>'VRN - Vedlejší rozpočtové...'!F37</f>
        <v>0</v>
      </c>
      <c r="BT57" s="97" t="s">
        <v>76</v>
      </c>
      <c r="BV57" s="97" t="s">
        <v>70</v>
      </c>
      <c r="BW57" s="97" t="s">
        <v>85</v>
      </c>
      <c r="BX57" s="97" t="s">
        <v>5</v>
      </c>
      <c r="CL57" s="97" t="s">
        <v>19</v>
      </c>
      <c r="CM57" s="97" t="s">
        <v>78</v>
      </c>
    </row>
    <row r="58" spans="1:91" s="2" customFormat="1" ht="30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37"/>
      <c r="M58" s="37"/>
      <c r="N58" s="37"/>
      <c r="O58" s="37"/>
      <c r="P58" s="37"/>
      <c r="Q58" s="37"/>
      <c r="R58" s="37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  <c r="AF58" s="37"/>
      <c r="AG58" s="37"/>
      <c r="AH58" s="37"/>
      <c r="AI58" s="37"/>
      <c r="AJ58" s="37"/>
      <c r="AK58" s="37"/>
      <c r="AL58" s="37"/>
      <c r="AM58" s="37"/>
      <c r="AN58" s="37"/>
      <c r="AO58" s="37"/>
      <c r="AP58" s="37"/>
      <c r="AQ58" s="37"/>
      <c r="AR58" s="40"/>
      <c r="AS58" s="35"/>
      <c r="AT58" s="35"/>
      <c r="AU58" s="35"/>
      <c r="AV58" s="35"/>
      <c r="AW58" s="35"/>
      <c r="AX58" s="35"/>
      <c r="AY58" s="35"/>
      <c r="AZ58" s="35"/>
      <c r="BA58" s="35"/>
      <c r="BB58" s="35"/>
      <c r="BC58" s="35"/>
      <c r="BD58" s="35"/>
      <c r="BE58" s="35"/>
    </row>
    <row r="59" spans="1:91" s="2" customFormat="1" ht="6.95" customHeight="1">
      <c r="A59" s="35"/>
      <c r="B59" s="48"/>
      <c r="C59" s="49"/>
      <c r="D59" s="49"/>
      <c r="E59" s="49"/>
      <c r="F59" s="49"/>
      <c r="G59" s="49"/>
      <c r="H59" s="49"/>
      <c r="I59" s="49"/>
      <c r="J59" s="49"/>
      <c r="K59" s="49"/>
      <c r="L59" s="49"/>
      <c r="M59" s="49"/>
      <c r="N59" s="49"/>
      <c r="O59" s="49"/>
      <c r="P59" s="49"/>
      <c r="Q59" s="49"/>
      <c r="R59" s="49"/>
      <c r="S59" s="49"/>
      <c r="T59" s="49"/>
      <c r="U59" s="49"/>
      <c r="V59" s="49"/>
      <c r="W59" s="49"/>
      <c r="X59" s="49"/>
      <c r="Y59" s="49"/>
      <c r="Z59" s="49"/>
      <c r="AA59" s="49"/>
      <c r="AB59" s="49"/>
      <c r="AC59" s="49"/>
      <c r="AD59" s="49"/>
      <c r="AE59" s="49"/>
      <c r="AF59" s="49"/>
      <c r="AG59" s="49"/>
      <c r="AH59" s="49"/>
      <c r="AI59" s="49"/>
      <c r="AJ59" s="49"/>
      <c r="AK59" s="49"/>
      <c r="AL59" s="49"/>
      <c r="AM59" s="49"/>
      <c r="AN59" s="49"/>
      <c r="AO59" s="49"/>
      <c r="AP59" s="49"/>
      <c r="AQ59" s="49"/>
      <c r="AR59" s="40"/>
      <c r="AS59" s="35"/>
      <c r="AT59" s="35"/>
      <c r="AU59" s="35"/>
      <c r="AV59" s="35"/>
      <c r="AW59" s="35"/>
      <c r="AX59" s="35"/>
      <c r="AY59" s="35"/>
      <c r="AZ59" s="35"/>
      <c r="BA59" s="35"/>
      <c r="BB59" s="35"/>
      <c r="BC59" s="35"/>
      <c r="BD59" s="35"/>
      <c r="BE59" s="35"/>
    </row>
  </sheetData>
  <sheetProtection algorithmName="SHA-512" hashValue="E+9H7RqrOg5k3wTc3U32D+dJdkWmGgpZ+iWJUEPwFlGjDfaap0Neyo8+U6I8Zg3k8a4g5eBVAsRFJgE+83Iw3g==" saltValue="R6MZLuKcEWPzg+NBoPUkWfzqME1AugFVXlt+l0EPVQ2fU0QC5k+e/tWv1Gze9I/Cciwyi/S5fq7+tCrnbijI+A==" spinCount="100000" sheet="1" objects="1" scenarios="1" formatColumns="0" formatRows="0"/>
  <mergeCells count="50">
    <mergeCell ref="D57:H57"/>
    <mergeCell ref="J57:AF57"/>
    <mergeCell ref="C52:G52"/>
    <mergeCell ref="I52:AF52"/>
    <mergeCell ref="D55:H55"/>
    <mergeCell ref="J55:AF55"/>
    <mergeCell ref="D56:H56"/>
    <mergeCell ref="J56:AF56"/>
    <mergeCell ref="AN56:AP56"/>
    <mergeCell ref="AG56:AM56"/>
    <mergeCell ref="AN57:AP57"/>
    <mergeCell ref="AG57:AM57"/>
    <mergeCell ref="AG54:AM54"/>
    <mergeCell ref="AN54:AP54"/>
    <mergeCell ref="L33:P33"/>
    <mergeCell ref="AN52:AP52"/>
    <mergeCell ref="AG52:AM52"/>
    <mergeCell ref="AN55:AP55"/>
    <mergeCell ref="AG55:AM55"/>
    <mergeCell ref="AS49:AT51"/>
    <mergeCell ref="AM50:AP50"/>
    <mergeCell ref="L45:AO45"/>
    <mergeCell ref="AM47:AN47"/>
    <mergeCell ref="AM49:AP49"/>
    <mergeCell ref="W33:AE33"/>
    <mergeCell ref="AK33:AO33"/>
    <mergeCell ref="X35:AB35"/>
    <mergeCell ref="AK35:AO35"/>
    <mergeCell ref="AR2:BE2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</mergeCells>
  <hyperlinks>
    <hyperlink ref="A55" location="'SO 01 - stavební část'!C2" display="/"/>
    <hyperlink ref="A56" location="'SO02 - Oprava elektroinst...'!C2" display="/"/>
    <hyperlink ref="A57" location="'VRN - Vedlejší rozpočtové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658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8" t="s">
        <v>77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5" customHeight="1">
      <c r="B4" s="21"/>
      <c r="D4" s="106" t="s">
        <v>86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6" t="str">
        <f>'Rekapitulace zakázky'!K6</f>
        <v>Oprava budovy RZZ Kunovice - Loučka</v>
      </c>
      <c r="F7" s="377"/>
      <c r="G7" s="377"/>
      <c r="H7" s="377"/>
      <c r="I7" s="102"/>
      <c r="L7" s="21"/>
    </row>
    <row r="8" spans="1:46" s="2" customFormat="1" ht="12" customHeight="1">
      <c r="A8" s="35"/>
      <c r="B8" s="40"/>
      <c r="C8" s="35"/>
      <c r="D8" s="108" t="s">
        <v>87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8" t="s">
        <v>88</v>
      </c>
      <c r="F9" s="379"/>
      <c r="G9" s="379"/>
      <c r="H9" s="379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>
        <f>'Rekapitulace zakázky'!AN8</f>
        <v>0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26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27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0" t="str">
        <f>'Rekapitulace zakázky'!E14</f>
        <v>Vyplň údaj</v>
      </c>
      <c r="F18" s="381"/>
      <c r="G18" s="381"/>
      <c r="H18" s="381"/>
      <c r="I18" s="112" t="s">
        <v>26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29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26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31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26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32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82" t="s">
        <v>19</v>
      </c>
      <c r="F27" s="382"/>
      <c r="G27" s="382"/>
      <c r="H27" s="382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109"/>
      <c r="J30" s="121">
        <f>ROUND(J106,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3" t="s">
        <v>35</v>
      </c>
      <c r="J32" s="122" t="s">
        <v>37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38</v>
      </c>
      <c r="E33" s="108" t="s">
        <v>39</v>
      </c>
      <c r="F33" s="125">
        <f>ROUND((SUM(BE106:BE657)),  2)</f>
        <v>0</v>
      </c>
      <c r="G33" s="35"/>
      <c r="H33" s="35"/>
      <c r="I33" s="126">
        <v>0.21</v>
      </c>
      <c r="J33" s="125">
        <f>ROUND(((SUM(BE106:BE657))*I33),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40</v>
      </c>
      <c r="F34" s="125">
        <f>ROUND((SUM(BF106:BF657)),  2)</f>
        <v>0</v>
      </c>
      <c r="G34" s="35"/>
      <c r="H34" s="35"/>
      <c r="I34" s="126">
        <v>0.15</v>
      </c>
      <c r="J34" s="125">
        <f>ROUND(((SUM(BF106:BF657))*I34),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41</v>
      </c>
      <c r="F35" s="125">
        <f>ROUND((SUM(BG106:BG657)),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42</v>
      </c>
      <c r="F36" s="125">
        <f>ROUND((SUM(BH106:BH657)),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43</v>
      </c>
      <c r="F37" s="125">
        <f>ROUND((SUM(BI106:BI657)),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3" t="str">
        <f>E7</f>
        <v>Oprava budovy RZZ Kunovice - Loučka</v>
      </c>
      <c r="F48" s="384"/>
      <c r="G48" s="384"/>
      <c r="H48" s="384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6" t="str">
        <f>E9</f>
        <v>SO 01 - stavební část</v>
      </c>
      <c r="F50" s="385"/>
      <c r="G50" s="385"/>
      <c r="H50" s="385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>
        <f>IF(J12="","",J12)</f>
        <v>0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29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2" t="s">
        <v>31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90</v>
      </c>
      <c r="D57" s="142"/>
      <c r="E57" s="142"/>
      <c r="F57" s="142"/>
      <c r="G57" s="142"/>
      <c r="H57" s="142"/>
      <c r="I57" s="143"/>
      <c r="J57" s="144" t="s">
        <v>91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66</v>
      </c>
      <c r="D59" s="37"/>
      <c r="E59" s="37"/>
      <c r="F59" s="37"/>
      <c r="G59" s="37"/>
      <c r="H59" s="37"/>
      <c r="I59" s="109"/>
      <c r="J59" s="78">
        <f>J106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46"/>
      <c r="C60" s="147"/>
      <c r="D60" s="148" t="s">
        <v>93</v>
      </c>
      <c r="E60" s="149"/>
      <c r="F60" s="149"/>
      <c r="G60" s="149"/>
      <c r="H60" s="149"/>
      <c r="I60" s="150"/>
      <c r="J60" s="151">
        <f>J107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94</v>
      </c>
      <c r="E61" s="156"/>
      <c r="F61" s="156"/>
      <c r="G61" s="156"/>
      <c r="H61" s="156"/>
      <c r="I61" s="157"/>
      <c r="J61" s="158">
        <f>J108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95</v>
      </c>
      <c r="E62" s="156"/>
      <c r="F62" s="156"/>
      <c r="G62" s="156"/>
      <c r="H62" s="156"/>
      <c r="I62" s="157"/>
      <c r="J62" s="158">
        <f>J113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96</v>
      </c>
      <c r="E63" s="156"/>
      <c r="F63" s="156"/>
      <c r="G63" s="156"/>
      <c r="H63" s="156"/>
      <c r="I63" s="157"/>
      <c r="J63" s="158">
        <f>J128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97</v>
      </c>
      <c r="E64" s="156"/>
      <c r="F64" s="156"/>
      <c r="G64" s="156"/>
      <c r="H64" s="156"/>
      <c r="I64" s="157"/>
      <c r="J64" s="158">
        <f>J302</f>
        <v>0</v>
      </c>
      <c r="K64" s="154"/>
      <c r="L64" s="159"/>
    </row>
    <row r="65" spans="2:12" s="10" customFormat="1" ht="19.899999999999999" customHeight="1">
      <c r="B65" s="153"/>
      <c r="C65" s="154"/>
      <c r="D65" s="155" t="s">
        <v>98</v>
      </c>
      <c r="E65" s="156"/>
      <c r="F65" s="156"/>
      <c r="G65" s="156"/>
      <c r="H65" s="156"/>
      <c r="I65" s="157"/>
      <c r="J65" s="158">
        <f>J352</f>
        <v>0</v>
      </c>
      <c r="K65" s="154"/>
      <c r="L65" s="159"/>
    </row>
    <row r="66" spans="2:12" s="10" customFormat="1" ht="19.899999999999999" customHeight="1">
      <c r="B66" s="153"/>
      <c r="C66" s="154"/>
      <c r="D66" s="155" t="s">
        <v>99</v>
      </c>
      <c r="E66" s="156"/>
      <c r="F66" s="156"/>
      <c r="G66" s="156"/>
      <c r="H66" s="156"/>
      <c r="I66" s="157"/>
      <c r="J66" s="158">
        <f>J358</f>
        <v>0</v>
      </c>
      <c r="K66" s="154"/>
      <c r="L66" s="159"/>
    </row>
    <row r="67" spans="2:12" s="9" customFormat="1" ht="24.95" customHeight="1">
      <c r="B67" s="146"/>
      <c r="C67" s="147"/>
      <c r="D67" s="148" t="s">
        <v>100</v>
      </c>
      <c r="E67" s="149"/>
      <c r="F67" s="149"/>
      <c r="G67" s="149"/>
      <c r="H67" s="149"/>
      <c r="I67" s="150"/>
      <c r="J67" s="151">
        <f>J360</f>
        <v>0</v>
      </c>
      <c r="K67" s="147"/>
      <c r="L67" s="152"/>
    </row>
    <row r="68" spans="2:12" s="10" customFormat="1" ht="19.899999999999999" customHeight="1">
      <c r="B68" s="153"/>
      <c r="C68" s="154"/>
      <c r="D68" s="155" t="s">
        <v>101</v>
      </c>
      <c r="E68" s="156"/>
      <c r="F68" s="156"/>
      <c r="G68" s="156"/>
      <c r="H68" s="156"/>
      <c r="I68" s="157"/>
      <c r="J68" s="158">
        <f>J361</f>
        <v>0</v>
      </c>
      <c r="K68" s="154"/>
      <c r="L68" s="159"/>
    </row>
    <row r="69" spans="2:12" s="10" customFormat="1" ht="19.899999999999999" customHeight="1">
      <c r="B69" s="153"/>
      <c r="C69" s="154"/>
      <c r="D69" s="155" t="s">
        <v>102</v>
      </c>
      <c r="E69" s="156"/>
      <c r="F69" s="156"/>
      <c r="G69" s="156"/>
      <c r="H69" s="156"/>
      <c r="I69" s="157"/>
      <c r="J69" s="158">
        <f>J378</f>
        <v>0</v>
      </c>
      <c r="K69" s="154"/>
      <c r="L69" s="159"/>
    </row>
    <row r="70" spans="2:12" s="10" customFormat="1" ht="19.899999999999999" customHeight="1">
      <c r="B70" s="153"/>
      <c r="C70" s="154"/>
      <c r="D70" s="155" t="s">
        <v>103</v>
      </c>
      <c r="E70" s="156"/>
      <c r="F70" s="156"/>
      <c r="G70" s="156"/>
      <c r="H70" s="156"/>
      <c r="I70" s="157"/>
      <c r="J70" s="158">
        <f>J401</f>
        <v>0</v>
      </c>
      <c r="K70" s="154"/>
      <c r="L70" s="159"/>
    </row>
    <row r="71" spans="2:12" s="10" customFormat="1" ht="19.899999999999999" customHeight="1">
      <c r="B71" s="153"/>
      <c r="C71" s="154"/>
      <c r="D71" s="155" t="s">
        <v>104</v>
      </c>
      <c r="E71" s="156"/>
      <c r="F71" s="156"/>
      <c r="G71" s="156"/>
      <c r="H71" s="156"/>
      <c r="I71" s="157"/>
      <c r="J71" s="158">
        <f>J420</f>
        <v>0</v>
      </c>
      <c r="K71" s="154"/>
      <c r="L71" s="159"/>
    </row>
    <row r="72" spans="2:12" s="10" customFormat="1" ht="19.899999999999999" customHeight="1">
      <c r="B72" s="153"/>
      <c r="C72" s="154"/>
      <c r="D72" s="155" t="s">
        <v>105</v>
      </c>
      <c r="E72" s="156"/>
      <c r="F72" s="156"/>
      <c r="G72" s="156"/>
      <c r="H72" s="156"/>
      <c r="I72" s="157"/>
      <c r="J72" s="158">
        <f>J423</f>
        <v>0</v>
      </c>
      <c r="K72" s="154"/>
      <c r="L72" s="159"/>
    </row>
    <row r="73" spans="2:12" s="10" customFormat="1" ht="19.899999999999999" customHeight="1">
      <c r="B73" s="153"/>
      <c r="C73" s="154"/>
      <c r="D73" s="155" t="s">
        <v>106</v>
      </c>
      <c r="E73" s="156"/>
      <c r="F73" s="156"/>
      <c r="G73" s="156"/>
      <c r="H73" s="156"/>
      <c r="I73" s="157"/>
      <c r="J73" s="158">
        <f>J425</f>
        <v>0</v>
      </c>
      <c r="K73" s="154"/>
      <c r="L73" s="159"/>
    </row>
    <row r="74" spans="2:12" s="10" customFormat="1" ht="19.899999999999999" customHeight="1">
      <c r="B74" s="153"/>
      <c r="C74" s="154"/>
      <c r="D74" s="155" t="s">
        <v>107</v>
      </c>
      <c r="E74" s="156"/>
      <c r="F74" s="156"/>
      <c r="G74" s="156"/>
      <c r="H74" s="156"/>
      <c r="I74" s="157"/>
      <c r="J74" s="158">
        <f>J429</f>
        <v>0</v>
      </c>
      <c r="K74" s="154"/>
      <c r="L74" s="159"/>
    </row>
    <row r="75" spans="2:12" s="10" customFormat="1" ht="19.899999999999999" customHeight="1">
      <c r="B75" s="153"/>
      <c r="C75" s="154"/>
      <c r="D75" s="155" t="s">
        <v>108</v>
      </c>
      <c r="E75" s="156"/>
      <c r="F75" s="156"/>
      <c r="G75" s="156"/>
      <c r="H75" s="156"/>
      <c r="I75" s="157"/>
      <c r="J75" s="158">
        <f>J440</f>
        <v>0</v>
      </c>
      <c r="K75" s="154"/>
      <c r="L75" s="159"/>
    </row>
    <row r="76" spans="2:12" s="10" customFormat="1" ht="19.899999999999999" customHeight="1">
      <c r="B76" s="153"/>
      <c r="C76" s="154"/>
      <c r="D76" s="155" t="s">
        <v>109</v>
      </c>
      <c r="E76" s="156"/>
      <c r="F76" s="156"/>
      <c r="G76" s="156"/>
      <c r="H76" s="156"/>
      <c r="I76" s="157"/>
      <c r="J76" s="158">
        <f>J447</f>
        <v>0</v>
      </c>
      <c r="K76" s="154"/>
      <c r="L76" s="159"/>
    </row>
    <row r="77" spans="2:12" s="10" customFormat="1" ht="19.899999999999999" customHeight="1">
      <c r="B77" s="153"/>
      <c r="C77" s="154"/>
      <c r="D77" s="155" t="s">
        <v>110</v>
      </c>
      <c r="E77" s="156"/>
      <c r="F77" s="156"/>
      <c r="G77" s="156"/>
      <c r="H77" s="156"/>
      <c r="I77" s="157"/>
      <c r="J77" s="158">
        <f>J453</f>
        <v>0</v>
      </c>
      <c r="K77" s="154"/>
      <c r="L77" s="159"/>
    </row>
    <row r="78" spans="2:12" s="10" customFormat="1" ht="19.899999999999999" customHeight="1">
      <c r="B78" s="153"/>
      <c r="C78" s="154"/>
      <c r="D78" s="155" t="s">
        <v>111</v>
      </c>
      <c r="E78" s="156"/>
      <c r="F78" s="156"/>
      <c r="G78" s="156"/>
      <c r="H78" s="156"/>
      <c r="I78" s="157"/>
      <c r="J78" s="158">
        <f>J469</f>
        <v>0</v>
      </c>
      <c r="K78" s="154"/>
      <c r="L78" s="159"/>
    </row>
    <row r="79" spans="2:12" s="10" customFormat="1" ht="19.899999999999999" customHeight="1">
      <c r="B79" s="153"/>
      <c r="C79" s="154"/>
      <c r="D79" s="155" t="s">
        <v>112</v>
      </c>
      <c r="E79" s="156"/>
      <c r="F79" s="156"/>
      <c r="G79" s="156"/>
      <c r="H79" s="156"/>
      <c r="I79" s="157"/>
      <c r="J79" s="158">
        <f>J494</f>
        <v>0</v>
      </c>
      <c r="K79" s="154"/>
      <c r="L79" s="159"/>
    </row>
    <row r="80" spans="2:12" s="10" customFormat="1" ht="19.899999999999999" customHeight="1">
      <c r="B80" s="153"/>
      <c r="C80" s="154"/>
      <c r="D80" s="155" t="s">
        <v>113</v>
      </c>
      <c r="E80" s="156"/>
      <c r="F80" s="156"/>
      <c r="G80" s="156"/>
      <c r="H80" s="156"/>
      <c r="I80" s="157"/>
      <c r="J80" s="158">
        <f>J521</f>
        <v>0</v>
      </c>
      <c r="K80" s="154"/>
      <c r="L80" s="159"/>
    </row>
    <row r="81" spans="1:31" s="10" customFormat="1" ht="19.899999999999999" customHeight="1">
      <c r="B81" s="153"/>
      <c r="C81" s="154"/>
      <c r="D81" s="155" t="s">
        <v>114</v>
      </c>
      <c r="E81" s="156"/>
      <c r="F81" s="156"/>
      <c r="G81" s="156"/>
      <c r="H81" s="156"/>
      <c r="I81" s="157"/>
      <c r="J81" s="158">
        <f>J533</f>
        <v>0</v>
      </c>
      <c r="K81" s="154"/>
      <c r="L81" s="159"/>
    </row>
    <row r="82" spans="1:31" s="10" customFormat="1" ht="19.899999999999999" customHeight="1">
      <c r="B82" s="153"/>
      <c r="C82" s="154"/>
      <c r="D82" s="155" t="s">
        <v>115</v>
      </c>
      <c r="E82" s="156"/>
      <c r="F82" s="156"/>
      <c r="G82" s="156"/>
      <c r="H82" s="156"/>
      <c r="I82" s="157"/>
      <c r="J82" s="158">
        <f>J544</f>
        <v>0</v>
      </c>
      <c r="K82" s="154"/>
      <c r="L82" s="159"/>
    </row>
    <row r="83" spans="1:31" s="10" customFormat="1" ht="19.899999999999999" customHeight="1">
      <c r="B83" s="153"/>
      <c r="C83" s="154"/>
      <c r="D83" s="155" t="s">
        <v>116</v>
      </c>
      <c r="E83" s="156"/>
      <c r="F83" s="156"/>
      <c r="G83" s="156"/>
      <c r="H83" s="156"/>
      <c r="I83" s="157"/>
      <c r="J83" s="158">
        <f>J564</f>
        <v>0</v>
      </c>
      <c r="K83" s="154"/>
      <c r="L83" s="159"/>
    </row>
    <row r="84" spans="1:31" s="10" customFormat="1" ht="19.899999999999999" customHeight="1">
      <c r="B84" s="153"/>
      <c r="C84" s="154"/>
      <c r="D84" s="155" t="s">
        <v>117</v>
      </c>
      <c r="E84" s="156"/>
      <c r="F84" s="156"/>
      <c r="G84" s="156"/>
      <c r="H84" s="156"/>
      <c r="I84" s="157"/>
      <c r="J84" s="158">
        <f>J574</f>
        <v>0</v>
      </c>
      <c r="K84" s="154"/>
      <c r="L84" s="159"/>
    </row>
    <row r="85" spans="1:31" s="9" customFormat="1" ht="24.95" customHeight="1">
      <c r="B85" s="146"/>
      <c r="C85" s="147"/>
      <c r="D85" s="148" t="s">
        <v>118</v>
      </c>
      <c r="E85" s="149"/>
      <c r="F85" s="149"/>
      <c r="G85" s="149"/>
      <c r="H85" s="149"/>
      <c r="I85" s="150"/>
      <c r="J85" s="151">
        <f>J647</f>
        <v>0</v>
      </c>
      <c r="K85" s="147"/>
      <c r="L85" s="152"/>
    </row>
    <row r="86" spans="1:31" s="9" customFormat="1" ht="24.95" customHeight="1">
      <c r="B86" s="146"/>
      <c r="C86" s="147"/>
      <c r="D86" s="148" t="s">
        <v>119</v>
      </c>
      <c r="E86" s="149"/>
      <c r="F86" s="149"/>
      <c r="G86" s="149"/>
      <c r="H86" s="149"/>
      <c r="I86" s="150"/>
      <c r="J86" s="151">
        <f>J652</f>
        <v>0</v>
      </c>
      <c r="K86" s="147"/>
      <c r="L86" s="152"/>
    </row>
    <row r="87" spans="1:31" s="2" customFormat="1" ht="21.75" customHeight="1">
      <c r="A87" s="35"/>
      <c r="B87" s="36"/>
      <c r="C87" s="37"/>
      <c r="D87" s="37"/>
      <c r="E87" s="37"/>
      <c r="F87" s="37"/>
      <c r="G87" s="37"/>
      <c r="H87" s="37"/>
      <c r="I87" s="109"/>
      <c r="J87" s="37"/>
      <c r="K87" s="37"/>
      <c r="L87" s="11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pans="1:31" s="2" customFormat="1" ht="6.95" customHeight="1">
      <c r="A88" s="35"/>
      <c r="B88" s="48"/>
      <c r="C88" s="49"/>
      <c r="D88" s="49"/>
      <c r="E88" s="49"/>
      <c r="F88" s="49"/>
      <c r="G88" s="49"/>
      <c r="H88" s="49"/>
      <c r="I88" s="137"/>
      <c r="J88" s="49"/>
      <c r="K88" s="49"/>
      <c r="L88" s="11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92" spans="1:31" s="2" customFormat="1" ht="6.95" customHeight="1">
      <c r="A92" s="35"/>
      <c r="B92" s="50"/>
      <c r="C92" s="51"/>
      <c r="D92" s="51"/>
      <c r="E92" s="51"/>
      <c r="F92" s="51"/>
      <c r="G92" s="51"/>
      <c r="H92" s="51"/>
      <c r="I92" s="140"/>
      <c r="J92" s="51"/>
      <c r="K92" s="51"/>
      <c r="L92" s="11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pans="1:31" s="2" customFormat="1" ht="24.95" customHeight="1">
      <c r="A93" s="35"/>
      <c r="B93" s="36"/>
      <c r="C93" s="24" t="s">
        <v>120</v>
      </c>
      <c r="D93" s="37"/>
      <c r="E93" s="37"/>
      <c r="F93" s="37"/>
      <c r="G93" s="37"/>
      <c r="H93" s="37"/>
      <c r="I93" s="109"/>
      <c r="J93" s="37"/>
      <c r="K93" s="37"/>
      <c r="L93" s="11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pans="1:31" s="2" customFormat="1" ht="6.95" customHeight="1">
      <c r="A94" s="35"/>
      <c r="B94" s="36"/>
      <c r="C94" s="37"/>
      <c r="D94" s="37"/>
      <c r="E94" s="37"/>
      <c r="F94" s="37"/>
      <c r="G94" s="37"/>
      <c r="H94" s="37"/>
      <c r="I94" s="109"/>
      <c r="J94" s="37"/>
      <c r="K94" s="37"/>
      <c r="L94" s="11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pans="1:31" s="2" customFormat="1" ht="12" customHeight="1">
      <c r="A95" s="35"/>
      <c r="B95" s="36"/>
      <c r="C95" s="30" t="s">
        <v>16</v>
      </c>
      <c r="D95" s="37"/>
      <c r="E95" s="37"/>
      <c r="F95" s="37"/>
      <c r="G95" s="37"/>
      <c r="H95" s="37"/>
      <c r="I95" s="109"/>
      <c r="J95" s="37"/>
      <c r="K95" s="37"/>
      <c r="L95" s="11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pans="1:31" s="2" customFormat="1" ht="16.5" customHeight="1">
      <c r="A96" s="35"/>
      <c r="B96" s="36"/>
      <c r="C96" s="37"/>
      <c r="D96" s="37"/>
      <c r="E96" s="383" t="str">
        <f>E7</f>
        <v>Oprava budovy RZZ Kunovice - Loučka</v>
      </c>
      <c r="F96" s="384"/>
      <c r="G96" s="384"/>
      <c r="H96" s="384"/>
      <c r="I96" s="109"/>
      <c r="J96" s="37"/>
      <c r="K96" s="37"/>
      <c r="L96" s="11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</row>
    <row r="97" spans="1:65" s="2" customFormat="1" ht="12" customHeight="1">
      <c r="A97" s="35"/>
      <c r="B97" s="36"/>
      <c r="C97" s="30" t="s">
        <v>87</v>
      </c>
      <c r="D97" s="37"/>
      <c r="E97" s="37"/>
      <c r="F97" s="37"/>
      <c r="G97" s="37"/>
      <c r="H97" s="37"/>
      <c r="I97" s="109"/>
      <c r="J97" s="37"/>
      <c r="K97" s="37"/>
      <c r="L97" s="110"/>
      <c r="S97" s="35"/>
      <c r="T97" s="35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</row>
    <row r="98" spans="1:65" s="2" customFormat="1" ht="16.5" customHeight="1">
      <c r="A98" s="35"/>
      <c r="B98" s="36"/>
      <c r="C98" s="37"/>
      <c r="D98" s="37"/>
      <c r="E98" s="356" t="str">
        <f>E9</f>
        <v>SO 01 - stavební část</v>
      </c>
      <c r="F98" s="385"/>
      <c r="G98" s="385"/>
      <c r="H98" s="385"/>
      <c r="I98" s="109"/>
      <c r="J98" s="37"/>
      <c r="K98" s="37"/>
      <c r="L98" s="11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pans="1:65" s="2" customFormat="1" ht="6.95" customHeight="1">
      <c r="A99" s="35"/>
      <c r="B99" s="36"/>
      <c r="C99" s="37"/>
      <c r="D99" s="37"/>
      <c r="E99" s="37"/>
      <c r="F99" s="37"/>
      <c r="G99" s="37"/>
      <c r="H99" s="37"/>
      <c r="I99" s="109"/>
      <c r="J99" s="37"/>
      <c r="K99" s="37"/>
      <c r="L99" s="11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pans="1:65" s="2" customFormat="1" ht="12" customHeight="1">
      <c r="A100" s="35"/>
      <c r="B100" s="36"/>
      <c r="C100" s="30" t="s">
        <v>21</v>
      </c>
      <c r="D100" s="37"/>
      <c r="E100" s="37"/>
      <c r="F100" s="28" t="str">
        <f>F12</f>
        <v xml:space="preserve"> </v>
      </c>
      <c r="G100" s="37"/>
      <c r="H100" s="37"/>
      <c r="I100" s="112" t="s">
        <v>23</v>
      </c>
      <c r="J100" s="60">
        <f>IF(J12="","",J12)</f>
        <v>0</v>
      </c>
      <c r="K100" s="37"/>
      <c r="L100" s="11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1" spans="1:65" s="2" customFormat="1" ht="6.95" customHeight="1">
      <c r="A101" s="35"/>
      <c r="B101" s="36"/>
      <c r="C101" s="37"/>
      <c r="D101" s="37"/>
      <c r="E101" s="37"/>
      <c r="F101" s="37"/>
      <c r="G101" s="37"/>
      <c r="H101" s="37"/>
      <c r="I101" s="109"/>
      <c r="J101" s="37"/>
      <c r="K101" s="37"/>
      <c r="L101" s="110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  <row r="102" spans="1:65" s="2" customFormat="1" ht="15.2" customHeight="1">
      <c r="A102" s="35"/>
      <c r="B102" s="36"/>
      <c r="C102" s="30" t="s">
        <v>24</v>
      </c>
      <c r="D102" s="37"/>
      <c r="E102" s="37"/>
      <c r="F102" s="28" t="str">
        <f>E15</f>
        <v xml:space="preserve"> </v>
      </c>
      <c r="G102" s="37"/>
      <c r="H102" s="37"/>
      <c r="I102" s="112" t="s">
        <v>29</v>
      </c>
      <c r="J102" s="33" t="str">
        <f>E21</f>
        <v xml:space="preserve"> </v>
      </c>
      <c r="K102" s="37"/>
      <c r="L102" s="110"/>
      <c r="S102" s="35"/>
      <c r="T102" s="35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</row>
    <row r="103" spans="1:65" s="2" customFormat="1" ht="15.2" customHeight="1">
      <c r="A103" s="35"/>
      <c r="B103" s="36"/>
      <c r="C103" s="30" t="s">
        <v>27</v>
      </c>
      <c r="D103" s="37"/>
      <c r="E103" s="37"/>
      <c r="F103" s="28" t="str">
        <f>IF(E18="","",E18)</f>
        <v>Vyplň údaj</v>
      </c>
      <c r="G103" s="37"/>
      <c r="H103" s="37"/>
      <c r="I103" s="112" t="s">
        <v>31</v>
      </c>
      <c r="J103" s="33" t="str">
        <f>E24</f>
        <v xml:space="preserve"> </v>
      </c>
      <c r="K103" s="37"/>
      <c r="L103" s="11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pans="1:65" s="2" customFormat="1" ht="10.35" customHeight="1">
      <c r="A104" s="35"/>
      <c r="B104" s="36"/>
      <c r="C104" s="37"/>
      <c r="D104" s="37"/>
      <c r="E104" s="37"/>
      <c r="F104" s="37"/>
      <c r="G104" s="37"/>
      <c r="H104" s="37"/>
      <c r="I104" s="109"/>
      <c r="J104" s="37"/>
      <c r="K104" s="37"/>
      <c r="L104" s="11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pans="1:65" s="11" customFormat="1" ht="29.25" customHeight="1">
      <c r="A105" s="160"/>
      <c r="B105" s="161"/>
      <c r="C105" s="162" t="s">
        <v>121</v>
      </c>
      <c r="D105" s="163" t="s">
        <v>53</v>
      </c>
      <c r="E105" s="163" t="s">
        <v>49</v>
      </c>
      <c r="F105" s="163" t="s">
        <v>50</v>
      </c>
      <c r="G105" s="163" t="s">
        <v>122</v>
      </c>
      <c r="H105" s="163" t="s">
        <v>123</v>
      </c>
      <c r="I105" s="164" t="s">
        <v>124</v>
      </c>
      <c r="J105" s="163" t="s">
        <v>91</v>
      </c>
      <c r="K105" s="165" t="s">
        <v>125</v>
      </c>
      <c r="L105" s="166"/>
      <c r="M105" s="69" t="s">
        <v>19</v>
      </c>
      <c r="N105" s="70" t="s">
        <v>38</v>
      </c>
      <c r="O105" s="70" t="s">
        <v>126</v>
      </c>
      <c r="P105" s="70" t="s">
        <v>127</v>
      </c>
      <c r="Q105" s="70" t="s">
        <v>128</v>
      </c>
      <c r="R105" s="70" t="s">
        <v>129</v>
      </c>
      <c r="S105" s="70" t="s">
        <v>130</v>
      </c>
      <c r="T105" s="71" t="s">
        <v>131</v>
      </c>
      <c r="U105" s="160"/>
      <c r="V105" s="160"/>
      <c r="W105" s="160"/>
      <c r="X105" s="160"/>
      <c r="Y105" s="160"/>
      <c r="Z105" s="160"/>
      <c r="AA105" s="160"/>
      <c r="AB105" s="160"/>
      <c r="AC105" s="160"/>
      <c r="AD105" s="160"/>
      <c r="AE105" s="160"/>
    </row>
    <row r="106" spans="1:65" s="2" customFormat="1" ht="22.9" customHeight="1">
      <c r="A106" s="35"/>
      <c r="B106" s="36"/>
      <c r="C106" s="76" t="s">
        <v>132</v>
      </c>
      <c r="D106" s="37"/>
      <c r="E106" s="37"/>
      <c r="F106" s="37"/>
      <c r="G106" s="37"/>
      <c r="H106" s="37"/>
      <c r="I106" s="109"/>
      <c r="J106" s="167">
        <f>BK106</f>
        <v>0</v>
      </c>
      <c r="K106" s="37"/>
      <c r="L106" s="40"/>
      <c r="M106" s="72"/>
      <c r="N106" s="168"/>
      <c r="O106" s="73"/>
      <c r="P106" s="169">
        <f>P107+P360+P647+P652</f>
        <v>0</v>
      </c>
      <c r="Q106" s="73"/>
      <c r="R106" s="169">
        <f>R107+R360+R647+R652</f>
        <v>49.821934270135003</v>
      </c>
      <c r="S106" s="73"/>
      <c r="T106" s="170">
        <f>T107+T360+T647+T652</f>
        <v>30.277895999999998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67</v>
      </c>
      <c r="AU106" s="18" t="s">
        <v>92</v>
      </c>
      <c r="BK106" s="171">
        <f>BK107+BK360+BK647+BK652</f>
        <v>0</v>
      </c>
    </row>
    <row r="107" spans="1:65" s="12" customFormat="1" ht="25.9" customHeight="1">
      <c r="B107" s="172"/>
      <c r="C107" s="173"/>
      <c r="D107" s="174" t="s">
        <v>67</v>
      </c>
      <c r="E107" s="175" t="s">
        <v>133</v>
      </c>
      <c r="F107" s="175" t="s">
        <v>134</v>
      </c>
      <c r="G107" s="173"/>
      <c r="H107" s="173"/>
      <c r="I107" s="176"/>
      <c r="J107" s="177">
        <f>BK107</f>
        <v>0</v>
      </c>
      <c r="K107" s="173"/>
      <c r="L107" s="178"/>
      <c r="M107" s="179"/>
      <c r="N107" s="180"/>
      <c r="O107" s="180"/>
      <c r="P107" s="181">
        <f>P108+P113+P128+P302+P352+P358</f>
        <v>0</v>
      </c>
      <c r="Q107" s="180"/>
      <c r="R107" s="181">
        <f>R108+R113+R128+R302+R352+R358</f>
        <v>40.563942664000002</v>
      </c>
      <c r="S107" s="180"/>
      <c r="T107" s="182">
        <f>T108+T113+T128+T302+T352+T358</f>
        <v>29.747214</v>
      </c>
      <c r="AR107" s="183" t="s">
        <v>76</v>
      </c>
      <c r="AT107" s="184" t="s">
        <v>67</v>
      </c>
      <c r="AU107" s="184" t="s">
        <v>68</v>
      </c>
      <c r="AY107" s="183" t="s">
        <v>135</v>
      </c>
      <c r="BK107" s="185">
        <f>BK108+BK113+BK128+BK302+BK352+BK358</f>
        <v>0</v>
      </c>
    </row>
    <row r="108" spans="1:65" s="12" customFormat="1" ht="22.9" customHeight="1">
      <c r="B108" s="172"/>
      <c r="C108" s="173"/>
      <c r="D108" s="174" t="s">
        <v>67</v>
      </c>
      <c r="E108" s="186" t="s">
        <v>76</v>
      </c>
      <c r="F108" s="186" t="s">
        <v>136</v>
      </c>
      <c r="G108" s="173"/>
      <c r="H108" s="173"/>
      <c r="I108" s="176"/>
      <c r="J108" s="187">
        <f>BK108</f>
        <v>0</v>
      </c>
      <c r="K108" s="173"/>
      <c r="L108" s="178"/>
      <c r="M108" s="179"/>
      <c r="N108" s="180"/>
      <c r="O108" s="180"/>
      <c r="P108" s="181">
        <f>SUM(P109:P112)</f>
        <v>0</v>
      </c>
      <c r="Q108" s="180"/>
      <c r="R108" s="181">
        <f>SUM(R109:R112)</f>
        <v>0</v>
      </c>
      <c r="S108" s="180"/>
      <c r="T108" s="182">
        <f>SUM(T109:T112)</f>
        <v>0</v>
      </c>
      <c r="AR108" s="183" t="s">
        <v>76</v>
      </c>
      <c r="AT108" s="184" t="s">
        <v>67</v>
      </c>
      <c r="AU108" s="184" t="s">
        <v>76</v>
      </c>
      <c r="AY108" s="183" t="s">
        <v>135</v>
      </c>
      <c r="BK108" s="185">
        <f>SUM(BK109:BK112)</f>
        <v>0</v>
      </c>
    </row>
    <row r="109" spans="1:65" s="2" customFormat="1" ht="48" customHeight="1">
      <c r="A109" s="35"/>
      <c r="B109" s="36"/>
      <c r="C109" s="188" t="s">
        <v>76</v>
      </c>
      <c r="D109" s="188" t="s">
        <v>137</v>
      </c>
      <c r="E109" s="189" t="s">
        <v>138</v>
      </c>
      <c r="F109" s="190" t="s">
        <v>139</v>
      </c>
      <c r="G109" s="191" t="s">
        <v>140</v>
      </c>
      <c r="H109" s="192">
        <v>4.1280000000000001</v>
      </c>
      <c r="I109" s="193"/>
      <c r="J109" s="194">
        <f>ROUND(I109*H109,2)</f>
        <v>0</v>
      </c>
      <c r="K109" s="190" t="s">
        <v>141</v>
      </c>
      <c r="L109" s="40"/>
      <c r="M109" s="195" t="s">
        <v>19</v>
      </c>
      <c r="N109" s="196" t="s">
        <v>39</v>
      </c>
      <c r="O109" s="65"/>
      <c r="P109" s="197">
        <f>O109*H109</f>
        <v>0</v>
      </c>
      <c r="Q109" s="197">
        <v>0</v>
      </c>
      <c r="R109" s="197">
        <f>Q109*H109</f>
        <v>0</v>
      </c>
      <c r="S109" s="197">
        <v>0</v>
      </c>
      <c r="T109" s="198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142</v>
      </c>
      <c r="AT109" s="199" t="s">
        <v>137</v>
      </c>
      <c r="AU109" s="199" t="s">
        <v>78</v>
      </c>
      <c r="AY109" s="18" t="s">
        <v>135</v>
      </c>
      <c r="BE109" s="200">
        <f>IF(N109="základní",J109,0)</f>
        <v>0</v>
      </c>
      <c r="BF109" s="200">
        <f>IF(N109="snížená",J109,0)</f>
        <v>0</v>
      </c>
      <c r="BG109" s="200">
        <f>IF(N109="zákl. přenesená",J109,0)</f>
        <v>0</v>
      </c>
      <c r="BH109" s="200">
        <f>IF(N109="sníž. přenesená",J109,0)</f>
        <v>0</v>
      </c>
      <c r="BI109" s="200">
        <f>IF(N109="nulová",J109,0)</f>
        <v>0</v>
      </c>
      <c r="BJ109" s="18" t="s">
        <v>76</v>
      </c>
      <c r="BK109" s="200">
        <f>ROUND(I109*H109,2)</f>
        <v>0</v>
      </c>
      <c r="BL109" s="18" t="s">
        <v>142</v>
      </c>
      <c r="BM109" s="199" t="s">
        <v>143</v>
      </c>
    </row>
    <row r="110" spans="1:65" s="13" customFormat="1" ht="11.25">
      <c r="B110" s="201"/>
      <c r="C110" s="202"/>
      <c r="D110" s="203" t="s">
        <v>144</v>
      </c>
      <c r="E110" s="204" t="s">
        <v>19</v>
      </c>
      <c r="F110" s="205" t="s">
        <v>145</v>
      </c>
      <c r="G110" s="202"/>
      <c r="H110" s="206">
        <v>0.88800000000000001</v>
      </c>
      <c r="I110" s="207"/>
      <c r="J110" s="202"/>
      <c r="K110" s="202"/>
      <c r="L110" s="208"/>
      <c r="M110" s="209"/>
      <c r="N110" s="210"/>
      <c r="O110" s="210"/>
      <c r="P110" s="210"/>
      <c r="Q110" s="210"/>
      <c r="R110" s="210"/>
      <c r="S110" s="210"/>
      <c r="T110" s="211"/>
      <c r="AT110" s="212" t="s">
        <v>144</v>
      </c>
      <c r="AU110" s="212" t="s">
        <v>78</v>
      </c>
      <c r="AV110" s="13" t="s">
        <v>78</v>
      </c>
      <c r="AW110" s="13" t="s">
        <v>30</v>
      </c>
      <c r="AX110" s="13" t="s">
        <v>68</v>
      </c>
      <c r="AY110" s="212" t="s">
        <v>135</v>
      </c>
    </row>
    <row r="111" spans="1:65" s="13" customFormat="1" ht="11.25">
      <c r="B111" s="201"/>
      <c r="C111" s="202"/>
      <c r="D111" s="203" t="s">
        <v>144</v>
      </c>
      <c r="E111" s="204" t="s">
        <v>19</v>
      </c>
      <c r="F111" s="205" t="s">
        <v>146</v>
      </c>
      <c r="G111" s="202"/>
      <c r="H111" s="206">
        <v>3.24</v>
      </c>
      <c r="I111" s="207"/>
      <c r="J111" s="202"/>
      <c r="K111" s="202"/>
      <c r="L111" s="208"/>
      <c r="M111" s="209"/>
      <c r="N111" s="210"/>
      <c r="O111" s="210"/>
      <c r="P111" s="210"/>
      <c r="Q111" s="210"/>
      <c r="R111" s="210"/>
      <c r="S111" s="210"/>
      <c r="T111" s="211"/>
      <c r="AT111" s="212" t="s">
        <v>144</v>
      </c>
      <c r="AU111" s="212" t="s">
        <v>78</v>
      </c>
      <c r="AV111" s="13" t="s">
        <v>78</v>
      </c>
      <c r="AW111" s="13" t="s">
        <v>30</v>
      </c>
      <c r="AX111" s="13" t="s">
        <v>68</v>
      </c>
      <c r="AY111" s="212" t="s">
        <v>135</v>
      </c>
    </row>
    <row r="112" spans="1:65" s="14" customFormat="1" ht="11.25">
      <c r="B112" s="213"/>
      <c r="C112" s="214"/>
      <c r="D112" s="203" t="s">
        <v>144</v>
      </c>
      <c r="E112" s="215" t="s">
        <v>19</v>
      </c>
      <c r="F112" s="216" t="s">
        <v>147</v>
      </c>
      <c r="G112" s="214"/>
      <c r="H112" s="217">
        <v>4.1280000000000001</v>
      </c>
      <c r="I112" s="218"/>
      <c r="J112" s="214"/>
      <c r="K112" s="214"/>
      <c r="L112" s="219"/>
      <c r="M112" s="220"/>
      <c r="N112" s="221"/>
      <c r="O112" s="221"/>
      <c r="P112" s="221"/>
      <c r="Q112" s="221"/>
      <c r="R112" s="221"/>
      <c r="S112" s="221"/>
      <c r="T112" s="222"/>
      <c r="AT112" s="223" t="s">
        <v>144</v>
      </c>
      <c r="AU112" s="223" t="s">
        <v>78</v>
      </c>
      <c r="AV112" s="14" t="s">
        <v>142</v>
      </c>
      <c r="AW112" s="14" t="s">
        <v>30</v>
      </c>
      <c r="AX112" s="14" t="s">
        <v>76</v>
      </c>
      <c r="AY112" s="223" t="s">
        <v>135</v>
      </c>
    </row>
    <row r="113" spans="1:65" s="12" customFormat="1" ht="22.9" customHeight="1">
      <c r="B113" s="172"/>
      <c r="C113" s="173"/>
      <c r="D113" s="174" t="s">
        <v>67</v>
      </c>
      <c r="E113" s="186" t="s">
        <v>148</v>
      </c>
      <c r="F113" s="186" t="s">
        <v>149</v>
      </c>
      <c r="G113" s="173"/>
      <c r="H113" s="173"/>
      <c r="I113" s="176"/>
      <c r="J113" s="187">
        <f>BK113</f>
        <v>0</v>
      </c>
      <c r="K113" s="173"/>
      <c r="L113" s="178"/>
      <c r="M113" s="179"/>
      <c r="N113" s="180"/>
      <c r="O113" s="180"/>
      <c r="P113" s="181">
        <f>SUM(P114:P127)</f>
        <v>0</v>
      </c>
      <c r="Q113" s="180"/>
      <c r="R113" s="181">
        <f>SUM(R114:R127)</f>
        <v>7.9991819540000009</v>
      </c>
      <c r="S113" s="180"/>
      <c r="T113" s="182">
        <f>SUM(T114:T127)</f>
        <v>0</v>
      </c>
      <c r="AR113" s="183" t="s">
        <v>76</v>
      </c>
      <c r="AT113" s="184" t="s">
        <v>67</v>
      </c>
      <c r="AU113" s="184" t="s">
        <v>76</v>
      </c>
      <c r="AY113" s="183" t="s">
        <v>135</v>
      </c>
      <c r="BK113" s="185">
        <f>SUM(BK114:BK127)</f>
        <v>0</v>
      </c>
    </row>
    <row r="114" spans="1:65" s="2" customFormat="1" ht="36" customHeight="1">
      <c r="A114" s="35"/>
      <c r="B114" s="36"/>
      <c r="C114" s="188" t="s">
        <v>78</v>
      </c>
      <c r="D114" s="188" t="s">
        <v>137</v>
      </c>
      <c r="E114" s="189" t="s">
        <v>150</v>
      </c>
      <c r="F114" s="190" t="s">
        <v>151</v>
      </c>
      <c r="G114" s="191" t="s">
        <v>152</v>
      </c>
      <c r="H114" s="192">
        <v>0.156</v>
      </c>
      <c r="I114" s="193"/>
      <c r="J114" s="194">
        <f>ROUND(I114*H114,2)</f>
        <v>0</v>
      </c>
      <c r="K114" s="190" t="s">
        <v>141</v>
      </c>
      <c r="L114" s="40"/>
      <c r="M114" s="195" t="s">
        <v>19</v>
      </c>
      <c r="N114" s="196" t="s">
        <v>39</v>
      </c>
      <c r="O114" s="65"/>
      <c r="P114" s="197">
        <f>O114*H114</f>
        <v>0</v>
      </c>
      <c r="Q114" s="197">
        <v>1.9536000000000001E-2</v>
      </c>
      <c r="R114" s="197">
        <f>Q114*H114</f>
        <v>3.0476160000000004E-3</v>
      </c>
      <c r="S114" s="197">
        <v>0</v>
      </c>
      <c r="T114" s="198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142</v>
      </c>
      <c r="AT114" s="199" t="s">
        <v>137</v>
      </c>
      <c r="AU114" s="199" t="s">
        <v>78</v>
      </c>
      <c r="AY114" s="18" t="s">
        <v>135</v>
      </c>
      <c r="BE114" s="200">
        <f>IF(N114="základní",J114,0)</f>
        <v>0</v>
      </c>
      <c r="BF114" s="200">
        <f>IF(N114="snížená",J114,0)</f>
        <v>0</v>
      </c>
      <c r="BG114" s="200">
        <f>IF(N114="zákl. přenesená",J114,0)</f>
        <v>0</v>
      </c>
      <c r="BH114" s="200">
        <f>IF(N114="sníž. přenesená",J114,0)</f>
        <v>0</v>
      </c>
      <c r="BI114" s="200">
        <f>IF(N114="nulová",J114,0)</f>
        <v>0</v>
      </c>
      <c r="BJ114" s="18" t="s">
        <v>76</v>
      </c>
      <c r="BK114" s="200">
        <f>ROUND(I114*H114,2)</f>
        <v>0</v>
      </c>
      <c r="BL114" s="18" t="s">
        <v>142</v>
      </c>
      <c r="BM114" s="199" t="s">
        <v>153</v>
      </c>
    </row>
    <row r="115" spans="1:65" s="13" customFormat="1" ht="11.25">
      <c r="B115" s="201"/>
      <c r="C115" s="202"/>
      <c r="D115" s="203" t="s">
        <v>144</v>
      </c>
      <c r="E115" s="204" t="s">
        <v>19</v>
      </c>
      <c r="F115" s="205" t="s">
        <v>154</v>
      </c>
      <c r="G115" s="202"/>
      <c r="H115" s="206">
        <v>0.156</v>
      </c>
      <c r="I115" s="207"/>
      <c r="J115" s="202"/>
      <c r="K115" s="202"/>
      <c r="L115" s="208"/>
      <c r="M115" s="209"/>
      <c r="N115" s="210"/>
      <c r="O115" s="210"/>
      <c r="P115" s="210"/>
      <c r="Q115" s="210"/>
      <c r="R115" s="210"/>
      <c r="S115" s="210"/>
      <c r="T115" s="211"/>
      <c r="AT115" s="212" t="s">
        <v>144</v>
      </c>
      <c r="AU115" s="212" t="s">
        <v>78</v>
      </c>
      <c r="AV115" s="13" t="s">
        <v>78</v>
      </c>
      <c r="AW115" s="13" t="s">
        <v>30</v>
      </c>
      <c r="AX115" s="13" t="s">
        <v>76</v>
      </c>
      <c r="AY115" s="212" t="s">
        <v>135</v>
      </c>
    </row>
    <row r="116" spans="1:65" s="2" customFormat="1" ht="16.5" customHeight="1">
      <c r="A116" s="35"/>
      <c r="B116" s="36"/>
      <c r="C116" s="224" t="s">
        <v>148</v>
      </c>
      <c r="D116" s="224" t="s">
        <v>155</v>
      </c>
      <c r="E116" s="225" t="s">
        <v>156</v>
      </c>
      <c r="F116" s="226" t="s">
        <v>157</v>
      </c>
      <c r="G116" s="227" t="s">
        <v>152</v>
      </c>
      <c r="H116" s="228">
        <v>0.156</v>
      </c>
      <c r="I116" s="229"/>
      <c r="J116" s="230">
        <f>ROUND(I116*H116,2)</f>
        <v>0</v>
      </c>
      <c r="K116" s="226" t="s">
        <v>141</v>
      </c>
      <c r="L116" s="231"/>
      <c r="M116" s="232" t="s">
        <v>19</v>
      </c>
      <c r="N116" s="233" t="s">
        <v>39</v>
      </c>
      <c r="O116" s="65"/>
      <c r="P116" s="197">
        <f>O116*H116</f>
        <v>0</v>
      </c>
      <c r="Q116" s="197">
        <v>1</v>
      </c>
      <c r="R116" s="197">
        <f>Q116*H116</f>
        <v>0.156</v>
      </c>
      <c r="S116" s="197">
        <v>0</v>
      </c>
      <c r="T116" s="198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158</v>
      </c>
      <c r="AT116" s="199" t="s">
        <v>155</v>
      </c>
      <c r="AU116" s="199" t="s">
        <v>78</v>
      </c>
      <c r="AY116" s="18" t="s">
        <v>135</v>
      </c>
      <c r="BE116" s="200">
        <f>IF(N116="základní",J116,0)</f>
        <v>0</v>
      </c>
      <c r="BF116" s="200">
        <f>IF(N116="snížená",J116,0)</f>
        <v>0</v>
      </c>
      <c r="BG116" s="200">
        <f>IF(N116="zákl. přenesená",J116,0)</f>
        <v>0</v>
      </c>
      <c r="BH116" s="200">
        <f>IF(N116="sníž. přenesená",J116,0)</f>
        <v>0</v>
      </c>
      <c r="BI116" s="200">
        <f>IF(N116="nulová",J116,0)</f>
        <v>0</v>
      </c>
      <c r="BJ116" s="18" t="s">
        <v>76</v>
      </c>
      <c r="BK116" s="200">
        <f>ROUND(I116*H116,2)</f>
        <v>0</v>
      </c>
      <c r="BL116" s="18" t="s">
        <v>142</v>
      </c>
      <c r="BM116" s="199" t="s">
        <v>159</v>
      </c>
    </row>
    <row r="117" spans="1:65" s="2" customFormat="1" ht="36" customHeight="1">
      <c r="A117" s="35"/>
      <c r="B117" s="36"/>
      <c r="C117" s="188" t="s">
        <v>142</v>
      </c>
      <c r="D117" s="188" t="s">
        <v>137</v>
      </c>
      <c r="E117" s="189" t="s">
        <v>160</v>
      </c>
      <c r="F117" s="190" t="s">
        <v>161</v>
      </c>
      <c r="G117" s="191" t="s">
        <v>162</v>
      </c>
      <c r="H117" s="192">
        <v>6</v>
      </c>
      <c r="I117" s="193"/>
      <c r="J117" s="194">
        <f>ROUND(I117*H117,2)</f>
        <v>0</v>
      </c>
      <c r="K117" s="190" t="s">
        <v>141</v>
      </c>
      <c r="L117" s="40"/>
      <c r="M117" s="195" t="s">
        <v>19</v>
      </c>
      <c r="N117" s="196" t="s">
        <v>39</v>
      </c>
      <c r="O117" s="65"/>
      <c r="P117" s="197">
        <f>O117*H117</f>
        <v>0</v>
      </c>
      <c r="Q117" s="197">
        <v>0.12706000000000001</v>
      </c>
      <c r="R117" s="197">
        <f>Q117*H117</f>
        <v>0.76236000000000004</v>
      </c>
      <c r="S117" s="197">
        <v>0</v>
      </c>
      <c r="T117" s="198">
        <f>S117*H117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142</v>
      </c>
      <c r="AT117" s="199" t="s">
        <v>137</v>
      </c>
      <c r="AU117" s="199" t="s">
        <v>78</v>
      </c>
      <c r="AY117" s="18" t="s">
        <v>135</v>
      </c>
      <c r="BE117" s="200">
        <f>IF(N117="základní",J117,0)</f>
        <v>0</v>
      </c>
      <c r="BF117" s="200">
        <f>IF(N117="snížená",J117,0)</f>
        <v>0</v>
      </c>
      <c r="BG117" s="200">
        <f>IF(N117="zákl. přenesená",J117,0)</f>
        <v>0</v>
      </c>
      <c r="BH117" s="200">
        <f>IF(N117="sníž. přenesená",J117,0)</f>
        <v>0</v>
      </c>
      <c r="BI117" s="200">
        <f>IF(N117="nulová",J117,0)</f>
        <v>0</v>
      </c>
      <c r="BJ117" s="18" t="s">
        <v>76</v>
      </c>
      <c r="BK117" s="200">
        <f>ROUND(I117*H117,2)</f>
        <v>0</v>
      </c>
      <c r="BL117" s="18" t="s">
        <v>142</v>
      </c>
      <c r="BM117" s="199" t="s">
        <v>163</v>
      </c>
    </row>
    <row r="118" spans="1:65" s="13" customFormat="1" ht="11.25">
      <c r="B118" s="201"/>
      <c r="C118" s="202"/>
      <c r="D118" s="203" t="s">
        <v>144</v>
      </c>
      <c r="E118" s="204" t="s">
        <v>19</v>
      </c>
      <c r="F118" s="205" t="s">
        <v>164</v>
      </c>
      <c r="G118" s="202"/>
      <c r="H118" s="206">
        <v>6</v>
      </c>
      <c r="I118" s="207"/>
      <c r="J118" s="202"/>
      <c r="K118" s="202"/>
      <c r="L118" s="208"/>
      <c r="M118" s="209"/>
      <c r="N118" s="210"/>
      <c r="O118" s="210"/>
      <c r="P118" s="210"/>
      <c r="Q118" s="210"/>
      <c r="R118" s="210"/>
      <c r="S118" s="210"/>
      <c r="T118" s="211"/>
      <c r="AT118" s="212" t="s">
        <v>144</v>
      </c>
      <c r="AU118" s="212" t="s">
        <v>78</v>
      </c>
      <c r="AV118" s="13" t="s">
        <v>78</v>
      </c>
      <c r="AW118" s="13" t="s">
        <v>30</v>
      </c>
      <c r="AX118" s="13" t="s">
        <v>76</v>
      </c>
      <c r="AY118" s="212" t="s">
        <v>135</v>
      </c>
    </row>
    <row r="119" spans="1:65" s="2" customFormat="1" ht="36" customHeight="1">
      <c r="A119" s="35"/>
      <c r="B119" s="36"/>
      <c r="C119" s="188" t="s">
        <v>165</v>
      </c>
      <c r="D119" s="188" t="s">
        <v>137</v>
      </c>
      <c r="E119" s="189" t="s">
        <v>166</v>
      </c>
      <c r="F119" s="190" t="s">
        <v>167</v>
      </c>
      <c r="G119" s="191" t="s">
        <v>168</v>
      </c>
      <c r="H119" s="192">
        <v>2</v>
      </c>
      <c r="I119" s="193"/>
      <c r="J119" s="194">
        <f>ROUND(I119*H119,2)</f>
        <v>0</v>
      </c>
      <c r="K119" s="190" t="s">
        <v>141</v>
      </c>
      <c r="L119" s="40"/>
      <c r="M119" s="195" t="s">
        <v>19</v>
      </c>
      <c r="N119" s="196" t="s">
        <v>39</v>
      </c>
      <c r="O119" s="65"/>
      <c r="P119" s="197">
        <f>O119*H119</f>
        <v>0</v>
      </c>
      <c r="Q119" s="197">
        <v>4.6944E-2</v>
      </c>
      <c r="R119" s="197">
        <f>Q119*H119</f>
        <v>9.3887999999999999E-2</v>
      </c>
      <c r="S119" s="197">
        <v>0</v>
      </c>
      <c r="T119" s="198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142</v>
      </c>
      <c r="AT119" s="199" t="s">
        <v>137</v>
      </c>
      <c r="AU119" s="199" t="s">
        <v>78</v>
      </c>
      <c r="AY119" s="18" t="s">
        <v>135</v>
      </c>
      <c r="BE119" s="200">
        <f>IF(N119="základní",J119,0)</f>
        <v>0</v>
      </c>
      <c r="BF119" s="200">
        <f>IF(N119="snížená",J119,0)</f>
        <v>0</v>
      </c>
      <c r="BG119" s="200">
        <f>IF(N119="zákl. přenesená",J119,0)</f>
        <v>0</v>
      </c>
      <c r="BH119" s="200">
        <f>IF(N119="sníž. přenesená",J119,0)</f>
        <v>0</v>
      </c>
      <c r="BI119" s="200">
        <f>IF(N119="nulová",J119,0)</f>
        <v>0</v>
      </c>
      <c r="BJ119" s="18" t="s">
        <v>76</v>
      </c>
      <c r="BK119" s="200">
        <f>ROUND(I119*H119,2)</f>
        <v>0</v>
      </c>
      <c r="BL119" s="18" t="s">
        <v>142</v>
      </c>
      <c r="BM119" s="199" t="s">
        <v>169</v>
      </c>
    </row>
    <row r="120" spans="1:65" s="2" customFormat="1" ht="36" customHeight="1">
      <c r="A120" s="35"/>
      <c r="B120" s="36"/>
      <c r="C120" s="188" t="s">
        <v>170</v>
      </c>
      <c r="D120" s="188" t="s">
        <v>137</v>
      </c>
      <c r="E120" s="189" t="s">
        <v>171</v>
      </c>
      <c r="F120" s="190" t="s">
        <v>172</v>
      </c>
      <c r="G120" s="191" t="s">
        <v>162</v>
      </c>
      <c r="H120" s="192">
        <v>23.44</v>
      </c>
      <c r="I120" s="193"/>
      <c r="J120" s="194">
        <f>ROUND(I120*H120,2)</f>
        <v>0</v>
      </c>
      <c r="K120" s="190" t="s">
        <v>141</v>
      </c>
      <c r="L120" s="40"/>
      <c r="M120" s="195" t="s">
        <v>19</v>
      </c>
      <c r="N120" s="196" t="s">
        <v>39</v>
      </c>
      <c r="O120" s="65"/>
      <c r="P120" s="197">
        <f>O120*H120</f>
        <v>0</v>
      </c>
      <c r="Q120" s="197">
        <v>7.9371800000000006E-2</v>
      </c>
      <c r="R120" s="197">
        <f>Q120*H120</f>
        <v>1.8604749920000003</v>
      </c>
      <c r="S120" s="197">
        <v>0</v>
      </c>
      <c r="T120" s="198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142</v>
      </c>
      <c r="AT120" s="199" t="s">
        <v>137</v>
      </c>
      <c r="AU120" s="199" t="s">
        <v>78</v>
      </c>
      <c r="AY120" s="18" t="s">
        <v>135</v>
      </c>
      <c r="BE120" s="200">
        <f>IF(N120="základní",J120,0)</f>
        <v>0</v>
      </c>
      <c r="BF120" s="200">
        <f>IF(N120="snížená",J120,0)</f>
        <v>0</v>
      </c>
      <c r="BG120" s="200">
        <f>IF(N120="zákl. přenesená",J120,0)</f>
        <v>0</v>
      </c>
      <c r="BH120" s="200">
        <f>IF(N120="sníž. přenesená",J120,0)</f>
        <v>0</v>
      </c>
      <c r="BI120" s="200">
        <f>IF(N120="nulová",J120,0)</f>
        <v>0</v>
      </c>
      <c r="BJ120" s="18" t="s">
        <v>76</v>
      </c>
      <c r="BK120" s="200">
        <f>ROUND(I120*H120,2)</f>
        <v>0</v>
      </c>
      <c r="BL120" s="18" t="s">
        <v>142</v>
      </c>
      <c r="BM120" s="199" t="s">
        <v>173</v>
      </c>
    </row>
    <row r="121" spans="1:65" s="13" customFormat="1" ht="11.25">
      <c r="B121" s="201"/>
      <c r="C121" s="202"/>
      <c r="D121" s="203" t="s">
        <v>144</v>
      </c>
      <c r="E121" s="204" t="s">
        <v>19</v>
      </c>
      <c r="F121" s="205" t="s">
        <v>174</v>
      </c>
      <c r="G121" s="202"/>
      <c r="H121" s="206">
        <v>29.44</v>
      </c>
      <c r="I121" s="207"/>
      <c r="J121" s="202"/>
      <c r="K121" s="202"/>
      <c r="L121" s="208"/>
      <c r="M121" s="209"/>
      <c r="N121" s="210"/>
      <c r="O121" s="210"/>
      <c r="P121" s="210"/>
      <c r="Q121" s="210"/>
      <c r="R121" s="210"/>
      <c r="S121" s="210"/>
      <c r="T121" s="211"/>
      <c r="AT121" s="212" t="s">
        <v>144</v>
      </c>
      <c r="AU121" s="212" t="s">
        <v>78</v>
      </c>
      <c r="AV121" s="13" t="s">
        <v>78</v>
      </c>
      <c r="AW121" s="13" t="s">
        <v>30</v>
      </c>
      <c r="AX121" s="13" t="s">
        <v>68</v>
      </c>
      <c r="AY121" s="212" t="s">
        <v>135</v>
      </c>
    </row>
    <row r="122" spans="1:65" s="13" customFormat="1" ht="11.25">
      <c r="B122" s="201"/>
      <c r="C122" s="202"/>
      <c r="D122" s="203" t="s">
        <v>144</v>
      </c>
      <c r="E122" s="204" t="s">
        <v>19</v>
      </c>
      <c r="F122" s="205" t="s">
        <v>175</v>
      </c>
      <c r="G122" s="202"/>
      <c r="H122" s="206">
        <v>-6</v>
      </c>
      <c r="I122" s="207"/>
      <c r="J122" s="202"/>
      <c r="K122" s="202"/>
      <c r="L122" s="208"/>
      <c r="M122" s="209"/>
      <c r="N122" s="210"/>
      <c r="O122" s="210"/>
      <c r="P122" s="210"/>
      <c r="Q122" s="210"/>
      <c r="R122" s="210"/>
      <c r="S122" s="210"/>
      <c r="T122" s="211"/>
      <c r="AT122" s="212" t="s">
        <v>144</v>
      </c>
      <c r="AU122" s="212" t="s">
        <v>78</v>
      </c>
      <c r="AV122" s="13" t="s">
        <v>78</v>
      </c>
      <c r="AW122" s="13" t="s">
        <v>30</v>
      </c>
      <c r="AX122" s="13" t="s">
        <v>68</v>
      </c>
      <c r="AY122" s="212" t="s">
        <v>135</v>
      </c>
    </row>
    <row r="123" spans="1:65" s="14" customFormat="1" ht="11.25">
      <c r="B123" s="213"/>
      <c r="C123" s="214"/>
      <c r="D123" s="203" t="s">
        <v>144</v>
      </c>
      <c r="E123" s="215" t="s">
        <v>19</v>
      </c>
      <c r="F123" s="216" t="s">
        <v>147</v>
      </c>
      <c r="G123" s="214"/>
      <c r="H123" s="217">
        <v>23.44</v>
      </c>
      <c r="I123" s="218"/>
      <c r="J123" s="214"/>
      <c r="K123" s="214"/>
      <c r="L123" s="219"/>
      <c r="M123" s="220"/>
      <c r="N123" s="221"/>
      <c r="O123" s="221"/>
      <c r="P123" s="221"/>
      <c r="Q123" s="221"/>
      <c r="R123" s="221"/>
      <c r="S123" s="221"/>
      <c r="T123" s="222"/>
      <c r="AT123" s="223" t="s">
        <v>144</v>
      </c>
      <c r="AU123" s="223" t="s">
        <v>78</v>
      </c>
      <c r="AV123" s="14" t="s">
        <v>142</v>
      </c>
      <c r="AW123" s="14" t="s">
        <v>30</v>
      </c>
      <c r="AX123" s="14" t="s">
        <v>76</v>
      </c>
      <c r="AY123" s="223" t="s">
        <v>135</v>
      </c>
    </row>
    <row r="124" spans="1:65" s="2" customFormat="1" ht="36" customHeight="1">
      <c r="A124" s="35"/>
      <c r="B124" s="36"/>
      <c r="C124" s="188" t="s">
        <v>176</v>
      </c>
      <c r="D124" s="188" t="s">
        <v>137</v>
      </c>
      <c r="E124" s="189" t="s">
        <v>177</v>
      </c>
      <c r="F124" s="190" t="s">
        <v>178</v>
      </c>
      <c r="G124" s="191" t="s">
        <v>162</v>
      </c>
      <c r="H124" s="192">
        <v>13.2</v>
      </c>
      <c r="I124" s="193"/>
      <c r="J124" s="194">
        <f>ROUND(I124*H124,2)</f>
        <v>0</v>
      </c>
      <c r="K124" s="190" t="s">
        <v>141</v>
      </c>
      <c r="L124" s="40"/>
      <c r="M124" s="195" t="s">
        <v>19</v>
      </c>
      <c r="N124" s="196" t="s">
        <v>39</v>
      </c>
      <c r="O124" s="65"/>
      <c r="P124" s="197">
        <f>O124*H124</f>
        <v>0</v>
      </c>
      <c r="Q124" s="197">
        <v>0.17818400000000001</v>
      </c>
      <c r="R124" s="197">
        <f>Q124*H124</f>
        <v>2.3520287999999998</v>
      </c>
      <c r="S124" s="197">
        <v>0</v>
      </c>
      <c r="T124" s="198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142</v>
      </c>
      <c r="AT124" s="199" t="s">
        <v>137</v>
      </c>
      <c r="AU124" s="199" t="s">
        <v>78</v>
      </c>
      <c r="AY124" s="18" t="s">
        <v>135</v>
      </c>
      <c r="BE124" s="200">
        <f>IF(N124="základní",J124,0)</f>
        <v>0</v>
      </c>
      <c r="BF124" s="200">
        <f>IF(N124="snížená",J124,0)</f>
        <v>0</v>
      </c>
      <c r="BG124" s="200">
        <f>IF(N124="zákl. přenesená",J124,0)</f>
        <v>0</v>
      </c>
      <c r="BH124" s="200">
        <f>IF(N124="sníž. přenesená",J124,0)</f>
        <v>0</v>
      </c>
      <c r="BI124" s="200">
        <f>IF(N124="nulová",J124,0)</f>
        <v>0</v>
      </c>
      <c r="BJ124" s="18" t="s">
        <v>76</v>
      </c>
      <c r="BK124" s="200">
        <f>ROUND(I124*H124,2)</f>
        <v>0</v>
      </c>
      <c r="BL124" s="18" t="s">
        <v>142</v>
      </c>
      <c r="BM124" s="199" t="s">
        <v>179</v>
      </c>
    </row>
    <row r="125" spans="1:65" s="13" customFormat="1" ht="11.25">
      <c r="B125" s="201"/>
      <c r="C125" s="202"/>
      <c r="D125" s="203" t="s">
        <v>144</v>
      </c>
      <c r="E125" s="204" t="s">
        <v>19</v>
      </c>
      <c r="F125" s="205" t="s">
        <v>180</v>
      </c>
      <c r="G125" s="202"/>
      <c r="H125" s="206">
        <v>13.2</v>
      </c>
      <c r="I125" s="207"/>
      <c r="J125" s="202"/>
      <c r="K125" s="202"/>
      <c r="L125" s="208"/>
      <c r="M125" s="209"/>
      <c r="N125" s="210"/>
      <c r="O125" s="210"/>
      <c r="P125" s="210"/>
      <c r="Q125" s="210"/>
      <c r="R125" s="210"/>
      <c r="S125" s="210"/>
      <c r="T125" s="211"/>
      <c r="AT125" s="212" t="s">
        <v>144</v>
      </c>
      <c r="AU125" s="212" t="s">
        <v>78</v>
      </c>
      <c r="AV125" s="13" t="s">
        <v>78</v>
      </c>
      <c r="AW125" s="13" t="s">
        <v>30</v>
      </c>
      <c r="AX125" s="13" t="s">
        <v>76</v>
      </c>
      <c r="AY125" s="212" t="s">
        <v>135</v>
      </c>
    </row>
    <row r="126" spans="1:65" s="2" customFormat="1" ht="96" customHeight="1">
      <c r="A126" s="35"/>
      <c r="B126" s="36"/>
      <c r="C126" s="188" t="s">
        <v>158</v>
      </c>
      <c r="D126" s="188" t="s">
        <v>137</v>
      </c>
      <c r="E126" s="189" t="s">
        <v>181</v>
      </c>
      <c r="F126" s="190" t="s">
        <v>182</v>
      </c>
      <c r="G126" s="191" t="s">
        <v>183</v>
      </c>
      <c r="H126" s="192">
        <v>3.7</v>
      </c>
      <c r="I126" s="193"/>
      <c r="J126" s="194">
        <f>ROUND(I126*H126,2)</f>
        <v>0</v>
      </c>
      <c r="K126" s="190" t="s">
        <v>141</v>
      </c>
      <c r="L126" s="40"/>
      <c r="M126" s="195" t="s">
        <v>19</v>
      </c>
      <c r="N126" s="196" t="s">
        <v>39</v>
      </c>
      <c r="O126" s="65"/>
      <c r="P126" s="197">
        <f>O126*H126</f>
        <v>0</v>
      </c>
      <c r="Q126" s="197">
        <v>0.51321899000000004</v>
      </c>
      <c r="R126" s="197">
        <f>Q126*H126</f>
        <v>1.8989102630000003</v>
      </c>
      <c r="S126" s="197">
        <v>0</v>
      </c>
      <c r="T126" s="198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142</v>
      </c>
      <c r="AT126" s="199" t="s">
        <v>137</v>
      </c>
      <c r="AU126" s="199" t="s">
        <v>78</v>
      </c>
      <c r="AY126" s="18" t="s">
        <v>135</v>
      </c>
      <c r="BE126" s="200">
        <f>IF(N126="základní",J126,0)</f>
        <v>0</v>
      </c>
      <c r="BF126" s="200">
        <f>IF(N126="snížená",J126,0)</f>
        <v>0</v>
      </c>
      <c r="BG126" s="200">
        <f>IF(N126="zákl. přenesená",J126,0)</f>
        <v>0</v>
      </c>
      <c r="BH126" s="200">
        <f>IF(N126="sníž. přenesená",J126,0)</f>
        <v>0</v>
      </c>
      <c r="BI126" s="200">
        <f>IF(N126="nulová",J126,0)</f>
        <v>0</v>
      </c>
      <c r="BJ126" s="18" t="s">
        <v>76</v>
      </c>
      <c r="BK126" s="200">
        <f>ROUND(I126*H126,2)</f>
        <v>0</v>
      </c>
      <c r="BL126" s="18" t="s">
        <v>142</v>
      </c>
      <c r="BM126" s="199" t="s">
        <v>184</v>
      </c>
    </row>
    <row r="127" spans="1:65" s="2" customFormat="1" ht="96" customHeight="1">
      <c r="A127" s="35"/>
      <c r="B127" s="36"/>
      <c r="C127" s="188" t="s">
        <v>185</v>
      </c>
      <c r="D127" s="188" t="s">
        <v>137</v>
      </c>
      <c r="E127" s="189" t="s">
        <v>186</v>
      </c>
      <c r="F127" s="190" t="s">
        <v>182</v>
      </c>
      <c r="G127" s="191" t="s">
        <v>183</v>
      </c>
      <c r="H127" s="192">
        <v>1.7</v>
      </c>
      <c r="I127" s="193"/>
      <c r="J127" s="194">
        <f>ROUND(I127*H127,2)</f>
        <v>0</v>
      </c>
      <c r="K127" s="190" t="s">
        <v>141</v>
      </c>
      <c r="L127" s="40"/>
      <c r="M127" s="195" t="s">
        <v>19</v>
      </c>
      <c r="N127" s="196" t="s">
        <v>39</v>
      </c>
      <c r="O127" s="65"/>
      <c r="P127" s="197">
        <f>O127*H127</f>
        <v>0</v>
      </c>
      <c r="Q127" s="197">
        <v>0.51321899000000004</v>
      </c>
      <c r="R127" s="197">
        <f>Q127*H127</f>
        <v>0.87247228300000002</v>
      </c>
      <c r="S127" s="197">
        <v>0</v>
      </c>
      <c r="T127" s="198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142</v>
      </c>
      <c r="AT127" s="199" t="s">
        <v>137</v>
      </c>
      <c r="AU127" s="199" t="s">
        <v>78</v>
      </c>
      <c r="AY127" s="18" t="s">
        <v>135</v>
      </c>
      <c r="BE127" s="200">
        <f>IF(N127="základní",J127,0)</f>
        <v>0</v>
      </c>
      <c r="BF127" s="200">
        <f>IF(N127="snížená",J127,0)</f>
        <v>0</v>
      </c>
      <c r="BG127" s="200">
        <f>IF(N127="zákl. přenesená",J127,0)</f>
        <v>0</v>
      </c>
      <c r="BH127" s="200">
        <f>IF(N127="sníž. přenesená",J127,0)</f>
        <v>0</v>
      </c>
      <c r="BI127" s="200">
        <f>IF(N127="nulová",J127,0)</f>
        <v>0</v>
      </c>
      <c r="BJ127" s="18" t="s">
        <v>76</v>
      </c>
      <c r="BK127" s="200">
        <f>ROUND(I127*H127,2)</f>
        <v>0</v>
      </c>
      <c r="BL127" s="18" t="s">
        <v>142</v>
      </c>
      <c r="BM127" s="199" t="s">
        <v>187</v>
      </c>
    </row>
    <row r="128" spans="1:65" s="12" customFormat="1" ht="22.9" customHeight="1">
      <c r="B128" s="172"/>
      <c r="C128" s="173"/>
      <c r="D128" s="174" t="s">
        <v>67</v>
      </c>
      <c r="E128" s="186" t="s">
        <v>170</v>
      </c>
      <c r="F128" s="186" t="s">
        <v>188</v>
      </c>
      <c r="G128" s="173"/>
      <c r="H128" s="173"/>
      <c r="I128" s="176"/>
      <c r="J128" s="187">
        <f>BK128</f>
        <v>0</v>
      </c>
      <c r="K128" s="173"/>
      <c r="L128" s="178"/>
      <c r="M128" s="179"/>
      <c r="N128" s="180"/>
      <c r="O128" s="180"/>
      <c r="P128" s="181">
        <f>SUM(P129:P301)</f>
        <v>0</v>
      </c>
      <c r="Q128" s="180"/>
      <c r="R128" s="181">
        <f>SUM(R129:R301)</f>
        <v>31.791985910000001</v>
      </c>
      <c r="S128" s="180"/>
      <c r="T128" s="182">
        <f>SUM(T129:T301)</f>
        <v>0</v>
      </c>
      <c r="AR128" s="183" t="s">
        <v>76</v>
      </c>
      <c r="AT128" s="184" t="s">
        <v>67</v>
      </c>
      <c r="AU128" s="184" t="s">
        <v>76</v>
      </c>
      <c r="AY128" s="183" t="s">
        <v>135</v>
      </c>
      <c r="BK128" s="185">
        <f>SUM(BK129:BK301)</f>
        <v>0</v>
      </c>
    </row>
    <row r="129" spans="1:65" s="2" customFormat="1" ht="24" customHeight="1">
      <c r="A129" s="35"/>
      <c r="B129" s="36"/>
      <c r="C129" s="188" t="s">
        <v>189</v>
      </c>
      <c r="D129" s="188" t="s">
        <v>137</v>
      </c>
      <c r="E129" s="189" t="s">
        <v>190</v>
      </c>
      <c r="F129" s="190" t="s">
        <v>191</v>
      </c>
      <c r="G129" s="191" t="s">
        <v>162</v>
      </c>
      <c r="H129" s="192">
        <v>8.6270000000000007</v>
      </c>
      <c r="I129" s="193"/>
      <c r="J129" s="194">
        <f>ROUND(I129*H129,2)</f>
        <v>0</v>
      </c>
      <c r="K129" s="190" t="s">
        <v>141</v>
      </c>
      <c r="L129" s="40"/>
      <c r="M129" s="195" t="s">
        <v>19</v>
      </c>
      <c r="N129" s="196" t="s">
        <v>39</v>
      </c>
      <c r="O129" s="65"/>
      <c r="P129" s="197">
        <f>O129*H129</f>
        <v>0</v>
      </c>
      <c r="Q129" s="197">
        <v>4.1529999999999997E-2</v>
      </c>
      <c r="R129" s="197">
        <f>Q129*H129</f>
        <v>0.35827931000000002</v>
      </c>
      <c r="S129" s="197">
        <v>0</v>
      </c>
      <c r="T129" s="198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9" t="s">
        <v>142</v>
      </c>
      <c r="AT129" s="199" t="s">
        <v>137</v>
      </c>
      <c r="AU129" s="199" t="s">
        <v>78</v>
      </c>
      <c r="AY129" s="18" t="s">
        <v>135</v>
      </c>
      <c r="BE129" s="200">
        <f>IF(N129="základní",J129,0)</f>
        <v>0</v>
      </c>
      <c r="BF129" s="200">
        <f>IF(N129="snížená",J129,0)</f>
        <v>0</v>
      </c>
      <c r="BG129" s="200">
        <f>IF(N129="zákl. přenesená",J129,0)</f>
        <v>0</v>
      </c>
      <c r="BH129" s="200">
        <f>IF(N129="sníž. přenesená",J129,0)</f>
        <v>0</v>
      </c>
      <c r="BI129" s="200">
        <f>IF(N129="nulová",J129,0)</f>
        <v>0</v>
      </c>
      <c r="BJ129" s="18" t="s">
        <v>76</v>
      </c>
      <c r="BK129" s="200">
        <f>ROUND(I129*H129,2)</f>
        <v>0</v>
      </c>
      <c r="BL129" s="18" t="s">
        <v>142</v>
      </c>
      <c r="BM129" s="199" t="s">
        <v>192</v>
      </c>
    </row>
    <row r="130" spans="1:65" s="13" customFormat="1" ht="22.5">
      <c r="B130" s="201"/>
      <c r="C130" s="202"/>
      <c r="D130" s="203" t="s">
        <v>144</v>
      </c>
      <c r="E130" s="204" t="s">
        <v>19</v>
      </c>
      <c r="F130" s="205" t="s">
        <v>193</v>
      </c>
      <c r="G130" s="202"/>
      <c r="H130" s="206">
        <v>4.0819999999999999</v>
      </c>
      <c r="I130" s="207"/>
      <c r="J130" s="202"/>
      <c r="K130" s="202"/>
      <c r="L130" s="208"/>
      <c r="M130" s="209"/>
      <c r="N130" s="210"/>
      <c r="O130" s="210"/>
      <c r="P130" s="210"/>
      <c r="Q130" s="210"/>
      <c r="R130" s="210"/>
      <c r="S130" s="210"/>
      <c r="T130" s="211"/>
      <c r="AT130" s="212" t="s">
        <v>144</v>
      </c>
      <c r="AU130" s="212" t="s">
        <v>78</v>
      </c>
      <c r="AV130" s="13" t="s">
        <v>78</v>
      </c>
      <c r="AW130" s="13" t="s">
        <v>30</v>
      </c>
      <c r="AX130" s="13" t="s">
        <v>68</v>
      </c>
      <c r="AY130" s="212" t="s">
        <v>135</v>
      </c>
    </row>
    <row r="131" spans="1:65" s="13" customFormat="1" ht="22.5">
      <c r="B131" s="201"/>
      <c r="C131" s="202"/>
      <c r="D131" s="203" t="s">
        <v>144</v>
      </c>
      <c r="E131" s="204" t="s">
        <v>19</v>
      </c>
      <c r="F131" s="205" t="s">
        <v>194</v>
      </c>
      <c r="G131" s="202"/>
      <c r="H131" s="206">
        <v>4.5449999999999999</v>
      </c>
      <c r="I131" s="207"/>
      <c r="J131" s="202"/>
      <c r="K131" s="202"/>
      <c r="L131" s="208"/>
      <c r="M131" s="209"/>
      <c r="N131" s="210"/>
      <c r="O131" s="210"/>
      <c r="P131" s="210"/>
      <c r="Q131" s="210"/>
      <c r="R131" s="210"/>
      <c r="S131" s="210"/>
      <c r="T131" s="211"/>
      <c r="AT131" s="212" t="s">
        <v>144</v>
      </c>
      <c r="AU131" s="212" t="s">
        <v>78</v>
      </c>
      <c r="AV131" s="13" t="s">
        <v>78</v>
      </c>
      <c r="AW131" s="13" t="s">
        <v>30</v>
      </c>
      <c r="AX131" s="13" t="s">
        <v>68</v>
      </c>
      <c r="AY131" s="212" t="s">
        <v>135</v>
      </c>
    </row>
    <row r="132" spans="1:65" s="14" customFormat="1" ht="11.25">
      <c r="B132" s="213"/>
      <c r="C132" s="214"/>
      <c r="D132" s="203" t="s">
        <v>144</v>
      </c>
      <c r="E132" s="215" t="s">
        <v>19</v>
      </c>
      <c r="F132" s="216" t="s">
        <v>147</v>
      </c>
      <c r="G132" s="214"/>
      <c r="H132" s="217">
        <v>8.6270000000000007</v>
      </c>
      <c r="I132" s="218"/>
      <c r="J132" s="214"/>
      <c r="K132" s="214"/>
      <c r="L132" s="219"/>
      <c r="M132" s="220"/>
      <c r="N132" s="221"/>
      <c r="O132" s="221"/>
      <c r="P132" s="221"/>
      <c r="Q132" s="221"/>
      <c r="R132" s="221"/>
      <c r="S132" s="221"/>
      <c r="T132" s="222"/>
      <c r="AT132" s="223" t="s">
        <v>144</v>
      </c>
      <c r="AU132" s="223" t="s">
        <v>78</v>
      </c>
      <c r="AV132" s="14" t="s">
        <v>142</v>
      </c>
      <c r="AW132" s="14" t="s">
        <v>30</v>
      </c>
      <c r="AX132" s="14" t="s">
        <v>76</v>
      </c>
      <c r="AY132" s="223" t="s">
        <v>135</v>
      </c>
    </row>
    <row r="133" spans="1:65" s="2" customFormat="1" ht="36" customHeight="1">
      <c r="A133" s="35"/>
      <c r="B133" s="36"/>
      <c r="C133" s="188" t="s">
        <v>195</v>
      </c>
      <c r="D133" s="188" t="s">
        <v>137</v>
      </c>
      <c r="E133" s="189" t="s">
        <v>196</v>
      </c>
      <c r="F133" s="190" t="s">
        <v>197</v>
      </c>
      <c r="G133" s="191" t="s">
        <v>162</v>
      </c>
      <c r="H133" s="192">
        <v>146.26</v>
      </c>
      <c r="I133" s="193"/>
      <c r="J133" s="194">
        <f>ROUND(I133*H133,2)</f>
        <v>0</v>
      </c>
      <c r="K133" s="190" t="s">
        <v>141</v>
      </c>
      <c r="L133" s="40"/>
      <c r="M133" s="195" t="s">
        <v>19</v>
      </c>
      <c r="N133" s="196" t="s">
        <v>39</v>
      </c>
      <c r="O133" s="65"/>
      <c r="P133" s="197">
        <f>O133*H133</f>
        <v>0</v>
      </c>
      <c r="Q133" s="197">
        <v>4.3839999999999999E-3</v>
      </c>
      <c r="R133" s="197">
        <f>Q133*H133</f>
        <v>0.64120383999999997</v>
      </c>
      <c r="S133" s="197">
        <v>0</v>
      </c>
      <c r="T133" s="19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9" t="s">
        <v>142</v>
      </c>
      <c r="AT133" s="199" t="s">
        <v>137</v>
      </c>
      <c r="AU133" s="199" t="s">
        <v>78</v>
      </c>
      <c r="AY133" s="18" t="s">
        <v>135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8" t="s">
        <v>76</v>
      </c>
      <c r="BK133" s="200">
        <f>ROUND(I133*H133,2)</f>
        <v>0</v>
      </c>
      <c r="BL133" s="18" t="s">
        <v>142</v>
      </c>
      <c r="BM133" s="199" t="s">
        <v>198</v>
      </c>
    </row>
    <row r="134" spans="1:65" s="13" customFormat="1" ht="11.25">
      <c r="B134" s="201"/>
      <c r="C134" s="202"/>
      <c r="D134" s="203" t="s">
        <v>144</v>
      </c>
      <c r="E134" s="204" t="s">
        <v>19</v>
      </c>
      <c r="F134" s="205" t="s">
        <v>199</v>
      </c>
      <c r="G134" s="202"/>
      <c r="H134" s="206">
        <v>53.44</v>
      </c>
      <c r="I134" s="207"/>
      <c r="J134" s="202"/>
      <c r="K134" s="202"/>
      <c r="L134" s="208"/>
      <c r="M134" s="209"/>
      <c r="N134" s="210"/>
      <c r="O134" s="210"/>
      <c r="P134" s="210"/>
      <c r="Q134" s="210"/>
      <c r="R134" s="210"/>
      <c r="S134" s="210"/>
      <c r="T134" s="211"/>
      <c r="AT134" s="212" t="s">
        <v>144</v>
      </c>
      <c r="AU134" s="212" t="s">
        <v>78</v>
      </c>
      <c r="AV134" s="13" t="s">
        <v>78</v>
      </c>
      <c r="AW134" s="13" t="s">
        <v>30</v>
      </c>
      <c r="AX134" s="13" t="s">
        <v>68</v>
      </c>
      <c r="AY134" s="212" t="s">
        <v>135</v>
      </c>
    </row>
    <row r="135" spans="1:65" s="13" customFormat="1" ht="11.25">
      <c r="B135" s="201"/>
      <c r="C135" s="202"/>
      <c r="D135" s="203" t="s">
        <v>144</v>
      </c>
      <c r="E135" s="204" t="s">
        <v>19</v>
      </c>
      <c r="F135" s="205" t="s">
        <v>200</v>
      </c>
      <c r="G135" s="202"/>
      <c r="H135" s="206">
        <v>-13.1</v>
      </c>
      <c r="I135" s="207"/>
      <c r="J135" s="202"/>
      <c r="K135" s="202"/>
      <c r="L135" s="208"/>
      <c r="M135" s="209"/>
      <c r="N135" s="210"/>
      <c r="O135" s="210"/>
      <c r="P135" s="210"/>
      <c r="Q135" s="210"/>
      <c r="R135" s="210"/>
      <c r="S135" s="210"/>
      <c r="T135" s="211"/>
      <c r="AT135" s="212" t="s">
        <v>144</v>
      </c>
      <c r="AU135" s="212" t="s">
        <v>78</v>
      </c>
      <c r="AV135" s="13" t="s">
        <v>78</v>
      </c>
      <c r="AW135" s="13" t="s">
        <v>30</v>
      </c>
      <c r="AX135" s="13" t="s">
        <v>68</v>
      </c>
      <c r="AY135" s="212" t="s">
        <v>135</v>
      </c>
    </row>
    <row r="136" spans="1:65" s="13" customFormat="1" ht="11.25">
      <c r="B136" s="201"/>
      <c r="C136" s="202"/>
      <c r="D136" s="203" t="s">
        <v>144</v>
      </c>
      <c r="E136" s="204" t="s">
        <v>19</v>
      </c>
      <c r="F136" s="205" t="s">
        <v>201</v>
      </c>
      <c r="G136" s="202"/>
      <c r="H136" s="206">
        <v>59.52</v>
      </c>
      <c r="I136" s="207"/>
      <c r="J136" s="202"/>
      <c r="K136" s="202"/>
      <c r="L136" s="208"/>
      <c r="M136" s="209"/>
      <c r="N136" s="210"/>
      <c r="O136" s="210"/>
      <c r="P136" s="210"/>
      <c r="Q136" s="210"/>
      <c r="R136" s="210"/>
      <c r="S136" s="210"/>
      <c r="T136" s="211"/>
      <c r="AT136" s="212" t="s">
        <v>144</v>
      </c>
      <c r="AU136" s="212" t="s">
        <v>78</v>
      </c>
      <c r="AV136" s="13" t="s">
        <v>78</v>
      </c>
      <c r="AW136" s="13" t="s">
        <v>30</v>
      </c>
      <c r="AX136" s="13" t="s">
        <v>68</v>
      </c>
      <c r="AY136" s="212" t="s">
        <v>135</v>
      </c>
    </row>
    <row r="137" spans="1:65" s="13" customFormat="1" ht="11.25">
      <c r="B137" s="201"/>
      <c r="C137" s="202"/>
      <c r="D137" s="203" t="s">
        <v>144</v>
      </c>
      <c r="E137" s="204" t="s">
        <v>19</v>
      </c>
      <c r="F137" s="205" t="s">
        <v>202</v>
      </c>
      <c r="G137" s="202"/>
      <c r="H137" s="206">
        <v>48</v>
      </c>
      <c r="I137" s="207"/>
      <c r="J137" s="202"/>
      <c r="K137" s="202"/>
      <c r="L137" s="208"/>
      <c r="M137" s="209"/>
      <c r="N137" s="210"/>
      <c r="O137" s="210"/>
      <c r="P137" s="210"/>
      <c r="Q137" s="210"/>
      <c r="R137" s="210"/>
      <c r="S137" s="210"/>
      <c r="T137" s="211"/>
      <c r="AT137" s="212" t="s">
        <v>144</v>
      </c>
      <c r="AU137" s="212" t="s">
        <v>78</v>
      </c>
      <c r="AV137" s="13" t="s">
        <v>78</v>
      </c>
      <c r="AW137" s="13" t="s">
        <v>30</v>
      </c>
      <c r="AX137" s="13" t="s">
        <v>68</v>
      </c>
      <c r="AY137" s="212" t="s">
        <v>135</v>
      </c>
    </row>
    <row r="138" spans="1:65" s="13" customFormat="1" ht="11.25">
      <c r="B138" s="201"/>
      <c r="C138" s="202"/>
      <c r="D138" s="203" t="s">
        <v>144</v>
      </c>
      <c r="E138" s="204" t="s">
        <v>19</v>
      </c>
      <c r="F138" s="205" t="s">
        <v>203</v>
      </c>
      <c r="G138" s="202"/>
      <c r="H138" s="206">
        <v>-1.6</v>
      </c>
      <c r="I138" s="207"/>
      <c r="J138" s="202"/>
      <c r="K138" s="202"/>
      <c r="L138" s="208"/>
      <c r="M138" s="209"/>
      <c r="N138" s="210"/>
      <c r="O138" s="210"/>
      <c r="P138" s="210"/>
      <c r="Q138" s="210"/>
      <c r="R138" s="210"/>
      <c r="S138" s="210"/>
      <c r="T138" s="211"/>
      <c r="AT138" s="212" t="s">
        <v>144</v>
      </c>
      <c r="AU138" s="212" t="s">
        <v>78</v>
      </c>
      <c r="AV138" s="13" t="s">
        <v>78</v>
      </c>
      <c r="AW138" s="13" t="s">
        <v>30</v>
      </c>
      <c r="AX138" s="13" t="s">
        <v>68</v>
      </c>
      <c r="AY138" s="212" t="s">
        <v>135</v>
      </c>
    </row>
    <row r="139" spans="1:65" s="14" customFormat="1" ht="11.25">
      <c r="B139" s="213"/>
      <c r="C139" s="214"/>
      <c r="D139" s="203" t="s">
        <v>144</v>
      </c>
      <c r="E139" s="215" t="s">
        <v>19</v>
      </c>
      <c r="F139" s="216" t="s">
        <v>147</v>
      </c>
      <c r="G139" s="214"/>
      <c r="H139" s="217">
        <v>146.26</v>
      </c>
      <c r="I139" s="218"/>
      <c r="J139" s="214"/>
      <c r="K139" s="214"/>
      <c r="L139" s="219"/>
      <c r="M139" s="220"/>
      <c r="N139" s="221"/>
      <c r="O139" s="221"/>
      <c r="P139" s="221"/>
      <c r="Q139" s="221"/>
      <c r="R139" s="221"/>
      <c r="S139" s="221"/>
      <c r="T139" s="222"/>
      <c r="AT139" s="223" t="s">
        <v>144</v>
      </c>
      <c r="AU139" s="223" t="s">
        <v>78</v>
      </c>
      <c r="AV139" s="14" t="s">
        <v>142</v>
      </c>
      <c r="AW139" s="14" t="s">
        <v>30</v>
      </c>
      <c r="AX139" s="14" t="s">
        <v>76</v>
      </c>
      <c r="AY139" s="223" t="s">
        <v>135</v>
      </c>
    </row>
    <row r="140" spans="1:65" s="2" customFormat="1" ht="24" customHeight="1">
      <c r="A140" s="35"/>
      <c r="B140" s="36"/>
      <c r="C140" s="188" t="s">
        <v>204</v>
      </c>
      <c r="D140" s="188" t="s">
        <v>137</v>
      </c>
      <c r="E140" s="189" t="s">
        <v>205</v>
      </c>
      <c r="F140" s="190" t="s">
        <v>206</v>
      </c>
      <c r="G140" s="191" t="s">
        <v>162</v>
      </c>
      <c r="H140" s="192">
        <v>146.26</v>
      </c>
      <c r="I140" s="193"/>
      <c r="J140" s="194">
        <f>ROUND(I140*H140,2)</f>
        <v>0</v>
      </c>
      <c r="K140" s="190" t="s">
        <v>141</v>
      </c>
      <c r="L140" s="40"/>
      <c r="M140" s="195" t="s">
        <v>19</v>
      </c>
      <c r="N140" s="196" t="s">
        <v>39</v>
      </c>
      <c r="O140" s="65"/>
      <c r="P140" s="197">
        <f>O140*H140</f>
        <v>0</v>
      </c>
      <c r="Q140" s="197">
        <v>3.0000000000000001E-3</v>
      </c>
      <c r="R140" s="197">
        <f>Q140*H140</f>
        <v>0.43878</v>
      </c>
      <c r="S140" s="197">
        <v>0</v>
      </c>
      <c r="T140" s="198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9" t="s">
        <v>142</v>
      </c>
      <c r="AT140" s="199" t="s">
        <v>137</v>
      </c>
      <c r="AU140" s="199" t="s">
        <v>78</v>
      </c>
      <c r="AY140" s="18" t="s">
        <v>135</v>
      </c>
      <c r="BE140" s="200">
        <f>IF(N140="základní",J140,0)</f>
        <v>0</v>
      </c>
      <c r="BF140" s="200">
        <f>IF(N140="snížená",J140,0)</f>
        <v>0</v>
      </c>
      <c r="BG140" s="200">
        <f>IF(N140="zákl. přenesená",J140,0)</f>
        <v>0</v>
      </c>
      <c r="BH140" s="200">
        <f>IF(N140="sníž. přenesená",J140,0)</f>
        <v>0</v>
      </c>
      <c r="BI140" s="200">
        <f>IF(N140="nulová",J140,0)</f>
        <v>0</v>
      </c>
      <c r="BJ140" s="18" t="s">
        <v>76</v>
      </c>
      <c r="BK140" s="200">
        <f>ROUND(I140*H140,2)</f>
        <v>0</v>
      </c>
      <c r="BL140" s="18" t="s">
        <v>142</v>
      </c>
      <c r="BM140" s="199" t="s">
        <v>207</v>
      </c>
    </row>
    <row r="141" spans="1:65" s="13" customFormat="1" ht="11.25">
      <c r="B141" s="201"/>
      <c r="C141" s="202"/>
      <c r="D141" s="203" t="s">
        <v>144</v>
      </c>
      <c r="E141" s="204" t="s">
        <v>19</v>
      </c>
      <c r="F141" s="205" t="s">
        <v>199</v>
      </c>
      <c r="G141" s="202"/>
      <c r="H141" s="206">
        <v>53.44</v>
      </c>
      <c r="I141" s="207"/>
      <c r="J141" s="202"/>
      <c r="K141" s="202"/>
      <c r="L141" s="208"/>
      <c r="M141" s="209"/>
      <c r="N141" s="210"/>
      <c r="O141" s="210"/>
      <c r="P141" s="210"/>
      <c r="Q141" s="210"/>
      <c r="R141" s="210"/>
      <c r="S141" s="210"/>
      <c r="T141" s="211"/>
      <c r="AT141" s="212" t="s">
        <v>144</v>
      </c>
      <c r="AU141" s="212" t="s">
        <v>78</v>
      </c>
      <c r="AV141" s="13" t="s">
        <v>78</v>
      </c>
      <c r="AW141" s="13" t="s">
        <v>30</v>
      </c>
      <c r="AX141" s="13" t="s">
        <v>68</v>
      </c>
      <c r="AY141" s="212" t="s">
        <v>135</v>
      </c>
    </row>
    <row r="142" spans="1:65" s="13" customFormat="1" ht="11.25">
      <c r="B142" s="201"/>
      <c r="C142" s="202"/>
      <c r="D142" s="203" t="s">
        <v>144</v>
      </c>
      <c r="E142" s="204" t="s">
        <v>19</v>
      </c>
      <c r="F142" s="205" t="s">
        <v>200</v>
      </c>
      <c r="G142" s="202"/>
      <c r="H142" s="206">
        <v>-13.1</v>
      </c>
      <c r="I142" s="207"/>
      <c r="J142" s="202"/>
      <c r="K142" s="202"/>
      <c r="L142" s="208"/>
      <c r="M142" s="209"/>
      <c r="N142" s="210"/>
      <c r="O142" s="210"/>
      <c r="P142" s="210"/>
      <c r="Q142" s="210"/>
      <c r="R142" s="210"/>
      <c r="S142" s="210"/>
      <c r="T142" s="211"/>
      <c r="AT142" s="212" t="s">
        <v>144</v>
      </c>
      <c r="AU142" s="212" t="s">
        <v>78</v>
      </c>
      <c r="AV142" s="13" t="s">
        <v>78</v>
      </c>
      <c r="AW142" s="13" t="s">
        <v>30</v>
      </c>
      <c r="AX142" s="13" t="s">
        <v>68</v>
      </c>
      <c r="AY142" s="212" t="s">
        <v>135</v>
      </c>
    </row>
    <row r="143" spans="1:65" s="13" customFormat="1" ht="11.25">
      <c r="B143" s="201"/>
      <c r="C143" s="202"/>
      <c r="D143" s="203" t="s">
        <v>144</v>
      </c>
      <c r="E143" s="204" t="s">
        <v>19</v>
      </c>
      <c r="F143" s="205" t="s">
        <v>201</v>
      </c>
      <c r="G143" s="202"/>
      <c r="H143" s="206">
        <v>59.52</v>
      </c>
      <c r="I143" s="207"/>
      <c r="J143" s="202"/>
      <c r="K143" s="202"/>
      <c r="L143" s="208"/>
      <c r="M143" s="209"/>
      <c r="N143" s="210"/>
      <c r="O143" s="210"/>
      <c r="P143" s="210"/>
      <c r="Q143" s="210"/>
      <c r="R143" s="210"/>
      <c r="S143" s="210"/>
      <c r="T143" s="211"/>
      <c r="AT143" s="212" t="s">
        <v>144</v>
      </c>
      <c r="AU143" s="212" t="s">
        <v>78</v>
      </c>
      <c r="AV143" s="13" t="s">
        <v>78</v>
      </c>
      <c r="AW143" s="13" t="s">
        <v>30</v>
      </c>
      <c r="AX143" s="13" t="s">
        <v>68</v>
      </c>
      <c r="AY143" s="212" t="s">
        <v>135</v>
      </c>
    </row>
    <row r="144" spans="1:65" s="13" customFormat="1" ht="11.25">
      <c r="B144" s="201"/>
      <c r="C144" s="202"/>
      <c r="D144" s="203" t="s">
        <v>144</v>
      </c>
      <c r="E144" s="204" t="s">
        <v>19</v>
      </c>
      <c r="F144" s="205" t="s">
        <v>202</v>
      </c>
      <c r="G144" s="202"/>
      <c r="H144" s="206">
        <v>48</v>
      </c>
      <c r="I144" s="207"/>
      <c r="J144" s="202"/>
      <c r="K144" s="202"/>
      <c r="L144" s="208"/>
      <c r="M144" s="209"/>
      <c r="N144" s="210"/>
      <c r="O144" s="210"/>
      <c r="P144" s="210"/>
      <c r="Q144" s="210"/>
      <c r="R144" s="210"/>
      <c r="S144" s="210"/>
      <c r="T144" s="211"/>
      <c r="AT144" s="212" t="s">
        <v>144</v>
      </c>
      <c r="AU144" s="212" t="s">
        <v>78</v>
      </c>
      <c r="AV144" s="13" t="s">
        <v>78</v>
      </c>
      <c r="AW144" s="13" t="s">
        <v>30</v>
      </c>
      <c r="AX144" s="13" t="s">
        <v>68</v>
      </c>
      <c r="AY144" s="212" t="s">
        <v>135</v>
      </c>
    </row>
    <row r="145" spans="1:65" s="13" customFormat="1" ht="11.25">
      <c r="B145" s="201"/>
      <c r="C145" s="202"/>
      <c r="D145" s="203" t="s">
        <v>144</v>
      </c>
      <c r="E145" s="204" t="s">
        <v>19</v>
      </c>
      <c r="F145" s="205" t="s">
        <v>203</v>
      </c>
      <c r="G145" s="202"/>
      <c r="H145" s="206">
        <v>-1.6</v>
      </c>
      <c r="I145" s="207"/>
      <c r="J145" s="202"/>
      <c r="K145" s="202"/>
      <c r="L145" s="208"/>
      <c r="M145" s="209"/>
      <c r="N145" s="210"/>
      <c r="O145" s="210"/>
      <c r="P145" s="210"/>
      <c r="Q145" s="210"/>
      <c r="R145" s="210"/>
      <c r="S145" s="210"/>
      <c r="T145" s="211"/>
      <c r="AT145" s="212" t="s">
        <v>144</v>
      </c>
      <c r="AU145" s="212" t="s">
        <v>78</v>
      </c>
      <c r="AV145" s="13" t="s">
        <v>78</v>
      </c>
      <c r="AW145" s="13" t="s">
        <v>30</v>
      </c>
      <c r="AX145" s="13" t="s">
        <v>68</v>
      </c>
      <c r="AY145" s="212" t="s">
        <v>135</v>
      </c>
    </row>
    <row r="146" spans="1:65" s="14" customFormat="1" ht="11.25">
      <c r="B146" s="213"/>
      <c r="C146" s="214"/>
      <c r="D146" s="203" t="s">
        <v>144</v>
      </c>
      <c r="E146" s="215" t="s">
        <v>19</v>
      </c>
      <c r="F146" s="216" t="s">
        <v>147</v>
      </c>
      <c r="G146" s="214"/>
      <c r="H146" s="217">
        <v>146.26</v>
      </c>
      <c r="I146" s="218"/>
      <c r="J146" s="214"/>
      <c r="K146" s="214"/>
      <c r="L146" s="219"/>
      <c r="M146" s="220"/>
      <c r="N146" s="221"/>
      <c r="O146" s="221"/>
      <c r="P146" s="221"/>
      <c r="Q146" s="221"/>
      <c r="R146" s="221"/>
      <c r="S146" s="221"/>
      <c r="T146" s="222"/>
      <c r="AT146" s="223" t="s">
        <v>144</v>
      </c>
      <c r="AU146" s="223" t="s">
        <v>78</v>
      </c>
      <c r="AV146" s="14" t="s">
        <v>142</v>
      </c>
      <c r="AW146" s="14" t="s">
        <v>30</v>
      </c>
      <c r="AX146" s="14" t="s">
        <v>76</v>
      </c>
      <c r="AY146" s="223" t="s">
        <v>135</v>
      </c>
    </row>
    <row r="147" spans="1:65" s="2" customFormat="1" ht="48" customHeight="1">
      <c r="A147" s="35"/>
      <c r="B147" s="36"/>
      <c r="C147" s="188" t="s">
        <v>208</v>
      </c>
      <c r="D147" s="188" t="s">
        <v>137</v>
      </c>
      <c r="E147" s="189" t="s">
        <v>209</v>
      </c>
      <c r="F147" s="190" t="s">
        <v>210</v>
      </c>
      <c r="G147" s="191" t="s">
        <v>162</v>
      </c>
      <c r="H147" s="192">
        <v>46.88</v>
      </c>
      <c r="I147" s="193"/>
      <c r="J147" s="194">
        <f>ROUND(I147*H147,2)</f>
        <v>0</v>
      </c>
      <c r="K147" s="190" t="s">
        <v>141</v>
      </c>
      <c r="L147" s="40"/>
      <c r="M147" s="195" t="s">
        <v>19</v>
      </c>
      <c r="N147" s="196" t="s">
        <v>39</v>
      </c>
      <c r="O147" s="65"/>
      <c r="P147" s="197">
        <f>O147*H147</f>
        <v>0</v>
      </c>
      <c r="Q147" s="197">
        <v>1.8380000000000001E-2</v>
      </c>
      <c r="R147" s="197">
        <f>Q147*H147</f>
        <v>0.86165440000000004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142</v>
      </c>
      <c r="AT147" s="199" t="s">
        <v>137</v>
      </c>
      <c r="AU147" s="199" t="s">
        <v>78</v>
      </c>
      <c r="AY147" s="18" t="s">
        <v>135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76</v>
      </c>
      <c r="BK147" s="200">
        <f>ROUND(I147*H147,2)</f>
        <v>0</v>
      </c>
      <c r="BL147" s="18" t="s">
        <v>142</v>
      </c>
      <c r="BM147" s="199" t="s">
        <v>211</v>
      </c>
    </row>
    <row r="148" spans="1:65" s="13" customFormat="1" ht="11.25">
      <c r="B148" s="201"/>
      <c r="C148" s="202"/>
      <c r="D148" s="203" t="s">
        <v>144</v>
      </c>
      <c r="E148" s="204" t="s">
        <v>19</v>
      </c>
      <c r="F148" s="205" t="s">
        <v>212</v>
      </c>
      <c r="G148" s="202"/>
      <c r="H148" s="206">
        <v>58.88</v>
      </c>
      <c r="I148" s="207"/>
      <c r="J148" s="202"/>
      <c r="K148" s="202"/>
      <c r="L148" s="208"/>
      <c r="M148" s="209"/>
      <c r="N148" s="210"/>
      <c r="O148" s="210"/>
      <c r="P148" s="210"/>
      <c r="Q148" s="210"/>
      <c r="R148" s="210"/>
      <c r="S148" s="210"/>
      <c r="T148" s="211"/>
      <c r="AT148" s="212" t="s">
        <v>144</v>
      </c>
      <c r="AU148" s="212" t="s">
        <v>78</v>
      </c>
      <c r="AV148" s="13" t="s">
        <v>78</v>
      </c>
      <c r="AW148" s="13" t="s">
        <v>30</v>
      </c>
      <c r="AX148" s="13" t="s">
        <v>68</v>
      </c>
      <c r="AY148" s="212" t="s">
        <v>135</v>
      </c>
    </row>
    <row r="149" spans="1:65" s="13" customFormat="1" ht="11.25">
      <c r="B149" s="201"/>
      <c r="C149" s="202"/>
      <c r="D149" s="203" t="s">
        <v>144</v>
      </c>
      <c r="E149" s="204" t="s">
        <v>19</v>
      </c>
      <c r="F149" s="205" t="s">
        <v>213</v>
      </c>
      <c r="G149" s="202"/>
      <c r="H149" s="206">
        <v>-12</v>
      </c>
      <c r="I149" s="207"/>
      <c r="J149" s="202"/>
      <c r="K149" s="202"/>
      <c r="L149" s="208"/>
      <c r="M149" s="209"/>
      <c r="N149" s="210"/>
      <c r="O149" s="210"/>
      <c r="P149" s="210"/>
      <c r="Q149" s="210"/>
      <c r="R149" s="210"/>
      <c r="S149" s="210"/>
      <c r="T149" s="211"/>
      <c r="AT149" s="212" t="s">
        <v>144</v>
      </c>
      <c r="AU149" s="212" t="s">
        <v>78</v>
      </c>
      <c r="AV149" s="13" t="s">
        <v>78</v>
      </c>
      <c r="AW149" s="13" t="s">
        <v>30</v>
      </c>
      <c r="AX149" s="13" t="s">
        <v>68</v>
      </c>
      <c r="AY149" s="212" t="s">
        <v>135</v>
      </c>
    </row>
    <row r="150" spans="1:65" s="14" customFormat="1" ht="11.25">
      <c r="B150" s="213"/>
      <c r="C150" s="214"/>
      <c r="D150" s="203" t="s">
        <v>144</v>
      </c>
      <c r="E150" s="215" t="s">
        <v>19</v>
      </c>
      <c r="F150" s="216" t="s">
        <v>147</v>
      </c>
      <c r="G150" s="214"/>
      <c r="H150" s="217">
        <v>46.88</v>
      </c>
      <c r="I150" s="218"/>
      <c r="J150" s="214"/>
      <c r="K150" s="214"/>
      <c r="L150" s="219"/>
      <c r="M150" s="220"/>
      <c r="N150" s="221"/>
      <c r="O150" s="221"/>
      <c r="P150" s="221"/>
      <c r="Q150" s="221"/>
      <c r="R150" s="221"/>
      <c r="S150" s="221"/>
      <c r="T150" s="222"/>
      <c r="AT150" s="223" t="s">
        <v>144</v>
      </c>
      <c r="AU150" s="223" t="s">
        <v>78</v>
      </c>
      <c r="AV150" s="14" t="s">
        <v>142</v>
      </c>
      <c r="AW150" s="14" t="s">
        <v>30</v>
      </c>
      <c r="AX150" s="14" t="s">
        <v>76</v>
      </c>
      <c r="AY150" s="223" t="s">
        <v>135</v>
      </c>
    </row>
    <row r="151" spans="1:65" s="2" customFormat="1" ht="24" customHeight="1">
      <c r="A151" s="35"/>
      <c r="B151" s="36"/>
      <c r="C151" s="188" t="s">
        <v>214</v>
      </c>
      <c r="D151" s="188" t="s">
        <v>137</v>
      </c>
      <c r="E151" s="189" t="s">
        <v>215</v>
      </c>
      <c r="F151" s="190" t="s">
        <v>216</v>
      </c>
      <c r="G151" s="191" t="s">
        <v>162</v>
      </c>
      <c r="H151" s="192">
        <v>54</v>
      </c>
      <c r="I151" s="193"/>
      <c r="J151" s="194">
        <f>ROUND(I151*H151,2)</f>
        <v>0</v>
      </c>
      <c r="K151" s="190" t="s">
        <v>217</v>
      </c>
      <c r="L151" s="40"/>
      <c r="M151" s="195" t="s">
        <v>19</v>
      </c>
      <c r="N151" s="196" t="s">
        <v>39</v>
      </c>
      <c r="O151" s="65"/>
      <c r="P151" s="197">
        <f>O151*H151</f>
        <v>0</v>
      </c>
      <c r="Q151" s="197">
        <v>4.1529999999999997E-2</v>
      </c>
      <c r="R151" s="197">
        <f>Q151*H151</f>
        <v>2.2426200000000001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142</v>
      </c>
      <c r="AT151" s="199" t="s">
        <v>137</v>
      </c>
      <c r="AU151" s="199" t="s">
        <v>78</v>
      </c>
      <c r="AY151" s="18" t="s">
        <v>135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8" t="s">
        <v>76</v>
      </c>
      <c r="BK151" s="200">
        <f>ROUND(I151*H151,2)</f>
        <v>0</v>
      </c>
      <c r="BL151" s="18" t="s">
        <v>142</v>
      </c>
      <c r="BM151" s="199" t="s">
        <v>218</v>
      </c>
    </row>
    <row r="152" spans="1:65" s="2" customFormat="1" ht="36" customHeight="1">
      <c r="A152" s="35"/>
      <c r="B152" s="36"/>
      <c r="C152" s="188" t="s">
        <v>8</v>
      </c>
      <c r="D152" s="188" t="s">
        <v>137</v>
      </c>
      <c r="E152" s="189" t="s">
        <v>219</v>
      </c>
      <c r="F152" s="190" t="s">
        <v>220</v>
      </c>
      <c r="G152" s="191" t="s">
        <v>162</v>
      </c>
      <c r="H152" s="192">
        <v>29.3</v>
      </c>
      <c r="I152" s="193"/>
      <c r="J152" s="194">
        <f>ROUND(I152*H152,2)</f>
        <v>0</v>
      </c>
      <c r="K152" s="190" t="s">
        <v>141</v>
      </c>
      <c r="L152" s="40"/>
      <c r="M152" s="195" t="s">
        <v>19</v>
      </c>
      <c r="N152" s="196" t="s">
        <v>39</v>
      </c>
      <c r="O152" s="65"/>
      <c r="P152" s="197">
        <f>O152*H152</f>
        <v>0</v>
      </c>
      <c r="Q152" s="197">
        <v>4.3839999999999999E-3</v>
      </c>
      <c r="R152" s="197">
        <f>Q152*H152</f>
        <v>0.12845119999999999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142</v>
      </c>
      <c r="AT152" s="199" t="s">
        <v>137</v>
      </c>
      <c r="AU152" s="199" t="s">
        <v>78</v>
      </c>
      <c r="AY152" s="18" t="s">
        <v>135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8" t="s">
        <v>76</v>
      </c>
      <c r="BK152" s="200">
        <f>ROUND(I152*H152,2)</f>
        <v>0</v>
      </c>
      <c r="BL152" s="18" t="s">
        <v>142</v>
      </c>
      <c r="BM152" s="199" t="s">
        <v>221</v>
      </c>
    </row>
    <row r="153" spans="1:65" s="13" customFormat="1" ht="11.25">
      <c r="B153" s="201"/>
      <c r="C153" s="202"/>
      <c r="D153" s="203" t="s">
        <v>144</v>
      </c>
      <c r="E153" s="204" t="s">
        <v>19</v>
      </c>
      <c r="F153" s="205" t="s">
        <v>222</v>
      </c>
      <c r="G153" s="202"/>
      <c r="H153" s="206">
        <v>29.3</v>
      </c>
      <c r="I153" s="207"/>
      <c r="J153" s="202"/>
      <c r="K153" s="202"/>
      <c r="L153" s="208"/>
      <c r="M153" s="209"/>
      <c r="N153" s="210"/>
      <c r="O153" s="210"/>
      <c r="P153" s="210"/>
      <c r="Q153" s="210"/>
      <c r="R153" s="210"/>
      <c r="S153" s="210"/>
      <c r="T153" s="211"/>
      <c r="AT153" s="212" t="s">
        <v>144</v>
      </c>
      <c r="AU153" s="212" t="s">
        <v>78</v>
      </c>
      <c r="AV153" s="13" t="s">
        <v>78</v>
      </c>
      <c r="AW153" s="13" t="s">
        <v>30</v>
      </c>
      <c r="AX153" s="13" t="s">
        <v>76</v>
      </c>
      <c r="AY153" s="212" t="s">
        <v>135</v>
      </c>
    </row>
    <row r="154" spans="1:65" s="2" customFormat="1" ht="36" customHeight="1">
      <c r="A154" s="35"/>
      <c r="B154" s="36"/>
      <c r="C154" s="188" t="s">
        <v>223</v>
      </c>
      <c r="D154" s="188" t="s">
        <v>137</v>
      </c>
      <c r="E154" s="189" t="s">
        <v>224</v>
      </c>
      <c r="F154" s="190" t="s">
        <v>225</v>
      </c>
      <c r="G154" s="191" t="s">
        <v>162</v>
      </c>
      <c r="H154" s="192">
        <v>235.86</v>
      </c>
      <c r="I154" s="193"/>
      <c r="J154" s="194">
        <f>ROUND(I154*H154,2)</f>
        <v>0</v>
      </c>
      <c r="K154" s="190" t="s">
        <v>141</v>
      </c>
      <c r="L154" s="40"/>
      <c r="M154" s="195" t="s">
        <v>19</v>
      </c>
      <c r="N154" s="196" t="s">
        <v>39</v>
      </c>
      <c r="O154" s="65"/>
      <c r="P154" s="197">
        <f>O154*H154</f>
        <v>0</v>
      </c>
      <c r="Q154" s="197">
        <v>2.6800000000000001E-3</v>
      </c>
      <c r="R154" s="197">
        <f>Q154*H154</f>
        <v>0.63210480000000002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142</v>
      </c>
      <c r="AT154" s="199" t="s">
        <v>137</v>
      </c>
      <c r="AU154" s="199" t="s">
        <v>78</v>
      </c>
      <c r="AY154" s="18" t="s">
        <v>135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76</v>
      </c>
      <c r="BK154" s="200">
        <f>ROUND(I154*H154,2)</f>
        <v>0</v>
      </c>
      <c r="BL154" s="18" t="s">
        <v>142</v>
      </c>
      <c r="BM154" s="199" t="s">
        <v>226</v>
      </c>
    </row>
    <row r="155" spans="1:65" s="15" customFormat="1" ht="11.25">
      <c r="B155" s="234"/>
      <c r="C155" s="235"/>
      <c r="D155" s="203" t="s">
        <v>144</v>
      </c>
      <c r="E155" s="236" t="s">
        <v>19</v>
      </c>
      <c r="F155" s="237" t="s">
        <v>227</v>
      </c>
      <c r="G155" s="235"/>
      <c r="H155" s="236" t="s">
        <v>19</v>
      </c>
      <c r="I155" s="238"/>
      <c r="J155" s="235"/>
      <c r="K155" s="235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144</v>
      </c>
      <c r="AU155" s="243" t="s">
        <v>78</v>
      </c>
      <c r="AV155" s="15" t="s">
        <v>76</v>
      </c>
      <c r="AW155" s="15" t="s">
        <v>30</v>
      </c>
      <c r="AX155" s="15" t="s">
        <v>68</v>
      </c>
      <c r="AY155" s="243" t="s">
        <v>135</v>
      </c>
    </row>
    <row r="156" spans="1:65" s="13" customFormat="1" ht="11.25">
      <c r="B156" s="201"/>
      <c r="C156" s="202"/>
      <c r="D156" s="203" t="s">
        <v>144</v>
      </c>
      <c r="E156" s="204" t="s">
        <v>19</v>
      </c>
      <c r="F156" s="205" t="s">
        <v>228</v>
      </c>
      <c r="G156" s="202"/>
      <c r="H156" s="206">
        <v>97.44</v>
      </c>
      <c r="I156" s="207"/>
      <c r="J156" s="202"/>
      <c r="K156" s="202"/>
      <c r="L156" s="208"/>
      <c r="M156" s="209"/>
      <c r="N156" s="210"/>
      <c r="O156" s="210"/>
      <c r="P156" s="210"/>
      <c r="Q156" s="210"/>
      <c r="R156" s="210"/>
      <c r="S156" s="210"/>
      <c r="T156" s="211"/>
      <c r="AT156" s="212" t="s">
        <v>144</v>
      </c>
      <c r="AU156" s="212" t="s">
        <v>78</v>
      </c>
      <c r="AV156" s="13" t="s">
        <v>78</v>
      </c>
      <c r="AW156" s="13" t="s">
        <v>30</v>
      </c>
      <c r="AX156" s="13" t="s">
        <v>68</v>
      </c>
      <c r="AY156" s="212" t="s">
        <v>135</v>
      </c>
    </row>
    <row r="157" spans="1:65" s="13" customFormat="1" ht="11.25">
      <c r="B157" s="201"/>
      <c r="C157" s="202"/>
      <c r="D157" s="203" t="s">
        <v>144</v>
      </c>
      <c r="E157" s="204" t="s">
        <v>19</v>
      </c>
      <c r="F157" s="205" t="s">
        <v>229</v>
      </c>
      <c r="G157" s="202"/>
      <c r="H157" s="206">
        <v>-6.15</v>
      </c>
      <c r="I157" s="207"/>
      <c r="J157" s="202"/>
      <c r="K157" s="202"/>
      <c r="L157" s="208"/>
      <c r="M157" s="209"/>
      <c r="N157" s="210"/>
      <c r="O157" s="210"/>
      <c r="P157" s="210"/>
      <c r="Q157" s="210"/>
      <c r="R157" s="210"/>
      <c r="S157" s="210"/>
      <c r="T157" s="211"/>
      <c r="AT157" s="212" t="s">
        <v>144</v>
      </c>
      <c r="AU157" s="212" t="s">
        <v>78</v>
      </c>
      <c r="AV157" s="13" t="s">
        <v>78</v>
      </c>
      <c r="AW157" s="13" t="s">
        <v>30</v>
      </c>
      <c r="AX157" s="13" t="s">
        <v>68</v>
      </c>
      <c r="AY157" s="212" t="s">
        <v>135</v>
      </c>
    </row>
    <row r="158" spans="1:65" s="13" customFormat="1" ht="11.25">
      <c r="B158" s="201"/>
      <c r="C158" s="202"/>
      <c r="D158" s="203" t="s">
        <v>144</v>
      </c>
      <c r="E158" s="204" t="s">
        <v>19</v>
      </c>
      <c r="F158" s="205" t="s">
        <v>230</v>
      </c>
      <c r="G158" s="202"/>
      <c r="H158" s="206">
        <v>-10.875</v>
      </c>
      <c r="I158" s="207"/>
      <c r="J158" s="202"/>
      <c r="K158" s="202"/>
      <c r="L158" s="208"/>
      <c r="M158" s="209"/>
      <c r="N158" s="210"/>
      <c r="O158" s="210"/>
      <c r="P158" s="210"/>
      <c r="Q158" s="210"/>
      <c r="R158" s="210"/>
      <c r="S158" s="210"/>
      <c r="T158" s="211"/>
      <c r="AT158" s="212" t="s">
        <v>144</v>
      </c>
      <c r="AU158" s="212" t="s">
        <v>78</v>
      </c>
      <c r="AV158" s="13" t="s">
        <v>78</v>
      </c>
      <c r="AW158" s="13" t="s">
        <v>30</v>
      </c>
      <c r="AX158" s="13" t="s">
        <v>68</v>
      </c>
      <c r="AY158" s="212" t="s">
        <v>135</v>
      </c>
    </row>
    <row r="159" spans="1:65" s="13" customFormat="1" ht="11.25">
      <c r="B159" s="201"/>
      <c r="C159" s="202"/>
      <c r="D159" s="203" t="s">
        <v>144</v>
      </c>
      <c r="E159" s="204" t="s">
        <v>19</v>
      </c>
      <c r="F159" s="205" t="s">
        <v>231</v>
      </c>
      <c r="G159" s="202"/>
      <c r="H159" s="206">
        <v>-4.2</v>
      </c>
      <c r="I159" s="207"/>
      <c r="J159" s="202"/>
      <c r="K159" s="202"/>
      <c r="L159" s="208"/>
      <c r="M159" s="209"/>
      <c r="N159" s="210"/>
      <c r="O159" s="210"/>
      <c r="P159" s="210"/>
      <c r="Q159" s="210"/>
      <c r="R159" s="210"/>
      <c r="S159" s="210"/>
      <c r="T159" s="211"/>
      <c r="AT159" s="212" t="s">
        <v>144</v>
      </c>
      <c r="AU159" s="212" t="s">
        <v>78</v>
      </c>
      <c r="AV159" s="13" t="s">
        <v>78</v>
      </c>
      <c r="AW159" s="13" t="s">
        <v>30</v>
      </c>
      <c r="AX159" s="13" t="s">
        <v>68</v>
      </c>
      <c r="AY159" s="212" t="s">
        <v>135</v>
      </c>
    </row>
    <row r="160" spans="1:65" s="13" customFormat="1" ht="11.25">
      <c r="B160" s="201"/>
      <c r="C160" s="202"/>
      <c r="D160" s="203" t="s">
        <v>144</v>
      </c>
      <c r="E160" s="204" t="s">
        <v>19</v>
      </c>
      <c r="F160" s="205" t="s">
        <v>232</v>
      </c>
      <c r="G160" s="202"/>
      <c r="H160" s="206">
        <v>-5.81</v>
      </c>
      <c r="I160" s="207"/>
      <c r="J160" s="202"/>
      <c r="K160" s="202"/>
      <c r="L160" s="208"/>
      <c r="M160" s="209"/>
      <c r="N160" s="210"/>
      <c r="O160" s="210"/>
      <c r="P160" s="210"/>
      <c r="Q160" s="210"/>
      <c r="R160" s="210"/>
      <c r="S160" s="210"/>
      <c r="T160" s="211"/>
      <c r="AT160" s="212" t="s">
        <v>144</v>
      </c>
      <c r="AU160" s="212" t="s">
        <v>78</v>
      </c>
      <c r="AV160" s="13" t="s">
        <v>78</v>
      </c>
      <c r="AW160" s="13" t="s">
        <v>30</v>
      </c>
      <c r="AX160" s="13" t="s">
        <v>68</v>
      </c>
      <c r="AY160" s="212" t="s">
        <v>135</v>
      </c>
    </row>
    <row r="161" spans="2:51" s="13" customFormat="1" ht="11.25">
      <c r="B161" s="201"/>
      <c r="C161" s="202"/>
      <c r="D161" s="203" t="s">
        <v>144</v>
      </c>
      <c r="E161" s="204" t="s">
        <v>19</v>
      </c>
      <c r="F161" s="205" t="s">
        <v>233</v>
      </c>
      <c r="G161" s="202"/>
      <c r="H161" s="206">
        <v>-1.7250000000000001</v>
      </c>
      <c r="I161" s="207"/>
      <c r="J161" s="202"/>
      <c r="K161" s="202"/>
      <c r="L161" s="208"/>
      <c r="M161" s="209"/>
      <c r="N161" s="210"/>
      <c r="O161" s="210"/>
      <c r="P161" s="210"/>
      <c r="Q161" s="210"/>
      <c r="R161" s="210"/>
      <c r="S161" s="210"/>
      <c r="T161" s="211"/>
      <c r="AT161" s="212" t="s">
        <v>144</v>
      </c>
      <c r="AU161" s="212" t="s">
        <v>78</v>
      </c>
      <c r="AV161" s="13" t="s">
        <v>78</v>
      </c>
      <c r="AW161" s="13" t="s">
        <v>30</v>
      </c>
      <c r="AX161" s="13" t="s">
        <v>68</v>
      </c>
      <c r="AY161" s="212" t="s">
        <v>135</v>
      </c>
    </row>
    <row r="162" spans="2:51" s="13" customFormat="1" ht="11.25">
      <c r="B162" s="201"/>
      <c r="C162" s="202"/>
      <c r="D162" s="203" t="s">
        <v>144</v>
      </c>
      <c r="E162" s="204" t="s">
        <v>19</v>
      </c>
      <c r="F162" s="205" t="s">
        <v>234</v>
      </c>
      <c r="G162" s="202"/>
      <c r="H162" s="206">
        <v>-3.6749999999999998</v>
      </c>
      <c r="I162" s="207"/>
      <c r="J162" s="202"/>
      <c r="K162" s="202"/>
      <c r="L162" s="208"/>
      <c r="M162" s="209"/>
      <c r="N162" s="210"/>
      <c r="O162" s="210"/>
      <c r="P162" s="210"/>
      <c r="Q162" s="210"/>
      <c r="R162" s="210"/>
      <c r="S162" s="210"/>
      <c r="T162" s="211"/>
      <c r="AT162" s="212" t="s">
        <v>144</v>
      </c>
      <c r="AU162" s="212" t="s">
        <v>78</v>
      </c>
      <c r="AV162" s="13" t="s">
        <v>78</v>
      </c>
      <c r="AW162" s="13" t="s">
        <v>30</v>
      </c>
      <c r="AX162" s="13" t="s">
        <v>68</v>
      </c>
      <c r="AY162" s="212" t="s">
        <v>135</v>
      </c>
    </row>
    <row r="163" spans="2:51" s="15" customFormat="1" ht="11.25">
      <c r="B163" s="234"/>
      <c r="C163" s="235"/>
      <c r="D163" s="203" t="s">
        <v>144</v>
      </c>
      <c r="E163" s="236" t="s">
        <v>19</v>
      </c>
      <c r="F163" s="237" t="s">
        <v>235</v>
      </c>
      <c r="G163" s="235"/>
      <c r="H163" s="236" t="s">
        <v>19</v>
      </c>
      <c r="I163" s="238"/>
      <c r="J163" s="235"/>
      <c r="K163" s="235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144</v>
      </c>
      <c r="AU163" s="243" t="s">
        <v>78</v>
      </c>
      <c r="AV163" s="15" t="s">
        <v>76</v>
      </c>
      <c r="AW163" s="15" t="s">
        <v>30</v>
      </c>
      <c r="AX163" s="15" t="s">
        <v>68</v>
      </c>
      <c r="AY163" s="243" t="s">
        <v>135</v>
      </c>
    </row>
    <row r="164" spans="2:51" s="13" customFormat="1" ht="11.25">
      <c r="B164" s="201"/>
      <c r="C164" s="202"/>
      <c r="D164" s="203" t="s">
        <v>144</v>
      </c>
      <c r="E164" s="204" t="s">
        <v>19</v>
      </c>
      <c r="F164" s="205" t="s">
        <v>236</v>
      </c>
      <c r="G164" s="202"/>
      <c r="H164" s="206">
        <v>56.7</v>
      </c>
      <c r="I164" s="207"/>
      <c r="J164" s="202"/>
      <c r="K164" s="202"/>
      <c r="L164" s="208"/>
      <c r="M164" s="209"/>
      <c r="N164" s="210"/>
      <c r="O164" s="210"/>
      <c r="P164" s="210"/>
      <c r="Q164" s="210"/>
      <c r="R164" s="210"/>
      <c r="S164" s="210"/>
      <c r="T164" s="211"/>
      <c r="AT164" s="212" t="s">
        <v>144</v>
      </c>
      <c r="AU164" s="212" t="s">
        <v>78</v>
      </c>
      <c r="AV164" s="13" t="s">
        <v>78</v>
      </c>
      <c r="AW164" s="13" t="s">
        <v>30</v>
      </c>
      <c r="AX164" s="13" t="s">
        <v>68</v>
      </c>
      <c r="AY164" s="212" t="s">
        <v>135</v>
      </c>
    </row>
    <row r="165" spans="2:51" s="13" customFormat="1" ht="11.25">
      <c r="B165" s="201"/>
      <c r="C165" s="202"/>
      <c r="D165" s="203" t="s">
        <v>144</v>
      </c>
      <c r="E165" s="204" t="s">
        <v>19</v>
      </c>
      <c r="F165" s="205" t="s">
        <v>237</v>
      </c>
      <c r="G165" s="202"/>
      <c r="H165" s="206">
        <v>-5.6</v>
      </c>
      <c r="I165" s="207"/>
      <c r="J165" s="202"/>
      <c r="K165" s="202"/>
      <c r="L165" s="208"/>
      <c r="M165" s="209"/>
      <c r="N165" s="210"/>
      <c r="O165" s="210"/>
      <c r="P165" s="210"/>
      <c r="Q165" s="210"/>
      <c r="R165" s="210"/>
      <c r="S165" s="210"/>
      <c r="T165" s="211"/>
      <c r="AT165" s="212" t="s">
        <v>144</v>
      </c>
      <c r="AU165" s="212" t="s">
        <v>78</v>
      </c>
      <c r="AV165" s="13" t="s">
        <v>78</v>
      </c>
      <c r="AW165" s="13" t="s">
        <v>30</v>
      </c>
      <c r="AX165" s="13" t="s">
        <v>68</v>
      </c>
      <c r="AY165" s="212" t="s">
        <v>135</v>
      </c>
    </row>
    <row r="166" spans="2:51" s="13" customFormat="1" ht="11.25">
      <c r="B166" s="201"/>
      <c r="C166" s="202"/>
      <c r="D166" s="203" t="s">
        <v>144</v>
      </c>
      <c r="E166" s="204" t="s">
        <v>19</v>
      </c>
      <c r="F166" s="205" t="s">
        <v>238</v>
      </c>
      <c r="G166" s="202"/>
      <c r="H166" s="206">
        <v>-0.81</v>
      </c>
      <c r="I166" s="207"/>
      <c r="J166" s="202"/>
      <c r="K166" s="202"/>
      <c r="L166" s="208"/>
      <c r="M166" s="209"/>
      <c r="N166" s="210"/>
      <c r="O166" s="210"/>
      <c r="P166" s="210"/>
      <c r="Q166" s="210"/>
      <c r="R166" s="210"/>
      <c r="S166" s="210"/>
      <c r="T166" s="211"/>
      <c r="AT166" s="212" t="s">
        <v>144</v>
      </c>
      <c r="AU166" s="212" t="s">
        <v>78</v>
      </c>
      <c r="AV166" s="13" t="s">
        <v>78</v>
      </c>
      <c r="AW166" s="13" t="s">
        <v>30</v>
      </c>
      <c r="AX166" s="13" t="s">
        <v>68</v>
      </c>
      <c r="AY166" s="212" t="s">
        <v>135</v>
      </c>
    </row>
    <row r="167" spans="2:51" s="15" customFormat="1" ht="11.25">
      <c r="B167" s="234"/>
      <c r="C167" s="235"/>
      <c r="D167" s="203" t="s">
        <v>144</v>
      </c>
      <c r="E167" s="236" t="s">
        <v>19</v>
      </c>
      <c r="F167" s="237" t="s">
        <v>239</v>
      </c>
      <c r="G167" s="235"/>
      <c r="H167" s="236" t="s">
        <v>19</v>
      </c>
      <c r="I167" s="238"/>
      <c r="J167" s="235"/>
      <c r="K167" s="235"/>
      <c r="L167" s="239"/>
      <c r="M167" s="240"/>
      <c r="N167" s="241"/>
      <c r="O167" s="241"/>
      <c r="P167" s="241"/>
      <c r="Q167" s="241"/>
      <c r="R167" s="241"/>
      <c r="S167" s="241"/>
      <c r="T167" s="242"/>
      <c r="AT167" s="243" t="s">
        <v>144</v>
      </c>
      <c r="AU167" s="243" t="s">
        <v>78</v>
      </c>
      <c r="AV167" s="15" t="s">
        <v>76</v>
      </c>
      <c r="AW167" s="15" t="s">
        <v>30</v>
      </c>
      <c r="AX167" s="15" t="s">
        <v>68</v>
      </c>
      <c r="AY167" s="243" t="s">
        <v>135</v>
      </c>
    </row>
    <row r="168" spans="2:51" s="13" customFormat="1" ht="11.25">
      <c r="B168" s="201"/>
      <c r="C168" s="202"/>
      <c r="D168" s="203" t="s">
        <v>144</v>
      </c>
      <c r="E168" s="204" t="s">
        <v>19</v>
      </c>
      <c r="F168" s="205" t="s">
        <v>228</v>
      </c>
      <c r="G168" s="202"/>
      <c r="H168" s="206">
        <v>97.44</v>
      </c>
      <c r="I168" s="207"/>
      <c r="J168" s="202"/>
      <c r="K168" s="202"/>
      <c r="L168" s="208"/>
      <c r="M168" s="209"/>
      <c r="N168" s="210"/>
      <c r="O168" s="210"/>
      <c r="P168" s="210"/>
      <c r="Q168" s="210"/>
      <c r="R168" s="210"/>
      <c r="S168" s="210"/>
      <c r="T168" s="211"/>
      <c r="AT168" s="212" t="s">
        <v>144</v>
      </c>
      <c r="AU168" s="212" t="s">
        <v>78</v>
      </c>
      <c r="AV168" s="13" t="s">
        <v>78</v>
      </c>
      <c r="AW168" s="13" t="s">
        <v>30</v>
      </c>
      <c r="AX168" s="13" t="s">
        <v>68</v>
      </c>
      <c r="AY168" s="212" t="s">
        <v>135</v>
      </c>
    </row>
    <row r="169" spans="2:51" s="13" customFormat="1" ht="11.25">
      <c r="B169" s="201"/>
      <c r="C169" s="202"/>
      <c r="D169" s="203" t="s">
        <v>144</v>
      </c>
      <c r="E169" s="204" t="s">
        <v>19</v>
      </c>
      <c r="F169" s="205" t="s">
        <v>240</v>
      </c>
      <c r="G169" s="202"/>
      <c r="H169" s="206">
        <v>-17.399999999999999</v>
      </c>
      <c r="I169" s="207"/>
      <c r="J169" s="202"/>
      <c r="K169" s="202"/>
      <c r="L169" s="208"/>
      <c r="M169" s="209"/>
      <c r="N169" s="210"/>
      <c r="O169" s="210"/>
      <c r="P169" s="210"/>
      <c r="Q169" s="210"/>
      <c r="R169" s="210"/>
      <c r="S169" s="210"/>
      <c r="T169" s="211"/>
      <c r="AT169" s="212" t="s">
        <v>144</v>
      </c>
      <c r="AU169" s="212" t="s">
        <v>78</v>
      </c>
      <c r="AV169" s="13" t="s">
        <v>78</v>
      </c>
      <c r="AW169" s="13" t="s">
        <v>30</v>
      </c>
      <c r="AX169" s="13" t="s">
        <v>68</v>
      </c>
      <c r="AY169" s="212" t="s">
        <v>135</v>
      </c>
    </row>
    <row r="170" spans="2:51" s="13" customFormat="1" ht="11.25">
      <c r="B170" s="201"/>
      <c r="C170" s="202"/>
      <c r="D170" s="203" t="s">
        <v>144</v>
      </c>
      <c r="E170" s="204" t="s">
        <v>19</v>
      </c>
      <c r="F170" s="205" t="s">
        <v>241</v>
      </c>
      <c r="G170" s="202"/>
      <c r="H170" s="206">
        <v>-5.04</v>
      </c>
      <c r="I170" s="207"/>
      <c r="J170" s="202"/>
      <c r="K170" s="202"/>
      <c r="L170" s="208"/>
      <c r="M170" s="209"/>
      <c r="N170" s="210"/>
      <c r="O170" s="210"/>
      <c r="P170" s="210"/>
      <c r="Q170" s="210"/>
      <c r="R170" s="210"/>
      <c r="S170" s="210"/>
      <c r="T170" s="211"/>
      <c r="AT170" s="212" t="s">
        <v>144</v>
      </c>
      <c r="AU170" s="212" t="s">
        <v>78</v>
      </c>
      <c r="AV170" s="13" t="s">
        <v>78</v>
      </c>
      <c r="AW170" s="13" t="s">
        <v>30</v>
      </c>
      <c r="AX170" s="13" t="s">
        <v>68</v>
      </c>
      <c r="AY170" s="212" t="s">
        <v>135</v>
      </c>
    </row>
    <row r="171" spans="2:51" s="15" customFormat="1" ht="11.25">
      <c r="B171" s="234"/>
      <c r="C171" s="235"/>
      <c r="D171" s="203" t="s">
        <v>144</v>
      </c>
      <c r="E171" s="236" t="s">
        <v>19</v>
      </c>
      <c r="F171" s="237" t="s">
        <v>242</v>
      </c>
      <c r="G171" s="235"/>
      <c r="H171" s="236" t="s">
        <v>19</v>
      </c>
      <c r="I171" s="238"/>
      <c r="J171" s="235"/>
      <c r="K171" s="235"/>
      <c r="L171" s="239"/>
      <c r="M171" s="240"/>
      <c r="N171" s="241"/>
      <c r="O171" s="241"/>
      <c r="P171" s="241"/>
      <c r="Q171" s="241"/>
      <c r="R171" s="241"/>
      <c r="S171" s="241"/>
      <c r="T171" s="242"/>
      <c r="AT171" s="243" t="s">
        <v>144</v>
      </c>
      <c r="AU171" s="243" t="s">
        <v>78</v>
      </c>
      <c r="AV171" s="15" t="s">
        <v>76</v>
      </c>
      <c r="AW171" s="15" t="s">
        <v>30</v>
      </c>
      <c r="AX171" s="15" t="s">
        <v>68</v>
      </c>
      <c r="AY171" s="243" t="s">
        <v>135</v>
      </c>
    </row>
    <row r="172" spans="2:51" s="13" customFormat="1" ht="11.25">
      <c r="B172" s="201"/>
      <c r="C172" s="202"/>
      <c r="D172" s="203" t="s">
        <v>144</v>
      </c>
      <c r="E172" s="204" t="s">
        <v>19</v>
      </c>
      <c r="F172" s="205" t="s">
        <v>236</v>
      </c>
      <c r="G172" s="202"/>
      <c r="H172" s="206">
        <v>56.7</v>
      </c>
      <c r="I172" s="207"/>
      <c r="J172" s="202"/>
      <c r="K172" s="202"/>
      <c r="L172" s="208"/>
      <c r="M172" s="209"/>
      <c r="N172" s="210"/>
      <c r="O172" s="210"/>
      <c r="P172" s="210"/>
      <c r="Q172" s="210"/>
      <c r="R172" s="210"/>
      <c r="S172" s="210"/>
      <c r="T172" s="211"/>
      <c r="AT172" s="212" t="s">
        <v>144</v>
      </c>
      <c r="AU172" s="212" t="s">
        <v>78</v>
      </c>
      <c r="AV172" s="13" t="s">
        <v>78</v>
      </c>
      <c r="AW172" s="13" t="s">
        <v>30</v>
      </c>
      <c r="AX172" s="13" t="s">
        <v>68</v>
      </c>
      <c r="AY172" s="212" t="s">
        <v>135</v>
      </c>
    </row>
    <row r="173" spans="2:51" s="13" customFormat="1" ht="11.25">
      <c r="B173" s="201"/>
      <c r="C173" s="202"/>
      <c r="D173" s="203" t="s">
        <v>144</v>
      </c>
      <c r="E173" s="204" t="s">
        <v>19</v>
      </c>
      <c r="F173" s="205" t="s">
        <v>231</v>
      </c>
      <c r="G173" s="202"/>
      <c r="H173" s="206">
        <v>-4.2</v>
      </c>
      <c r="I173" s="207"/>
      <c r="J173" s="202"/>
      <c r="K173" s="202"/>
      <c r="L173" s="208"/>
      <c r="M173" s="209"/>
      <c r="N173" s="210"/>
      <c r="O173" s="210"/>
      <c r="P173" s="210"/>
      <c r="Q173" s="210"/>
      <c r="R173" s="210"/>
      <c r="S173" s="210"/>
      <c r="T173" s="211"/>
      <c r="AT173" s="212" t="s">
        <v>144</v>
      </c>
      <c r="AU173" s="212" t="s">
        <v>78</v>
      </c>
      <c r="AV173" s="13" t="s">
        <v>78</v>
      </c>
      <c r="AW173" s="13" t="s">
        <v>30</v>
      </c>
      <c r="AX173" s="13" t="s">
        <v>68</v>
      </c>
      <c r="AY173" s="212" t="s">
        <v>135</v>
      </c>
    </row>
    <row r="174" spans="2:51" s="13" customFormat="1" ht="11.25">
      <c r="B174" s="201"/>
      <c r="C174" s="202"/>
      <c r="D174" s="203" t="s">
        <v>144</v>
      </c>
      <c r="E174" s="204" t="s">
        <v>19</v>
      </c>
      <c r="F174" s="205" t="s">
        <v>243</v>
      </c>
      <c r="G174" s="202"/>
      <c r="H174" s="206">
        <v>-2.1749999999999998</v>
      </c>
      <c r="I174" s="207"/>
      <c r="J174" s="202"/>
      <c r="K174" s="202"/>
      <c r="L174" s="208"/>
      <c r="M174" s="209"/>
      <c r="N174" s="210"/>
      <c r="O174" s="210"/>
      <c r="P174" s="210"/>
      <c r="Q174" s="210"/>
      <c r="R174" s="210"/>
      <c r="S174" s="210"/>
      <c r="T174" s="211"/>
      <c r="AT174" s="212" t="s">
        <v>144</v>
      </c>
      <c r="AU174" s="212" t="s">
        <v>78</v>
      </c>
      <c r="AV174" s="13" t="s">
        <v>78</v>
      </c>
      <c r="AW174" s="13" t="s">
        <v>30</v>
      </c>
      <c r="AX174" s="13" t="s">
        <v>68</v>
      </c>
      <c r="AY174" s="212" t="s">
        <v>135</v>
      </c>
    </row>
    <row r="175" spans="2:51" s="13" customFormat="1" ht="11.25">
      <c r="B175" s="201"/>
      <c r="C175" s="202"/>
      <c r="D175" s="203" t="s">
        <v>144</v>
      </c>
      <c r="E175" s="204" t="s">
        <v>19</v>
      </c>
      <c r="F175" s="205" t="s">
        <v>244</v>
      </c>
      <c r="G175" s="202"/>
      <c r="H175" s="206">
        <v>-4.76</v>
      </c>
      <c r="I175" s="207"/>
      <c r="J175" s="202"/>
      <c r="K175" s="202"/>
      <c r="L175" s="208"/>
      <c r="M175" s="209"/>
      <c r="N175" s="210"/>
      <c r="O175" s="210"/>
      <c r="P175" s="210"/>
      <c r="Q175" s="210"/>
      <c r="R175" s="210"/>
      <c r="S175" s="210"/>
      <c r="T175" s="211"/>
      <c r="AT175" s="212" t="s">
        <v>144</v>
      </c>
      <c r="AU175" s="212" t="s">
        <v>78</v>
      </c>
      <c r="AV175" s="13" t="s">
        <v>78</v>
      </c>
      <c r="AW175" s="13" t="s">
        <v>30</v>
      </c>
      <c r="AX175" s="13" t="s">
        <v>68</v>
      </c>
      <c r="AY175" s="212" t="s">
        <v>135</v>
      </c>
    </row>
    <row r="176" spans="2:51" s="14" customFormat="1" ht="11.25">
      <c r="B176" s="213"/>
      <c r="C176" s="214"/>
      <c r="D176" s="203" t="s">
        <v>144</v>
      </c>
      <c r="E176" s="215" t="s">
        <v>19</v>
      </c>
      <c r="F176" s="216" t="s">
        <v>147</v>
      </c>
      <c r="G176" s="214"/>
      <c r="H176" s="217">
        <v>235.86</v>
      </c>
      <c r="I176" s="218"/>
      <c r="J176" s="214"/>
      <c r="K176" s="214"/>
      <c r="L176" s="219"/>
      <c r="M176" s="220"/>
      <c r="N176" s="221"/>
      <c r="O176" s="221"/>
      <c r="P176" s="221"/>
      <c r="Q176" s="221"/>
      <c r="R176" s="221"/>
      <c r="S176" s="221"/>
      <c r="T176" s="222"/>
      <c r="AT176" s="223" t="s">
        <v>144</v>
      </c>
      <c r="AU176" s="223" t="s">
        <v>78</v>
      </c>
      <c r="AV176" s="14" t="s">
        <v>142</v>
      </c>
      <c r="AW176" s="14" t="s">
        <v>30</v>
      </c>
      <c r="AX176" s="14" t="s">
        <v>76</v>
      </c>
      <c r="AY176" s="223" t="s">
        <v>135</v>
      </c>
    </row>
    <row r="177" spans="1:65" s="2" customFormat="1" ht="24" customHeight="1">
      <c r="A177" s="35"/>
      <c r="B177" s="36"/>
      <c r="C177" s="188" t="s">
        <v>245</v>
      </c>
      <c r="D177" s="188" t="s">
        <v>137</v>
      </c>
      <c r="E177" s="189" t="s">
        <v>246</v>
      </c>
      <c r="F177" s="190" t="s">
        <v>247</v>
      </c>
      <c r="G177" s="191" t="s">
        <v>162</v>
      </c>
      <c r="H177" s="192">
        <v>235.86</v>
      </c>
      <c r="I177" s="193"/>
      <c r="J177" s="194">
        <f>ROUND(I177*H177,2)</f>
        <v>0</v>
      </c>
      <c r="K177" s="190" t="s">
        <v>141</v>
      </c>
      <c r="L177" s="40"/>
      <c r="M177" s="195" t="s">
        <v>19</v>
      </c>
      <c r="N177" s="196" t="s">
        <v>39</v>
      </c>
      <c r="O177" s="65"/>
      <c r="P177" s="197">
        <f>O177*H177</f>
        <v>0</v>
      </c>
      <c r="Q177" s="197">
        <v>2.5999999999999998E-4</v>
      </c>
      <c r="R177" s="197">
        <f>Q177*H177</f>
        <v>6.1323599999999999E-2</v>
      </c>
      <c r="S177" s="197">
        <v>0</v>
      </c>
      <c r="T177" s="198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199" t="s">
        <v>142</v>
      </c>
      <c r="AT177" s="199" t="s">
        <v>137</v>
      </c>
      <c r="AU177" s="199" t="s">
        <v>78</v>
      </c>
      <c r="AY177" s="18" t="s">
        <v>135</v>
      </c>
      <c r="BE177" s="200">
        <f>IF(N177="základní",J177,0)</f>
        <v>0</v>
      </c>
      <c r="BF177" s="200">
        <f>IF(N177="snížená",J177,0)</f>
        <v>0</v>
      </c>
      <c r="BG177" s="200">
        <f>IF(N177="zákl. přenesená",J177,0)</f>
        <v>0</v>
      </c>
      <c r="BH177" s="200">
        <f>IF(N177="sníž. přenesená",J177,0)</f>
        <v>0</v>
      </c>
      <c r="BI177" s="200">
        <f>IF(N177="nulová",J177,0)</f>
        <v>0</v>
      </c>
      <c r="BJ177" s="18" t="s">
        <v>76</v>
      </c>
      <c r="BK177" s="200">
        <f>ROUND(I177*H177,2)</f>
        <v>0</v>
      </c>
      <c r="BL177" s="18" t="s">
        <v>142</v>
      </c>
      <c r="BM177" s="199" t="s">
        <v>248</v>
      </c>
    </row>
    <row r="178" spans="1:65" s="15" customFormat="1" ht="11.25">
      <c r="B178" s="234"/>
      <c r="C178" s="235"/>
      <c r="D178" s="203" t="s">
        <v>144</v>
      </c>
      <c r="E178" s="236" t="s">
        <v>19</v>
      </c>
      <c r="F178" s="237" t="s">
        <v>227</v>
      </c>
      <c r="G178" s="235"/>
      <c r="H178" s="236" t="s">
        <v>19</v>
      </c>
      <c r="I178" s="238"/>
      <c r="J178" s="235"/>
      <c r="K178" s="235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144</v>
      </c>
      <c r="AU178" s="243" t="s">
        <v>78</v>
      </c>
      <c r="AV178" s="15" t="s">
        <v>76</v>
      </c>
      <c r="AW178" s="15" t="s">
        <v>30</v>
      </c>
      <c r="AX178" s="15" t="s">
        <v>68</v>
      </c>
      <c r="AY178" s="243" t="s">
        <v>135</v>
      </c>
    </row>
    <row r="179" spans="1:65" s="13" customFormat="1" ht="11.25">
      <c r="B179" s="201"/>
      <c r="C179" s="202"/>
      <c r="D179" s="203" t="s">
        <v>144</v>
      </c>
      <c r="E179" s="204" t="s">
        <v>19</v>
      </c>
      <c r="F179" s="205" t="s">
        <v>228</v>
      </c>
      <c r="G179" s="202"/>
      <c r="H179" s="206">
        <v>97.44</v>
      </c>
      <c r="I179" s="207"/>
      <c r="J179" s="202"/>
      <c r="K179" s="202"/>
      <c r="L179" s="208"/>
      <c r="M179" s="209"/>
      <c r="N179" s="210"/>
      <c r="O179" s="210"/>
      <c r="P179" s="210"/>
      <c r="Q179" s="210"/>
      <c r="R179" s="210"/>
      <c r="S179" s="210"/>
      <c r="T179" s="211"/>
      <c r="AT179" s="212" t="s">
        <v>144</v>
      </c>
      <c r="AU179" s="212" t="s">
        <v>78</v>
      </c>
      <c r="AV179" s="13" t="s">
        <v>78</v>
      </c>
      <c r="AW179" s="13" t="s">
        <v>30</v>
      </c>
      <c r="AX179" s="13" t="s">
        <v>68</v>
      </c>
      <c r="AY179" s="212" t="s">
        <v>135</v>
      </c>
    </row>
    <row r="180" spans="1:65" s="13" customFormat="1" ht="11.25">
      <c r="B180" s="201"/>
      <c r="C180" s="202"/>
      <c r="D180" s="203" t="s">
        <v>144</v>
      </c>
      <c r="E180" s="204" t="s">
        <v>19</v>
      </c>
      <c r="F180" s="205" t="s">
        <v>229</v>
      </c>
      <c r="G180" s="202"/>
      <c r="H180" s="206">
        <v>-6.15</v>
      </c>
      <c r="I180" s="207"/>
      <c r="J180" s="202"/>
      <c r="K180" s="202"/>
      <c r="L180" s="208"/>
      <c r="M180" s="209"/>
      <c r="N180" s="210"/>
      <c r="O180" s="210"/>
      <c r="P180" s="210"/>
      <c r="Q180" s="210"/>
      <c r="R180" s="210"/>
      <c r="S180" s="210"/>
      <c r="T180" s="211"/>
      <c r="AT180" s="212" t="s">
        <v>144</v>
      </c>
      <c r="AU180" s="212" t="s">
        <v>78</v>
      </c>
      <c r="AV180" s="13" t="s">
        <v>78</v>
      </c>
      <c r="AW180" s="13" t="s">
        <v>30</v>
      </c>
      <c r="AX180" s="13" t="s">
        <v>68</v>
      </c>
      <c r="AY180" s="212" t="s">
        <v>135</v>
      </c>
    </row>
    <row r="181" spans="1:65" s="13" customFormat="1" ht="11.25">
      <c r="B181" s="201"/>
      <c r="C181" s="202"/>
      <c r="D181" s="203" t="s">
        <v>144</v>
      </c>
      <c r="E181" s="204" t="s">
        <v>19</v>
      </c>
      <c r="F181" s="205" t="s">
        <v>230</v>
      </c>
      <c r="G181" s="202"/>
      <c r="H181" s="206">
        <v>-10.875</v>
      </c>
      <c r="I181" s="207"/>
      <c r="J181" s="202"/>
      <c r="K181" s="202"/>
      <c r="L181" s="208"/>
      <c r="M181" s="209"/>
      <c r="N181" s="210"/>
      <c r="O181" s="210"/>
      <c r="P181" s="210"/>
      <c r="Q181" s="210"/>
      <c r="R181" s="210"/>
      <c r="S181" s="210"/>
      <c r="T181" s="211"/>
      <c r="AT181" s="212" t="s">
        <v>144</v>
      </c>
      <c r="AU181" s="212" t="s">
        <v>78</v>
      </c>
      <c r="AV181" s="13" t="s">
        <v>78</v>
      </c>
      <c r="AW181" s="13" t="s">
        <v>30</v>
      </c>
      <c r="AX181" s="13" t="s">
        <v>68</v>
      </c>
      <c r="AY181" s="212" t="s">
        <v>135</v>
      </c>
    </row>
    <row r="182" spans="1:65" s="13" customFormat="1" ht="11.25">
      <c r="B182" s="201"/>
      <c r="C182" s="202"/>
      <c r="D182" s="203" t="s">
        <v>144</v>
      </c>
      <c r="E182" s="204" t="s">
        <v>19</v>
      </c>
      <c r="F182" s="205" t="s">
        <v>231</v>
      </c>
      <c r="G182" s="202"/>
      <c r="H182" s="206">
        <v>-4.2</v>
      </c>
      <c r="I182" s="207"/>
      <c r="J182" s="202"/>
      <c r="K182" s="202"/>
      <c r="L182" s="208"/>
      <c r="M182" s="209"/>
      <c r="N182" s="210"/>
      <c r="O182" s="210"/>
      <c r="P182" s="210"/>
      <c r="Q182" s="210"/>
      <c r="R182" s="210"/>
      <c r="S182" s="210"/>
      <c r="T182" s="211"/>
      <c r="AT182" s="212" t="s">
        <v>144</v>
      </c>
      <c r="AU182" s="212" t="s">
        <v>78</v>
      </c>
      <c r="AV182" s="13" t="s">
        <v>78</v>
      </c>
      <c r="AW182" s="13" t="s">
        <v>30</v>
      </c>
      <c r="AX182" s="13" t="s">
        <v>68</v>
      </c>
      <c r="AY182" s="212" t="s">
        <v>135</v>
      </c>
    </row>
    <row r="183" spans="1:65" s="13" customFormat="1" ht="11.25">
      <c r="B183" s="201"/>
      <c r="C183" s="202"/>
      <c r="D183" s="203" t="s">
        <v>144</v>
      </c>
      <c r="E183" s="204" t="s">
        <v>19</v>
      </c>
      <c r="F183" s="205" t="s">
        <v>232</v>
      </c>
      <c r="G183" s="202"/>
      <c r="H183" s="206">
        <v>-5.81</v>
      </c>
      <c r="I183" s="207"/>
      <c r="J183" s="202"/>
      <c r="K183" s="202"/>
      <c r="L183" s="208"/>
      <c r="M183" s="209"/>
      <c r="N183" s="210"/>
      <c r="O183" s="210"/>
      <c r="P183" s="210"/>
      <c r="Q183" s="210"/>
      <c r="R183" s="210"/>
      <c r="S183" s="210"/>
      <c r="T183" s="211"/>
      <c r="AT183" s="212" t="s">
        <v>144</v>
      </c>
      <c r="AU183" s="212" t="s">
        <v>78</v>
      </c>
      <c r="AV183" s="13" t="s">
        <v>78</v>
      </c>
      <c r="AW183" s="13" t="s">
        <v>30</v>
      </c>
      <c r="AX183" s="13" t="s">
        <v>68</v>
      </c>
      <c r="AY183" s="212" t="s">
        <v>135</v>
      </c>
    </row>
    <row r="184" spans="1:65" s="13" customFormat="1" ht="11.25">
      <c r="B184" s="201"/>
      <c r="C184" s="202"/>
      <c r="D184" s="203" t="s">
        <v>144</v>
      </c>
      <c r="E184" s="204" t="s">
        <v>19</v>
      </c>
      <c r="F184" s="205" t="s">
        <v>233</v>
      </c>
      <c r="G184" s="202"/>
      <c r="H184" s="206">
        <v>-1.7250000000000001</v>
      </c>
      <c r="I184" s="207"/>
      <c r="J184" s="202"/>
      <c r="K184" s="202"/>
      <c r="L184" s="208"/>
      <c r="M184" s="209"/>
      <c r="N184" s="210"/>
      <c r="O184" s="210"/>
      <c r="P184" s="210"/>
      <c r="Q184" s="210"/>
      <c r="R184" s="210"/>
      <c r="S184" s="210"/>
      <c r="T184" s="211"/>
      <c r="AT184" s="212" t="s">
        <v>144</v>
      </c>
      <c r="AU184" s="212" t="s">
        <v>78</v>
      </c>
      <c r="AV184" s="13" t="s">
        <v>78</v>
      </c>
      <c r="AW184" s="13" t="s">
        <v>30</v>
      </c>
      <c r="AX184" s="13" t="s">
        <v>68</v>
      </c>
      <c r="AY184" s="212" t="s">
        <v>135</v>
      </c>
    </row>
    <row r="185" spans="1:65" s="13" customFormat="1" ht="11.25">
      <c r="B185" s="201"/>
      <c r="C185" s="202"/>
      <c r="D185" s="203" t="s">
        <v>144</v>
      </c>
      <c r="E185" s="204" t="s">
        <v>19</v>
      </c>
      <c r="F185" s="205" t="s">
        <v>234</v>
      </c>
      <c r="G185" s="202"/>
      <c r="H185" s="206">
        <v>-3.6749999999999998</v>
      </c>
      <c r="I185" s="207"/>
      <c r="J185" s="202"/>
      <c r="K185" s="202"/>
      <c r="L185" s="208"/>
      <c r="M185" s="209"/>
      <c r="N185" s="210"/>
      <c r="O185" s="210"/>
      <c r="P185" s="210"/>
      <c r="Q185" s="210"/>
      <c r="R185" s="210"/>
      <c r="S185" s="210"/>
      <c r="T185" s="211"/>
      <c r="AT185" s="212" t="s">
        <v>144</v>
      </c>
      <c r="AU185" s="212" t="s">
        <v>78</v>
      </c>
      <c r="AV185" s="13" t="s">
        <v>78</v>
      </c>
      <c r="AW185" s="13" t="s">
        <v>30</v>
      </c>
      <c r="AX185" s="13" t="s">
        <v>68</v>
      </c>
      <c r="AY185" s="212" t="s">
        <v>135</v>
      </c>
    </row>
    <row r="186" spans="1:65" s="15" customFormat="1" ht="11.25">
      <c r="B186" s="234"/>
      <c r="C186" s="235"/>
      <c r="D186" s="203" t="s">
        <v>144</v>
      </c>
      <c r="E186" s="236" t="s">
        <v>19</v>
      </c>
      <c r="F186" s="237" t="s">
        <v>235</v>
      </c>
      <c r="G186" s="235"/>
      <c r="H186" s="236" t="s">
        <v>19</v>
      </c>
      <c r="I186" s="238"/>
      <c r="J186" s="235"/>
      <c r="K186" s="235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144</v>
      </c>
      <c r="AU186" s="243" t="s">
        <v>78</v>
      </c>
      <c r="AV186" s="15" t="s">
        <v>76</v>
      </c>
      <c r="AW186" s="15" t="s">
        <v>30</v>
      </c>
      <c r="AX186" s="15" t="s">
        <v>68</v>
      </c>
      <c r="AY186" s="243" t="s">
        <v>135</v>
      </c>
    </row>
    <row r="187" spans="1:65" s="13" customFormat="1" ht="11.25">
      <c r="B187" s="201"/>
      <c r="C187" s="202"/>
      <c r="D187" s="203" t="s">
        <v>144</v>
      </c>
      <c r="E187" s="204" t="s">
        <v>19</v>
      </c>
      <c r="F187" s="205" t="s">
        <v>236</v>
      </c>
      <c r="G187" s="202"/>
      <c r="H187" s="206">
        <v>56.7</v>
      </c>
      <c r="I187" s="207"/>
      <c r="J187" s="202"/>
      <c r="K187" s="202"/>
      <c r="L187" s="208"/>
      <c r="M187" s="209"/>
      <c r="N187" s="210"/>
      <c r="O187" s="210"/>
      <c r="P187" s="210"/>
      <c r="Q187" s="210"/>
      <c r="R187" s="210"/>
      <c r="S187" s="210"/>
      <c r="T187" s="211"/>
      <c r="AT187" s="212" t="s">
        <v>144</v>
      </c>
      <c r="AU187" s="212" t="s">
        <v>78</v>
      </c>
      <c r="AV187" s="13" t="s">
        <v>78</v>
      </c>
      <c r="AW187" s="13" t="s">
        <v>30</v>
      </c>
      <c r="AX187" s="13" t="s">
        <v>68</v>
      </c>
      <c r="AY187" s="212" t="s">
        <v>135</v>
      </c>
    </row>
    <row r="188" spans="1:65" s="13" customFormat="1" ht="11.25">
      <c r="B188" s="201"/>
      <c r="C188" s="202"/>
      <c r="D188" s="203" t="s">
        <v>144</v>
      </c>
      <c r="E188" s="204" t="s">
        <v>19</v>
      </c>
      <c r="F188" s="205" t="s">
        <v>237</v>
      </c>
      <c r="G188" s="202"/>
      <c r="H188" s="206">
        <v>-5.6</v>
      </c>
      <c r="I188" s="207"/>
      <c r="J188" s="202"/>
      <c r="K188" s="202"/>
      <c r="L188" s="208"/>
      <c r="M188" s="209"/>
      <c r="N188" s="210"/>
      <c r="O188" s="210"/>
      <c r="P188" s="210"/>
      <c r="Q188" s="210"/>
      <c r="R188" s="210"/>
      <c r="S188" s="210"/>
      <c r="T188" s="211"/>
      <c r="AT188" s="212" t="s">
        <v>144</v>
      </c>
      <c r="AU188" s="212" t="s">
        <v>78</v>
      </c>
      <c r="AV188" s="13" t="s">
        <v>78</v>
      </c>
      <c r="AW188" s="13" t="s">
        <v>30</v>
      </c>
      <c r="AX188" s="13" t="s">
        <v>68</v>
      </c>
      <c r="AY188" s="212" t="s">
        <v>135</v>
      </c>
    </row>
    <row r="189" spans="1:65" s="13" customFormat="1" ht="11.25">
      <c r="B189" s="201"/>
      <c r="C189" s="202"/>
      <c r="D189" s="203" t="s">
        <v>144</v>
      </c>
      <c r="E189" s="204" t="s">
        <v>19</v>
      </c>
      <c r="F189" s="205" t="s">
        <v>238</v>
      </c>
      <c r="G189" s="202"/>
      <c r="H189" s="206">
        <v>-0.81</v>
      </c>
      <c r="I189" s="207"/>
      <c r="J189" s="202"/>
      <c r="K189" s="202"/>
      <c r="L189" s="208"/>
      <c r="M189" s="209"/>
      <c r="N189" s="210"/>
      <c r="O189" s="210"/>
      <c r="P189" s="210"/>
      <c r="Q189" s="210"/>
      <c r="R189" s="210"/>
      <c r="S189" s="210"/>
      <c r="T189" s="211"/>
      <c r="AT189" s="212" t="s">
        <v>144</v>
      </c>
      <c r="AU189" s="212" t="s">
        <v>78</v>
      </c>
      <c r="AV189" s="13" t="s">
        <v>78</v>
      </c>
      <c r="AW189" s="13" t="s">
        <v>30</v>
      </c>
      <c r="AX189" s="13" t="s">
        <v>68</v>
      </c>
      <c r="AY189" s="212" t="s">
        <v>135</v>
      </c>
    </row>
    <row r="190" spans="1:65" s="15" customFormat="1" ht="11.25">
      <c r="B190" s="234"/>
      <c r="C190" s="235"/>
      <c r="D190" s="203" t="s">
        <v>144</v>
      </c>
      <c r="E190" s="236" t="s">
        <v>19</v>
      </c>
      <c r="F190" s="237" t="s">
        <v>239</v>
      </c>
      <c r="G190" s="235"/>
      <c r="H190" s="236" t="s">
        <v>19</v>
      </c>
      <c r="I190" s="238"/>
      <c r="J190" s="235"/>
      <c r="K190" s="235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144</v>
      </c>
      <c r="AU190" s="243" t="s">
        <v>78</v>
      </c>
      <c r="AV190" s="15" t="s">
        <v>76</v>
      </c>
      <c r="AW190" s="15" t="s">
        <v>30</v>
      </c>
      <c r="AX190" s="15" t="s">
        <v>68</v>
      </c>
      <c r="AY190" s="243" t="s">
        <v>135</v>
      </c>
    </row>
    <row r="191" spans="1:65" s="13" customFormat="1" ht="11.25">
      <c r="B191" s="201"/>
      <c r="C191" s="202"/>
      <c r="D191" s="203" t="s">
        <v>144</v>
      </c>
      <c r="E191" s="204" t="s">
        <v>19</v>
      </c>
      <c r="F191" s="205" t="s">
        <v>228</v>
      </c>
      <c r="G191" s="202"/>
      <c r="H191" s="206">
        <v>97.44</v>
      </c>
      <c r="I191" s="207"/>
      <c r="J191" s="202"/>
      <c r="K191" s="202"/>
      <c r="L191" s="208"/>
      <c r="M191" s="209"/>
      <c r="N191" s="210"/>
      <c r="O191" s="210"/>
      <c r="P191" s="210"/>
      <c r="Q191" s="210"/>
      <c r="R191" s="210"/>
      <c r="S191" s="210"/>
      <c r="T191" s="211"/>
      <c r="AT191" s="212" t="s">
        <v>144</v>
      </c>
      <c r="AU191" s="212" t="s">
        <v>78</v>
      </c>
      <c r="AV191" s="13" t="s">
        <v>78</v>
      </c>
      <c r="AW191" s="13" t="s">
        <v>30</v>
      </c>
      <c r="AX191" s="13" t="s">
        <v>68</v>
      </c>
      <c r="AY191" s="212" t="s">
        <v>135</v>
      </c>
    </row>
    <row r="192" spans="1:65" s="13" customFormat="1" ht="11.25">
      <c r="B192" s="201"/>
      <c r="C192" s="202"/>
      <c r="D192" s="203" t="s">
        <v>144</v>
      </c>
      <c r="E192" s="204" t="s">
        <v>19</v>
      </c>
      <c r="F192" s="205" t="s">
        <v>240</v>
      </c>
      <c r="G192" s="202"/>
      <c r="H192" s="206">
        <v>-17.399999999999999</v>
      </c>
      <c r="I192" s="207"/>
      <c r="J192" s="202"/>
      <c r="K192" s="202"/>
      <c r="L192" s="208"/>
      <c r="M192" s="209"/>
      <c r="N192" s="210"/>
      <c r="O192" s="210"/>
      <c r="P192" s="210"/>
      <c r="Q192" s="210"/>
      <c r="R192" s="210"/>
      <c r="S192" s="210"/>
      <c r="T192" s="211"/>
      <c r="AT192" s="212" t="s">
        <v>144</v>
      </c>
      <c r="AU192" s="212" t="s">
        <v>78</v>
      </c>
      <c r="AV192" s="13" t="s">
        <v>78</v>
      </c>
      <c r="AW192" s="13" t="s">
        <v>30</v>
      </c>
      <c r="AX192" s="13" t="s">
        <v>68</v>
      </c>
      <c r="AY192" s="212" t="s">
        <v>135</v>
      </c>
    </row>
    <row r="193" spans="1:65" s="13" customFormat="1" ht="11.25">
      <c r="B193" s="201"/>
      <c r="C193" s="202"/>
      <c r="D193" s="203" t="s">
        <v>144</v>
      </c>
      <c r="E193" s="204" t="s">
        <v>19</v>
      </c>
      <c r="F193" s="205" t="s">
        <v>241</v>
      </c>
      <c r="G193" s="202"/>
      <c r="H193" s="206">
        <v>-5.04</v>
      </c>
      <c r="I193" s="207"/>
      <c r="J193" s="202"/>
      <c r="K193" s="202"/>
      <c r="L193" s="208"/>
      <c r="M193" s="209"/>
      <c r="N193" s="210"/>
      <c r="O193" s="210"/>
      <c r="P193" s="210"/>
      <c r="Q193" s="210"/>
      <c r="R193" s="210"/>
      <c r="S193" s="210"/>
      <c r="T193" s="211"/>
      <c r="AT193" s="212" t="s">
        <v>144</v>
      </c>
      <c r="AU193" s="212" t="s">
        <v>78</v>
      </c>
      <c r="AV193" s="13" t="s">
        <v>78</v>
      </c>
      <c r="AW193" s="13" t="s">
        <v>30</v>
      </c>
      <c r="AX193" s="13" t="s">
        <v>68</v>
      </c>
      <c r="AY193" s="212" t="s">
        <v>135</v>
      </c>
    </row>
    <row r="194" spans="1:65" s="15" customFormat="1" ht="11.25">
      <c r="B194" s="234"/>
      <c r="C194" s="235"/>
      <c r="D194" s="203" t="s">
        <v>144</v>
      </c>
      <c r="E194" s="236" t="s">
        <v>19</v>
      </c>
      <c r="F194" s="237" t="s">
        <v>242</v>
      </c>
      <c r="G194" s="235"/>
      <c r="H194" s="236" t="s">
        <v>19</v>
      </c>
      <c r="I194" s="238"/>
      <c r="J194" s="235"/>
      <c r="K194" s="235"/>
      <c r="L194" s="239"/>
      <c r="M194" s="240"/>
      <c r="N194" s="241"/>
      <c r="O194" s="241"/>
      <c r="P194" s="241"/>
      <c r="Q194" s="241"/>
      <c r="R194" s="241"/>
      <c r="S194" s="241"/>
      <c r="T194" s="242"/>
      <c r="AT194" s="243" t="s">
        <v>144</v>
      </c>
      <c r="AU194" s="243" t="s">
        <v>78</v>
      </c>
      <c r="AV194" s="15" t="s">
        <v>76</v>
      </c>
      <c r="AW194" s="15" t="s">
        <v>30</v>
      </c>
      <c r="AX194" s="15" t="s">
        <v>68</v>
      </c>
      <c r="AY194" s="243" t="s">
        <v>135</v>
      </c>
    </row>
    <row r="195" spans="1:65" s="13" customFormat="1" ht="11.25">
      <c r="B195" s="201"/>
      <c r="C195" s="202"/>
      <c r="D195" s="203" t="s">
        <v>144</v>
      </c>
      <c r="E195" s="204" t="s">
        <v>19</v>
      </c>
      <c r="F195" s="205" t="s">
        <v>236</v>
      </c>
      <c r="G195" s="202"/>
      <c r="H195" s="206">
        <v>56.7</v>
      </c>
      <c r="I195" s="207"/>
      <c r="J195" s="202"/>
      <c r="K195" s="202"/>
      <c r="L195" s="208"/>
      <c r="M195" s="209"/>
      <c r="N195" s="210"/>
      <c r="O195" s="210"/>
      <c r="P195" s="210"/>
      <c r="Q195" s="210"/>
      <c r="R195" s="210"/>
      <c r="S195" s="210"/>
      <c r="T195" s="211"/>
      <c r="AT195" s="212" t="s">
        <v>144</v>
      </c>
      <c r="AU195" s="212" t="s">
        <v>78</v>
      </c>
      <c r="AV195" s="13" t="s">
        <v>78</v>
      </c>
      <c r="AW195" s="13" t="s">
        <v>30</v>
      </c>
      <c r="AX195" s="13" t="s">
        <v>68</v>
      </c>
      <c r="AY195" s="212" t="s">
        <v>135</v>
      </c>
    </row>
    <row r="196" spans="1:65" s="13" customFormat="1" ht="11.25">
      <c r="B196" s="201"/>
      <c r="C196" s="202"/>
      <c r="D196" s="203" t="s">
        <v>144</v>
      </c>
      <c r="E196" s="204" t="s">
        <v>19</v>
      </c>
      <c r="F196" s="205" t="s">
        <v>231</v>
      </c>
      <c r="G196" s="202"/>
      <c r="H196" s="206">
        <v>-4.2</v>
      </c>
      <c r="I196" s="207"/>
      <c r="J196" s="202"/>
      <c r="K196" s="202"/>
      <c r="L196" s="208"/>
      <c r="M196" s="209"/>
      <c r="N196" s="210"/>
      <c r="O196" s="210"/>
      <c r="P196" s="210"/>
      <c r="Q196" s="210"/>
      <c r="R196" s="210"/>
      <c r="S196" s="210"/>
      <c r="T196" s="211"/>
      <c r="AT196" s="212" t="s">
        <v>144</v>
      </c>
      <c r="AU196" s="212" t="s">
        <v>78</v>
      </c>
      <c r="AV196" s="13" t="s">
        <v>78</v>
      </c>
      <c r="AW196" s="13" t="s">
        <v>30</v>
      </c>
      <c r="AX196" s="13" t="s">
        <v>68</v>
      </c>
      <c r="AY196" s="212" t="s">
        <v>135</v>
      </c>
    </row>
    <row r="197" spans="1:65" s="13" customFormat="1" ht="11.25">
      <c r="B197" s="201"/>
      <c r="C197" s="202"/>
      <c r="D197" s="203" t="s">
        <v>144</v>
      </c>
      <c r="E197" s="204" t="s">
        <v>19</v>
      </c>
      <c r="F197" s="205" t="s">
        <v>243</v>
      </c>
      <c r="G197" s="202"/>
      <c r="H197" s="206">
        <v>-2.1749999999999998</v>
      </c>
      <c r="I197" s="207"/>
      <c r="J197" s="202"/>
      <c r="K197" s="202"/>
      <c r="L197" s="208"/>
      <c r="M197" s="209"/>
      <c r="N197" s="210"/>
      <c r="O197" s="210"/>
      <c r="P197" s="210"/>
      <c r="Q197" s="210"/>
      <c r="R197" s="210"/>
      <c r="S197" s="210"/>
      <c r="T197" s="211"/>
      <c r="AT197" s="212" t="s">
        <v>144</v>
      </c>
      <c r="AU197" s="212" t="s">
        <v>78</v>
      </c>
      <c r="AV197" s="13" t="s">
        <v>78</v>
      </c>
      <c r="AW197" s="13" t="s">
        <v>30</v>
      </c>
      <c r="AX197" s="13" t="s">
        <v>68</v>
      </c>
      <c r="AY197" s="212" t="s">
        <v>135</v>
      </c>
    </row>
    <row r="198" spans="1:65" s="13" customFormat="1" ht="11.25">
      <c r="B198" s="201"/>
      <c r="C198" s="202"/>
      <c r="D198" s="203" t="s">
        <v>144</v>
      </c>
      <c r="E198" s="204" t="s">
        <v>19</v>
      </c>
      <c r="F198" s="205" t="s">
        <v>244</v>
      </c>
      <c r="G198" s="202"/>
      <c r="H198" s="206">
        <v>-4.76</v>
      </c>
      <c r="I198" s="207"/>
      <c r="J198" s="202"/>
      <c r="K198" s="202"/>
      <c r="L198" s="208"/>
      <c r="M198" s="209"/>
      <c r="N198" s="210"/>
      <c r="O198" s="210"/>
      <c r="P198" s="210"/>
      <c r="Q198" s="210"/>
      <c r="R198" s="210"/>
      <c r="S198" s="210"/>
      <c r="T198" s="211"/>
      <c r="AT198" s="212" t="s">
        <v>144</v>
      </c>
      <c r="AU198" s="212" t="s">
        <v>78</v>
      </c>
      <c r="AV198" s="13" t="s">
        <v>78</v>
      </c>
      <c r="AW198" s="13" t="s">
        <v>30</v>
      </c>
      <c r="AX198" s="13" t="s">
        <v>68</v>
      </c>
      <c r="AY198" s="212" t="s">
        <v>135</v>
      </c>
    </row>
    <row r="199" spans="1:65" s="14" customFormat="1" ht="11.25">
      <c r="B199" s="213"/>
      <c r="C199" s="214"/>
      <c r="D199" s="203" t="s">
        <v>144</v>
      </c>
      <c r="E199" s="215" t="s">
        <v>19</v>
      </c>
      <c r="F199" s="216" t="s">
        <v>147</v>
      </c>
      <c r="G199" s="214"/>
      <c r="H199" s="217">
        <v>235.86</v>
      </c>
      <c r="I199" s="218"/>
      <c r="J199" s="214"/>
      <c r="K199" s="214"/>
      <c r="L199" s="219"/>
      <c r="M199" s="220"/>
      <c r="N199" s="221"/>
      <c r="O199" s="221"/>
      <c r="P199" s="221"/>
      <c r="Q199" s="221"/>
      <c r="R199" s="221"/>
      <c r="S199" s="221"/>
      <c r="T199" s="222"/>
      <c r="AT199" s="223" t="s">
        <v>144</v>
      </c>
      <c r="AU199" s="223" t="s">
        <v>78</v>
      </c>
      <c r="AV199" s="14" t="s">
        <v>142</v>
      </c>
      <c r="AW199" s="14" t="s">
        <v>30</v>
      </c>
      <c r="AX199" s="14" t="s">
        <v>76</v>
      </c>
      <c r="AY199" s="223" t="s">
        <v>135</v>
      </c>
    </row>
    <row r="200" spans="1:65" s="2" customFormat="1" ht="36" customHeight="1">
      <c r="A200" s="35"/>
      <c r="B200" s="36"/>
      <c r="C200" s="188" t="s">
        <v>249</v>
      </c>
      <c r="D200" s="188" t="s">
        <v>137</v>
      </c>
      <c r="E200" s="189" t="s">
        <v>250</v>
      </c>
      <c r="F200" s="190" t="s">
        <v>251</v>
      </c>
      <c r="G200" s="191" t="s">
        <v>162</v>
      </c>
      <c r="H200" s="192">
        <v>235.86</v>
      </c>
      <c r="I200" s="193"/>
      <c r="J200" s="194">
        <f>ROUND(I200*H200,2)</f>
        <v>0</v>
      </c>
      <c r="K200" s="190" t="s">
        <v>141</v>
      </c>
      <c r="L200" s="40"/>
      <c r="M200" s="195" t="s">
        <v>19</v>
      </c>
      <c r="N200" s="196" t="s">
        <v>39</v>
      </c>
      <c r="O200" s="65"/>
      <c r="P200" s="197">
        <f>O200*H200</f>
        <v>0</v>
      </c>
      <c r="Q200" s="197">
        <v>2.0480000000000002E-2</v>
      </c>
      <c r="R200" s="197">
        <f>Q200*H200</f>
        <v>4.8304128000000004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142</v>
      </c>
      <c r="AT200" s="199" t="s">
        <v>137</v>
      </c>
      <c r="AU200" s="199" t="s">
        <v>78</v>
      </c>
      <c r="AY200" s="18" t="s">
        <v>135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8" t="s">
        <v>76</v>
      </c>
      <c r="BK200" s="200">
        <f>ROUND(I200*H200,2)</f>
        <v>0</v>
      </c>
      <c r="BL200" s="18" t="s">
        <v>142</v>
      </c>
      <c r="BM200" s="199" t="s">
        <v>252</v>
      </c>
    </row>
    <row r="201" spans="1:65" s="15" customFormat="1" ht="11.25">
      <c r="B201" s="234"/>
      <c r="C201" s="235"/>
      <c r="D201" s="203" t="s">
        <v>144</v>
      </c>
      <c r="E201" s="236" t="s">
        <v>19</v>
      </c>
      <c r="F201" s="237" t="s">
        <v>227</v>
      </c>
      <c r="G201" s="235"/>
      <c r="H201" s="236" t="s">
        <v>19</v>
      </c>
      <c r="I201" s="238"/>
      <c r="J201" s="235"/>
      <c r="K201" s="235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144</v>
      </c>
      <c r="AU201" s="243" t="s">
        <v>78</v>
      </c>
      <c r="AV201" s="15" t="s">
        <v>76</v>
      </c>
      <c r="AW201" s="15" t="s">
        <v>30</v>
      </c>
      <c r="AX201" s="15" t="s">
        <v>68</v>
      </c>
      <c r="AY201" s="243" t="s">
        <v>135</v>
      </c>
    </row>
    <row r="202" spans="1:65" s="13" customFormat="1" ht="11.25">
      <c r="B202" s="201"/>
      <c r="C202" s="202"/>
      <c r="D202" s="203" t="s">
        <v>144</v>
      </c>
      <c r="E202" s="204" t="s">
        <v>19</v>
      </c>
      <c r="F202" s="205" t="s">
        <v>228</v>
      </c>
      <c r="G202" s="202"/>
      <c r="H202" s="206">
        <v>97.44</v>
      </c>
      <c r="I202" s="207"/>
      <c r="J202" s="202"/>
      <c r="K202" s="202"/>
      <c r="L202" s="208"/>
      <c r="M202" s="209"/>
      <c r="N202" s="210"/>
      <c r="O202" s="210"/>
      <c r="P202" s="210"/>
      <c r="Q202" s="210"/>
      <c r="R202" s="210"/>
      <c r="S202" s="210"/>
      <c r="T202" s="211"/>
      <c r="AT202" s="212" t="s">
        <v>144</v>
      </c>
      <c r="AU202" s="212" t="s">
        <v>78</v>
      </c>
      <c r="AV202" s="13" t="s">
        <v>78</v>
      </c>
      <c r="AW202" s="13" t="s">
        <v>30</v>
      </c>
      <c r="AX202" s="13" t="s">
        <v>68</v>
      </c>
      <c r="AY202" s="212" t="s">
        <v>135</v>
      </c>
    </row>
    <row r="203" spans="1:65" s="13" customFormat="1" ht="11.25">
      <c r="B203" s="201"/>
      <c r="C203" s="202"/>
      <c r="D203" s="203" t="s">
        <v>144</v>
      </c>
      <c r="E203" s="204" t="s">
        <v>19</v>
      </c>
      <c r="F203" s="205" t="s">
        <v>229</v>
      </c>
      <c r="G203" s="202"/>
      <c r="H203" s="206">
        <v>-6.15</v>
      </c>
      <c r="I203" s="207"/>
      <c r="J203" s="202"/>
      <c r="K203" s="202"/>
      <c r="L203" s="208"/>
      <c r="M203" s="209"/>
      <c r="N203" s="210"/>
      <c r="O203" s="210"/>
      <c r="P203" s="210"/>
      <c r="Q203" s="210"/>
      <c r="R203" s="210"/>
      <c r="S203" s="210"/>
      <c r="T203" s="211"/>
      <c r="AT203" s="212" t="s">
        <v>144</v>
      </c>
      <c r="AU203" s="212" t="s">
        <v>78</v>
      </c>
      <c r="AV203" s="13" t="s">
        <v>78</v>
      </c>
      <c r="AW203" s="13" t="s">
        <v>30</v>
      </c>
      <c r="AX203" s="13" t="s">
        <v>68</v>
      </c>
      <c r="AY203" s="212" t="s">
        <v>135</v>
      </c>
    </row>
    <row r="204" spans="1:65" s="13" customFormat="1" ht="11.25">
      <c r="B204" s="201"/>
      <c r="C204" s="202"/>
      <c r="D204" s="203" t="s">
        <v>144</v>
      </c>
      <c r="E204" s="204" t="s">
        <v>19</v>
      </c>
      <c r="F204" s="205" t="s">
        <v>230</v>
      </c>
      <c r="G204" s="202"/>
      <c r="H204" s="206">
        <v>-10.875</v>
      </c>
      <c r="I204" s="207"/>
      <c r="J204" s="202"/>
      <c r="K204" s="202"/>
      <c r="L204" s="208"/>
      <c r="M204" s="209"/>
      <c r="N204" s="210"/>
      <c r="O204" s="210"/>
      <c r="P204" s="210"/>
      <c r="Q204" s="210"/>
      <c r="R204" s="210"/>
      <c r="S204" s="210"/>
      <c r="T204" s="211"/>
      <c r="AT204" s="212" t="s">
        <v>144</v>
      </c>
      <c r="AU204" s="212" t="s">
        <v>78</v>
      </c>
      <c r="AV204" s="13" t="s">
        <v>78</v>
      </c>
      <c r="AW204" s="13" t="s">
        <v>30</v>
      </c>
      <c r="AX204" s="13" t="s">
        <v>68</v>
      </c>
      <c r="AY204" s="212" t="s">
        <v>135</v>
      </c>
    </row>
    <row r="205" spans="1:65" s="13" customFormat="1" ht="11.25">
      <c r="B205" s="201"/>
      <c r="C205" s="202"/>
      <c r="D205" s="203" t="s">
        <v>144</v>
      </c>
      <c r="E205" s="204" t="s">
        <v>19</v>
      </c>
      <c r="F205" s="205" t="s">
        <v>231</v>
      </c>
      <c r="G205" s="202"/>
      <c r="H205" s="206">
        <v>-4.2</v>
      </c>
      <c r="I205" s="207"/>
      <c r="J205" s="202"/>
      <c r="K205" s="202"/>
      <c r="L205" s="208"/>
      <c r="M205" s="209"/>
      <c r="N205" s="210"/>
      <c r="O205" s="210"/>
      <c r="P205" s="210"/>
      <c r="Q205" s="210"/>
      <c r="R205" s="210"/>
      <c r="S205" s="210"/>
      <c r="T205" s="211"/>
      <c r="AT205" s="212" t="s">
        <v>144</v>
      </c>
      <c r="AU205" s="212" t="s">
        <v>78</v>
      </c>
      <c r="AV205" s="13" t="s">
        <v>78</v>
      </c>
      <c r="AW205" s="13" t="s">
        <v>30</v>
      </c>
      <c r="AX205" s="13" t="s">
        <v>68</v>
      </c>
      <c r="AY205" s="212" t="s">
        <v>135</v>
      </c>
    </row>
    <row r="206" spans="1:65" s="13" customFormat="1" ht="11.25">
      <c r="B206" s="201"/>
      <c r="C206" s="202"/>
      <c r="D206" s="203" t="s">
        <v>144</v>
      </c>
      <c r="E206" s="204" t="s">
        <v>19</v>
      </c>
      <c r="F206" s="205" t="s">
        <v>232</v>
      </c>
      <c r="G206" s="202"/>
      <c r="H206" s="206">
        <v>-5.81</v>
      </c>
      <c r="I206" s="207"/>
      <c r="J206" s="202"/>
      <c r="K206" s="202"/>
      <c r="L206" s="208"/>
      <c r="M206" s="209"/>
      <c r="N206" s="210"/>
      <c r="O206" s="210"/>
      <c r="P206" s="210"/>
      <c r="Q206" s="210"/>
      <c r="R206" s="210"/>
      <c r="S206" s="210"/>
      <c r="T206" s="211"/>
      <c r="AT206" s="212" t="s">
        <v>144</v>
      </c>
      <c r="AU206" s="212" t="s">
        <v>78</v>
      </c>
      <c r="AV206" s="13" t="s">
        <v>78</v>
      </c>
      <c r="AW206" s="13" t="s">
        <v>30</v>
      </c>
      <c r="AX206" s="13" t="s">
        <v>68</v>
      </c>
      <c r="AY206" s="212" t="s">
        <v>135</v>
      </c>
    </row>
    <row r="207" spans="1:65" s="13" customFormat="1" ht="11.25">
      <c r="B207" s="201"/>
      <c r="C207" s="202"/>
      <c r="D207" s="203" t="s">
        <v>144</v>
      </c>
      <c r="E207" s="204" t="s">
        <v>19</v>
      </c>
      <c r="F207" s="205" t="s">
        <v>233</v>
      </c>
      <c r="G207" s="202"/>
      <c r="H207" s="206">
        <v>-1.7250000000000001</v>
      </c>
      <c r="I207" s="207"/>
      <c r="J207" s="202"/>
      <c r="K207" s="202"/>
      <c r="L207" s="208"/>
      <c r="M207" s="209"/>
      <c r="N207" s="210"/>
      <c r="O207" s="210"/>
      <c r="P207" s="210"/>
      <c r="Q207" s="210"/>
      <c r="R207" s="210"/>
      <c r="S207" s="210"/>
      <c r="T207" s="211"/>
      <c r="AT207" s="212" t="s">
        <v>144</v>
      </c>
      <c r="AU207" s="212" t="s">
        <v>78</v>
      </c>
      <c r="AV207" s="13" t="s">
        <v>78</v>
      </c>
      <c r="AW207" s="13" t="s">
        <v>30</v>
      </c>
      <c r="AX207" s="13" t="s">
        <v>68</v>
      </c>
      <c r="AY207" s="212" t="s">
        <v>135</v>
      </c>
    </row>
    <row r="208" spans="1:65" s="13" customFormat="1" ht="11.25">
      <c r="B208" s="201"/>
      <c r="C208" s="202"/>
      <c r="D208" s="203" t="s">
        <v>144</v>
      </c>
      <c r="E208" s="204" t="s">
        <v>19</v>
      </c>
      <c r="F208" s="205" t="s">
        <v>234</v>
      </c>
      <c r="G208" s="202"/>
      <c r="H208" s="206">
        <v>-3.6749999999999998</v>
      </c>
      <c r="I208" s="207"/>
      <c r="J208" s="202"/>
      <c r="K208" s="202"/>
      <c r="L208" s="208"/>
      <c r="M208" s="209"/>
      <c r="N208" s="210"/>
      <c r="O208" s="210"/>
      <c r="P208" s="210"/>
      <c r="Q208" s="210"/>
      <c r="R208" s="210"/>
      <c r="S208" s="210"/>
      <c r="T208" s="211"/>
      <c r="AT208" s="212" t="s">
        <v>144</v>
      </c>
      <c r="AU208" s="212" t="s">
        <v>78</v>
      </c>
      <c r="AV208" s="13" t="s">
        <v>78</v>
      </c>
      <c r="AW208" s="13" t="s">
        <v>30</v>
      </c>
      <c r="AX208" s="13" t="s">
        <v>68</v>
      </c>
      <c r="AY208" s="212" t="s">
        <v>135</v>
      </c>
    </row>
    <row r="209" spans="1:65" s="15" customFormat="1" ht="11.25">
      <c r="B209" s="234"/>
      <c r="C209" s="235"/>
      <c r="D209" s="203" t="s">
        <v>144</v>
      </c>
      <c r="E209" s="236" t="s">
        <v>19</v>
      </c>
      <c r="F209" s="237" t="s">
        <v>235</v>
      </c>
      <c r="G209" s="235"/>
      <c r="H209" s="236" t="s">
        <v>19</v>
      </c>
      <c r="I209" s="238"/>
      <c r="J209" s="235"/>
      <c r="K209" s="235"/>
      <c r="L209" s="239"/>
      <c r="M209" s="240"/>
      <c r="N209" s="241"/>
      <c r="O209" s="241"/>
      <c r="P209" s="241"/>
      <c r="Q209" s="241"/>
      <c r="R209" s="241"/>
      <c r="S209" s="241"/>
      <c r="T209" s="242"/>
      <c r="AT209" s="243" t="s">
        <v>144</v>
      </c>
      <c r="AU209" s="243" t="s">
        <v>78</v>
      </c>
      <c r="AV209" s="15" t="s">
        <v>76</v>
      </c>
      <c r="AW209" s="15" t="s">
        <v>30</v>
      </c>
      <c r="AX209" s="15" t="s">
        <v>68</v>
      </c>
      <c r="AY209" s="243" t="s">
        <v>135</v>
      </c>
    </row>
    <row r="210" spans="1:65" s="13" customFormat="1" ht="11.25">
      <c r="B210" s="201"/>
      <c r="C210" s="202"/>
      <c r="D210" s="203" t="s">
        <v>144</v>
      </c>
      <c r="E210" s="204" t="s">
        <v>19</v>
      </c>
      <c r="F210" s="205" t="s">
        <v>236</v>
      </c>
      <c r="G210" s="202"/>
      <c r="H210" s="206">
        <v>56.7</v>
      </c>
      <c r="I210" s="207"/>
      <c r="J210" s="202"/>
      <c r="K210" s="202"/>
      <c r="L210" s="208"/>
      <c r="M210" s="209"/>
      <c r="N210" s="210"/>
      <c r="O210" s="210"/>
      <c r="P210" s="210"/>
      <c r="Q210" s="210"/>
      <c r="R210" s="210"/>
      <c r="S210" s="210"/>
      <c r="T210" s="211"/>
      <c r="AT210" s="212" t="s">
        <v>144</v>
      </c>
      <c r="AU210" s="212" t="s">
        <v>78</v>
      </c>
      <c r="AV210" s="13" t="s">
        <v>78</v>
      </c>
      <c r="AW210" s="13" t="s">
        <v>30</v>
      </c>
      <c r="AX210" s="13" t="s">
        <v>68</v>
      </c>
      <c r="AY210" s="212" t="s">
        <v>135</v>
      </c>
    </row>
    <row r="211" spans="1:65" s="13" customFormat="1" ht="11.25">
      <c r="B211" s="201"/>
      <c r="C211" s="202"/>
      <c r="D211" s="203" t="s">
        <v>144</v>
      </c>
      <c r="E211" s="204" t="s">
        <v>19</v>
      </c>
      <c r="F211" s="205" t="s">
        <v>237</v>
      </c>
      <c r="G211" s="202"/>
      <c r="H211" s="206">
        <v>-5.6</v>
      </c>
      <c r="I211" s="207"/>
      <c r="J211" s="202"/>
      <c r="K211" s="202"/>
      <c r="L211" s="208"/>
      <c r="M211" s="209"/>
      <c r="N211" s="210"/>
      <c r="O211" s="210"/>
      <c r="P211" s="210"/>
      <c r="Q211" s="210"/>
      <c r="R211" s="210"/>
      <c r="S211" s="210"/>
      <c r="T211" s="211"/>
      <c r="AT211" s="212" t="s">
        <v>144</v>
      </c>
      <c r="AU211" s="212" t="s">
        <v>78</v>
      </c>
      <c r="AV211" s="13" t="s">
        <v>78</v>
      </c>
      <c r="AW211" s="13" t="s">
        <v>30</v>
      </c>
      <c r="AX211" s="13" t="s">
        <v>68</v>
      </c>
      <c r="AY211" s="212" t="s">
        <v>135</v>
      </c>
    </row>
    <row r="212" spans="1:65" s="13" customFormat="1" ht="11.25">
      <c r="B212" s="201"/>
      <c r="C212" s="202"/>
      <c r="D212" s="203" t="s">
        <v>144</v>
      </c>
      <c r="E212" s="204" t="s">
        <v>19</v>
      </c>
      <c r="F212" s="205" t="s">
        <v>238</v>
      </c>
      <c r="G212" s="202"/>
      <c r="H212" s="206">
        <v>-0.81</v>
      </c>
      <c r="I212" s="207"/>
      <c r="J212" s="202"/>
      <c r="K212" s="202"/>
      <c r="L212" s="208"/>
      <c r="M212" s="209"/>
      <c r="N212" s="210"/>
      <c r="O212" s="210"/>
      <c r="P212" s="210"/>
      <c r="Q212" s="210"/>
      <c r="R212" s="210"/>
      <c r="S212" s="210"/>
      <c r="T212" s="211"/>
      <c r="AT212" s="212" t="s">
        <v>144</v>
      </c>
      <c r="AU212" s="212" t="s">
        <v>78</v>
      </c>
      <c r="AV212" s="13" t="s">
        <v>78</v>
      </c>
      <c r="AW212" s="13" t="s">
        <v>30</v>
      </c>
      <c r="AX212" s="13" t="s">
        <v>68</v>
      </c>
      <c r="AY212" s="212" t="s">
        <v>135</v>
      </c>
    </row>
    <row r="213" spans="1:65" s="15" customFormat="1" ht="11.25">
      <c r="B213" s="234"/>
      <c r="C213" s="235"/>
      <c r="D213" s="203" t="s">
        <v>144</v>
      </c>
      <c r="E213" s="236" t="s">
        <v>19</v>
      </c>
      <c r="F213" s="237" t="s">
        <v>239</v>
      </c>
      <c r="G213" s="235"/>
      <c r="H213" s="236" t="s">
        <v>19</v>
      </c>
      <c r="I213" s="238"/>
      <c r="J213" s="235"/>
      <c r="K213" s="235"/>
      <c r="L213" s="239"/>
      <c r="M213" s="240"/>
      <c r="N213" s="241"/>
      <c r="O213" s="241"/>
      <c r="P213" s="241"/>
      <c r="Q213" s="241"/>
      <c r="R213" s="241"/>
      <c r="S213" s="241"/>
      <c r="T213" s="242"/>
      <c r="AT213" s="243" t="s">
        <v>144</v>
      </c>
      <c r="AU213" s="243" t="s">
        <v>78</v>
      </c>
      <c r="AV213" s="15" t="s">
        <v>76</v>
      </c>
      <c r="AW213" s="15" t="s">
        <v>30</v>
      </c>
      <c r="AX213" s="15" t="s">
        <v>68</v>
      </c>
      <c r="AY213" s="243" t="s">
        <v>135</v>
      </c>
    </row>
    <row r="214" spans="1:65" s="13" customFormat="1" ht="11.25">
      <c r="B214" s="201"/>
      <c r="C214" s="202"/>
      <c r="D214" s="203" t="s">
        <v>144</v>
      </c>
      <c r="E214" s="204" t="s">
        <v>19</v>
      </c>
      <c r="F214" s="205" t="s">
        <v>228</v>
      </c>
      <c r="G214" s="202"/>
      <c r="H214" s="206">
        <v>97.44</v>
      </c>
      <c r="I214" s="207"/>
      <c r="J214" s="202"/>
      <c r="K214" s="202"/>
      <c r="L214" s="208"/>
      <c r="M214" s="209"/>
      <c r="N214" s="210"/>
      <c r="O214" s="210"/>
      <c r="P214" s="210"/>
      <c r="Q214" s="210"/>
      <c r="R214" s="210"/>
      <c r="S214" s="210"/>
      <c r="T214" s="211"/>
      <c r="AT214" s="212" t="s">
        <v>144</v>
      </c>
      <c r="AU214" s="212" t="s">
        <v>78</v>
      </c>
      <c r="AV214" s="13" t="s">
        <v>78</v>
      </c>
      <c r="AW214" s="13" t="s">
        <v>30</v>
      </c>
      <c r="AX214" s="13" t="s">
        <v>68</v>
      </c>
      <c r="AY214" s="212" t="s">
        <v>135</v>
      </c>
    </row>
    <row r="215" spans="1:65" s="13" customFormat="1" ht="11.25">
      <c r="B215" s="201"/>
      <c r="C215" s="202"/>
      <c r="D215" s="203" t="s">
        <v>144</v>
      </c>
      <c r="E215" s="204" t="s">
        <v>19</v>
      </c>
      <c r="F215" s="205" t="s">
        <v>240</v>
      </c>
      <c r="G215" s="202"/>
      <c r="H215" s="206">
        <v>-17.399999999999999</v>
      </c>
      <c r="I215" s="207"/>
      <c r="J215" s="202"/>
      <c r="K215" s="202"/>
      <c r="L215" s="208"/>
      <c r="M215" s="209"/>
      <c r="N215" s="210"/>
      <c r="O215" s="210"/>
      <c r="P215" s="210"/>
      <c r="Q215" s="210"/>
      <c r="R215" s="210"/>
      <c r="S215" s="210"/>
      <c r="T215" s="211"/>
      <c r="AT215" s="212" t="s">
        <v>144</v>
      </c>
      <c r="AU215" s="212" t="s">
        <v>78</v>
      </c>
      <c r="AV215" s="13" t="s">
        <v>78</v>
      </c>
      <c r="AW215" s="13" t="s">
        <v>30</v>
      </c>
      <c r="AX215" s="13" t="s">
        <v>68</v>
      </c>
      <c r="AY215" s="212" t="s">
        <v>135</v>
      </c>
    </row>
    <row r="216" spans="1:65" s="13" customFormat="1" ht="11.25">
      <c r="B216" s="201"/>
      <c r="C216" s="202"/>
      <c r="D216" s="203" t="s">
        <v>144</v>
      </c>
      <c r="E216" s="204" t="s">
        <v>19</v>
      </c>
      <c r="F216" s="205" t="s">
        <v>241</v>
      </c>
      <c r="G216" s="202"/>
      <c r="H216" s="206">
        <v>-5.04</v>
      </c>
      <c r="I216" s="207"/>
      <c r="J216" s="202"/>
      <c r="K216" s="202"/>
      <c r="L216" s="208"/>
      <c r="M216" s="209"/>
      <c r="N216" s="210"/>
      <c r="O216" s="210"/>
      <c r="P216" s="210"/>
      <c r="Q216" s="210"/>
      <c r="R216" s="210"/>
      <c r="S216" s="210"/>
      <c r="T216" s="211"/>
      <c r="AT216" s="212" t="s">
        <v>144</v>
      </c>
      <c r="AU216" s="212" t="s">
        <v>78</v>
      </c>
      <c r="AV216" s="13" t="s">
        <v>78</v>
      </c>
      <c r="AW216" s="13" t="s">
        <v>30</v>
      </c>
      <c r="AX216" s="13" t="s">
        <v>68</v>
      </c>
      <c r="AY216" s="212" t="s">
        <v>135</v>
      </c>
    </row>
    <row r="217" spans="1:65" s="15" customFormat="1" ht="11.25">
      <c r="B217" s="234"/>
      <c r="C217" s="235"/>
      <c r="D217" s="203" t="s">
        <v>144</v>
      </c>
      <c r="E217" s="236" t="s">
        <v>19</v>
      </c>
      <c r="F217" s="237" t="s">
        <v>242</v>
      </c>
      <c r="G217" s="235"/>
      <c r="H217" s="236" t="s">
        <v>19</v>
      </c>
      <c r="I217" s="238"/>
      <c r="J217" s="235"/>
      <c r="K217" s="235"/>
      <c r="L217" s="239"/>
      <c r="M217" s="240"/>
      <c r="N217" s="241"/>
      <c r="O217" s="241"/>
      <c r="P217" s="241"/>
      <c r="Q217" s="241"/>
      <c r="R217" s="241"/>
      <c r="S217" s="241"/>
      <c r="T217" s="242"/>
      <c r="AT217" s="243" t="s">
        <v>144</v>
      </c>
      <c r="AU217" s="243" t="s">
        <v>78</v>
      </c>
      <c r="AV217" s="15" t="s">
        <v>76</v>
      </c>
      <c r="AW217" s="15" t="s">
        <v>30</v>
      </c>
      <c r="AX217" s="15" t="s">
        <v>68</v>
      </c>
      <c r="AY217" s="243" t="s">
        <v>135</v>
      </c>
    </row>
    <row r="218" spans="1:65" s="13" customFormat="1" ht="11.25">
      <c r="B218" s="201"/>
      <c r="C218" s="202"/>
      <c r="D218" s="203" t="s">
        <v>144</v>
      </c>
      <c r="E218" s="204" t="s">
        <v>19</v>
      </c>
      <c r="F218" s="205" t="s">
        <v>236</v>
      </c>
      <c r="G218" s="202"/>
      <c r="H218" s="206">
        <v>56.7</v>
      </c>
      <c r="I218" s="207"/>
      <c r="J218" s="202"/>
      <c r="K218" s="202"/>
      <c r="L218" s="208"/>
      <c r="M218" s="209"/>
      <c r="N218" s="210"/>
      <c r="O218" s="210"/>
      <c r="P218" s="210"/>
      <c r="Q218" s="210"/>
      <c r="R218" s="210"/>
      <c r="S218" s="210"/>
      <c r="T218" s="211"/>
      <c r="AT218" s="212" t="s">
        <v>144</v>
      </c>
      <c r="AU218" s="212" t="s">
        <v>78</v>
      </c>
      <c r="AV218" s="13" t="s">
        <v>78</v>
      </c>
      <c r="AW218" s="13" t="s">
        <v>30</v>
      </c>
      <c r="AX218" s="13" t="s">
        <v>68</v>
      </c>
      <c r="AY218" s="212" t="s">
        <v>135</v>
      </c>
    </row>
    <row r="219" spans="1:65" s="13" customFormat="1" ht="11.25">
      <c r="B219" s="201"/>
      <c r="C219" s="202"/>
      <c r="D219" s="203" t="s">
        <v>144</v>
      </c>
      <c r="E219" s="204" t="s">
        <v>19</v>
      </c>
      <c r="F219" s="205" t="s">
        <v>231</v>
      </c>
      <c r="G219" s="202"/>
      <c r="H219" s="206">
        <v>-4.2</v>
      </c>
      <c r="I219" s="207"/>
      <c r="J219" s="202"/>
      <c r="K219" s="202"/>
      <c r="L219" s="208"/>
      <c r="M219" s="209"/>
      <c r="N219" s="210"/>
      <c r="O219" s="210"/>
      <c r="P219" s="210"/>
      <c r="Q219" s="210"/>
      <c r="R219" s="210"/>
      <c r="S219" s="210"/>
      <c r="T219" s="211"/>
      <c r="AT219" s="212" t="s">
        <v>144</v>
      </c>
      <c r="AU219" s="212" t="s">
        <v>78</v>
      </c>
      <c r="AV219" s="13" t="s">
        <v>78</v>
      </c>
      <c r="AW219" s="13" t="s">
        <v>30</v>
      </c>
      <c r="AX219" s="13" t="s">
        <v>68</v>
      </c>
      <c r="AY219" s="212" t="s">
        <v>135</v>
      </c>
    </row>
    <row r="220" spans="1:65" s="13" customFormat="1" ht="11.25">
      <c r="B220" s="201"/>
      <c r="C220" s="202"/>
      <c r="D220" s="203" t="s">
        <v>144</v>
      </c>
      <c r="E220" s="204" t="s">
        <v>19</v>
      </c>
      <c r="F220" s="205" t="s">
        <v>243</v>
      </c>
      <c r="G220" s="202"/>
      <c r="H220" s="206">
        <v>-2.1749999999999998</v>
      </c>
      <c r="I220" s="207"/>
      <c r="J220" s="202"/>
      <c r="K220" s="202"/>
      <c r="L220" s="208"/>
      <c r="M220" s="209"/>
      <c r="N220" s="210"/>
      <c r="O220" s="210"/>
      <c r="P220" s="210"/>
      <c r="Q220" s="210"/>
      <c r="R220" s="210"/>
      <c r="S220" s="210"/>
      <c r="T220" s="211"/>
      <c r="AT220" s="212" t="s">
        <v>144</v>
      </c>
      <c r="AU220" s="212" t="s">
        <v>78</v>
      </c>
      <c r="AV220" s="13" t="s">
        <v>78</v>
      </c>
      <c r="AW220" s="13" t="s">
        <v>30</v>
      </c>
      <c r="AX220" s="13" t="s">
        <v>68</v>
      </c>
      <c r="AY220" s="212" t="s">
        <v>135</v>
      </c>
    </row>
    <row r="221" spans="1:65" s="13" customFormat="1" ht="11.25">
      <c r="B221" s="201"/>
      <c r="C221" s="202"/>
      <c r="D221" s="203" t="s">
        <v>144</v>
      </c>
      <c r="E221" s="204" t="s">
        <v>19</v>
      </c>
      <c r="F221" s="205" t="s">
        <v>244</v>
      </c>
      <c r="G221" s="202"/>
      <c r="H221" s="206">
        <v>-4.76</v>
      </c>
      <c r="I221" s="207"/>
      <c r="J221" s="202"/>
      <c r="K221" s="202"/>
      <c r="L221" s="208"/>
      <c r="M221" s="209"/>
      <c r="N221" s="210"/>
      <c r="O221" s="210"/>
      <c r="P221" s="210"/>
      <c r="Q221" s="210"/>
      <c r="R221" s="210"/>
      <c r="S221" s="210"/>
      <c r="T221" s="211"/>
      <c r="AT221" s="212" t="s">
        <v>144</v>
      </c>
      <c r="AU221" s="212" t="s">
        <v>78</v>
      </c>
      <c r="AV221" s="13" t="s">
        <v>78</v>
      </c>
      <c r="AW221" s="13" t="s">
        <v>30</v>
      </c>
      <c r="AX221" s="13" t="s">
        <v>68</v>
      </c>
      <c r="AY221" s="212" t="s">
        <v>135</v>
      </c>
    </row>
    <row r="222" spans="1:65" s="14" customFormat="1" ht="11.25">
      <c r="B222" s="213"/>
      <c r="C222" s="214"/>
      <c r="D222" s="203" t="s">
        <v>144</v>
      </c>
      <c r="E222" s="215" t="s">
        <v>19</v>
      </c>
      <c r="F222" s="216" t="s">
        <v>147</v>
      </c>
      <c r="G222" s="214"/>
      <c r="H222" s="217">
        <v>235.86</v>
      </c>
      <c r="I222" s="218"/>
      <c r="J222" s="214"/>
      <c r="K222" s="214"/>
      <c r="L222" s="219"/>
      <c r="M222" s="220"/>
      <c r="N222" s="221"/>
      <c r="O222" s="221"/>
      <c r="P222" s="221"/>
      <c r="Q222" s="221"/>
      <c r="R222" s="221"/>
      <c r="S222" s="221"/>
      <c r="T222" s="222"/>
      <c r="AT222" s="223" t="s">
        <v>144</v>
      </c>
      <c r="AU222" s="223" t="s">
        <v>78</v>
      </c>
      <c r="AV222" s="14" t="s">
        <v>142</v>
      </c>
      <c r="AW222" s="14" t="s">
        <v>30</v>
      </c>
      <c r="AX222" s="14" t="s">
        <v>76</v>
      </c>
      <c r="AY222" s="223" t="s">
        <v>135</v>
      </c>
    </row>
    <row r="223" spans="1:65" s="2" customFormat="1" ht="36" customHeight="1">
      <c r="A223" s="35"/>
      <c r="B223" s="36"/>
      <c r="C223" s="188" t="s">
        <v>253</v>
      </c>
      <c r="D223" s="188" t="s">
        <v>137</v>
      </c>
      <c r="E223" s="189" t="s">
        <v>254</v>
      </c>
      <c r="F223" s="190" t="s">
        <v>255</v>
      </c>
      <c r="G223" s="191" t="s">
        <v>162</v>
      </c>
      <c r="H223" s="192">
        <v>235.86</v>
      </c>
      <c r="I223" s="193"/>
      <c r="J223" s="194">
        <f>ROUND(I223*H223,2)</f>
        <v>0</v>
      </c>
      <c r="K223" s="190" t="s">
        <v>141</v>
      </c>
      <c r="L223" s="40"/>
      <c r="M223" s="195" t="s">
        <v>19</v>
      </c>
      <c r="N223" s="196" t="s">
        <v>39</v>
      </c>
      <c r="O223" s="65"/>
      <c r="P223" s="197">
        <f>O223*H223</f>
        <v>0</v>
      </c>
      <c r="Q223" s="197">
        <v>4.3839999999999999E-3</v>
      </c>
      <c r="R223" s="197">
        <f>Q223*H223</f>
        <v>1.03401024</v>
      </c>
      <c r="S223" s="197">
        <v>0</v>
      </c>
      <c r="T223" s="198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142</v>
      </c>
      <c r="AT223" s="199" t="s">
        <v>137</v>
      </c>
      <c r="AU223" s="199" t="s">
        <v>78</v>
      </c>
      <c r="AY223" s="18" t="s">
        <v>135</v>
      </c>
      <c r="BE223" s="200">
        <f>IF(N223="základní",J223,0)</f>
        <v>0</v>
      </c>
      <c r="BF223" s="200">
        <f>IF(N223="snížená",J223,0)</f>
        <v>0</v>
      </c>
      <c r="BG223" s="200">
        <f>IF(N223="zákl. přenesená",J223,0)</f>
        <v>0</v>
      </c>
      <c r="BH223" s="200">
        <f>IF(N223="sníž. přenesená",J223,0)</f>
        <v>0</v>
      </c>
      <c r="BI223" s="200">
        <f>IF(N223="nulová",J223,0)</f>
        <v>0</v>
      </c>
      <c r="BJ223" s="18" t="s">
        <v>76</v>
      </c>
      <c r="BK223" s="200">
        <f>ROUND(I223*H223,2)</f>
        <v>0</v>
      </c>
      <c r="BL223" s="18" t="s">
        <v>142</v>
      </c>
      <c r="BM223" s="199" t="s">
        <v>256</v>
      </c>
    </row>
    <row r="224" spans="1:65" s="15" customFormat="1" ht="11.25">
      <c r="B224" s="234"/>
      <c r="C224" s="235"/>
      <c r="D224" s="203" t="s">
        <v>144</v>
      </c>
      <c r="E224" s="236" t="s">
        <v>19</v>
      </c>
      <c r="F224" s="237" t="s">
        <v>227</v>
      </c>
      <c r="G224" s="235"/>
      <c r="H224" s="236" t="s">
        <v>19</v>
      </c>
      <c r="I224" s="238"/>
      <c r="J224" s="235"/>
      <c r="K224" s="235"/>
      <c r="L224" s="239"/>
      <c r="M224" s="240"/>
      <c r="N224" s="241"/>
      <c r="O224" s="241"/>
      <c r="P224" s="241"/>
      <c r="Q224" s="241"/>
      <c r="R224" s="241"/>
      <c r="S224" s="241"/>
      <c r="T224" s="242"/>
      <c r="AT224" s="243" t="s">
        <v>144</v>
      </c>
      <c r="AU224" s="243" t="s">
        <v>78</v>
      </c>
      <c r="AV224" s="15" t="s">
        <v>76</v>
      </c>
      <c r="AW224" s="15" t="s">
        <v>30</v>
      </c>
      <c r="AX224" s="15" t="s">
        <v>68</v>
      </c>
      <c r="AY224" s="243" t="s">
        <v>135</v>
      </c>
    </row>
    <row r="225" spans="2:51" s="13" customFormat="1" ht="11.25">
      <c r="B225" s="201"/>
      <c r="C225" s="202"/>
      <c r="D225" s="203" t="s">
        <v>144</v>
      </c>
      <c r="E225" s="204" t="s">
        <v>19</v>
      </c>
      <c r="F225" s="205" t="s">
        <v>228</v>
      </c>
      <c r="G225" s="202"/>
      <c r="H225" s="206">
        <v>97.44</v>
      </c>
      <c r="I225" s="207"/>
      <c r="J225" s="202"/>
      <c r="K225" s="202"/>
      <c r="L225" s="208"/>
      <c r="M225" s="209"/>
      <c r="N225" s="210"/>
      <c r="O225" s="210"/>
      <c r="P225" s="210"/>
      <c r="Q225" s="210"/>
      <c r="R225" s="210"/>
      <c r="S225" s="210"/>
      <c r="T225" s="211"/>
      <c r="AT225" s="212" t="s">
        <v>144</v>
      </c>
      <c r="AU225" s="212" t="s">
        <v>78</v>
      </c>
      <c r="AV225" s="13" t="s">
        <v>78</v>
      </c>
      <c r="AW225" s="13" t="s">
        <v>30</v>
      </c>
      <c r="AX225" s="13" t="s">
        <v>68</v>
      </c>
      <c r="AY225" s="212" t="s">
        <v>135</v>
      </c>
    </row>
    <row r="226" spans="2:51" s="13" customFormat="1" ht="11.25">
      <c r="B226" s="201"/>
      <c r="C226" s="202"/>
      <c r="D226" s="203" t="s">
        <v>144</v>
      </c>
      <c r="E226" s="204" t="s">
        <v>19</v>
      </c>
      <c r="F226" s="205" t="s">
        <v>229</v>
      </c>
      <c r="G226" s="202"/>
      <c r="H226" s="206">
        <v>-6.15</v>
      </c>
      <c r="I226" s="207"/>
      <c r="J226" s="202"/>
      <c r="K226" s="202"/>
      <c r="L226" s="208"/>
      <c r="M226" s="209"/>
      <c r="N226" s="210"/>
      <c r="O226" s="210"/>
      <c r="P226" s="210"/>
      <c r="Q226" s="210"/>
      <c r="R226" s="210"/>
      <c r="S226" s="210"/>
      <c r="T226" s="211"/>
      <c r="AT226" s="212" t="s">
        <v>144</v>
      </c>
      <c r="AU226" s="212" t="s">
        <v>78</v>
      </c>
      <c r="AV226" s="13" t="s">
        <v>78</v>
      </c>
      <c r="AW226" s="13" t="s">
        <v>30</v>
      </c>
      <c r="AX226" s="13" t="s">
        <v>68</v>
      </c>
      <c r="AY226" s="212" t="s">
        <v>135</v>
      </c>
    </row>
    <row r="227" spans="2:51" s="13" customFormat="1" ht="11.25">
      <c r="B227" s="201"/>
      <c r="C227" s="202"/>
      <c r="D227" s="203" t="s">
        <v>144</v>
      </c>
      <c r="E227" s="204" t="s">
        <v>19</v>
      </c>
      <c r="F227" s="205" t="s">
        <v>230</v>
      </c>
      <c r="G227" s="202"/>
      <c r="H227" s="206">
        <v>-10.875</v>
      </c>
      <c r="I227" s="207"/>
      <c r="J227" s="202"/>
      <c r="K227" s="202"/>
      <c r="L227" s="208"/>
      <c r="M227" s="209"/>
      <c r="N227" s="210"/>
      <c r="O227" s="210"/>
      <c r="P227" s="210"/>
      <c r="Q227" s="210"/>
      <c r="R227" s="210"/>
      <c r="S227" s="210"/>
      <c r="T227" s="211"/>
      <c r="AT227" s="212" t="s">
        <v>144</v>
      </c>
      <c r="AU227" s="212" t="s">
        <v>78</v>
      </c>
      <c r="AV227" s="13" t="s">
        <v>78</v>
      </c>
      <c r="AW227" s="13" t="s">
        <v>30</v>
      </c>
      <c r="AX227" s="13" t="s">
        <v>68</v>
      </c>
      <c r="AY227" s="212" t="s">
        <v>135</v>
      </c>
    </row>
    <row r="228" spans="2:51" s="13" customFormat="1" ht="11.25">
      <c r="B228" s="201"/>
      <c r="C228" s="202"/>
      <c r="D228" s="203" t="s">
        <v>144</v>
      </c>
      <c r="E228" s="204" t="s">
        <v>19</v>
      </c>
      <c r="F228" s="205" t="s">
        <v>231</v>
      </c>
      <c r="G228" s="202"/>
      <c r="H228" s="206">
        <v>-4.2</v>
      </c>
      <c r="I228" s="207"/>
      <c r="J228" s="202"/>
      <c r="K228" s="202"/>
      <c r="L228" s="208"/>
      <c r="M228" s="209"/>
      <c r="N228" s="210"/>
      <c r="O228" s="210"/>
      <c r="P228" s="210"/>
      <c r="Q228" s="210"/>
      <c r="R228" s="210"/>
      <c r="S228" s="210"/>
      <c r="T228" s="211"/>
      <c r="AT228" s="212" t="s">
        <v>144</v>
      </c>
      <c r="AU228" s="212" t="s">
        <v>78</v>
      </c>
      <c r="AV228" s="13" t="s">
        <v>78</v>
      </c>
      <c r="AW228" s="13" t="s">
        <v>30</v>
      </c>
      <c r="AX228" s="13" t="s">
        <v>68</v>
      </c>
      <c r="AY228" s="212" t="s">
        <v>135</v>
      </c>
    </row>
    <row r="229" spans="2:51" s="13" customFormat="1" ht="11.25">
      <c r="B229" s="201"/>
      <c r="C229" s="202"/>
      <c r="D229" s="203" t="s">
        <v>144</v>
      </c>
      <c r="E229" s="204" t="s">
        <v>19</v>
      </c>
      <c r="F229" s="205" t="s">
        <v>232</v>
      </c>
      <c r="G229" s="202"/>
      <c r="H229" s="206">
        <v>-5.81</v>
      </c>
      <c r="I229" s="207"/>
      <c r="J229" s="202"/>
      <c r="K229" s="202"/>
      <c r="L229" s="208"/>
      <c r="M229" s="209"/>
      <c r="N229" s="210"/>
      <c r="O229" s="210"/>
      <c r="P229" s="210"/>
      <c r="Q229" s="210"/>
      <c r="R229" s="210"/>
      <c r="S229" s="210"/>
      <c r="T229" s="211"/>
      <c r="AT229" s="212" t="s">
        <v>144</v>
      </c>
      <c r="AU229" s="212" t="s">
        <v>78</v>
      </c>
      <c r="AV229" s="13" t="s">
        <v>78</v>
      </c>
      <c r="AW229" s="13" t="s">
        <v>30</v>
      </c>
      <c r="AX229" s="13" t="s">
        <v>68</v>
      </c>
      <c r="AY229" s="212" t="s">
        <v>135</v>
      </c>
    </row>
    <row r="230" spans="2:51" s="13" customFormat="1" ht="11.25">
      <c r="B230" s="201"/>
      <c r="C230" s="202"/>
      <c r="D230" s="203" t="s">
        <v>144</v>
      </c>
      <c r="E230" s="204" t="s">
        <v>19</v>
      </c>
      <c r="F230" s="205" t="s">
        <v>233</v>
      </c>
      <c r="G230" s="202"/>
      <c r="H230" s="206">
        <v>-1.7250000000000001</v>
      </c>
      <c r="I230" s="207"/>
      <c r="J230" s="202"/>
      <c r="K230" s="202"/>
      <c r="L230" s="208"/>
      <c r="M230" s="209"/>
      <c r="N230" s="210"/>
      <c r="O230" s="210"/>
      <c r="P230" s="210"/>
      <c r="Q230" s="210"/>
      <c r="R230" s="210"/>
      <c r="S230" s="210"/>
      <c r="T230" s="211"/>
      <c r="AT230" s="212" t="s">
        <v>144</v>
      </c>
      <c r="AU230" s="212" t="s">
        <v>78</v>
      </c>
      <c r="AV230" s="13" t="s">
        <v>78</v>
      </c>
      <c r="AW230" s="13" t="s">
        <v>30</v>
      </c>
      <c r="AX230" s="13" t="s">
        <v>68</v>
      </c>
      <c r="AY230" s="212" t="s">
        <v>135</v>
      </c>
    </row>
    <row r="231" spans="2:51" s="13" customFormat="1" ht="11.25">
      <c r="B231" s="201"/>
      <c r="C231" s="202"/>
      <c r="D231" s="203" t="s">
        <v>144</v>
      </c>
      <c r="E231" s="204" t="s">
        <v>19</v>
      </c>
      <c r="F231" s="205" t="s">
        <v>234</v>
      </c>
      <c r="G231" s="202"/>
      <c r="H231" s="206">
        <v>-3.6749999999999998</v>
      </c>
      <c r="I231" s="207"/>
      <c r="J231" s="202"/>
      <c r="K231" s="202"/>
      <c r="L231" s="208"/>
      <c r="M231" s="209"/>
      <c r="N231" s="210"/>
      <c r="O231" s="210"/>
      <c r="P231" s="210"/>
      <c r="Q231" s="210"/>
      <c r="R231" s="210"/>
      <c r="S231" s="210"/>
      <c r="T231" s="211"/>
      <c r="AT231" s="212" t="s">
        <v>144</v>
      </c>
      <c r="AU231" s="212" t="s">
        <v>78</v>
      </c>
      <c r="AV231" s="13" t="s">
        <v>78</v>
      </c>
      <c r="AW231" s="13" t="s">
        <v>30</v>
      </c>
      <c r="AX231" s="13" t="s">
        <v>68</v>
      </c>
      <c r="AY231" s="212" t="s">
        <v>135</v>
      </c>
    </row>
    <row r="232" spans="2:51" s="15" customFormat="1" ht="11.25">
      <c r="B232" s="234"/>
      <c r="C232" s="235"/>
      <c r="D232" s="203" t="s">
        <v>144</v>
      </c>
      <c r="E232" s="236" t="s">
        <v>19</v>
      </c>
      <c r="F232" s="237" t="s">
        <v>235</v>
      </c>
      <c r="G232" s="235"/>
      <c r="H232" s="236" t="s">
        <v>19</v>
      </c>
      <c r="I232" s="238"/>
      <c r="J232" s="235"/>
      <c r="K232" s="235"/>
      <c r="L232" s="239"/>
      <c r="M232" s="240"/>
      <c r="N232" s="241"/>
      <c r="O232" s="241"/>
      <c r="P232" s="241"/>
      <c r="Q232" s="241"/>
      <c r="R232" s="241"/>
      <c r="S232" s="241"/>
      <c r="T232" s="242"/>
      <c r="AT232" s="243" t="s">
        <v>144</v>
      </c>
      <c r="AU232" s="243" t="s">
        <v>78</v>
      </c>
      <c r="AV232" s="15" t="s">
        <v>76</v>
      </c>
      <c r="AW232" s="15" t="s">
        <v>30</v>
      </c>
      <c r="AX232" s="15" t="s">
        <v>68</v>
      </c>
      <c r="AY232" s="243" t="s">
        <v>135</v>
      </c>
    </row>
    <row r="233" spans="2:51" s="13" customFormat="1" ht="11.25">
      <c r="B233" s="201"/>
      <c r="C233" s="202"/>
      <c r="D233" s="203" t="s">
        <v>144</v>
      </c>
      <c r="E233" s="204" t="s">
        <v>19</v>
      </c>
      <c r="F233" s="205" t="s">
        <v>236</v>
      </c>
      <c r="G233" s="202"/>
      <c r="H233" s="206">
        <v>56.7</v>
      </c>
      <c r="I233" s="207"/>
      <c r="J233" s="202"/>
      <c r="K233" s="202"/>
      <c r="L233" s="208"/>
      <c r="M233" s="209"/>
      <c r="N233" s="210"/>
      <c r="O233" s="210"/>
      <c r="P233" s="210"/>
      <c r="Q233" s="210"/>
      <c r="R233" s="210"/>
      <c r="S233" s="210"/>
      <c r="T233" s="211"/>
      <c r="AT233" s="212" t="s">
        <v>144</v>
      </c>
      <c r="AU233" s="212" t="s">
        <v>78</v>
      </c>
      <c r="AV233" s="13" t="s">
        <v>78</v>
      </c>
      <c r="AW233" s="13" t="s">
        <v>30</v>
      </c>
      <c r="AX233" s="13" t="s">
        <v>68</v>
      </c>
      <c r="AY233" s="212" t="s">
        <v>135</v>
      </c>
    </row>
    <row r="234" spans="2:51" s="13" customFormat="1" ht="11.25">
      <c r="B234" s="201"/>
      <c r="C234" s="202"/>
      <c r="D234" s="203" t="s">
        <v>144</v>
      </c>
      <c r="E234" s="204" t="s">
        <v>19</v>
      </c>
      <c r="F234" s="205" t="s">
        <v>237</v>
      </c>
      <c r="G234" s="202"/>
      <c r="H234" s="206">
        <v>-5.6</v>
      </c>
      <c r="I234" s="207"/>
      <c r="J234" s="202"/>
      <c r="K234" s="202"/>
      <c r="L234" s="208"/>
      <c r="M234" s="209"/>
      <c r="N234" s="210"/>
      <c r="O234" s="210"/>
      <c r="P234" s="210"/>
      <c r="Q234" s="210"/>
      <c r="R234" s="210"/>
      <c r="S234" s="210"/>
      <c r="T234" s="211"/>
      <c r="AT234" s="212" t="s">
        <v>144</v>
      </c>
      <c r="AU234" s="212" t="s">
        <v>78</v>
      </c>
      <c r="AV234" s="13" t="s">
        <v>78</v>
      </c>
      <c r="AW234" s="13" t="s">
        <v>30</v>
      </c>
      <c r="AX234" s="13" t="s">
        <v>68</v>
      </c>
      <c r="AY234" s="212" t="s">
        <v>135</v>
      </c>
    </row>
    <row r="235" spans="2:51" s="13" customFormat="1" ht="11.25">
      <c r="B235" s="201"/>
      <c r="C235" s="202"/>
      <c r="D235" s="203" t="s">
        <v>144</v>
      </c>
      <c r="E235" s="204" t="s">
        <v>19</v>
      </c>
      <c r="F235" s="205" t="s">
        <v>238</v>
      </c>
      <c r="G235" s="202"/>
      <c r="H235" s="206">
        <v>-0.81</v>
      </c>
      <c r="I235" s="207"/>
      <c r="J235" s="202"/>
      <c r="K235" s="202"/>
      <c r="L235" s="208"/>
      <c r="M235" s="209"/>
      <c r="N235" s="210"/>
      <c r="O235" s="210"/>
      <c r="P235" s="210"/>
      <c r="Q235" s="210"/>
      <c r="R235" s="210"/>
      <c r="S235" s="210"/>
      <c r="T235" s="211"/>
      <c r="AT235" s="212" t="s">
        <v>144</v>
      </c>
      <c r="AU235" s="212" t="s">
        <v>78</v>
      </c>
      <c r="AV235" s="13" t="s">
        <v>78</v>
      </c>
      <c r="AW235" s="13" t="s">
        <v>30</v>
      </c>
      <c r="AX235" s="13" t="s">
        <v>68</v>
      </c>
      <c r="AY235" s="212" t="s">
        <v>135</v>
      </c>
    </row>
    <row r="236" spans="2:51" s="15" customFormat="1" ht="11.25">
      <c r="B236" s="234"/>
      <c r="C236" s="235"/>
      <c r="D236" s="203" t="s">
        <v>144</v>
      </c>
      <c r="E236" s="236" t="s">
        <v>19</v>
      </c>
      <c r="F236" s="237" t="s">
        <v>239</v>
      </c>
      <c r="G236" s="235"/>
      <c r="H236" s="236" t="s">
        <v>19</v>
      </c>
      <c r="I236" s="238"/>
      <c r="J236" s="235"/>
      <c r="K236" s="235"/>
      <c r="L236" s="239"/>
      <c r="M236" s="240"/>
      <c r="N236" s="241"/>
      <c r="O236" s="241"/>
      <c r="P236" s="241"/>
      <c r="Q236" s="241"/>
      <c r="R236" s="241"/>
      <c r="S236" s="241"/>
      <c r="T236" s="242"/>
      <c r="AT236" s="243" t="s">
        <v>144</v>
      </c>
      <c r="AU236" s="243" t="s">
        <v>78</v>
      </c>
      <c r="AV236" s="15" t="s">
        <v>76</v>
      </c>
      <c r="AW236" s="15" t="s">
        <v>30</v>
      </c>
      <c r="AX236" s="15" t="s">
        <v>68</v>
      </c>
      <c r="AY236" s="243" t="s">
        <v>135</v>
      </c>
    </row>
    <row r="237" spans="2:51" s="13" customFormat="1" ht="11.25">
      <c r="B237" s="201"/>
      <c r="C237" s="202"/>
      <c r="D237" s="203" t="s">
        <v>144</v>
      </c>
      <c r="E237" s="204" t="s">
        <v>19</v>
      </c>
      <c r="F237" s="205" t="s">
        <v>228</v>
      </c>
      <c r="G237" s="202"/>
      <c r="H237" s="206">
        <v>97.44</v>
      </c>
      <c r="I237" s="207"/>
      <c r="J237" s="202"/>
      <c r="K237" s="202"/>
      <c r="L237" s="208"/>
      <c r="M237" s="209"/>
      <c r="N237" s="210"/>
      <c r="O237" s="210"/>
      <c r="P237" s="210"/>
      <c r="Q237" s="210"/>
      <c r="R237" s="210"/>
      <c r="S237" s="210"/>
      <c r="T237" s="211"/>
      <c r="AT237" s="212" t="s">
        <v>144</v>
      </c>
      <c r="AU237" s="212" t="s">
        <v>78</v>
      </c>
      <c r="AV237" s="13" t="s">
        <v>78</v>
      </c>
      <c r="AW237" s="13" t="s">
        <v>30</v>
      </c>
      <c r="AX237" s="13" t="s">
        <v>68</v>
      </c>
      <c r="AY237" s="212" t="s">
        <v>135</v>
      </c>
    </row>
    <row r="238" spans="2:51" s="13" customFormat="1" ht="11.25">
      <c r="B238" s="201"/>
      <c r="C238" s="202"/>
      <c r="D238" s="203" t="s">
        <v>144</v>
      </c>
      <c r="E238" s="204" t="s">
        <v>19</v>
      </c>
      <c r="F238" s="205" t="s">
        <v>240</v>
      </c>
      <c r="G238" s="202"/>
      <c r="H238" s="206">
        <v>-17.399999999999999</v>
      </c>
      <c r="I238" s="207"/>
      <c r="J238" s="202"/>
      <c r="K238" s="202"/>
      <c r="L238" s="208"/>
      <c r="M238" s="209"/>
      <c r="N238" s="210"/>
      <c r="O238" s="210"/>
      <c r="P238" s="210"/>
      <c r="Q238" s="210"/>
      <c r="R238" s="210"/>
      <c r="S238" s="210"/>
      <c r="T238" s="211"/>
      <c r="AT238" s="212" t="s">
        <v>144</v>
      </c>
      <c r="AU238" s="212" t="s">
        <v>78</v>
      </c>
      <c r="AV238" s="13" t="s">
        <v>78</v>
      </c>
      <c r="AW238" s="13" t="s">
        <v>30</v>
      </c>
      <c r="AX238" s="13" t="s">
        <v>68</v>
      </c>
      <c r="AY238" s="212" t="s">
        <v>135</v>
      </c>
    </row>
    <row r="239" spans="2:51" s="13" customFormat="1" ht="11.25">
      <c r="B239" s="201"/>
      <c r="C239" s="202"/>
      <c r="D239" s="203" t="s">
        <v>144</v>
      </c>
      <c r="E239" s="204" t="s">
        <v>19</v>
      </c>
      <c r="F239" s="205" t="s">
        <v>241</v>
      </c>
      <c r="G239" s="202"/>
      <c r="H239" s="206">
        <v>-5.04</v>
      </c>
      <c r="I239" s="207"/>
      <c r="J239" s="202"/>
      <c r="K239" s="202"/>
      <c r="L239" s="208"/>
      <c r="M239" s="209"/>
      <c r="N239" s="210"/>
      <c r="O239" s="210"/>
      <c r="P239" s="210"/>
      <c r="Q239" s="210"/>
      <c r="R239" s="210"/>
      <c r="S239" s="210"/>
      <c r="T239" s="211"/>
      <c r="AT239" s="212" t="s">
        <v>144</v>
      </c>
      <c r="AU239" s="212" t="s">
        <v>78</v>
      </c>
      <c r="AV239" s="13" t="s">
        <v>78</v>
      </c>
      <c r="AW239" s="13" t="s">
        <v>30</v>
      </c>
      <c r="AX239" s="13" t="s">
        <v>68</v>
      </c>
      <c r="AY239" s="212" t="s">
        <v>135</v>
      </c>
    </row>
    <row r="240" spans="2:51" s="15" customFormat="1" ht="11.25">
      <c r="B240" s="234"/>
      <c r="C240" s="235"/>
      <c r="D240" s="203" t="s">
        <v>144</v>
      </c>
      <c r="E240" s="236" t="s">
        <v>19</v>
      </c>
      <c r="F240" s="237" t="s">
        <v>242</v>
      </c>
      <c r="G240" s="235"/>
      <c r="H240" s="236" t="s">
        <v>19</v>
      </c>
      <c r="I240" s="238"/>
      <c r="J240" s="235"/>
      <c r="K240" s="235"/>
      <c r="L240" s="239"/>
      <c r="M240" s="240"/>
      <c r="N240" s="241"/>
      <c r="O240" s="241"/>
      <c r="P240" s="241"/>
      <c r="Q240" s="241"/>
      <c r="R240" s="241"/>
      <c r="S240" s="241"/>
      <c r="T240" s="242"/>
      <c r="AT240" s="243" t="s">
        <v>144</v>
      </c>
      <c r="AU240" s="243" t="s">
        <v>78</v>
      </c>
      <c r="AV240" s="15" t="s">
        <v>76</v>
      </c>
      <c r="AW240" s="15" t="s">
        <v>30</v>
      </c>
      <c r="AX240" s="15" t="s">
        <v>68</v>
      </c>
      <c r="AY240" s="243" t="s">
        <v>135</v>
      </c>
    </row>
    <row r="241" spans="1:65" s="13" customFormat="1" ht="11.25">
      <c r="B241" s="201"/>
      <c r="C241" s="202"/>
      <c r="D241" s="203" t="s">
        <v>144</v>
      </c>
      <c r="E241" s="204" t="s">
        <v>19</v>
      </c>
      <c r="F241" s="205" t="s">
        <v>236</v>
      </c>
      <c r="G241" s="202"/>
      <c r="H241" s="206">
        <v>56.7</v>
      </c>
      <c r="I241" s="207"/>
      <c r="J241" s="202"/>
      <c r="K241" s="202"/>
      <c r="L241" s="208"/>
      <c r="M241" s="209"/>
      <c r="N241" s="210"/>
      <c r="O241" s="210"/>
      <c r="P241" s="210"/>
      <c r="Q241" s="210"/>
      <c r="R241" s="210"/>
      <c r="S241" s="210"/>
      <c r="T241" s="211"/>
      <c r="AT241" s="212" t="s">
        <v>144</v>
      </c>
      <c r="AU241" s="212" t="s">
        <v>78</v>
      </c>
      <c r="AV241" s="13" t="s">
        <v>78</v>
      </c>
      <c r="AW241" s="13" t="s">
        <v>30</v>
      </c>
      <c r="AX241" s="13" t="s">
        <v>68</v>
      </c>
      <c r="AY241" s="212" t="s">
        <v>135</v>
      </c>
    </row>
    <row r="242" spans="1:65" s="13" customFormat="1" ht="11.25">
      <c r="B242" s="201"/>
      <c r="C242" s="202"/>
      <c r="D242" s="203" t="s">
        <v>144</v>
      </c>
      <c r="E242" s="204" t="s">
        <v>19</v>
      </c>
      <c r="F242" s="205" t="s">
        <v>231</v>
      </c>
      <c r="G242" s="202"/>
      <c r="H242" s="206">
        <v>-4.2</v>
      </c>
      <c r="I242" s="207"/>
      <c r="J242" s="202"/>
      <c r="K242" s="202"/>
      <c r="L242" s="208"/>
      <c r="M242" s="209"/>
      <c r="N242" s="210"/>
      <c r="O242" s="210"/>
      <c r="P242" s="210"/>
      <c r="Q242" s="210"/>
      <c r="R242" s="210"/>
      <c r="S242" s="210"/>
      <c r="T242" s="211"/>
      <c r="AT242" s="212" t="s">
        <v>144</v>
      </c>
      <c r="AU242" s="212" t="s">
        <v>78</v>
      </c>
      <c r="AV242" s="13" t="s">
        <v>78</v>
      </c>
      <c r="AW242" s="13" t="s">
        <v>30</v>
      </c>
      <c r="AX242" s="13" t="s">
        <v>68</v>
      </c>
      <c r="AY242" s="212" t="s">
        <v>135</v>
      </c>
    </row>
    <row r="243" spans="1:65" s="13" customFormat="1" ht="11.25">
      <c r="B243" s="201"/>
      <c r="C243" s="202"/>
      <c r="D243" s="203" t="s">
        <v>144</v>
      </c>
      <c r="E243" s="204" t="s">
        <v>19</v>
      </c>
      <c r="F243" s="205" t="s">
        <v>243</v>
      </c>
      <c r="G243" s="202"/>
      <c r="H243" s="206">
        <v>-2.1749999999999998</v>
      </c>
      <c r="I243" s="207"/>
      <c r="J243" s="202"/>
      <c r="K243" s="202"/>
      <c r="L243" s="208"/>
      <c r="M243" s="209"/>
      <c r="N243" s="210"/>
      <c r="O243" s="210"/>
      <c r="P243" s="210"/>
      <c r="Q243" s="210"/>
      <c r="R243" s="210"/>
      <c r="S243" s="210"/>
      <c r="T243" s="211"/>
      <c r="AT243" s="212" t="s">
        <v>144</v>
      </c>
      <c r="AU243" s="212" t="s">
        <v>78</v>
      </c>
      <c r="AV243" s="13" t="s">
        <v>78</v>
      </c>
      <c r="AW243" s="13" t="s">
        <v>30</v>
      </c>
      <c r="AX243" s="13" t="s">
        <v>68</v>
      </c>
      <c r="AY243" s="212" t="s">
        <v>135</v>
      </c>
    </row>
    <row r="244" spans="1:65" s="13" customFormat="1" ht="11.25">
      <c r="B244" s="201"/>
      <c r="C244" s="202"/>
      <c r="D244" s="203" t="s">
        <v>144</v>
      </c>
      <c r="E244" s="204" t="s">
        <v>19</v>
      </c>
      <c r="F244" s="205" t="s">
        <v>244</v>
      </c>
      <c r="G244" s="202"/>
      <c r="H244" s="206">
        <v>-4.76</v>
      </c>
      <c r="I244" s="207"/>
      <c r="J244" s="202"/>
      <c r="K244" s="202"/>
      <c r="L244" s="208"/>
      <c r="M244" s="209"/>
      <c r="N244" s="210"/>
      <c r="O244" s="210"/>
      <c r="P244" s="210"/>
      <c r="Q244" s="210"/>
      <c r="R244" s="210"/>
      <c r="S244" s="210"/>
      <c r="T244" s="211"/>
      <c r="AT244" s="212" t="s">
        <v>144</v>
      </c>
      <c r="AU244" s="212" t="s">
        <v>78</v>
      </c>
      <c r="AV244" s="13" t="s">
        <v>78</v>
      </c>
      <c r="AW244" s="13" t="s">
        <v>30</v>
      </c>
      <c r="AX244" s="13" t="s">
        <v>68</v>
      </c>
      <c r="AY244" s="212" t="s">
        <v>135</v>
      </c>
    </row>
    <row r="245" spans="1:65" s="14" customFormat="1" ht="11.25">
      <c r="B245" s="213"/>
      <c r="C245" s="214"/>
      <c r="D245" s="203" t="s">
        <v>144</v>
      </c>
      <c r="E245" s="215" t="s">
        <v>19</v>
      </c>
      <c r="F245" s="216" t="s">
        <v>147</v>
      </c>
      <c r="G245" s="214"/>
      <c r="H245" s="217">
        <v>235.86</v>
      </c>
      <c r="I245" s="218"/>
      <c r="J245" s="214"/>
      <c r="K245" s="214"/>
      <c r="L245" s="219"/>
      <c r="M245" s="220"/>
      <c r="N245" s="221"/>
      <c r="O245" s="221"/>
      <c r="P245" s="221"/>
      <c r="Q245" s="221"/>
      <c r="R245" s="221"/>
      <c r="S245" s="221"/>
      <c r="T245" s="222"/>
      <c r="AT245" s="223" t="s">
        <v>144</v>
      </c>
      <c r="AU245" s="223" t="s">
        <v>78</v>
      </c>
      <c r="AV245" s="14" t="s">
        <v>142</v>
      </c>
      <c r="AW245" s="14" t="s">
        <v>30</v>
      </c>
      <c r="AX245" s="14" t="s">
        <v>76</v>
      </c>
      <c r="AY245" s="223" t="s">
        <v>135</v>
      </c>
    </row>
    <row r="246" spans="1:65" s="2" customFormat="1" ht="36" customHeight="1">
      <c r="A246" s="35"/>
      <c r="B246" s="36"/>
      <c r="C246" s="188" t="s">
        <v>257</v>
      </c>
      <c r="D246" s="188" t="s">
        <v>137</v>
      </c>
      <c r="E246" s="189" t="s">
        <v>258</v>
      </c>
      <c r="F246" s="190" t="s">
        <v>259</v>
      </c>
      <c r="G246" s="191" t="s">
        <v>183</v>
      </c>
      <c r="H246" s="192">
        <v>186.57499999999999</v>
      </c>
      <c r="I246" s="193"/>
      <c r="J246" s="194">
        <f>ROUND(I246*H246,2)</f>
        <v>0</v>
      </c>
      <c r="K246" s="190" t="s">
        <v>141</v>
      </c>
      <c r="L246" s="40"/>
      <c r="M246" s="195" t="s">
        <v>19</v>
      </c>
      <c r="N246" s="196" t="s">
        <v>39</v>
      </c>
      <c r="O246" s="65"/>
      <c r="P246" s="197">
        <f>O246*H246</f>
        <v>0</v>
      </c>
      <c r="Q246" s="197">
        <v>0</v>
      </c>
      <c r="R246" s="197">
        <f>Q246*H246</f>
        <v>0</v>
      </c>
      <c r="S246" s="197">
        <v>0</v>
      </c>
      <c r="T246" s="198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199" t="s">
        <v>142</v>
      </c>
      <c r="AT246" s="199" t="s">
        <v>137</v>
      </c>
      <c r="AU246" s="199" t="s">
        <v>78</v>
      </c>
      <c r="AY246" s="18" t="s">
        <v>135</v>
      </c>
      <c r="BE246" s="200">
        <f>IF(N246="základní",J246,0)</f>
        <v>0</v>
      </c>
      <c r="BF246" s="200">
        <f>IF(N246="snížená",J246,0)</f>
        <v>0</v>
      </c>
      <c r="BG246" s="200">
        <f>IF(N246="zákl. přenesená",J246,0)</f>
        <v>0</v>
      </c>
      <c r="BH246" s="200">
        <f>IF(N246="sníž. přenesená",J246,0)</f>
        <v>0</v>
      </c>
      <c r="BI246" s="200">
        <f>IF(N246="nulová",J246,0)</f>
        <v>0</v>
      </c>
      <c r="BJ246" s="18" t="s">
        <v>76</v>
      </c>
      <c r="BK246" s="200">
        <f>ROUND(I246*H246,2)</f>
        <v>0</v>
      </c>
      <c r="BL246" s="18" t="s">
        <v>142</v>
      </c>
      <c r="BM246" s="199" t="s">
        <v>260</v>
      </c>
    </row>
    <row r="247" spans="1:65" s="13" customFormat="1" ht="11.25">
      <c r="B247" s="201"/>
      <c r="C247" s="202"/>
      <c r="D247" s="203" t="s">
        <v>144</v>
      </c>
      <c r="E247" s="204" t="s">
        <v>19</v>
      </c>
      <c r="F247" s="205" t="s">
        <v>261</v>
      </c>
      <c r="G247" s="202"/>
      <c r="H247" s="206">
        <v>21</v>
      </c>
      <c r="I247" s="207"/>
      <c r="J247" s="202"/>
      <c r="K247" s="202"/>
      <c r="L247" s="208"/>
      <c r="M247" s="209"/>
      <c r="N247" s="210"/>
      <c r="O247" s="210"/>
      <c r="P247" s="210"/>
      <c r="Q247" s="210"/>
      <c r="R247" s="210"/>
      <c r="S247" s="210"/>
      <c r="T247" s="211"/>
      <c r="AT247" s="212" t="s">
        <v>144</v>
      </c>
      <c r="AU247" s="212" t="s">
        <v>78</v>
      </c>
      <c r="AV247" s="13" t="s">
        <v>78</v>
      </c>
      <c r="AW247" s="13" t="s">
        <v>30</v>
      </c>
      <c r="AX247" s="13" t="s">
        <v>68</v>
      </c>
      <c r="AY247" s="212" t="s">
        <v>135</v>
      </c>
    </row>
    <row r="248" spans="1:65" s="15" customFormat="1" ht="11.25">
      <c r="B248" s="234"/>
      <c r="C248" s="235"/>
      <c r="D248" s="203" t="s">
        <v>144</v>
      </c>
      <c r="E248" s="236" t="s">
        <v>19</v>
      </c>
      <c r="F248" s="237" t="s">
        <v>262</v>
      </c>
      <c r="G248" s="235"/>
      <c r="H248" s="236" t="s">
        <v>19</v>
      </c>
      <c r="I248" s="238"/>
      <c r="J248" s="235"/>
      <c r="K248" s="235"/>
      <c r="L248" s="239"/>
      <c r="M248" s="240"/>
      <c r="N248" s="241"/>
      <c r="O248" s="241"/>
      <c r="P248" s="241"/>
      <c r="Q248" s="241"/>
      <c r="R248" s="241"/>
      <c r="S248" s="241"/>
      <c r="T248" s="242"/>
      <c r="AT248" s="243" t="s">
        <v>144</v>
      </c>
      <c r="AU248" s="243" t="s">
        <v>78</v>
      </c>
      <c r="AV248" s="15" t="s">
        <v>76</v>
      </c>
      <c r="AW248" s="15" t="s">
        <v>30</v>
      </c>
      <c r="AX248" s="15" t="s">
        <v>68</v>
      </c>
      <c r="AY248" s="243" t="s">
        <v>135</v>
      </c>
    </row>
    <row r="249" spans="1:65" s="13" customFormat="1" ht="11.25">
      <c r="B249" s="201"/>
      <c r="C249" s="202"/>
      <c r="D249" s="203" t="s">
        <v>144</v>
      </c>
      <c r="E249" s="204" t="s">
        <v>19</v>
      </c>
      <c r="F249" s="205" t="s">
        <v>263</v>
      </c>
      <c r="G249" s="202"/>
      <c r="H249" s="206">
        <v>11.2</v>
      </c>
      <c r="I249" s="207"/>
      <c r="J249" s="202"/>
      <c r="K249" s="202"/>
      <c r="L249" s="208"/>
      <c r="M249" s="209"/>
      <c r="N249" s="210"/>
      <c r="O249" s="210"/>
      <c r="P249" s="210"/>
      <c r="Q249" s="210"/>
      <c r="R249" s="210"/>
      <c r="S249" s="210"/>
      <c r="T249" s="211"/>
      <c r="AT249" s="212" t="s">
        <v>144</v>
      </c>
      <c r="AU249" s="212" t="s">
        <v>78</v>
      </c>
      <c r="AV249" s="13" t="s">
        <v>78</v>
      </c>
      <c r="AW249" s="13" t="s">
        <v>30</v>
      </c>
      <c r="AX249" s="13" t="s">
        <v>68</v>
      </c>
      <c r="AY249" s="212" t="s">
        <v>135</v>
      </c>
    </row>
    <row r="250" spans="1:65" s="13" customFormat="1" ht="11.25">
      <c r="B250" s="201"/>
      <c r="C250" s="202"/>
      <c r="D250" s="203" t="s">
        <v>144</v>
      </c>
      <c r="E250" s="204" t="s">
        <v>19</v>
      </c>
      <c r="F250" s="205" t="s">
        <v>264</v>
      </c>
      <c r="G250" s="202"/>
      <c r="H250" s="206">
        <v>22</v>
      </c>
      <c r="I250" s="207"/>
      <c r="J250" s="202"/>
      <c r="K250" s="202"/>
      <c r="L250" s="208"/>
      <c r="M250" s="209"/>
      <c r="N250" s="210"/>
      <c r="O250" s="210"/>
      <c r="P250" s="210"/>
      <c r="Q250" s="210"/>
      <c r="R250" s="210"/>
      <c r="S250" s="210"/>
      <c r="T250" s="211"/>
      <c r="AT250" s="212" t="s">
        <v>144</v>
      </c>
      <c r="AU250" s="212" t="s">
        <v>78</v>
      </c>
      <c r="AV250" s="13" t="s">
        <v>78</v>
      </c>
      <c r="AW250" s="13" t="s">
        <v>30</v>
      </c>
      <c r="AX250" s="13" t="s">
        <v>68</v>
      </c>
      <c r="AY250" s="212" t="s">
        <v>135</v>
      </c>
    </row>
    <row r="251" spans="1:65" s="13" customFormat="1" ht="11.25">
      <c r="B251" s="201"/>
      <c r="C251" s="202"/>
      <c r="D251" s="203" t="s">
        <v>144</v>
      </c>
      <c r="E251" s="204" t="s">
        <v>19</v>
      </c>
      <c r="F251" s="205" t="s">
        <v>265</v>
      </c>
      <c r="G251" s="202"/>
      <c r="H251" s="206">
        <v>7.1</v>
      </c>
      <c r="I251" s="207"/>
      <c r="J251" s="202"/>
      <c r="K251" s="202"/>
      <c r="L251" s="208"/>
      <c r="M251" s="209"/>
      <c r="N251" s="210"/>
      <c r="O251" s="210"/>
      <c r="P251" s="210"/>
      <c r="Q251" s="210"/>
      <c r="R251" s="210"/>
      <c r="S251" s="210"/>
      <c r="T251" s="211"/>
      <c r="AT251" s="212" t="s">
        <v>144</v>
      </c>
      <c r="AU251" s="212" t="s">
        <v>78</v>
      </c>
      <c r="AV251" s="13" t="s">
        <v>78</v>
      </c>
      <c r="AW251" s="13" t="s">
        <v>30</v>
      </c>
      <c r="AX251" s="13" t="s">
        <v>68</v>
      </c>
      <c r="AY251" s="212" t="s">
        <v>135</v>
      </c>
    </row>
    <row r="252" spans="1:65" s="13" customFormat="1" ht="11.25">
      <c r="B252" s="201"/>
      <c r="C252" s="202"/>
      <c r="D252" s="203" t="s">
        <v>144</v>
      </c>
      <c r="E252" s="204" t="s">
        <v>19</v>
      </c>
      <c r="F252" s="205" t="s">
        <v>266</v>
      </c>
      <c r="G252" s="202"/>
      <c r="H252" s="206">
        <v>7.6749999999999998</v>
      </c>
      <c r="I252" s="207"/>
      <c r="J252" s="202"/>
      <c r="K252" s="202"/>
      <c r="L252" s="208"/>
      <c r="M252" s="209"/>
      <c r="N252" s="210"/>
      <c r="O252" s="210"/>
      <c r="P252" s="210"/>
      <c r="Q252" s="210"/>
      <c r="R252" s="210"/>
      <c r="S252" s="210"/>
      <c r="T252" s="211"/>
      <c r="AT252" s="212" t="s">
        <v>144</v>
      </c>
      <c r="AU252" s="212" t="s">
        <v>78</v>
      </c>
      <c r="AV252" s="13" t="s">
        <v>78</v>
      </c>
      <c r="AW252" s="13" t="s">
        <v>30</v>
      </c>
      <c r="AX252" s="13" t="s">
        <v>68</v>
      </c>
      <c r="AY252" s="212" t="s">
        <v>135</v>
      </c>
    </row>
    <row r="253" spans="1:65" s="13" customFormat="1" ht="11.25">
      <c r="B253" s="201"/>
      <c r="C253" s="202"/>
      <c r="D253" s="203" t="s">
        <v>144</v>
      </c>
      <c r="E253" s="204" t="s">
        <v>19</v>
      </c>
      <c r="F253" s="205" t="s">
        <v>267</v>
      </c>
      <c r="G253" s="202"/>
      <c r="H253" s="206">
        <v>3.8</v>
      </c>
      <c r="I253" s="207"/>
      <c r="J253" s="202"/>
      <c r="K253" s="202"/>
      <c r="L253" s="208"/>
      <c r="M253" s="209"/>
      <c r="N253" s="210"/>
      <c r="O253" s="210"/>
      <c r="P253" s="210"/>
      <c r="Q253" s="210"/>
      <c r="R253" s="210"/>
      <c r="S253" s="210"/>
      <c r="T253" s="211"/>
      <c r="AT253" s="212" t="s">
        <v>144</v>
      </c>
      <c r="AU253" s="212" t="s">
        <v>78</v>
      </c>
      <c r="AV253" s="13" t="s">
        <v>78</v>
      </c>
      <c r="AW253" s="13" t="s">
        <v>30</v>
      </c>
      <c r="AX253" s="13" t="s">
        <v>68</v>
      </c>
      <c r="AY253" s="212" t="s">
        <v>135</v>
      </c>
    </row>
    <row r="254" spans="1:65" s="13" customFormat="1" ht="11.25">
      <c r="B254" s="201"/>
      <c r="C254" s="202"/>
      <c r="D254" s="203" t="s">
        <v>144</v>
      </c>
      <c r="E254" s="204" t="s">
        <v>19</v>
      </c>
      <c r="F254" s="205" t="s">
        <v>268</v>
      </c>
      <c r="G254" s="202"/>
      <c r="H254" s="206">
        <v>5.95</v>
      </c>
      <c r="I254" s="207"/>
      <c r="J254" s="202"/>
      <c r="K254" s="202"/>
      <c r="L254" s="208"/>
      <c r="M254" s="209"/>
      <c r="N254" s="210"/>
      <c r="O254" s="210"/>
      <c r="P254" s="210"/>
      <c r="Q254" s="210"/>
      <c r="R254" s="210"/>
      <c r="S254" s="210"/>
      <c r="T254" s="211"/>
      <c r="AT254" s="212" t="s">
        <v>144</v>
      </c>
      <c r="AU254" s="212" t="s">
        <v>78</v>
      </c>
      <c r="AV254" s="13" t="s">
        <v>78</v>
      </c>
      <c r="AW254" s="13" t="s">
        <v>30</v>
      </c>
      <c r="AX254" s="13" t="s">
        <v>68</v>
      </c>
      <c r="AY254" s="212" t="s">
        <v>135</v>
      </c>
    </row>
    <row r="255" spans="1:65" s="13" customFormat="1" ht="11.25">
      <c r="B255" s="201"/>
      <c r="C255" s="202"/>
      <c r="D255" s="203" t="s">
        <v>144</v>
      </c>
      <c r="E255" s="204" t="s">
        <v>19</v>
      </c>
      <c r="F255" s="205" t="s">
        <v>269</v>
      </c>
      <c r="G255" s="202"/>
      <c r="H255" s="206">
        <v>13.2</v>
      </c>
      <c r="I255" s="207"/>
      <c r="J255" s="202"/>
      <c r="K255" s="202"/>
      <c r="L255" s="208"/>
      <c r="M255" s="209"/>
      <c r="N255" s="210"/>
      <c r="O255" s="210"/>
      <c r="P255" s="210"/>
      <c r="Q255" s="210"/>
      <c r="R255" s="210"/>
      <c r="S255" s="210"/>
      <c r="T255" s="211"/>
      <c r="AT255" s="212" t="s">
        <v>144</v>
      </c>
      <c r="AU255" s="212" t="s">
        <v>78</v>
      </c>
      <c r="AV255" s="13" t="s">
        <v>78</v>
      </c>
      <c r="AW255" s="13" t="s">
        <v>30</v>
      </c>
      <c r="AX255" s="13" t="s">
        <v>68</v>
      </c>
      <c r="AY255" s="212" t="s">
        <v>135</v>
      </c>
    </row>
    <row r="256" spans="1:65" s="13" customFormat="1" ht="11.25">
      <c r="B256" s="201"/>
      <c r="C256" s="202"/>
      <c r="D256" s="203" t="s">
        <v>144</v>
      </c>
      <c r="E256" s="204" t="s">
        <v>19</v>
      </c>
      <c r="F256" s="205" t="s">
        <v>270</v>
      </c>
      <c r="G256" s="202"/>
      <c r="H256" s="206">
        <v>2.7</v>
      </c>
      <c r="I256" s="207"/>
      <c r="J256" s="202"/>
      <c r="K256" s="202"/>
      <c r="L256" s="208"/>
      <c r="M256" s="209"/>
      <c r="N256" s="210"/>
      <c r="O256" s="210"/>
      <c r="P256" s="210"/>
      <c r="Q256" s="210"/>
      <c r="R256" s="210"/>
      <c r="S256" s="210"/>
      <c r="T256" s="211"/>
      <c r="AT256" s="212" t="s">
        <v>144</v>
      </c>
      <c r="AU256" s="212" t="s">
        <v>78</v>
      </c>
      <c r="AV256" s="13" t="s">
        <v>78</v>
      </c>
      <c r="AW256" s="13" t="s">
        <v>30</v>
      </c>
      <c r="AX256" s="13" t="s">
        <v>68</v>
      </c>
      <c r="AY256" s="212" t="s">
        <v>135</v>
      </c>
    </row>
    <row r="257" spans="1:65" s="13" customFormat="1" ht="11.25">
      <c r="B257" s="201"/>
      <c r="C257" s="202"/>
      <c r="D257" s="203" t="s">
        <v>144</v>
      </c>
      <c r="E257" s="204" t="s">
        <v>19</v>
      </c>
      <c r="F257" s="205" t="s">
        <v>271</v>
      </c>
      <c r="G257" s="202"/>
      <c r="H257" s="206">
        <v>35.200000000000003</v>
      </c>
      <c r="I257" s="207"/>
      <c r="J257" s="202"/>
      <c r="K257" s="202"/>
      <c r="L257" s="208"/>
      <c r="M257" s="209"/>
      <c r="N257" s="210"/>
      <c r="O257" s="210"/>
      <c r="P257" s="210"/>
      <c r="Q257" s="210"/>
      <c r="R257" s="210"/>
      <c r="S257" s="210"/>
      <c r="T257" s="211"/>
      <c r="AT257" s="212" t="s">
        <v>144</v>
      </c>
      <c r="AU257" s="212" t="s">
        <v>78</v>
      </c>
      <c r="AV257" s="13" t="s">
        <v>78</v>
      </c>
      <c r="AW257" s="13" t="s">
        <v>30</v>
      </c>
      <c r="AX257" s="13" t="s">
        <v>68</v>
      </c>
      <c r="AY257" s="212" t="s">
        <v>135</v>
      </c>
    </row>
    <row r="258" spans="1:65" s="13" customFormat="1" ht="11.25">
      <c r="B258" s="201"/>
      <c r="C258" s="202"/>
      <c r="D258" s="203" t="s">
        <v>144</v>
      </c>
      <c r="E258" s="204" t="s">
        <v>19</v>
      </c>
      <c r="F258" s="205" t="s">
        <v>272</v>
      </c>
      <c r="G258" s="202"/>
      <c r="H258" s="206">
        <v>6.6</v>
      </c>
      <c r="I258" s="207"/>
      <c r="J258" s="202"/>
      <c r="K258" s="202"/>
      <c r="L258" s="208"/>
      <c r="M258" s="209"/>
      <c r="N258" s="210"/>
      <c r="O258" s="210"/>
      <c r="P258" s="210"/>
      <c r="Q258" s="210"/>
      <c r="R258" s="210"/>
      <c r="S258" s="210"/>
      <c r="T258" s="211"/>
      <c r="AT258" s="212" t="s">
        <v>144</v>
      </c>
      <c r="AU258" s="212" t="s">
        <v>78</v>
      </c>
      <c r="AV258" s="13" t="s">
        <v>78</v>
      </c>
      <c r="AW258" s="13" t="s">
        <v>30</v>
      </c>
      <c r="AX258" s="13" t="s">
        <v>68</v>
      </c>
      <c r="AY258" s="212" t="s">
        <v>135</v>
      </c>
    </row>
    <row r="259" spans="1:65" s="13" customFormat="1" ht="11.25">
      <c r="B259" s="201"/>
      <c r="C259" s="202"/>
      <c r="D259" s="203" t="s">
        <v>144</v>
      </c>
      <c r="E259" s="204" t="s">
        <v>19</v>
      </c>
      <c r="F259" s="205" t="s">
        <v>273</v>
      </c>
      <c r="G259" s="202"/>
      <c r="H259" s="206">
        <v>6.65</v>
      </c>
      <c r="I259" s="207"/>
      <c r="J259" s="202"/>
      <c r="K259" s="202"/>
      <c r="L259" s="208"/>
      <c r="M259" s="209"/>
      <c r="N259" s="210"/>
      <c r="O259" s="210"/>
      <c r="P259" s="210"/>
      <c r="Q259" s="210"/>
      <c r="R259" s="210"/>
      <c r="S259" s="210"/>
      <c r="T259" s="211"/>
      <c r="AT259" s="212" t="s">
        <v>144</v>
      </c>
      <c r="AU259" s="212" t="s">
        <v>78</v>
      </c>
      <c r="AV259" s="13" t="s">
        <v>78</v>
      </c>
      <c r="AW259" s="13" t="s">
        <v>30</v>
      </c>
      <c r="AX259" s="13" t="s">
        <v>68</v>
      </c>
      <c r="AY259" s="212" t="s">
        <v>135</v>
      </c>
    </row>
    <row r="260" spans="1:65" s="13" customFormat="1" ht="11.25">
      <c r="B260" s="201"/>
      <c r="C260" s="202"/>
      <c r="D260" s="203" t="s">
        <v>144</v>
      </c>
      <c r="E260" s="204" t="s">
        <v>19</v>
      </c>
      <c r="F260" s="205" t="s">
        <v>274</v>
      </c>
      <c r="G260" s="202"/>
      <c r="H260" s="206">
        <v>4.4000000000000004</v>
      </c>
      <c r="I260" s="207"/>
      <c r="J260" s="202"/>
      <c r="K260" s="202"/>
      <c r="L260" s="208"/>
      <c r="M260" s="209"/>
      <c r="N260" s="210"/>
      <c r="O260" s="210"/>
      <c r="P260" s="210"/>
      <c r="Q260" s="210"/>
      <c r="R260" s="210"/>
      <c r="S260" s="210"/>
      <c r="T260" s="211"/>
      <c r="AT260" s="212" t="s">
        <v>144</v>
      </c>
      <c r="AU260" s="212" t="s">
        <v>78</v>
      </c>
      <c r="AV260" s="13" t="s">
        <v>78</v>
      </c>
      <c r="AW260" s="13" t="s">
        <v>30</v>
      </c>
      <c r="AX260" s="13" t="s">
        <v>68</v>
      </c>
      <c r="AY260" s="212" t="s">
        <v>135</v>
      </c>
    </row>
    <row r="261" spans="1:65" s="13" customFormat="1" ht="11.25">
      <c r="B261" s="201"/>
      <c r="C261" s="202"/>
      <c r="D261" s="203" t="s">
        <v>144</v>
      </c>
      <c r="E261" s="204" t="s">
        <v>19</v>
      </c>
      <c r="F261" s="205" t="s">
        <v>275</v>
      </c>
      <c r="G261" s="202"/>
      <c r="H261" s="206">
        <v>7.3</v>
      </c>
      <c r="I261" s="207"/>
      <c r="J261" s="202"/>
      <c r="K261" s="202"/>
      <c r="L261" s="208"/>
      <c r="M261" s="209"/>
      <c r="N261" s="210"/>
      <c r="O261" s="210"/>
      <c r="P261" s="210"/>
      <c r="Q261" s="210"/>
      <c r="R261" s="210"/>
      <c r="S261" s="210"/>
      <c r="T261" s="211"/>
      <c r="AT261" s="212" t="s">
        <v>144</v>
      </c>
      <c r="AU261" s="212" t="s">
        <v>78</v>
      </c>
      <c r="AV261" s="13" t="s">
        <v>78</v>
      </c>
      <c r="AW261" s="13" t="s">
        <v>30</v>
      </c>
      <c r="AX261" s="13" t="s">
        <v>68</v>
      </c>
      <c r="AY261" s="212" t="s">
        <v>135</v>
      </c>
    </row>
    <row r="262" spans="1:65" s="15" customFormat="1" ht="11.25">
      <c r="B262" s="234"/>
      <c r="C262" s="235"/>
      <c r="D262" s="203" t="s">
        <v>144</v>
      </c>
      <c r="E262" s="236" t="s">
        <v>19</v>
      </c>
      <c r="F262" s="237" t="s">
        <v>276</v>
      </c>
      <c r="G262" s="235"/>
      <c r="H262" s="236" t="s">
        <v>19</v>
      </c>
      <c r="I262" s="238"/>
      <c r="J262" s="235"/>
      <c r="K262" s="235"/>
      <c r="L262" s="239"/>
      <c r="M262" s="240"/>
      <c r="N262" s="241"/>
      <c r="O262" s="241"/>
      <c r="P262" s="241"/>
      <c r="Q262" s="241"/>
      <c r="R262" s="241"/>
      <c r="S262" s="241"/>
      <c r="T262" s="242"/>
      <c r="AT262" s="243" t="s">
        <v>144</v>
      </c>
      <c r="AU262" s="243" t="s">
        <v>78</v>
      </c>
      <c r="AV262" s="15" t="s">
        <v>76</v>
      </c>
      <c r="AW262" s="15" t="s">
        <v>30</v>
      </c>
      <c r="AX262" s="15" t="s">
        <v>68</v>
      </c>
      <c r="AY262" s="243" t="s">
        <v>135</v>
      </c>
    </row>
    <row r="263" spans="1:65" s="13" customFormat="1" ht="11.25">
      <c r="B263" s="201"/>
      <c r="C263" s="202"/>
      <c r="D263" s="203" t="s">
        <v>144</v>
      </c>
      <c r="E263" s="204" t="s">
        <v>19</v>
      </c>
      <c r="F263" s="205" t="s">
        <v>277</v>
      </c>
      <c r="G263" s="202"/>
      <c r="H263" s="206">
        <v>31.8</v>
      </c>
      <c r="I263" s="207"/>
      <c r="J263" s="202"/>
      <c r="K263" s="202"/>
      <c r="L263" s="208"/>
      <c r="M263" s="209"/>
      <c r="N263" s="210"/>
      <c r="O263" s="210"/>
      <c r="P263" s="210"/>
      <c r="Q263" s="210"/>
      <c r="R263" s="210"/>
      <c r="S263" s="210"/>
      <c r="T263" s="211"/>
      <c r="AT263" s="212" t="s">
        <v>144</v>
      </c>
      <c r="AU263" s="212" t="s">
        <v>78</v>
      </c>
      <c r="AV263" s="13" t="s">
        <v>78</v>
      </c>
      <c r="AW263" s="13" t="s">
        <v>30</v>
      </c>
      <c r="AX263" s="13" t="s">
        <v>68</v>
      </c>
      <c r="AY263" s="212" t="s">
        <v>135</v>
      </c>
    </row>
    <row r="264" spans="1:65" s="14" customFormat="1" ht="11.25">
      <c r="B264" s="213"/>
      <c r="C264" s="214"/>
      <c r="D264" s="203" t="s">
        <v>144</v>
      </c>
      <c r="E264" s="215" t="s">
        <v>19</v>
      </c>
      <c r="F264" s="216" t="s">
        <v>147</v>
      </c>
      <c r="G264" s="214"/>
      <c r="H264" s="217">
        <v>186.57499999999999</v>
      </c>
      <c r="I264" s="218"/>
      <c r="J264" s="214"/>
      <c r="K264" s="214"/>
      <c r="L264" s="219"/>
      <c r="M264" s="220"/>
      <c r="N264" s="221"/>
      <c r="O264" s="221"/>
      <c r="P264" s="221"/>
      <c r="Q264" s="221"/>
      <c r="R264" s="221"/>
      <c r="S264" s="221"/>
      <c r="T264" s="222"/>
      <c r="AT264" s="223" t="s">
        <v>144</v>
      </c>
      <c r="AU264" s="223" t="s">
        <v>78</v>
      </c>
      <c r="AV264" s="14" t="s">
        <v>142</v>
      </c>
      <c r="AW264" s="14" t="s">
        <v>30</v>
      </c>
      <c r="AX264" s="14" t="s">
        <v>76</v>
      </c>
      <c r="AY264" s="223" t="s">
        <v>135</v>
      </c>
    </row>
    <row r="265" spans="1:65" s="2" customFormat="1" ht="16.5" customHeight="1">
      <c r="A265" s="35"/>
      <c r="B265" s="36"/>
      <c r="C265" s="224" t="s">
        <v>7</v>
      </c>
      <c r="D265" s="224" t="s">
        <v>155</v>
      </c>
      <c r="E265" s="225" t="s">
        <v>278</v>
      </c>
      <c r="F265" s="226" t="s">
        <v>279</v>
      </c>
      <c r="G265" s="227" t="s">
        <v>183</v>
      </c>
      <c r="H265" s="228">
        <v>195.904</v>
      </c>
      <c r="I265" s="229"/>
      <c r="J265" s="230">
        <f>ROUND(I265*H265,2)</f>
        <v>0</v>
      </c>
      <c r="K265" s="226" t="s">
        <v>141</v>
      </c>
      <c r="L265" s="231"/>
      <c r="M265" s="232" t="s">
        <v>19</v>
      </c>
      <c r="N265" s="233" t="s">
        <v>39</v>
      </c>
      <c r="O265" s="65"/>
      <c r="P265" s="197">
        <f>O265*H265</f>
        <v>0</v>
      </c>
      <c r="Q265" s="197">
        <v>3.0000000000000001E-5</v>
      </c>
      <c r="R265" s="197">
        <f>Q265*H265</f>
        <v>5.8771200000000004E-3</v>
      </c>
      <c r="S265" s="197">
        <v>0</v>
      </c>
      <c r="T265" s="198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199" t="s">
        <v>158</v>
      </c>
      <c r="AT265" s="199" t="s">
        <v>155</v>
      </c>
      <c r="AU265" s="199" t="s">
        <v>78</v>
      </c>
      <c r="AY265" s="18" t="s">
        <v>135</v>
      </c>
      <c r="BE265" s="200">
        <f>IF(N265="základní",J265,0)</f>
        <v>0</v>
      </c>
      <c r="BF265" s="200">
        <f>IF(N265="snížená",J265,0)</f>
        <v>0</v>
      </c>
      <c r="BG265" s="200">
        <f>IF(N265="zákl. přenesená",J265,0)</f>
        <v>0</v>
      </c>
      <c r="BH265" s="200">
        <f>IF(N265="sníž. přenesená",J265,0)</f>
        <v>0</v>
      </c>
      <c r="BI265" s="200">
        <f>IF(N265="nulová",J265,0)</f>
        <v>0</v>
      </c>
      <c r="BJ265" s="18" t="s">
        <v>76</v>
      </c>
      <c r="BK265" s="200">
        <f>ROUND(I265*H265,2)</f>
        <v>0</v>
      </c>
      <c r="BL265" s="18" t="s">
        <v>142</v>
      </c>
      <c r="BM265" s="199" t="s">
        <v>280</v>
      </c>
    </row>
    <row r="266" spans="1:65" s="13" customFormat="1" ht="11.25">
      <c r="B266" s="201"/>
      <c r="C266" s="202"/>
      <c r="D266" s="203" t="s">
        <v>144</v>
      </c>
      <c r="E266" s="202"/>
      <c r="F266" s="205" t="s">
        <v>281</v>
      </c>
      <c r="G266" s="202"/>
      <c r="H266" s="206">
        <v>195.904</v>
      </c>
      <c r="I266" s="207"/>
      <c r="J266" s="202"/>
      <c r="K266" s="202"/>
      <c r="L266" s="208"/>
      <c r="M266" s="209"/>
      <c r="N266" s="210"/>
      <c r="O266" s="210"/>
      <c r="P266" s="210"/>
      <c r="Q266" s="210"/>
      <c r="R266" s="210"/>
      <c r="S266" s="210"/>
      <c r="T266" s="211"/>
      <c r="AT266" s="212" t="s">
        <v>144</v>
      </c>
      <c r="AU266" s="212" t="s">
        <v>78</v>
      </c>
      <c r="AV266" s="13" t="s">
        <v>78</v>
      </c>
      <c r="AW266" s="13" t="s">
        <v>4</v>
      </c>
      <c r="AX266" s="13" t="s">
        <v>76</v>
      </c>
      <c r="AY266" s="212" t="s">
        <v>135</v>
      </c>
    </row>
    <row r="267" spans="1:65" s="2" customFormat="1" ht="36" customHeight="1">
      <c r="A267" s="35"/>
      <c r="B267" s="36"/>
      <c r="C267" s="188" t="s">
        <v>282</v>
      </c>
      <c r="D267" s="188" t="s">
        <v>137</v>
      </c>
      <c r="E267" s="189" t="s">
        <v>283</v>
      </c>
      <c r="F267" s="190" t="s">
        <v>284</v>
      </c>
      <c r="G267" s="191" t="s">
        <v>162</v>
      </c>
      <c r="H267" s="192">
        <v>235.86</v>
      </c>
      <c r="I267" s="193"/>
      <c r="J267" s="194">
        <f>ROUND(I267*H267,2)</f>
        <v>0</v>
      </c>
      <c r="K267" s="190" t="s">
        <v>217</v>
      </c>
      <c r="L267" s="40"/>
      <c r="M267" s="195" t="s">
        <v>19</v>
      </c>
      <c r="N267" s="196" t="s">
        <v>39</v>
      </c>
      <c r="O267" s="65"/>
      <c r="P267" s="197">
        <f>O267*H267</f>
        <v>0</v>
      </c>
      <c r="Q267" s="197">
        <v>3.16E-3</v>
      </c>
      <c r="R267" s="197">
        <f>Q267*H267</f>
        <v>0.74531760000000002</v>
      </c>
      <c r="S267" s="197">
        <v>0</v>
      </c>
      <c r="T267" s="198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199" t="s">
        <v>223</v>
      </c>
      <c r="AT267" s="199" t="s">
        <v>137</v>
      </c>
      <c r="AU267" s="199" t="s">
        <v>78</v>
      </c>
      <c r="AY267" s="18" t="s">
        <v>135</v>
      </c>
      <c r="BE267" s="200">
        <f>IF(N267="základní",J267,0)</f>
        <v>0</v>
      </c>
      <c r="BF267" s="200">
        <f>IF(N267="snížená",J267,0)</f>
        <v>0</v>
      </c>
      <c r="BG267" s="200">
        <f>IF(N267="zákl. přenesená",J267,0)</f>
        <v>0</v>
      </c>
      <c r="BH267" s="200">
        <f>IF(N267="sníž. přenesená",J267,0)</f>
        <v>0</v>
      </c>
      <c r="BI267" s="200">
        <f>IF(N267="nulová",J267,0)</f>
        <v>0</v>
      </c>
      <c r="BJ267" s="18" t="s">
        <v>76</v>
      </c>
      <c r="BK267" s="200">
        <f>ROUND(I267*H267,2)</f>
        <v>0</v>
      </c>
      <c r="BL267" s="18" t="s">
        <v>223</v>
      </c>
      <c r="BM267" s="199" t="s">
        <v>285</v>
      </c>
    </row>
    <row r="268" spans="1:65" s="15" customFormat="1" ht="11.25">
      <c r="B268" s="234"/>
      <c r="C268" s="235"/>
      <c r="D268" s="203" t="s">
        <v>144</v>
      </c>
      <c r="E268" s="236" t="s">
        <v>19</v>
      </c>
      <c r="F268" s="237" t="s">
        <v>227</v>
      </c>
      <c r="G268" s="235"/>
      <c r="H268" s="236" t="s">
        <v>19</v>
      </c>
      <c r="I268" s="238"/>
      <c r="J268" s="235"/>
      <c r="K268" s="235"/>
      <c r="L268" s="239"/>
      <c r="M268" s="240"/>
      <c r="N268" s="241"/>
      <c r="O268" s="241"/>
      <c r="P268" s="241"/>
      <c r="Q268" s="241"/>
      <c r="R268" s="241"/>
      <c r="S268" s="241"/>
      <c r="T268" s="242"/>
      <c r="AT268" s="243" t="s">
        <v>144</v>
      </c>
      <c r="AU268" s="243" t="s">
        <v>78</v>
      </c>
      <c r="AV268" s="15" t="s">
        <v>76</v>
      </c>
      <c r="AW268" s="15" t="s">
        <v>30</v>
      </c>
      <c r="AX268" s="15" t="s">
        <v>68</v>
      </c>
      <c r="AY268" s="243" t="s">
        <v>135</v>
      </c>
    </row>
    <row r="269" spans="1:65" s="13" customFormat="1" ht="11.25">
      <c r="B269" s="201"/>
      <c r="C269" s="202"/>
      <c r="D269" s="203" t="s">
        <v>144</v>
      </c>
      <c r="E269" s="204" t="s">
        <v>19</v>
      </c>
      <c r="F269" s="205" t="s">
        <v>228</v>
      </c>
      <c r="G269" s="202"/>
      <c r="H269" s="206">
        <v>97.44</v>
      </c>
      <c r="I269" s="207"/>
      <c r="J269" s="202"/>
      <c r="K269" s="202"/>
      <c r="L269" s="208"/>
      <c r="M269" s="209"/>
      <c r="N269" s="210"/>
      <c r="O269" s="210"/>
      <c r="P269" s="210"/>
      <c r="Q269" s="210"/>
      <c r="R269" s="210"/>
      <c r="S269" s="210"/>
      <c r="T269" s="211"/>
      <c r="AT269" s="212" t="s">
        <v>144</v>
      </c>
      <c r="AU269" s="212" t="s">
        <v>78</v>
      </c>
      <c r="AV269" s="13" t="s">
        <v>78</v>
      </c>
      <c r="AW269" s="13" t="s">
        <v>30</v>
      </c>
      <c r="AX269" s="13" t="s">
        <v>68</v>
      </c>
      <c r="AY269" s="212" t="s">
        <v>135</v>
      </c>
    </row>
    <row r="270" spans="1:65" s="13" customFormat="1" ht="11.25">
      <c r="B270" s="201"/>
      <c r="C270" s="202"/>
      <c r="D270" s="203" t="s">
        <v>144</v>
      </c>
      <c r="E270" s="204" t="s">
        <v>19</v>
      </c>
      <c r="F270" s="205" t="s">
        <v>229</v>
      </c>
      <c r="G270" s="202"/>
      <c r="H270" s="206">
        <v>-6.15</v>
      </c>
      <c r="I270" s="207"/>
      <c r="J270" s="202"/>
      <c r="K270" s="202"/>
      <c r="L270" s="208"/>
      <c r="M270" s="209"/>
      <c r="N270" s="210"/>
      <c r="O270" s="210"/>
      <c r="P270" s="210"/>
      <c r="Q270" s="210"/>
      <c r="R270" s="210"/>
      <c r="S270" s="210"/>
      <c r="T270" s="211"/>
      <c r="AT270" s="212" t="s">
        <v>144</v>
      </c>
      <c r="AU270" s="212" t="s">
        <v>78</v>
      </c>
      <c r="AV270" s="13" t="s">
        <v>78</v>
      </c>
      <c r="AW270" s="13" t="s">
        <v>30</v>
      </c>
      <c r="AX270" s="13" t="s">
        <v>68</v>
      </c>
      <c r="AY270" s="212" t="s">
        <v>135</v>
      </c>
    </row>
    <row r="271" spans="1:65" s="13" customFormat="1" ht="11.25">
      <c r="B271" s="201"/>
      <c r="C271" s="202"/>
      <c r="D271" s="203" t="s">
        <v>144</v>
      </c>
      <c r="E271" s="204" t="s">
        <v>19</v>
      </c>
      <c r="F271" s="205" t="s">
        <v>230</v>
      </c>
      <c r="G271" s="202"/>
      <c r="H271" s="206">
        <v>-10.875</v>
      </c>
      <c r="I271" s="207"/>
      <c r="J271" s="202"/>
      <c r="K271" s="202"/>
      <c r="L271" s="208"/>
      <c r="M271" s="209"/>
      <c r="N271" s="210"/>
      <c r="O271" s="210"/>
      <c r="P271" s="210"/>
      <c r="Q271" s="210"/>
      <c r="R271" s="210"/>
      <c r="S271" s="210"/>
      <c r="T271" s="211"/>
      <c r="AT271" s="212" t="s">
        <v>144</v>
      </c>
      <c r="AU271" s="212" t="s">
        <v>78</v>
      </c>
      <c r="AV271" s="13" t="s">
        <v>78</v>
      </c>
      <c r="AW271" s="13" t="s">
        <v>30</v>
      </c>
      <c r="AX271" s="13" t="s">
        <v>68</v>
      </c>
      <c r="AY271" s="212" t="s">
        <v>135</v>
      </c>
    </row>
    <row r="272" spans="1:65" s="13" customFormat="1" ht="11.25">
      <c r="B272" s="201"/>
      <c r="C272" s="202"/>
      <c r="D272" s="203" t="s">
        <v>144</v>
      </c>
      <c r="E272" s="204" t="s">
        <v>19</v>
      </c>
      <c r="F272" s="205" t="s">
        <v>231</v>
      </c>
      <c r="G272" s="202"/>
      <c r="H272" s="206">
        <v>-4.2</v>
      </c>
      <c r="I272" s="207"/>
      <c r="J272" s="202"/>
      <c r="K272" s="202"/>
      <c r="L272" s="208"/>
      <c r="M272" s="209"/>
      <c r="N272" s="210"/>
      <c r="O272" s="210"/>
      <c r="P272" s="210"/>
      <c r="Q272" s="210"/>
      <c r="R272" s="210"/>
      <c r="S272" s="210"/>
      <c r="T272" s="211"/>
      <c r="AT272" s="212" t="s">
        <v>144</v>
      </c>
      <c r="AU272" s="212" t="s">
        <v>78</v>
      </c>
      <c r="AV272" s="13" t="s">
        <v>78</v>
      </c>
      <c r="AW272" s="13" t="s">
        <v>30</v>
      </c>
      <c r="AX272" s="13" t="s">
        <v>68</v>
      </c>
      <c r="AY272" s="212" t="s">
        <v>135</v>
      </c>
    </row>
    <row r="273" spans="2:51" s="13" customFormat="1" ht="11.25">
      <c r="B273" s="201"/>
      <c r="C273" s="202"/>
      <c r="D273" s="203" t="s">
        <v>144</v>
      </c>
      <c r="E273" s="204" t="s">
        <v>19</v>
      </c>
      <c r="F273" s="205" t="s">
        <v>232</v>
      </c>
      <c r="G273" s="202"/>
      <c r="H273" s="206">
        <v>-5.81</v>
      </c>
      <c r="I273" s="207"/>
      <c r="J273" s="202"/>
      <c r="K273" s="202"/>
      <c r="L273" s="208"/>
      <c r="M273" s="209"/>
      <c r="N273" s="210"/>
      <c r="O273" s="210"/>
      <c r="P273" s="210"/>
      <c r="Q273" s="210"/>
      <c r="R273" s="210"/>
      <c r="S273" s="210"/>
      <c r="T273" s="211"/>
      <c r="AT273" s="212" t="s">
        <v>144</v>
      </c>
      <c r="AU273" s="212" t="s">
        <v>78</v>
      </c>
      <c r="AV273" s="13" t="s">
        <v>78</v>
      </c>
      <c r="AW273" s="13" t="s">
        <v>30</v>
      </c>
      <c r="AX273" s="13" t="s">
        <v>68</v>
      </c>
      <c r="AY273" s="212" t="s">
        <v>135</v>
      </c>
    </row>
    <row r="274" spans="2:51" s="13" customFormat="1" ht="11.25">
      <c r="B274" s="201"/>
      <c r="C274" s="202"/>
      <c r="D274" s="203" t="s">
        <v>144</v>
      </c>
      <c r="E274" s="204" t="s">
        <v>19</v>
      </c>
      <c r="F274" s="205" t="s">
        <v>233</v>
      </c>
      <c r="G274" s="202"/>
      <c r="H274" s="206">
        <v>-1.7250000000000001</v>
      </c>
      <c r="I274" s="207"/>
      <c r="J274" s="202"/>
      <c r="K274" s="202"/>
      <c r="L274" s="208"/>
      <c r="M274" s="209"/>
      <c r="N274" s="210"/>
      <c r="O274" s="210"/>
      <c r="P274" s="210"/>
      <c r="Q274" s="210"/>
      <c r="R274" s="210"/>
      <c r="S274" s="210"/>
      <c r="T274" s="211"/>
      <c r="AT274" s="212" t="s">
        <v>144</v>
      </c>
      <c r="AU274" s="212" t="s">
        <v>78</v>
      </c>
      <c r="AV274" s="13" t="s">
        <v>78</v>
      </c>
      <c r="AW274" s="13" t="s">
        <v>30</v>
      </c>
      <c r="AX274" s="13" t="s">
        <v>68</v>
      </c>
      <c r="AY274" s="212" t="s">
        <v>135</v>
      </c>
    </row>
    <row r="275" spans="2:51" s="13" customFormat="1" ht="11.25">
      <c r="B275" s="201"/>
      <c r="C275" s="202"/>
      <c r="D275" s="203" t="s">
        <v>144</v>
      </c>
      <c r="E275" s="204" t="s">
        <v>19</v>
      </c>
      <c r="F275" s="205" t="s">
        <v>234</v>
      </c>
      <c r="G275" s="202"/>
      <c r="H275" s="206">
        <v>-3.6749999999999998</v>
      </c>
      <c r="I275" s="207"/>
      <c r="J275" s="202"/>
      <c r="K275" s="202"/>
      <c r="L275" s="208"/>
      <c r="M275" s="209"/>
      <c r="N275" s="210"/>
      <c r="O275" s="210"/>
      <c r="P275" s="210"/>
      <c r="Q275" s="210"/>
      <c r="R275" s="210"/>
      <c r="S275" s="210"/>
      <c r="T275" s="211"/>
      <c r="AT275" s="212" t="s">
        <v>144</v>
      </c>
      <c r="AU275" s="212" t="s">
        <v>78</v>
      </c>
      <c r="AV275" s="13" t="s">
        <v>78</v>
      </c>
      <c r="AW275" s="13" t="s">
        <v>30</v>
      </c>
      <c r="AX275" s="13" t="s">
        <v>68</v>
      </c>
      <c r="AY275" s="212" t="s">
        <v>135</v>
      </c>
    </row>
    <row r="276" spans="2:51" s="15" customFormat="1" ht="11.25">
      <c r="B276" s="234"/>
      <c r="C276" s="235"/>
      <c r="D276" s="203" t="s">
        <v>144</v>
      </c>
      <c r="E276" s="236" t="s">
        <v>19</v>
      </c>
      <c r="F276" s="237" t="s">
        <v>235</v>
      </c>
      <c r="G276" s="235"/>
      <c r="H276" s="236" t="s">
        <v>19</v>
      </c>
      <c r="I276" s="238"/>
      <c r="J276" s="235"/>
      <c r="K276" s="235"/>
      <c r="L276" s="239"/>
      <c r="M276" s="240"/>
      <c r="N276" s="241"/>
      <c r="O276" s="241"/>
      <c r="P276" s="241"/>
      <c r="Q276" s="241"/>
      <c r="R276" s="241"/>
      <c r="S276" s="241"/>
      <c r="T276" s="242"/>
      <c r="AT276" s="243" t="s">
        <v>144</v>
      </c>
      <c r="AU276" s="243" t="s">
        <v>78</v>
      </c>
      <c r="AV276" s="15" t="s">
        <v>76</v>
      </c>
      <c r="AW276" s="15" t="s">
        <v>30</v>
      </c>
      <c r="AX276" s="15" t="s">
        <v>68</v>
      </c>
      <c r="AY276" s="243" t="s">
        <v>135</v>
      </c>
    </row>
    <row r="277" spans="2:51" s="13" customFormat="1" ht="11.25">
      <c r="B277" s="201"/>
      <c r="C277" s="202"/>
      <c r="D277" s="203" t="s">
        <v>144</v>
      </c>
      <c r="E277" s="204" t="s">
        <v>19</v>
      </c>
      <c r="F277" s="205" t="s">
        <v>236</v>
      </c>
      <c r="G277" s="202"/>
      <c r="H277" s="206">
        <v>56.7</v>
      </c>
      <c r="I277" s="207"/>
      <c r="J277" s="202"/>
      <c r="K277" s="202"/>
      <c r="L277" s="208"/>
      <c r="M277" s="209"/>
      <c r="N277" s="210"/>
      <c r="O277" s="210"/>
      <c r="P277" s="210"/>
      <c r="Q277" s="210"/>
      <c r="R277" s="210"/>
      <c r="S277" s="210"/>
      <c r="T277" s="211"/>
      <c r="AT277" s="212" t="s">
        <v>144</v>
      </c>
      <c r="AU277" s="212" t="s">
        <v>78</v>
      </c>
      <c r="AV277" s="13" t="s">
        <v>78</v>
      </c>
      <c r="AW277" s="13" t="s">
        <v>30</v>
      </c>
      <c r="AX277" s="13" t="s">
        <v>68</v>
      </c>
      <c r="AY277" s="212" t="s">
        <v>135</v>
      </c>
    </row>
    <row r="278" spans="2:51" s="13" customFormat="1" ht="11.25">
      <c r="B278" s="201"/>
      <c r="C278" s="202"/>
      <c r="D278" s="203" t="s">
        <v>144</v>
      </c>
      <c r="E278" s="204" t="s">
        <v>19</v>
      </c>
      <c r="F278" s="205" t="s">
        <v>237</v>
      </c>
      <c r="G278" s="202"/>
      <c r="H278" s="206">
        <v>-5.6</v>
      </c>
      <c r="I278" s="207"/>
      <c r="J278" s="202"/>
      <c r="K278" s="202"/>
      <c r="L278" s="208"/>
      <c r="M278" s="209"/>
      <c r="N278" s="210"/>
      <c r="O278" s="210"/>
      <c r="P278" s="210"/>
      <c r="Q278" s="210"/>
      <c r="R278" s="210"/>
      <c r="S278" s="210"/>
      <c r="T278" s="211"/>
      <c r="AT278" s="212" t="s">
        <v>144</v>
      </c>
      <c r="AU278" s="212" t="s">
        <v>78</v>
      </c>
      <c r="AV278" s="13" t="s">
        <v>78</v>
      </c>
      <c r="AW278" s="13" t="s">
        <v>30</v>
      </c>
      <c r="AX278" s="13" t="s">
        <v>68</v>
      </c>
      <c r="AY278" s="212" t="s">
        <v>135</v>
      </c>
    </row>
    <row r="279" spans="2:51" s="13" customFormat="1" ht="11.25">
      <c r="B279" s="201"/>
      <c r="C279" s="202"/>
      <c r="D279" s="203" t="s">
        <v>144</v>
      </c>
      <c r="E279" s="204" t="s">
        <v>19</v>
      </c>
      <c r="F279" s="205" t="s">
        <v>238</v>
      </c>
      <c r="G279" s="202"/>
      <c r="H279" s="206">
        <v>-0.81</v>
      </c>
      <c r="I279" s="207"/>
      <c r="J279" s="202"/>
      <c r="K279" s="202"/>
      <c r="L279" s="208"/>
      <c r="M279" s="209"/>
      <c r="N279" s="210"/>
      <c r="O279" s="210"/>
      <c r="P279" s="210"/>
      <c r="Q279" s="210"/>
      <c r="R279" s="210"/>
      <c r="S279" s="210"/>
      <c r="T279" s="211"/>
      <c r="AT279" s="212" t="s">
        <v>144</v>
      </c>
      <c r="AU279" s="212" t="s">
        <v>78</v>
      </c>
      <c r="AV279" s="13" t="s">
        <v>78</v>
      </c>
      <c r="AW279" s="13" t="s">
        <v>30</v>
      </c>
      <c r="AX279" s="13" t="s">
        <v>68</v>
      </c>
      <c r="AY279" s="212" t="s">
        <v>135</v>
      </c>
    </row>
    <row r="280" spans="2:51" s="15" customFormat="1" ht="11.25">
      <c r="B280" s="234"/>
      <c r="C280" s="235"/>
      <c r="D280" s="203" t="s">
        <v>144</v>
      </c>
      <c r="E280" s="236" t="s">
        <v>19</v>
      </c>
      <c r="F280" s="237" t="s">
        <v>239</v>
      </c>
      <c r="G280" s="235"/>
      <c r="H280" s="236" t="s">
        <v>19</v>
      </c>
      <c r="I280" s="238"/>
      <c r="J280" s="235"/>
      <c r="K280" s="235"/>
      <c r="L280" s="239"/>
      <c r="M280" s="240"/>
      <c r="N280" s="241"/>
      <c r="O280" s="241"/>
      <c r="P280" s="241"/>
      <c r="Q280" s="241"/>
      <c r="R280" s="241"/>
      <c r="S280" s="241"/>
      <c r="T280" s="242"/>
      <c r="AT280" s="243" t="s">
        <v>144</v>
      </c>
      <c r="AU280" s="243" t="s">
        <v>78</v>
      </c>
      <c r="AV280" s="15" t="s">
        <v>76</v>
      </c>
      <c r="AW280" s="15" t="s">
        <v>30</v>
      </c>
      <c r="AX280" s="15" t="s">
        <v>68</v>
      </c>
      <c r="AY280" s="243" t="s">
        <v>135</v>
      </c>
    </row>
    <row r="281" spans="2:51" s="13" customFormat="1" ht="11.25">
      <c r="B281" s="201"/>
      <c r="C281" s="202"/>
      <c r="D281" s="203" t="s">
        <v>144</v>
      </c>
      <c r="E281" s="204" t="s">
        <v>19</v>
      </c>
      <c r="F281" s="205" t="s">
        <v>228</v>
      </c>
      <c r="G281" s="202"/>
      <c r="H281" s="206">
        <v>97.44</v>
      </c>
      <c r="I281" s="207"/>
      <c r="J281" s="202"/>
      <c r="K281" s="202"/>
      <c r="L281" s="208"/>
      <c r="M281" s="209"/>
      <c r="N281" s="210"/>
      <c r="O281" s="210"/>
      <c r="P281" s="210"/>
      <c r="Q281" s="210"/>
      <c r="R281" s="210"/>
      <c r="S281" s="210"/>
      <c r="T281" s="211"/>
      <c r="AT281" s="212" t="s">
        <v>144</v>
      </c>
      <c r="AU281" s="212" t="s">
        <v>78</v>
      </c>
      <c r="AV281" s="13" t="s">
        <v>78</v>
      </c>
      <c r="AW281" s="13" t="s">
        <v>30</v>
      </c>
      <c r="AX281" s="13" t="s">
        <v>68</v>
      </c>
      <c r="AY281" s="212" t="s">
        <v>135</v>
      </c>
    </row>
    <row r="282" spans="2:51" s="13" customFormat="1" ht="11.25">
      <c r="B282" s="201"/>
      <c r="C282" s="202"/>
      <c r="D282" s="203" t="s">
        <v>144</v>
      </c>
      <c r="E282" s="204" t="s">
        <v>19</v>
      </c>
      <c r="F282" s="205" t="s">
        <v>240</v>
      </c>
      <c r="G282" s="202"/>
      <c r="H282" s="206">
        <v>-17.399999999999999</v>
      </c>
      <c r="I282" s="207"/>
      <c r="J282" s="202"/>
      <c r="K282" s="202"/>
      <c r="L282" s="208"/>
      <c r="M282" s="209"/>
      <c r="N282" s="210"/>
      <c r="O282" s="210"/>
      <c r="P282" s="210"/>
      <c r="Q282" s="210"/>
      <c r="R282" s="210"/>
      <c r="S282" s="210"/>
      <c r="T282" s="211"/>
      <c r="AT282" s="212" t="s">
        <v>144</v>
      </c>
      <c r="AU282" s="212" t="s">
        <v>78</v>
      </c>
      <c r="AV282" s="13" t="s">
        <v>78</v>
      </c>
      <c r="AW282" s="13" t="s">
        <v>30</v>
      </c>
      <c r="AX282" s="13" t="s">
        <v>68</v>
      </c>
      <c r="AY282" s="212" t="s">
        <v>135</v>
      </c>
    </row>
    <row r="283" spans="2:51" s="13" customFormat="1" ht="11.25">
      <c r="B283" s="201"/>
      <c r="C283" s="202"/>
      <c r="D283" s="203" t="s">
        <v>144</v>
      </c>
      <c r="E283" s="204" t="s">
        <v>19</v>
      </c>
      <c r="F283" s="205" t="s">
        <v>241</v>
      </c>
      <c r="G283" s="202"/>
      <c r="H283" s="206">
        <v>-5.04</v>
      </c>
      <c r="I283" s="207"/>
      <c r="J283" s="202"/>
      <c r="K283" s="202"/>
      <c r="L283" s="208"/>
      <c r="M283" s="209"/>
      <c r="N283" s="210"/>
      <c r="O283" s="210"/>
      <c r="P283" s="210"/>
      <c r="Q283" s="210"/>
      <c r="R283" s="210"/>
      <c r="S283" s="210"/>
      <c r="T283" s="211"/>
      <c r="AT283" s="212" t="s">
        <v>144</v>
      </c>
      <c r="AU283" s="212" t="s">
        <v>78</v>
      </c>
      <c r="AV283" s="13" t="s">
        <v>78</v>
      </c>
      <c r="AW283" s="13" t="s">
        <v>30</v>
      </c>
      <c r="AX283" s="13" t="s">
        <v>68</v>
      </c>
      <c r="AY283" s="212" t="s">
        <v>135</v>
      </c>
    </row>
    <row r="284" spans="2:51" s="15" customFormat="1" ht="11.25">
      <c r="B284" s="234"/>
      <c r="C284" s="235"/>
      <c r="D284" s="203" t="s">
        <v>144</v>
      </c>
      <c r="E284" s="236" t="s">
        <v>19</v>
      </c>
      <c r="F284" s="237" t="s">
        <v>242</v>
      </c>
      <c r="G284" s="235"/>
      <c r="H284" s="236" t="s">
        <v>19</v>
      </c>
      <c r="I284" s="238"/>
      <c r="J284" s="235"/>
      <c r="K284" s="235"/>
      <c r="L284" s="239"/>
      <c r="M284" s="240"/>
      <c r="N284" s="241"/>
      <c r="O284" s="241"/>
      <c r="P284" s="241"/>
      <c r="Q284" s="241"/>
      <c r="R284" s="241"/>
      <c r="S284" s="241"/>
      <c r="T284" s="242"/>
      <c r="AT284" s="243" t="s">
        <v>144</v>
      </c>
      <c r="AU284" s="243" t="s">
        <v>78</v>
      </c>
      <c r="AV284" s="15" t="s">
        <v>76</v>
      </c>
      <c r="AW284" s="15" t="s">
        <v>30</v>
      </c>
      <c r="AX284" s="15" t="s">
        <v>68</v>
      </c>
      <c r="AY284" s="243" t="s">
        <v>135</v>
      </c>
    </row>
    <row r="285" spans="2:51" s="13" customFormat="1" ht="11.25">
      <c r="B285" s="201"/>
      <c r="C285" s="202"/>
      <c r="D285" s="203" t="s">
        <v>144</v>
      </c>
      <c r="E285" s="204" t="s">
        <v>19</v>
      </c>
      <c r="F285" s="205" t="s">
        <v>236</v>
      </c>
      <c r="G285" s="202"/>
      <c r="H285" s="206">
        <v>56.7</v>
      </c>
      <c r="I285" s="207"/>
      <c r="J285" s="202"/>
      <c r="K285" s="202"/>
      <c r="L285" s="208"/>
      <c r="M285" s="209"/>
      <c r="N285" s="210"/>
      <c r="O285" s="210"/>
      <c r="P285" s="210"/>
      <c r="Q285" s="210"/>
      <c r="R285" s="210"/>
      <c r="S285" s="210"/>
      <c r="T285" s="211"/>
      <c r="AT285" s="212" t="s">
        <v>144</v>
      </c>
      <c r="AU285" s="212" t="s">
        <v>78</v>
      </c>
      <c r="AV285" s="13" t="s">
        <v>78</v>
      </c>
      <c r="AW285" s="13" t="s">
        <v>30</v>
      </c>
      <c r="AX285" s="13" t="s">
        <v>68</v>
      </c>
      <c r="AY285" s="212" t="s">
        <v>135</v>
      </c>
    </row>
    <row r="286" spans="2:51" s="13" customFormat="1" ht="11.25">
      <c r="B286" s="201"/>
      <c r="C286" s="202"/>
      <c r="D286" s="203" t="s">
        <v>144</v>
      </c>
      <c r="E286" s="204" t="s">
        <v>19</v>
      </c>
      <c r="F286" s="205" t="s">
        <v>231</v>
      </c>
      <c r="G286" s="202"/>
      <c r="H286" s="206">
        <v>-4.2</v>
      </c>
      <c r="I286" s="207"/>
      <c r="J286" s="202"/>
      <c r="K286" s="202"/>
      <c r="L286" s="208"/>
      <c r="M286" s="209"/>
      <c r="N286" s="210"/>
      <c r="O286" s="210"/>
      <c r="P286" s="210"/>
      <c r="Q286" s="210"/>
      <c r="R286" s="210"/>
      <c r="S286" s="210"/>
      <c r="T286" s="211"/>
      <c r="AT286" s="212" t="s">
        <v>144</v>
      </c>
      <c r="AU286" s="212" t="s">
        <v>78</v>
      </c>
      <c r="AV286" s="13" t="s">
        <v>78</v>
      </c>
      <c r="AW286" s="13" t="s">
        <v>30</v>
      </c>
      <c r="AX286" s="13" t="s">
        <v>68</v>
      </c>
      <c r="AY286" s="212" t="s">
        <v>135</v>
      </c>
    </row>
    <row r="287" spans="2:51" s="13" customFormat="1" ht="11.25">
      <c r="B287" s="201"/>
      <c r="C287" s="202"/>
      <c r="D287" s="203" t="s">
        <v>144</v>
      </c>
      <c r="E287" s="204" t="s">
        <v>19</v>
      </c>
      <c r="F287" s="205" t="s">
        <v>243</v>
      </c>
      <c r="G287" s="202"/>
      <c r="H287" s="206">
        <v>-2.1749999999999998</v>
      </c>
      <c r="I287" s="207"/>
      <c r="J287" s="202"/>
      <c r="K287" s="202"/>
      <c r="L287" s="208"/>
      <c r="M287" s="209"/>
      <c r="N287" s="210"/>
      <c r="O287" s="210"/>
      <c r="P287" s="210"/>
      <c r="Q287" s="210"/>
      <c r="R287" s="210"/>
      <c r="S287" s="210"/>
      <c r="T287" s="211"/>
      <c r="AT287" s="212" t="s">
        <v>144</v>
      </c>
      <c r="AU287" s="212" t="s">
        <v>78</v>
      </c>
      <c r="AV287" s="13" t="s">
        <v>78</v>
      </c>
      <c r="AW287" s="13" t="s">
        <v>30</v>
      </c>
      <c r="AX287" s="13" t="s">
        <v>68</v>
      </c>
      <c r="AY287" s="212" t="s">
        <v>135</v>
      </c>
    </row>
    <row r="288" spans="2:51" s="13" customFormat="1" ht="11.25">
      <c r="B288" s="201"/>
      <c r="C288" s="202"/>
      <c r="D288" s="203" t="s">
        <v>144</v>
      </c>
      <c r="E288" s="204" t="s">
        <v>19</v>
      </c>
      <c r="F288" s="205" t="s">
        <v>244</v>
      </c>
      <c r="G288" s="202"/>
      <c r="H288" s="206">
        <v>-4.76</v>
      </c>
      <c r="I288" s="207"/>
      <c r="J288" s="202"/>
      <c r="K288" s="202"/>
      <c r="L288" s="208"/>
      <c r="M288" s="209"/>
      <c r="N288" s="210"/>
      <c r="O288" s="210"/>
      <c r="P288" s="210"/>
      <c r="Q288" s="210"/>
      <c r="R288" s="210"/>
      <c r="S288" s="210"/>
      <c r="T288" s="211"/>
      <c r="AT288" s="212" t="s">
        <v>144</v>
      </c>
      <c r="AU288" s="212" t="s">
        <v>78</v>
      </c>
      <c r="AV288" s="13" t="s">
        <v>78</v>
      </c>
      <c r="AW288" s="13" t="s">
        <v>30</v>
      </c>
      <c r="AX288" s="13" t="s">
        <v>68</v>
      </c>
      <c r="AY288" s="212" t="s">
        <v>135</v>
      </c>
    </row>
    <row r="289" spans="1:65" s="14" customFormat="1" ht="11.25">
      <c r="B289" s="213"/>
      <c r="C289" s="214"/>
      <c r="D289" s="203" t="s">
        <v>144</v>
      </c>
      <c r="E289" s="215" t="s">
        <v>19</v>
      </c>
      <c r="F289" s="216" t="s">
        <v>147</v>
      </c>
      <c r="G289" s="214"/>
      <c r="H289" s="217">
        <v>235.86</v>
      </c>
      <c r="I289" s="218"/>
      <c r="J289" s="214"/>
      <c r="K289" s="214"/>
      <c r="L289" s="219"/>
      <c r="M289" s="220"/>
      <c r="N289" s="221"/>
      <c r="O289" s="221"/>
      <c r="P289" s="221"/>
      <c r="Q289" s="221"/>
      <c r="R289" s="221"/>
      <c r="S289" s="221"/>
      <c r="T289" s="222"/>
      <c r="AT289" s="223" t="s">
        <v>144</v>
      </c>
      <c r="AU289" s="223" t="s">
        <v>78</v>
      </c>
      <c r="AV289" s="14" t="s">
        <v>142</v>
      </c>
      <c r="AW289" s="14" t="s">
        <v>30</v>
      </c>
      <c r="AX289" s="14" t="s">
        <v>76</v>
      </c>
      <c r="AY289" s="223" t="s">
        <v>135</v>
      </c>
    </row>
    <row r="290" spans="1:65" s="2" customFormat="1" ht="36" customHeight="1">
      <c r="A290" s="35"/>
      <c r="B290" s="36"/>
      <c r="C290" s="188" t="s">
        <v>286</v>
      </c>
      <c r="D290" s="188" t="s">
        <v>137</v>
      </c>
      <c r="E290" s="189" t="s">
        <v>287</v>
      </c>
      <c r="F290" s="190" t="s">
        <v>288</v>
      </c>
      <c r="G290" s="191" t="s">
        <v>162</v>
      </c>
      <c r="H290" s="192">
        <v>58.75</v>
      </c>
      <c r="I290" s="193"/>
      <c r="J290" s="194">
        <f>ROUND(I290*H290,2)</f>
        <v>0</v>
      </c>
      <c r="K290" s="190" t="s">
        <v>217</v>
      </c>
      <c r="L290" s="40"/>
      <c r="M290" s="195" t="s">
        <v>19</v>
      </c>
      <c r="N290" s="196" t="s">
        <v>39</v>
      </c>
      <c r="O290" s="65"/>
      <c r="P290" s="197">
        <f>O290*H290</f>
        <v>0</v>
      </c>
      <c r="Q290" s="197">
        <v>4.2500000000000003E-2</v>
      </c>
      <c r="R290" s="197">
        <f>Q290*H290</f>
        <v>2.4968750000000002</v>
      </c>
      <c r="S290" s="197">
        <v>0</v>
      </c>
      <c r="T290" s="198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199" t="s">
        <v>142</v>
      </c>
      <c r="AT290" s="199" t="s">
        <v>137</v>
      </c>
      <c r="AU290" s="199" t="s">
        <v>78</v>
      </c>
      <c r="AY290" s="18" t="s">
        <v>135</v>
      </c>
      <c r="BE290" s="200">
        <f>IF(N290="základní",J290,0)</f>
        <v>0</v>
      </c>
      <c r="BF290" s="200">
        <f>IF(N290="snížená",J290,0)</f>
        <v>0</v>
      </c>
      <c r="BG290" s="200">
        <f>IF(N290="zákl. přenesená",J290,0)</f>
        <v>0</v>
      </c>
      <c r="BH290" s="200">
        <f>IF(N290="sníž. přenesená",J290,0)</f>
        <v>0</v>
      </c>
      <c r="BI290" s="200">
        <f>IF(N290="nulová",J290,0)</f>
        <v>0</v>
      </c>
      <c r="BJ290" s="18" t="s">
        <v>76</v>
      </c>
      <c r="BK290" s="200">
        <f>ROUND(I290*H290,2)</f>
        <v>0</v>
      </c>
      <c r="BL290" s="18" t="s">
        <v>142</v>
      </c>
      <c r="BM290" s="199" t="s">
        <v>289</v>
      </c>
    </row>
    <row r="291" spans="1:65" s="13" customFormat="1" ht="11.25">
      <c r="B291" s="201"/>
      <c r="C291" s="202"/>
      <c r="D291" s="203" t="s">
        <v>144</v>
      </c>
      <c r="E291" s="204" t="s">
        <v>19</v>
      </c>
      <c r="F291" s="205" t="s">
        <v>290</v>
      </c>
      <c r="G291" s="202"/>
      <c r="H291" s="206">
        <v>58.75</v>
      </c>
      <c r="I291" s="207"/>
      <c r="J291" s="202"/>
      <c r="K291" s="202"/>
      <c r="L291" s="208"/>
      <c r="M291" s="209"/>
      <c r="N291" s="210"/>
      <c r="O291" s="210"/>
      <c r="P291" s="210"/>
      <c r="Q291" s="210"/>
      <c r="R291" s="210"/>
      <c r="S291" s="210"/>
      <c r="T291" s="211"/>
      <c r="AT291" s="212" t="s">
        <v>144</v>
      </c>
      <c r="AU291" s="212" t="s">
        <v>78</v>
      </c>
      <c r="AV291" s="13" t="s">
        <v>78</v>
      </c>
      <c r="AW291" s="13" t="s">
        <v>30</v>
      </c>
      <c r="AX291" s="13" t="s">
        <v>76</v>
      </c>
      <c r="AY291" s="212" t="s">
        <v>135</v>
      </c>
    </row>
    <row r="292" spans="1:65" s="2" customFormat="1" ht="16.5" customHeight="1">
      <c r="A292" s="35"/>
      <c r="B292" s="36"/>
      <c r="C292" s="188" t="s">
        <v>291</v>
      </c>
      <c r="D292" s="188" t="s">
        <v>137</v>
      </c>
      <c r="E292" s="189" t="s">
        <v>292</v>
      </c>
      <c r="F292" s="190" t="s">
        <v>293</v>
      </c>
      <c r="G292" s="191" t="s">
        <v>162</v>
      </c>
      <c r="H292" s="192">
        <v>235.86</v>
      </c>
      <c r="I292" s="193"/>
      <c r="J292" s="194">
        <f>ROUND(I292*H292,2)</f>
        <v>0</v>
      </c>
      <c r="K292" s="190" t="s">
        <v>141</v>
      </c>
      <c r="L292" s="40"/>
      <c r="M292" s="195" t="s">
        <v>19</v>
      </c>
      <c r="N292" s="196" t="s">
        <v>39</v>
      </c>
      <c r="O292" s="65"/>
      <c r="P292" s="197">
        <f>O292*H292</f>
        <v>0</v>
      </c>
      <c r="Q292" s="197">
        <v>0</v>
      </c>
      <c r="R292" s="197">
        <f>Q292*H292</f>
        <v>0</v>
      </c>
      <c r="S292" s="197">
        <v>0</v>
      </c>
      <c r="T292" s="198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199" t="s">
        <v>142</v>
      </c>
      <c r="AT292" s="199" t="s">
        <v>137</v>
      </c>
      <c r="AU292" s="199" t="s">
        <v>78</v>
      </c>
      <c r="AY292" s="18" t="s">
        <v>135</v>
      </c>
      <c r="BE292" s="200">
        <f>IF(N292="základní",J292,0)</f>
        <v>0</v>
      </c>
      <c r="BF292" s="200">
        <f>IF(N292="snížená",J292,0)</f>
        <v>0</v>
      </c>
      <c r="BG292" s="200">
        <f>IF(N292="zákl. přenesená",J292,0)</f>
        <v>0</v>
      </c>
      <c r="BH292" s="200">
        <f>IF(N292="sníž. přenesená",J292,0)</f>
        <v>0</v>
      </c>
      <c r="BI292" s="200">
        <f>IF(N292="nulová",J292,0)</f>
        <v>0</v>
      </c>
      <c r="BJ292" s="18" t="s">
        <v>76</v>
      </c>
      <c r="BK292" s="200">
        <f>ROUND(I292*H292,2)</f>
        <v>0</v>
      </c>
      <c r="BL292" s="18" t="s">
        <v>142</v>
      </c>
      <c r="BM292" s="199" t="s">
        <v>294</v>
      </c>
    </row>
    <row r="293" spans="1:65" s="2" customFormat="1" ht="24" customHeight="1">
      <c r="A293" s="35"/>
      <c r="B293" s="36"/>
      <c r="C293" s="188" t="s">
        <v>295</v>
      </c>
      <c r="D293" s="188" t="s">
        <v>137</v>
      </c>
      <c r="E293" s="189" t="s">
        <v>296</v>
      </c>
      <c r="F293" s="190" t="s">
        <v>297</v>
      </c>
      <c r="G293" s="191" t="s">
        <v>183</v>
      </c>
      <c r="H293" s="192">
        <v>15.4</v>
      </c>
      <c r="I293" s="193"/>
      <c r="J293" s="194">
        <f>ROUND(I293*H293,2)</f>
        <v>0</v>
      </c>
      <c r="K293" s="190" t="s">
        <v>141</v>
      </c>
      <c r="L293" s="40"/>
      <c r="M293" s="195" t="s">
        <v>19</v>
      </c>
      <c r="N293" s="196" t="s">
        <v>39</v>
      </c>
      <c r="O293" s="65"/>
      <c r="P293" s="197">
        <f>O293*H293</f>
        <v>0</v>
      </c>
      <c r="Q293" s="197">
        <v>0</v>
      </c>
      <c r="R293" s="197">
        <f>Q293*H293</f>
        <v>0</v>
      </c>
      <c r="S293" s="197">
        <v>0</v>
      </c>
      <c r="T293" s="198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199" t="s">
        <v>142</v>
      </c>
      <c r="AT293" s="199" t="s">
        <v>137</v>
      </c>
      <c r="AU293" s="199" t="s">
        <v>78</v>
      </c>
      <c r="AY293" s="18" t="s">
        <v>135</v>
      </c>
      <c r="BE293" s="200">
        <f>IF(N293="základní",J293,0)</f>
        <v>0</v>
      </c>
      <c r="BF293" s="200">
        <f>IF(N293="snížená",J293,0)</f>
        <v>0</v>
      </c>
      <c r="BG293" s="200">
        <f>IF(N293="zákl. přenesená",J293,0)</f>
        <v>0</v>
      </c>
      <c r="BH293" s="200">
        <f>IF(N293="sníž. přenesená",J293,0)</f>
        <v>0</v>
      </c>
      <c r="BI293" s="200">
        <f>IF(N293="nulová",J293,0)</f>
        <v>0</v>
      </c>
      <c r="BJ293" s="18" t="s">
        <v>76</v>
      </c>
      <c r="BK293" s="200">
        <f>ROUND(I293*H293,2)</f>
        <v>0</v>
      </c>
      <c r="BL293" s="18" t="s">
        <v>142</v>
      </c>
      <c r="BM293" s="199" t="s">
        <v>298</v>
      </c>
    </row>
    <row r="294" spans="1:65" s="13" customFormat="1" ht="11.25">
      <c r="B294" s="201"/>
      <c r="C294" s="202"/>
      <c r="D294" s="203" t="s">
        <v>144</v>
      </c>
      <c r="E294" s="204" t="s">
        <v>19</v>
      </c>
      <c r="F294" s="205" t="s">
        <v>299</v>
      </c>
      <c r="G294" s="202"/>
      <c r="H294" s="206">
        <v>15.4</v>
      </c>
      <c r="I294" s="207"/>
      <c r="J294" s="202"/>
      <c r="K294" s="202"/>
      <c r="L294" s="208"/>
      <c r="M294" s="209"/>
      <c r="N294" s="210"/>
      <c r="O294" s="210"/>
      <c r="P294" s="210"/>
      <c r="Q294" s="210"/>
      <c r="R294" s="210"/>
      <c r="S294" s="210"/>
      <c r="T294" s="211"/>
      <c r="AT294" s="212" t="s">
        <v>144</v>
      </c>
      <c r="AU294" s="212" t="s">
        <v>78</v>
      </c>
      <c r="AV294" s="13" t="s">
        <v>78</v>
      </c>
      <c r="AW294" s="13" t="s">
        <v>30</v>
      </c>
      <c r="AX294" s="13" t="s">
        <v>76</v>
      </c>
      <c r="AY294" s="212" t="s">
        <v>135</v>
      </c>
    </row>
    <row r="295" spans="1:65" s="2" customFormat="1" ht="36" customHeight="1">
      <c r="A295" s="35"/>
      <c r="B295" s="36"/>
      <c r="C295" s="188" t="s">
        <v>300</v>
      </c>
      <c r="D295" s="188" t="s">
        <v>137</v>
      </c>
      <c r="E295" s="189" t="s">
        <v>301</v>
      </c>
      <c r="F295" s="190" t="s">
        <v>302</v>
      </c>
      <c r="G295" s="191" t="s">
        <v>162</v>
      </c>
      <c r="H295" s="192">
        <v>73.400000000000006</v>
      </c>
      <c r="I295" s="193"/>
      <c r="J295" s="194">
        <f>ROUND(I295*H295,2)</f>
        <v>0</v>
      </c>
      <c r="K295" s="190" t="s">
        <v>217</v>
      </c>
      <c r="L295" s="40"/>
      <c r="M295" s="195" t="s">
        <v>19</v>
      </c>
      <c r="N295" s="196" t="s">
        <v>39</v>
      </c>
      <c r="O295" s="65"/>
      <c r="P295" s="197">
        <f>O295*H295</f>
        <v>0</v>
      </c>
      <c r="Q295" s="197">
        <v>0.22814000000000001</v>
      </c>
      <c r="R295" s="197">
        <f>Q295*H295</f>
        <v>16.745476000000004</v>
      </c>
      <c r="S295" s="197">
        <v>0</v>
      </c>
      <c r="T295" s="198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199" t="s">
        <v>142</v>
      </c>
      <c r="AT295" s="199" t="s">
        <v>137</v>
      </c>
      <c r="AU295" s="199" t="s">
        <v>78</v>
      </c>
      <c r="AY295" s="18" t="s">
        <v>135</v>
      </c>
      <c r="BE295" s="200">
        <f>IF(N295="základní",J295,0)</f>
        <v>0</v>
      </c>
      <c r="BF295" s="200">
        <f>IF(N295="snížená",J295,0)</f>
        <v>0</v>
      </c>
      <c r="BG295" s="200">
        <f>IF(N295="zákl. přenesená",J295,0)</f>
        <v>0</v>
      </c>
      <c r="BH295" s="200">
        <f>IF(N295="sníž. přenesená",J295,0)</f>
        <v>0</v>
      </c>
      <c r="BI295" s="200">
        <f>IF(N295="nulová",J295,0)</f>
        <v>0</v>
      </c>
      <c r="BJ295" s="18" t="s">
        <v>76</v>
      </c>
      <c r="BK295" s="200">
        <f>ROUND(I295*H295,2)</f>
        <v>0</v>
      </c>
      <c r="BL295" s="18" t="s">
        <v>142</v>
      </c>
      <c r="BM295" s="199" t="s">
        <v>303</v>
      </c>
    </row>
    <row r="296" spans="1:65" s="13" customFormat="1" ht="11.25">
      <c r="B296" s="201"/>
      <c r="C296" s="202"/>
      <c r="D296" s="203" t="s">
        <v>144</v>
      </c>
      <c r="E296" s="204" t="s">
        <v>19</v>
      </c>
      <c r="F296" s="205" t="s">
        <v>304</v>
      </c>
      <c r="G296" s="202"/>
      <c r="H296" s="206">
        <v>73.400000000000006</v>
      </c>
      <c r="I296" s="207"/>
      <c r="J296" s="202"/>
      <c r="K296" s="202"/>
      <c r="L296" s="208"/>
      <c r="M296" s="209"/>
      <c r="N296" s="210"/>
      <c r="O296" s="210"/>
      <c r="P296" s="210"/>
      <c r="Q296" s="210"/>
      <c r="R296" s="210"/>
      <c r="S296" s="210"/>
      <c r="T296" s="211"/>
      <c r="AT296" s="212" t="s">
        <v>144</v>
      </c>
      <c r="AU296" s="212" t="s">
        <v>78</v>
      </c>
      <c r="AV296" s="13" t="s">
        <v>78</v>
      </c>
      <c r="AW296" s="13" t="s">
        <v>30</v>
      </c>
      <c r="AX296" s="13" t="s">
        <v>76</v>
      </c>
      <c r="AY296" s="212" t="s">
        <v>135</v>
      </c>
    </row>
    <row r="297" spans="1:65" s="2" customFormat="1" ht="36" customHeight="1">
      <c r="A297" s="35"/>
      <c r="B297" s="36"/>
      <c r="C297" s="188" t="s">
        <v>305</v>
      </c>
      <c r="D297" s="188" t="s">
        <v>137</v>
      </c>
      <c r="E297" s="189" t="s">
        <v>306</v>
      </c>
      <c r="F297" s="190" t="s">
        <v>307</v>
      </c>
      <c r="G297" s="191" t="s">
        <v>168</v>
      </c>
      <c r="H297" s="192">
        <v>10</v>
      </c>
      <c r="I297" s="193"/>
      <c r="J297" s="194">
        <f>ROUND(I297*H297,2)</f>
        <v>0</v>
      </c>
      <c r="K297" s="190" t="s">
        <v>141</v>
      </c>
      <c r="L297" s="40"/>
      <c r="M297" s="195" t="s">
        <v>19</v>
      </c>
      <c r="N297" s="196" t="s">
        <v>39</v>
      </c>
      <c r="O297" s="65"/>
      <c r="P297" s="197">
        <f>O297*H297</f>
        <v>0</v>
      </c>
      <c r="Q297" s="197">
        <v>4.684E-2</v>
      </c>
      <c r="R297" s="197">
        <f>Q297*H297</f>
        <v>0.46839999999999998</v>
      </c>
      <c r="S297" s="197">
        <v>0</v>
      </c>
      <c r="T297" s="198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199" t="s">
        <v>142</v>
      </c>
      <c r="AT297" s="199" t="s">
        <v>137</v>
      </c>
      <c r="AU297" s="199" t="s">
        <v>78</v>
      </c>
      <c r="AY297" s="18" t="s">
        <v>135</v>
      </c>
      <c r="BE297" s="200">
        <f>IF(N297="základní",J297,0)</f>
        <v>0</v>
      </c>
      <c r="BF297" s="200">
        <f>IF(N297="snížená",J297,0)</f>
        <v>0</v>
      </c>
      <c r="BG297" s="200">
        <f>IF(N297="zákl. přenesená",J297,0)</f>
        <v>0</v>
      </c>
      <c r="BH297" s="200">
        <f>IF(N297="sníž. přenesená",J297,0)</f>
        <v>0</v>
      </c>
      <c r="BI297" s="200">
        <f>IF(N297="nulová",J297,0)</f>
        <v>0</v>
      </c>
      <c r="BJ297" s="18" t="s">
        <v>76</v>
      </c>
      <c r="BK297" s="200">
        <f>ROUND(I297*H297,2)</f>
        <v>0</v>
      </c>
      <c r="BL297" s="18" t="s">
        <v>142</v>
      </c>
      <c r="BM297" s="199" t="s">
        <v>308</v>
      </c>
    </row>
    <row r="298" spans="1:65" s="13" customFormat="1" ht="11.25">
      <c r="B298" s="201"/>
      <c r="C298" s="202"/>
      <c r="D298" s="203" t="s">
        <v>144</v>
      </c>
      <c r="E298" s="204" t="s">
        <v>19</v>
      </c>
      <c r="F298" s="205" t="s">
        <v>189</v>
      </c>
      <c r="G298" s="202"/>
      <c r="H298" s="206">
        <v>10</v>
      </c>
      <c r="I298" s="207"/>
      <c r="J298" s="202"/>
      <c r="K298" s="202"/>
      <c r="L298" s="208"/>
      <c r="M298" s="209"/>
      <c r="N298" s="210"/>
      <c r="O298" s="210"/>
      <c r="P298" s="210"/>
      <c r="Q298" s="210"/>
      <c r="R298" s="210"/>
      <c r="S298" s="210"/>
      <c r="T298" s="211"/>
      <c r="AT298" s="212" t="s">
        <v>144</v>
      </c>
      <c r="AU298" s="212" t="s">
        <v>78</v>
      </c>
      <c r="AV298" s="13" t="s">
        <v>78</v>
      </c>
      <c r="AW298" s="13" t="s">
        <v>30</v>
      </c>
      <c r="AX298" s="13" t="s">
        <v>76</v>
      </c>
      <c r="AY298" s="212" t="s">
        <v>135</v>
      </c>
    </row>
    <row r="299" spans="1:65" s="2" customFormat="1" ht="24" customHeight="1">
      <c r="A299" s="35"/>
      <c r="B299" s="36"/>
      <c r="C299" s="224" t="s">
        <v>309</v>
      </c>
      <c r="D299" s="224" t="s">
        <v>155</v>
      </c>
      <c r="E299" s="225" t="s">
        <v>310</v>
      </c>
      <c r="F299" s="226" t="s">
        <v>311</v>
      </c>
      <c r="G299" s="227" t="s">
        <v>168</v>
      </c>
      <c r="H299" s="228">
        <v>1</v>
      </c>
      <c r="I299" s="229"/>
      <c r="J299" s="230">
        <f>ROUND(I299*H299,2)</f>
        <v>0</v>
      </c>
      <c r="K299" s="226" t="s">
        <v>217</v>
      </c>
      <c r="L299" s="231"/>
      <c r="M299" s="232" t="s">
        <v>19</v>
      </c>
      <c r="N299" s="233" t="s">
        <v>39</v>
      </c>
      <c r="O299" s="65"/>
      <c r="P299" s="197">
        <f>O299*H299</f>
        <v>0</v>
      </c>
      <c r="Q299" s="197">
        <v>1.0999999999999999E-2</v>
      </c>
      <c r="R299" s="197">
        <f>Q299*H299</f>
        <v>1.0999999999999999E-2</v>
      </c>
      <c r="S299" s="197">
        <v>0</v>
      </c>
      <c r="T299" s="198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199" t="s">
        <v>158</v>
      </c>
      <c r="AT299" s="199" t="s">
        <v>155</v>
      </c>
      <c r="AU299" s="199" t="s">
        <v>78</v>
      </c>
      <c r="AY299" s="18" t="s">
        <v>135</v>
      </c>
      <c r="BE299" s="200">
        <f>IF(N299="základní",J299,0)</f>
        <v>0</v>
      </c>
      <c r="BF299" s="200">
        <f>IF(N299="snížená",J299,0)</f>
        <v>0</v>
      </c>
      <c r="BG299" s="200">
        <f>IF(N299="zákl. přenesená",J299,0)</f>
        <v>0</v>
      </c>
      <c r="BH299" s="200">
        <f>IF(N299="sníž. přenesená",J299,0)</f>
        <v>0</v>
      </c>
      <c r="BI299" s="200">
        <f>IF(N299="nulová",J299,0)</f>
        <v>0</v>
      </c>
      <c r="BJ299" s="18" t="s">
        <v>76</v>
      </c>
      <c r="BK299" s="200">
        <f>ROUND(I299*H299,2)</f>
        <v>0</v>
      </c>
      <c r="BL299" s="18" t="s">
        <v>142</v>
      </c>
      <c r="BM299" s="199" t="s">
        <v>312</v>
      </c>
    </row>
    <row r="300" spans="1:65" s="2" customFormat="1" ht="24" customHeight="1">
      <c r="A300" s="35"/>
      <c r="B300" s="36"/>
      <c r="C300" s="224" t="s">
        <v>313</v>
      </c>
      <c r="D300" s="224" t="s">
        <v>155</v>
      </c>
      <c r="E300" s="225" t="s">
        <v>314</v>
      </c>
      <c r="F300" s="226" t="s">
        <v>315</v>
      </c>
      <c r="G300" s="227" t="s">
        <v>168</v>
      </c>
      <c r="H300" s="228">
        <v>5</v>
      </c>
      <c r="I300" s="229"/>
      <c r="J300" s="230">
        <f>ROUND(I300*H300,2)</f>
        <v>0</v>
      </c>
      <c r="K300" s="226" t="s">
        <v>217</v>
      </c>
      <c r="L300" s="231"/>
      <c r="M300" s="232" t="s">
        <v>19</v>
      </c>
      <c r="N300" s="233" t="s">
        <v>39</v>
      </c>
      <c r="O300" s="65"/>
      <c r="P300" s="197">
        <f>O300*H300</f>
        <v>0</v>
      </c>
      <c r="Q300" s="197">
        <v>1.12E-2</v>
      </c>
      <c r="R300" s="197">
        <f>Q300*H300</f>
        <v>5.6000000000000001E-2</v>
      </c>
      <c r="S300" s="197">
        <v>0</v>
      </c>
      <c r="T300" s="198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199" t="s">
        <v>158</v>
      </c>
      <c r="AT300" s="199" t="s">
        <v>155</v>
      </c>
      <c r="AU300" s="199" t="s">
        <v>78</v>
      </c>
      <c r="AY300" s="18" t="s">
        <v>135</v>
      </c>
      <c r="BE300" s="200">
        <f>IF(N300="základní",J300,0)</f>
        <v>0</v>
      </c>
      <c r="BF300" s="200">
        <f>IF(N300="snížená",J300,0)</f>
        <v>0</v>
      </c>
      <c r="BG300" s="200">
        <f>IF(N300="zákl. přenesená",J300,0)</f>
        <v>0</v>
      </c>
      <c r="BH300" s="200">
        <f>IF(N300="sníž. přenesená",J300,0)</f>
        <v>0</v>
      </c>
      <c r="BI300" s="200">
        <f>IF(N300="nulová",J300,0)</f>
        <v>0</v>
      </c>
      <c r="BJ300" s="18" t="s">
        <v>76</v>
      </c>
      <c r="BK300" s="200">
        <f>ROUND(I300*H300,2)</f>
        <v>0</v>
      </c>
      <c r="BL300" s="18" t="s">
        <v>142</v>
      </c>
      <c r="BM300" s="199" t="s">
        <v>316</v>
      </c>
    </row>
    <row r="301" spans="1:65" s="2" customFormat="1" ht="24" customHeight="1">
      <c r="A301" s="35"/>
      <c r="B301" s="36"/>
      <c r="C301" s="224" t="s">
        <v>317</v>
      </c>
      <c r="D301" s="224" t="s">
        <v>155</v>
      </c>
      <c r="E301" s="225" t="s">
        <v>318</v>
      </c>
      <c r="F301" s="226" t="s">
        <v>319</v>
      </c>
      <c r="G301" s="227" t="s">
        <v>168</v>
      </c>
      <c r="H301" s="228">
        <v>3</v>
      </c>
      <c r="I301" s="229"/>
      <c r="J301" s="230">
        <f>ROUND(I301*H301,2)</f>
        <v>0</v>
      </c>
      <c r="K301" s="226" t="s">
        <v>217</v>
      </c>
      <c r="L301" s="231"/>
      <c r="M301" s="232" t="s">
        <v>19</v>
      </c>
      <c r="N301" s="233" t="s">
        <v>39</v>
      </c>
      <c r="O301" s="65"/>
      <c r="P301" s="197">
        <f>O301*H301</f>
        <v>0</v>
      </c>
      <c r="Q301" s="197">
        <v>1.14E-2</v>
      </c>
      <c r="R301" s="197">
        <f>Q301*H301</f>
        <v>3.4200000000000001E-2</v>
      </c>
      <c r="S301" s="197">
        <v>0</v>
      </c>
      <c r="T301" s="198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199" t="s">
        <v>158</v>
      </c>
      <c r="AT301" s="199" t="s">
        <v>155</v>
      </c>
      <c r="AU301" s="199" t="s">
        <v>78</v>
      </c>
      <c r="AY301" s="18" t="s">
        <v>135</v>
      </c>
      <c r="BE301" s="200">
        <f>IF(N301="základní",J301,0)</f>
        <v>0</v>
      </c>
      <c r="BF301" s="200">
        <f>IF(N301="snížená",J301,0)</f>
        <v>0</v>
      </c>
      <c r="BG301" s="200">
        <f>IF(N301="zákl. přenesená",J301,0)</f>
        <v>0</v>
      </c>
      <c r="BH301" s="200">
        <f>IF(N301="sníž. přenesená",J301,0)</f>
        <v>0</v>
      </c>
      <c r="BI301" s="200">
        <f>IF(N301="nulová",J301,0)</f>
        <v>0</v>
      </c>
      <c r="BJ301" s="18" t="s">
        <v>76</v>
      </c>
      <c r="BK301" s="200">
        <f>ROUND(I301*H301,2)</f>
        <v>0</v>
      </c>
      <c r="BL301" s="18" t="s">
        <v>142</v>
      </c>
      <c r="BM301" s="199" t="s">
        <v>320</v>
      </c>
    </row>
    <row r="302" spans="1:65" s="12" customFormat="1" ht="22.9" customHeight="1">
      <c r="B302" s="172"/>
      <c r="C302" s="173"/>
      <c r="D302" s="174" t="s">
        <v>67</v>
      </c>
      <c r="E302" s="186" t="s">
        <v>185</v>
      </c>
      <c r="F302" s="186" t="s">
        <v>321</v>
      </c>
      <c r="G302" s="173"/>
      <c r="H302" s="173"/>
      <c r="I302" s="176"/>
      <c r="J302" s="187">
        <f>BK302</f>
        <v>0</v>
      </c>
      <c r="K302" s="173"/>
      <c r="L302" s="178"/>
      <c r="M302" s="179"/>
      <c r="N302" s="180"/>
      <c r="O302" s="180"/>
      <c r="P302" s="181">
        <f>SUM(P303:P351)</f>
        <v>0</v>
      </c>
      <c r="Q302" s="180"/>
      <c r="R302" s="181">
        <f>SUM(R303:R351)</f>
        <v>0.77277480000000009</v>
      </c>
      <c r="S302" s="180"/>
      <c r="T302" s="182">
        <f>SUM(T303:T351)</f>
        <v>29.747214</v>
      </c>
      <c r="AR302" s="183" t="s">
        <v>76</v>
      </c>
      <c r="AT302" s="184" t="s">
        <v>67</v>
      </c>
      <c r="AU302" s="184" t="s">
        <v>76</v>
      </c>
      <c r="AY302" s="183" t="s">
        <v>135</v>
      </c>
      <c r="BK302" s="185">
        <f>SUM(BK303:BK351)</f>
        <v>0</v>
      </c>
    </row>
    <row r="303" spans="1:65" s="2" customFormat="1" ht="16.5" customHeight="1">
      <c r="A303" s="35"/>
      <c r="B303" s="36"/>
      <c r="C303" s="188" t="s">
        <v>322</v>
      </c>
      <c r="D303" s="188" t="s">
        <v>137</v>
      </c>
      <c r="E303" s="189" t="s">
        <v>323</v>
      </c>
      <c r="F303" s="190" t="s">
        <v>324</v>
      </c>
      <c r="G303" s="191" t="s">
        <v>168</v>
      </c>
      <c r="H303" s="192">
        <v>1</v>
      </c>
      <c r="I303" s="193"/>
      <c r="J303" s="194">
        <f>ROUND(I303*H303,2)</f>
        <v>0</v>
      </c>
      <c r="K303" s="190" t="s">
        <v>141</v>
      </c>
      <c r="L303" s="40"/>
      <c r="M303" s="195" t="s">
        <v>19</v>
      </c>
      <c r="N303" s="196" t="s">
        <v>39</v>
      </c>
      <c r="O303" s="65"/>
      <c r="P303" s="197">
        <f>O303*H303</f>
        <v>0</v>
      </c>
      <c r="Q303" s="197">
        <v>0.35743999999999998</v>
      </c>
      <c r="R303" s="197">
        <f>Q303*H303</f>
        <v>0.35743999999999998</v>
      </c>
      <c r="S303" s="197">
        <v>0</v>
      </c>
      <c r="T303" s="198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199" t="s">
        <v>142</v>
      </c>
      <c r="AT303" s="199" t="s">
        <v>137</v>
      </c>
      <c r="AU303" s="199" t="s">
        <v>78</v>
      </c>
      <c r="AY303" s="18" t="s">
        <v>135</v>
      </c>
      <c r="BE303" s="200">
        <f>IF(N303="základní",J303,0)</f>
        <v>0</v>
      </c>
      <c r="BF303" s="200">
        <f>IF(N303="snížená",J303,0)</f>
        <v>0</v>
      </c>
      <c r="BG303" s="200">
        <f>IF(N303="zákl. přenesená",J303,0)</f>
        <v>0</v>
      </c>
      <c r="BH303" s="200">
        <f>IF(N303="sníž. přenesená",J303,0)</f>
        <v>0</v>
      </c>
      <c r="BI303" s="200">
        <f>IF(N303="nulová",J303,0)</f>
        <v>0</v>
      </c>
      <c r="BJ303" s="18" t="s">
        <v>76</v>
      </c>
      <c r="BK303" s="200">
        <f>ROUND(I303*H303,2)</f>
        <v>0</v>
      </c>
      <c r="BL303" s="18" t="s">
        <v>142</v>
      </c>
      <c r="BM303" s="199" t="s">
        <v>325</v>
      </c>
    </row>
    <row r="304" spans="1:65" s="2" customFormat="1" ht="24" customHeight="1">
      <c r="A304" s="35"/>
      <c r="B304" s="36"/>
      <c r="C304" s="224" t="s">
        <v>326</v>
      </c>
      <c r="D304" s="224" t="s">
        <v>155</v>
      </c>
      <c r="E304" s="225" t="s">
        <v>327</v>
      </c>
      <c r="F304" s="226" t="s">
        <v>328</v>
      </c>
      <c r="G304" s="227" t="s">
        <v>168</v>
      </c>
      <c r="H304" s="228">
        <v>1</v>
      </c>
      <c r="I304" s="229"/>
      <c r="J304" s="230">
        <f>ROUND(I304*H304,2)</f>
        <v>0</v>
      </c>
      <c r="K304" s="226" t="s">
        <v>141</v>
      </c>
      <c r="L304" s="231"/>
      <c r="M304" s="232" t="s">
        <v>19</v>
      </c>
      <c r="N304" s="233" t="s">
        <v>39</v>
      </c>
      <c r="O304" s="65"/>
      <c r="P304" s="197">
        <f>O304*H304</f>
        <v>0</v>
      </c>
      <c r="Q304" s="197">
        <v>7.0000000000000007E-2</v>
      </c>
      <c r="R304" s="197">
        <f>Q304*H304</f>
        <v>7.0000000000000007E-2</v>
      </c>
      <c r="S304" s="197">
        <v>0</v>
      </c>
      <c r="T304" s="198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199" t="s">
        <v>158</v>
      </c>
      <c r="AT304" s="199" t="s">
        <v>155</v>
      </c>
      <c r="AU304" s="199" t="s">
        <v>78</v>
      </c>
      <c r="AY304" s="18" t="s">
        <v>135</v>
      </c>
      <c r="BE304" s="200">
        <f>IF(N304="základní",J304,0)</f>
        <v>0</v>
      </c>
      <c r="BF304" s="200">
        <f>IF(N304="snížená",J304,0)</f>
        <v>0</v>
      </c>
      <c r="BG304" s="200">
        <f>IF(N304="zákl. přenesená",J304,0)</f>
        <v>0</v>
      </c>
      <c r="BH304" s="200">
        <f>IF(N304="sníž. přenesená",J304,0)</f>
        <v>0</v>
      </c>
      <c r="BI304" s="200">
        <f>IF(N304="nulová",J304,0)</f>
        <v>0</v>
      </c>
      <c r="BJ304" s="18" t="s">
        <v>76</v>
      </c>
      <c r="BK304" s="200">
        <f>ROUND(I304*H304,2)</f>
        <v>0</v>
      </c>
      <c r="BL304" s="18" t="s">
        <v>142</v>
      </c>
      <c r="BM304" s="199" t="s">
        <v>329</v>
      </c>
    </row>
    <row r="305" spans="1:65" s="2" customFormat="1" ht="36" customHeight="1">
      <c r="A305" s="35"/>
      <c r="B305" s="36"/>
      <c r="C305" s="188" t="s">
        <v>330</v>
      </c>
      <c r="D305" s="188" t="s">
        <v>137</v>
      </c>
      <c r="E305" s="189" t="s">
        <v>331</v>
      </c>
      <c r="F305" s="190" t="s">
        <v>332</v>
      </c>
      <c r="G305" s="191" t="s">
        <v>162</v>
      </c>
      <c r="H305" s="192">
        <v>235</v>
      </c>
      <c r="I305" s="193"/>
      <c r="J305" s="194">
        <f>ROUND(I305*H305,2)</f>
        <v>0</v>
      </c>
      <c r="K305" s="190" t="s">
        <v>141</v>
      </c>
      <c r="L305" s="40"/>
      <c r="M305" s="195" t="s">
        <v>19</v>
      </c>
      <c r="N305" s="196" t="s">
        <v>39</v>
      </c>
      <c r="O305" s="65"/>
      <c r="P305" s="197">
        <f>O305*H305</f>
        <v>0</v>
      </c>
      <c r="Q305" s="197">
        <v>0</v>
      </c>
      <c r="R305" s="197">
        <f>Q305*H305</f>
        <v>0</v>
      </c>
      <c r="S305" s="197">
        <v>0</v>
      </c>
      <c r="T305" s="198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199" t="s">
        <v>142</v>
      </c>
      <c r="AT305" s="199" t="s">
        <v>137</v>
      </c>
      <c r="AU305" s="199" t="s">
        <v>78</v>
      </c>
      <c r="AY305" s="18" t="s">
        <v>135</v>
      </c>
      <c r="BE305" s="200">
        <f>IF(N305="základní",J305,0)</f>
        <v>0</v>
      </c>
      <c r="BF305" s="200">
        <f>IF(N305="snížená",J305,0)</f>
        <v>0</v>
      </c>
      <c r="BG305" s="200">
        <f>IF(N305="zákl. přenesená",J305,0)</f>
        <v>0</v>
      </c>
      <c r="BH305" s="200">
        <f>IF(N305="sníž. přenesená",J305,0)</f>
        <v>0</v>
      </c>
      <c r="BI305" s="200">
        <f>IF(N305="nulová",J305,0)</f>
        <v>0</v>
      </c>
      <c r="BJ305" s="18" t="s">
        <v>76</v>
      </c>
      <c r="BK305" s="200">
        <f>ROUND(I305*H305,2)</f>
        <v>0</v>
      </c>
      <c r="BL305" s="18" t="s">
        <v>142</v>
      </c>
      <c r="BM305" s="199" t="s">
        <v>333</v>
      </c>
    </row>
    <row r="306" spans="1:65" s="13" customFormat="1" ht="11.25">
      <c r="B306" s="201"/>
      <c r="C306" s="202"/>
      <c r="D306" s="203" t="s">
        <v>144</v>
      </c>
      <c r="E306" s="204" t="s">
        <v>19</v>
      </c>
      <c r="F306" s="205" t="s">
        <v>334</v>
      </c>
      <c r="G306" s="202"/>
      <c r="H306" s="206">
        <v>235</v>
      </c>
      <c r="I306" s="207"/>
      <c r="J306" s="202"/>
      <c r="K306" s="202"/>
      <c r="L306" s="208"/>
      <c r="M306" s="209"/>
      <c r="N306" s="210"/>
      <c r="O306" s="210"/>
      <c r="P306" s="210"/>
      <c r="Q306" s="210"/>
      <c r="R306" s="210"/>
      <c r="S306" s="210"/>
      <c r="T306" s="211"/>
      <c r="AT306" s="212" t="s">
        <v>144</v>
      </c>
      <c r="AU306" s="212" t="s">
        <v>78</v>
      </c>
      <c r="AV306" s="13" t="s">
        <v>78</v>
      </c>
      <c r="AW306" s="13" t="s">
        <v>30</v>
      </c>
      <c r="AX306" s="13" t="s">
        <v>76</v>
      </c>
      <c r="AY306" s="212" t="s">
        <v>135</v>
      </c>
    </row>
    <row r="307" spans="1:65" s="2" customFormat="1" ht="48" customHeight="1">
      <c r="A307" s="35"/>
      <c r="B307" s="36"/>
      <c r="C307" s="188" t="s">
        <v>335</v>
      </c>
      <c r="D307" s="188" t="s">
        <v>137</v>
      </c>
      <c r="E307" s="189" t="s">
        <v>336</v>
      </c>
      <c r="F307" s="190" t="s">
        <v>337</v>
      </c>
      <c r="G307" s="191" t="s">
        <v>162</v>
      </c>
      <c r="H307" s="192">
        <v>4700</v>
      </c>
      <c r="I307" s="193"/>
      <c r="J307" s="194">
        <f>ROUND(I307*H307,2)</f>
        <v>0</v>
      </c>
      <c r="K307" s="190" t="s">
        <v>141</v>
      </c>
      <c r="L307" s="40"/>
      <c r="M307" s="195" t="s">
        <v>19</v>
      </c>
      <c r="N307" s="196" t="s">
        <v>39</v>
      </c>
      <c r="O307" s="65"/>
      <c r="P307" s="197">
        <f>O307*H307</f>
        <v>0</v>
      </c>
      <c r="Q307" s="197">
        <v>0</v>
      </c>
      <c r="R307" s="197">
        <f>Q307*H307</f>
        <v>0</v>
      </c>
      <c r="S307" s="197">
        <v>0</v>
      </c>
      <c r="T307" s="198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199" t="s">
        <v>142</v>
      </c>
      <c r="AT307" s="199" t="s">
        <v>137</v>
      </c>
      <c r="AU307" s="199" t="s">
        <v>78</v>
      </c>
      <c r="AY307" s="18" t="s">
        <v>135</v>
      </c>
      <c r="BE307" s="200">
        <f>IF(N307="základní",J307,0)</f>
        <v>0</v>
      </c>
      <c r="BF307" s="200">
        <f>IF(N307="snížená",J307,0)</f>
        <v>0</v>
      </c>
      <c r="BG307" s="200">
        <f>IF(N307="zákl. přenesená",J307,0)</f>
        <v>0</v>
      </c>
      <c r="BH307" s="200">
        <f>IF(N307="sníž. přenesená",J307,0)</f>
        <v>0</v>
      </c>
      <c r="BI307" s="200">
        <f>IF(N307="nulová",J307,0)</f>
        <v>0</v>
      </c>
      <c r="BJ307" s="18" t="s">
        <v>76</v>
      </c>
      <c r="BK307" s="200">
        <f>ROUND(I307*H307,2)</f>
        <v>0</v>
      </c>
      <c r="BL307" s="18" t="s">
        <v>142</v>
      </c>
      <c r="BM307" s="199" t="s">
        <v>338</v>
      </c>
    </row>
    <row r="308" spans="1:65" s="13" customFormat="1" ht="11.25">
      <c r="B308" s="201"/>
      <c r="C308" s="202"/>
      <c r="D308" s="203" t="s">
        <v>144</v>
      </c>
      <c r="E308" s="204" t="s">
        <v>19</v>
      </c>
      <c r="F308" s="205" t="s">
        <v>339</v>
      </c>
      <c r="G308" s="202"/>
      <c r="H308" s="206">
        <v>4700</v>
      </c>
      <c r="I308" s="207"/>
      <c r="J308" s="202"/>
      <c r="K308" s="202"/>
      <c r="L308" s="208"/>
      <c r="M308" s="209"/>
      <c r="N308" s="210"/>
      <c r="O308" s="210"/>
      <c r="P308" s="210"/>
      <c r="Q308" s="210"/>
      <c r="R308" s="210"/>
      <c r="S308" s="210"/>
      <c r="T308" s="211"/>
      <c r="AT308" s="212" t="s">
        <v>144</v>
      </c>
      <c r="AU308" s="212" t="s">
        <v>78</v>
      </c>
      <c r="AV308" s="13" t="s">
        <v>78</v>
      </c>
      <c r="AW308" s="13" t="s">
        <v>30</v>
      </c>
      <c r="AX308" s="13" t="s">
        <v>76</v>
      </c>
      <c r="AY308" s="212" t="s">
        <v>135</v>
      </c>
    </row>
    <row r="309" spans="1:65" s="2" customFormat="1" ht="36" customHeight="1">
      <c r="A309" s="35"/>
      <c r="B309" s="36"/>
      <c r="C309" s="188" t="s">
        <v>340</v>
      </c>
      <c r="D309" s="188" t="s">
        <v>137</v>
      </c>
      <c r="E309" s="189" t="s">
        <v>341</v>
      </c>
      <c r="F309" s="190" t="s">
        <v>342</v>
      </c>
      <c r="G309" s="191" t="s">
        <v>162</v>
      </c>
      <c r="H309" s="192">
        <v>235</v>
      </c>
      <c r="I309" s="193"/>
      <c r="J309" s="194">
        <f>ROUND(I309*H309,2)</f>
        <v>0</v>
      </c>
      <c r="K309" s="190" t="s">
        <v>141</v>
      </c>
      <c r="L309" s="40"/>
      <c r="M309" s="195" t="s">
        <v>19</v>
      </c>
      <c r="N309" s="196" t="s">
        <v>39</v>
      </c>
      <c r="O309" s="65"/>
      <c r="P309" s="197">
        <f>O309*H309</f>
        <v>0</v>
      </c>
      <c r="Q309" s="197">
        <v>0</v>
      </c>
      <c r="R309" s="197">
        <f>Q309*H309</f>
        <v>0</v>
      </c>
      <c r="S309" s="197">
        <v>0</v>
      </c>
      <c r="T309" s="198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199" t="s">
        <v>142</v>
      </c>
      <c r="AT309" s="199" t="s">
        <v>137</v>
      </c>
      <c r="AU309" s="199" t="s">
        <v>78</v>
      </c>
      <c r="AY309" s="18" t="s">
        <v>135</v>
      </c>
      <c r="BE309" s="200">
        <f>IF(N309="základní",J309,0)</f>
        <v>0</v>
      </c>
      <c r="BF309" s="200">
        <f>IF(N309="snížená",J309,0)</f>
        <v>0</v>
      </c>
      <c r="BG309" s="200">
        <f>IF(N309="zákl. přenesená",J309,0)</f>
        <v>0</v>
      </c>
      <c r="BH309" s="200">
        <f>IF(N309="sníž. přenesená",J309,0)</f>
        <v>0</v>
      </c>
      <c r="BI309" s="200">
        <f>IF(N309="nulová",J309,0)</f>
        <v>0</v>
      </c>
      <c r="BJ309" s="18" t="s">
        <v>76</v>
      </c>
      <c r="BK309" s="200">
        <f>ROUND(I309*H309,2)</f>
        <v>0</v>
      </c>
      <c r="BL309" s="18" t="s">
        <v>142</v>
      </c>
      <c r="BM309" s="199" t="s">
        <v>343</v>
      </c>
    </row>
    <row r="310" spans="1:65" s="2" customFormat="1" ht="24" customHeight="1">
      <c r="A310" s="35"/>
      <c r="B310" s="36"/>
      <c r="C310" s="188" t="s">
        <v>344</v>
      </c>
      <c r="D310" s="188" t="s">
        <v>137</v>
      </c>
      <c r="E310" s="189" t="s">
        <v>345</v>
      </c>
      <c r="F310" s="190" t="s">
        <v>346</v>
      </c>
      <c r="G310" s="191" t="s">
        <v>162</v>
      </c>
      <c r="H310" s="192">
        <v>235</v>
      </c>
      <c r="I310" s="193"/>
      <c r="J310" s="194">
        <f>ROUND(I310*H310,2)</f>
        <v>0</v>
      </c>
      <c r="K310" s="190" t="s">
        <v>217</v>
      </c>
      <c r="L310" s="40"/>
      <c r="M310" s="195" t="s">
        <v>19</v>
      </c>
      <c r="N310" s="196" t="s">
        <v>39</v>
      </c>
      <c r="O310" s="65"/>
      <c r="P310" s="197">
        <f>O310*H310</f>
        <v>0</v>
      </c>
      <c r="Q310" s="197">
        <v>0</v>
      </c>
      <c r="R310" s="197">
        <f>Q310*H310</f>
        <v>0</v>
      </c>
      <c r="S310" s="197">
        <v>0</v>
      </c>
      <c r="T310" s="198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199" t="s">
        <v>142</v>
      </c>
      <c r="AT310" s="199" t="s">
        <v>137</v>
      </c>
      <c r="AU310" s="199" t="s">
        <v>78</v>
      </c>
      <c r="AY310" s="18" t="s">
        <v>135</v>
      </c>
      <c r="BE310" s="200">
        <f>IF(N310="základní",J310,0)</f>
        <v>0</v>
      </c>
      <c r="BF310" s="200">
        <f>IF(N310="snížená",J310,0)</f>
        <v>0</v>
      </c>
      <c r="BG310" s="200">
        <f>IF(N310="zákl. přenesená",J310,0)</f>
        <v>0</v>
      </c>
      <c r="BH310" s="200">
        <f>IF(N310="sníž. přenesená",J310,0)</f>
        <v>0</v>
      </c>
      <c r="BI310" s="200">
        <f>IF(N310="nulová",J310,0)</f>
        <v>0</v>
      </c>
      <c r="BJ310" s="18" t="s">
        <v>76</v>
      </c>
      <c r="BK310" s="200">
        <f>ROUND(I310*H310,2)</f>
        <v>0</v>
      </c>
      <c r="BL310" s="18" t="s">
        <v>142</v>
      </c>
      <c r="BM310" s="199" t="s">
        <v>347</v>
      </c>
    </row>
    <row r="311" spans="1:65" s="13" customFormat="1" ht="11.25">
      <c r="B311" s="201"/>
      <c r="C311" s="202"/>
      <c r="D311" s="203" t="s">
        <v>144</v>
      </c>
      <c r="E311" s="204" t="s">
        <v>19</v>
      </c>
      <c r="F311" s="205" t="s">
        <v>334</v>
      </c>
      <c r="G311" s="202"/>
      <c r="H311" s="206">
        <v>235</v>
      </c>
      <c r="I311" s="207"/>
      <c r="J311" s="202"/>
      <c r="K311" s="202"/>
      <c r="L311" s="208"/>
      <c r="M311" s="209"/>
      <c r="N311" s="210"/>
      <c r="O311" s="210"/>
      <c r="P311" s="210"/>
      <c r="Q311" s="210"/>
      <c r="R311" s="210"/>
      <c r="S311" s="210"/>
      <c r="T311" s="211"/>
      <c r="AT311" s="212" t="s">
        <v>144</v>
      </c>
      <c r="AU311" s="212" t="s">
        <v>78</v>
      </c>
      <c r="AV311" s="13" t="s">
        <v>78</v>
      </c>
      <c r="AW311" s="13" t="s">
        <v>30</v>
      </c>
      <c r="AX311" s="13" t="s">
        <v>76</v>
      </c>
      <c r="AY311" s="212" t="s">
        <v>135</v>
      </c>
    </row>
    <row r="312" spans="1:65" s="2" customFormat="1" ht="24" customHeight="1">
      <c r="A312" s="35"/>
      <c r="B312" s="36"/>
      <c r="C312" s="188" t="s">
        <v>348</v>
      </c>
      <c r="D312" s="188" t="s">
        <v>137</v>
      </c>
      <c r="E312" s="189" t="s">
        <v>349</v>
      </c>
      <c r="F312" s="190" t="s">
        <v>350</v>
      </c>
      <c r="G312" s="191" t="s">
        <v>162</v>
      </c>
      <c r="H312" s="192">
        <v>4700</v>
      </c>
      <c r="I312" s="193"/>
      <c r="J312" s="194">
        <f>ROUND(I312*H312,2)</f>
        <v>0</v>
      </c>
      <c r="K312" s="190" t="s">
        <v>217</v>
      </c>
      <c r="L312" s="40"/>
      <c r="M312" s="195" t="s">
        <v>19</v>
      </c>
      <c r="N312" s="196" t="s">
        <v>39</v>
      </c>
      <c r="O312" s="65"/>
      <c r="P312" s="197">
        <f>O312*H312</f>
        <v>0</v>
      </c>
      <c r="Q312" s="197">
        <v>0</v>
      </c>
      <c r="R312" s="197">
        <f>Q312*H312</f>
        <v>0</v>
      </c>
      <c r="S312" s="197">
        <v>0</v>
      </c>
      <c r="T312" s="198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199" t="s">
        <v>142</v>
      </c>
      <c r="AT312" s="199" t="s">
        <v>137</v>
      </c>
      <c r="AU312" s="199" t="s">
        <v>78</v>
      </c>
      <c r="AY312" s="18" t="s">
        <v>135</v>
      </c>
      <c r="BE312" s="200">
        <f>IF(N312="základní",J312,0)</f>
        <v>0</v>
      </c>
      <c r="BF312" s="200">
        <f>IF(N312="snížená",J312,0)</f>
        <v>0</v>
      </c>
      <c r="BG312" s="200">
        <f>IF(N312="zákl. přenesená",J312,0)</f>
        <v>0</v>
      </c>
      <c r="BH312" s="200">
        <f>IF(N312="sníž. přenesená",J312,0)</f>
        <v>0</v>
      </c>
      <c r="BI312" s="200">
        <f>IF(N312="nulová",J312,0)</f>
        <v>0</v>
      </c>
      <c r="BJ312" s="18" t="s">
        <v>76</v>
      </c>
      <c r="BK312" s="200">
        <f>ROUND(I312*H312,2)</f>
        <v>0</v>
      </c>
      <c r="BL312" s="18" t="s">
        <v>142</v>
      </c>
      <c r="BM312" s="199" t="s">
        <v>351</v>
      </c>
    </row>
    <row r="313" spans="1:65" s="13" customFormat="1" ht="11.25">
      <c r="B313" s="201"/>
      <c r="C313" s="202"/>
      <c r="D313" s="203" t="s">
        <v>144</v>
      </c>
      <c r="E313" s="204" t="s">
        <v>19</v>
      </c>
      <c r="F313" s="205" t="s">
        <v>339</v>
      </c>
      <c r="G313" s="202"/>
      <c r="H313" s="206">
        <v>4700</v>
      </c>
      <c r="I313" s="207"/>
      <c r="J313" s="202"/>
      <c r="K313" s="202"/>
      <c r="L313" s="208"/>
      <c r="M313" s="209"/>
      <c r="N313" s="210"/>
      <c r="O313" s="210"/>
      <c r="P313" s="210"/>
      <c r="Q313" s="210"/>
      <c r="R313" s="210"/>
      <c r="S313" s="210"/>
      <c r="T313" s="211"/>
      <c r="AT313" s="212" t="s">
        <v>144</v>
      </c>
      <c r="AU313" s="212" t="s">
        <v>78</v>
      </c>
      <c r="AV313" s="13" t="s">
        <v>78</v>
      </c>
      <c r="AW313" s="13" t="s">
        <v>30</v>
      </c>
      <c r="AX313" s="13" t="s">
        <v>76</v>
      </c>
      <c r="AY313" s="212" t="s">
        <v>135</v>
      </c>
    </row>
    <row r="314" spans="1:65" s="2" customFormat="1" ht="24" customHeight="1">
      <c r="A314" s="35"/>
      <c r="B314" s="36"/>
      <c r="C314" s="188" t="s">
        <v>352</v>
      </c>
      <c r="D314" s="188" t="s">
        <v>137</v>
      </c>
      <c r="E314" s="189" t="s">
        <v>353</v>
      </c>
      <c r="F314" s="190" t="s">
        <v>354</v>
      </c>
      <c r="G314" s="191" t="s">
        <v>162</v>
      </c>
      <c r="H314" s="192">
        <v>235</v>
      </c>
      <c r="I314" s="193"/>
      <c r="J314" s="194">
        <f>ROUND(I314*H314,2)</f>
        <v>0</v>
      </c>
      <c r="K314" s="190" t="s">
        <v>217</v>
      </c>
      <c r="L314" s="40"/>
      <c r="M314" s="195" t="s">
        <v>19</v>
      </c>
      <c r="N314" s="196" t="s">
        <v>39</v>
      </c>
      <c r="O314" s="65"/>
      <c r="P314" s="197">
        <f>O314*H314</f>
        <v>0</v>
      </c>
      <c r="Q314" s="197">
        <v>0</v>
      </c>
      <c r="R314" s="197">
        <f>Q314*H314</f>
        <v>0</v>
      </c>
      <c r="S314" s="197">
        <v>0</v>
      </c>
      <c r="T314" s="198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199" t="s">
        <v>142</v>
      </c>
      <c r="AT314" s="199" t="s">
        <v>137</v>
      </c>
      <c r="AU314" s="199" t="s">
        <v>78</v>
      </c>
      <c r="AY314" s="18" t="s">
        <v>135</v>
      </c>
      <c r="BE314" s="200">
        <f>IF(N314="základní",J314,0)</f>
        <v>0</v>
      </c>
      <c r="BF314" s="200">
        <f>IF(N314="snížená",J314,0)</f>
        <v>0</v>
      </c>
      <c r="BG314" s="200">
        <f>IF(N314="zákl. přenesená",J314,0)</f>
        <v>0</v>
      </c>
      <c r="BH314" s="200">
        <f>IF(N314="sníž. přenesená",J314,0)</f>
        <v>0</v>
      </c>
      <c r="BI314" s="200">
        <f>IF(N314="nulová",J314,0)</f>
        <v>0</v>
      </c>
      <c r="BJ314" s="18" t="s">
        <v>76</v>
      </c>
      <c r="BK314" s="200">
        <f>ROUND(I314*H314,2)</f>
        <v>0</v>
      </c>
      <c r="BL314" s="18" t="s">
        <v>142</v>
      </c>
      <c r="BM314" s="199" t="s">
        <v>355</v>
      </c>
    </row>
    <row r="315" spans="1:65" s="2" customFormat="1" ht="36" customHeight="1">
      <c r="A315" s="35"/>
      <c r="B315" s="36"/>
      <c r="C315" s="188" t="s">
        <v>356</v>
      </c>
      <c r="D315" s="188" t="s">
        <v>137</v>
      </c>
      <c r="E315" s="189" t="s">
        <v>357</v>
      </c>
      <c r="F315" s="190" t="s">
        <v>358</v>
      </c>
      <c r="G315" s="191" t="s">
        <v>162</v>
      </c>
      <c r="H315" s="192">
        <v>120</v>
      </c>
      <c r="I315" s="193"/>
      <c r="J315" s="194">
        <f>ROUND(I315*H315,2)</f>
        <v>0</v>
      </c>
      <c r="K315" s="190" t="s">
        <v>141</v>
      </c>
      <c r="L315" s="40"/>
      <c r="M315" s="195" t="s">
        <v>19</v>
      </c>
      <c r="N315" s="196" t="s">
        <v>39</v>
      </c>
      <c r="O315" s="65"/>
      <c r="P315" s="197">
        <f>O315*H315</f>
        <v>0</v>
      </c>
      <c r="Q315" s="197">
        <v>1.2999999999999999E-4</v>
      </c>
      <c r="R315" s="197">
        <f>Q315*H315</f>
        <v>1.5599999999999999E-2</v>
      </c>
      <c r="S315" s="197">
        <v>0</v>
      </c>
      <c r="T315" s="198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199" t="s">
        <v>142</v>
      </c>
      <c r="AT315" s="199" t="s">
        <v>137</v>
      </c>
      <c r="AU315" s="199" t="s">
        <v>78</v>
      </c>
      <c r="AY315" s="18" t="s">
        <v>135</v>
      </c>
      <c r="BE315" s="200">
        <f>IF(N315="základní",J315,0)</f>
        <v>0</v>
      </c>
      <c r="BF315" s="200">
        <f>IF(N315="snížená",J315,0)</f>
        <v>0</v>
      </c>
      <c r="BG315" s="200">
        <f>IF(N315="zákl. přenesená",J315,0)</f>
        <v>0</v>
      </c>
      <c r="BH315" s="200">
        <f>IF(N315="sníž. přenesená",J315,0)</f>
        <v>0</v>
      </c>
      <c r="BI315" s="200">
        <f>IF(N315="nulová",J315,0)</f>
        <v>0</v>
      </c>
      <c r="BJ315" s="18" t="s">
        <v>76</v>
      </c>
      <c r="BK315" s="200">
        <f>ROUND(I315*H315,2)</f>
        <v>0</v>
      </c>
      <c r="BL315" s="18" t="s">
        <v>142</v>
      </c>
      <c r="BM315" s="199" t="s">
        <v>359</v>
      </c>
    </row>
    <row r="316" spans="1:65" s="13" customFormat="1" ht="11.25">
      <c r="B316" s="201"/>
      <c r="C316" s="202"/>
      <c r="D316" s="203" t="s">
        <v>144</v>
      </c>
      <c r="E316" s="204" t="s">
        <v>19</v>
      </c>
      <c r="F316" s="205" t="s">
        <v>360</v>
      </c>
      <c r="G316" s="202"/>
      <c r="H316" s="206">
        <v>120</v>
      </c>
      <c r="I316" s="207"/>
      <c r="J316" s="202"/>
      <c r="K316" s="202"/>
      <c r="L316" s="208"/>
      <c r="M316" s="209"/>
      <c r="N316" s="210"/>
      <c r="O316" s="210"/>
      <c r="P316" s="210"/>
      <c r="Q316" s="210"/>
      <c r="R316" s="210"/>
      <c r="S316" s="210"/>
      <c r="T316" s="211"/>
      <c r="AT316" s="212" t="s">
        <v>144</v>
      </c>
      <c r="AU316" s="212" t="s">
        <v>78</v>
      </c>
      <c r="AV316" s="13" t="s">
        <v>78</v>
      </c>
      <c r="AW316" s="13" t="s">
        <v>30</v>
      </c>
      <c r="AX316" s="13" t="s">
        <v>76</v>
      </c>
      <c r="AY316" s="212" t="s">
        <v>135</v>
      </c>
    </row>
    <row r="317" spans="1:65" s="2" customFormat="1" ht="36" customHeight="1">
      <c r="A317" s="35"/>
      <c r="B317" s="36"/>
      <c r="C317" s="188" t="s">
        <v>361</v>
      </c>
      <c r="D317" s="188" t="s">
        <v>137</v>
      </c>
      <c r="E317" s="189" t="s">
        <v>362</v>
      </c>
      <c r="F317" s="190" t="s">
        <v>363</v>
      </c>
      <c r="G317" s="191" t="s">
        <v>183</v>
      </c>
      <c r="H317" s="192">
        <v>3</v>
      </c>
      <c r="I317" s="193"/>
      <c r="J317" s="194">
        <f>ROUND(I317*H317,2)</f>
        <v>0</v>
      </c>
      <c r="K317" s="190" t="s">
        <v>141</v>
      </c>
      <c r="L317" s="40"/>
      <c r="M317" s="195" t="s">
        <v>19</v>
      </c>
      <c r="N317" s="196" t="s">
        <v>39</v>
      </c>
      <c r="O317" s="65"/>
      <c r="P317" s="197">
        <f>O317*H317</f>
        <v>0</v>
      </c>
      <c r="Q317" s="197">
        <v>0</v>
      </c>
      <c r="R317" s="197">
        <f>Q317*H317</f>
        <v>0</v>
      </c>
      <c r="S317" s="197">
        <v>0</v>
      </c>
      <c r="T317" s="198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199" t="s">
        <v>142</v>
      </c>
      <c r="AT317" s="199" t="s">
        <v>137</v>
      </c>
      <c r="AU317" s="199" t="s">
        <v>78</v>
      </c>
      <c r="AY317" s="18" t="s">
        <v>135</v>
      </c>
      <c r="BE317" s="200">
        <f>IF(N317="základní",J317,0)</f>
        <v>0</v>
      </c>
      <c r="BF317" s="200">
        <f>IF(N317="snížená",J317,0)</f>
        <v>0</v>
      </c>
      <c r="BG317" s="200">
        <f>IF(N317="zákl. přenesená",J317,0)</f>
        <v>0</v>
      </c>
      <c r="BH317" s="200">
        <f>IF(N317="sníž. přenesená",J317,0)</f>
        <v>0</v>
      </c>
      <c r="BI317" s="200">
        <f>IF(N317="nulová",J317,0)</f>
        <v>0</v>
      </c>
      <c r="BJ317" s="18" t="s">
        <v>76</v>
      </c>
      <c r="BK317" s="200">
        <f>ROUND(I317*H317,2)</f>
        <v>0</v>
      </c>
      <c r="BL317" s="18" t="s">
        <v>142</v>
      </c>
      <c r="BM317" s="199" t="s">
        <v>364</v>
      </c>
    </row>
    <row r="318" spans="1:65" s="2" customFormat="1" ht="36" customHeight="1">
      <c r="A318" s="35"/>
      <c r="B318" s="36"/>
      <c r="C318" s="188" t="s">
        <v>365</v>
      </c>
      <c r="D318" s="188" t="s">
        <v>137</v>
      </c>
      <c r="E318" s="189" t="s">
        <v>366</v>
      </c>
      <c r="F318" s="190" t="s">
        <v>367</v>
      </c>
      <c r="G318" s="191" t="s">
        <v>162</v>
      </c>
      <c r="H318" s="192">
        <v>242.37</v>
      </c>
      <c r="I318" s="193"/>
      <c r="J318" s="194">
        <f>ROUND(I318*H318,2)</f>
        <v>0</v>
      </c>
      <c r="K318" s="190" t="s">
        <v>217</v>
      </c>
      <c r="L318" s="40"/>
      <c r="M318" s="195" t="s">
        <v>19</v>
      </c>
      <c r="N318" s="196" t="s">
        <v>39</v>
      </c>
      <c r="O318" s="65"/>
      <c r="P318" s="197">
        <f>O318*H318</f>
        <v>0</v>
      </c>
      <c r="Q318" s="197">
        <v>4.0000000000000003E-5</v>
      </c>
      <c r="R318" s="197">
        <f>Q318*H318</f>
        <v>9.6948000000000017E-3</v>
      </c>
      <c r="S318" s="197">
        <v>0</v>
      </c>
      <c r="T318" s="198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199" t="s">
        <v>142</v>
      </c>
      <c r="AT318" s="199" t="s">
        <v>137</v>
      </c>
      <c r="AU318" s="199" t="s">
        <v>78</v>
      </c>
      <c r="AY318" s="18" t="s">
        <v>135</v>
      </c>
      <c r="BE318" s="200">
        <f>IF(N318="základní",J318,0)</f>
        <v>0</v>
      </c>
      <c r="BF318" s="200">
        <f>IF(N318="snížená",J318,0)</f>
        <v>0</v>
      </c>
      <c r="BG318" s="200">
        <f>IF(N318="zákl. přenesená",J318,0)</f>
        <v>0</v>
      </c>
      <c r="BH318" s="200">
        <f>IF(N318="sníž. přenesená",J318,0)</f>
        <v>0</v>
      </c>
      <c r="BI318" s="200">
        <f>IF(N318="nulová",J318,0)</f>
        <v>0</v>
      </c>
      <c r="BJ318" s="18" t="s">
        <v>76</v>
      </c>
      <c r="BK318" s="200">
        <f>ROUND(I318*H318,2)</f>
        <v>0</v>
      </c>
      <c r="BL318" s="18" t="s">
        <v>142</v>
      </c>
      <c r="BM318" s="199" t="s">
        <v>368</v>
      </c>
    </row>
    <row r="319" spans="1:65" s="13" customFormat="1" ht="22.5">
      <c r="B319" s="201"/>
      <c r="C319" s="202"/>
      <c r="D319" s="203" t="s">
        <v>144</v>
      </c>
      <c r="E319" s="204" t="s">
        <v>19</v>
      </c>
      <c r="F319" s="205" t="s">
        <v>369</v>
      </c>
      <c r="G319" s="202"/>
      <c r="H319" s="206">
        <v>242.37</v>
      </c>
      <c r="I319" s="207"/>
      <c r="J319" s="202"/>
      <c r="K319" s="202"/>
      <c r="L319" s="208"/>
      <c r="M319" s="209"/>
      <c r="N319" s="210"/>
      <c r="O319" s="210"/>
      <c r="P319" s="210"/>
      <c r="Q319" s="210"/>
      <c r="R319" s="210"/>
      <c r="S319" s="210"/>
      <c r="T319" s="211"/>
      <c r="AT319" s="212" t="s">
        <v>144</v>
      </c>
      <c r="AU319" s="212" t="s">
        <v>78</v>
      </c>
      <c r="AV319" s="13" t="s">
        <v>78</v>
      </c>
      <c r="AW319" s="13" t="s">
        <v>30</v>
      </c>
      <c r="AX319" s="13" t="s">
        <v>76</v>
      </c>
      <c r="AY319" s="212" t="s">
        <v>135</v>
      </c>
    </row>
    <row r="320" spans="1:65" s="2" customFormat="1" ht="48" customHeight="1">
      <c r="A320" s="35"/>
      <c r="B320" s="36"/>
      <c r="C320" s="188" t="s">
        <v>370</v>
      </c>
      <c r="D320" s="188" t="s">
        <v>137</v>
      </c>
      <c r="E320" s="189" t="s">
        <v>371</v>
      </c>
      <c r="F320" s="190" t="s">
        <v>372</v>
      </c>
      <c r="G320" s="191" t="s">
        <v>168</v>
      </c>
      <c r="H320" s="192">
        <v>4</v>
      </c>
      <c r="I320" s="193"/>
      <c r="J320" s="194">
        <f>ROUND(I320*H320,2)</f>
        <v>0</v>
      </c>
      <c r="K320" s="190" t="s">
        <v>141</v>
      </c>
      <c r="L320" s="40"/>
      <c r="M320" s="195" t="s">
        <v>19</v>
      </c>
      <c r="N320" s="196" t="s">
        <v>39</v>
      </c>
      <c r="O320" s="65"/>
      <c r="P320" s="197">
        <f>O320*H320</f>
        <v>0</v>
      </c>
      <c r="Q320" s="197">
        <v>6.8510000000000001E-2</v>
      </c>
      <c r="R320" s="197">
        <f>Q320*H320</f>
        <v>0.27404000000000001</v>
      </c>
      <c r="S320" s="197">
        <v>0</v>
      </c>
      <c r="T320" s="198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199" t="s">
        <v>142</v>
      </c>
      <c r="AT320" s="199" t="s">
        <v>137</v>
      </c>
      <c r="AU320" s="199" t="s">
        <v>78</v>
      </c>
      <c r="AY320" s="18" t="s">
        <v>135</v>
      </c>
      <c r="BE320" s="200">
        <f>IF(N320="základní",J320,0)</f>
        <v>0</v>
      </c>
      <c r="BF320" s="200">
        <f>IF(N320="snížená",J320,0)</f>
        <v>0</v>
      </c>
      <c r="BG320" s="200">
        <f>IF(N320="zákl. přenesená",J320,0)</f>
        <v>0</v>
      </c>
      <c r="BH320" s="200">
        <f>IF(N320="sníž. přenesená",J320,0)</f>
        <v>0</v>
      </c>
      <c r="BI320" s="200">
        <f>IF(N320="nulová",J320,0)</f>
        <v>0</v>
      </c>
      <c r="BJ320" s="18" t="s">
        <v>76</v>
      </c>
      <c r="BK320" s="200">
        <f>ROUND(I320*H320,2)</f>
        <v>0</v>
      </c>
      <c r="BL320" s="18" t="s">
        <v>142</v>
      </c>
      <c r="BM320" s="199" t="s">
        <v>373</v>
      </c>
    </row>
    <row r="321" spans="1:65" s="13" customFormat="1" ht="11.25">
      <c r="B321" s="201"/>
      <c r="C321" s="202"/>
      <c r="D321" s="203" t="s">
        <v>144</v>
      </c>
      <c r="E321" s="204" t="s">
        <v>19</v>
      </c>
      <c r="F321" s="205" t="s">
        <v>374</v>
      </c>
      <c r="G321" s="202"/>
      <c r="H321" s="206">
        <v>4</v>
      </c>
      <c r="I321" s="207"/>
      <c r="J321" s="202"/>
      <c r="K321" s="202"/>
      <c r="L321" s="208"/>
      <c r="M321" s="209"/>
      <c r="N321" s="210"/>
      <c r="O321" s="210"/>
      <c r="P321" s="210"/>
      <c r="Q321" s="210"/>
      <c r="R321" s="210"/>
      <c r="S321" s="210"/>
      <c r="T321" s="211"/>
      <c r="AT321" s="212" t="s">
        <v>144</v>
      </c>
      <c r="AU321" s="212" t="s">
        <v>78</v>
      </c>
      <c r="AV321" s="13" t="s">
        <v>78</v>
      </c>
      <c r="AW321" s="13" t="s">
        <v>30</v>
      </c>
      <c r="AX321" s="13" t="s">
        <v>76</v>
      </c>
      <c r="AY321" s="212" t="s">
        <v>135</v>
      </c>
    </row>
    <row r="322" spans="1:65" s="2" customFormat="1" ht="24" customHeight="1">
      <c r="A322" s="35"/>
      <c r="B322" s="36"/>
      <c r="C322" s="224" t="s">
        <v>375</v>
      </c>
      <c r="D322" s="224" t="s">
        <v>155</v>
      </c>
      <c r="E322" s="225" t="s">
        <v>376</v>
      </c>
      <c r="F322" s="226" t="s">
        <v>377</v>
      </c>
      <c r="G322" s="227" t="s">
        <v>168</v>
      </c>
      <c r="H322" s="228">
        <v>4</v>
      </c>
      <c r="I322" s="229"/>
      <c r="J322" s="230">
        <f>ROUND(I322*H322,2)</f>
        <v>0</v>
      </c>
      <c r="K322" s="226" t="s">
        <v>141</v>
      </c>
      <c r="L322" s="231"/>
      <c r="M322" s="232" t="s">
        <v>19</v>
      </c>
      <c r="N322" s="233" t="s">
        <v>39</v>
      </c>
      <c r="O322" s="65"/>
      <c r="P322" s="197">
        <f>O322*H322</f>
        <v>0</v>
      </c>
      <c r="Q322" s="197">
        <v>1.15E-2</v>
      </c>
      <c r="R322" s="197">
        <f>Q322*H322</f>
        <v>4.5999999999999999E-2</v>
      </c>
      <c r="S322" s="197">
        <v>0</v>
      </c>
      <c r="T322" s="198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199" t="s">
        <v>158</v>
      </c>
      <c r="AT322" s="199" t="s">
        <v>155</v>
      </c>
      <c r="AU322" s="199" t="s">
        <v>78</v>
      </c>
      <c r="AY322" s="18" t="s">
        <v>135</v>
      </c>
      <c r="BE322" s="200">
        <f>IF(N322="základní",J322,0)</f>
        <v>0</v>
      </c>
      <c r="BF322" s="200">
        <f>IF(N322="snížená",J322,0)</f>
        <v>0</v>
      </c>
      <c r="BG322" s="200">
        <f>IF(N322="zákl. přenesená",J322,0)</f>
        <v>0</v>
      </c>
      <c r="BH322" s="200">
        <f>IF(N322="sníž. přenesená",J322,0)</f>
        <v>0</v>
      </c>
      <c r="BI322" s="200">
        <f>IF(N322="nulová",J322,0)</f>
        <v>0</v>
      </c>
      <c r="BJ322" s="18" t="s">
        <v>76</v>
      </c>
      <c r="BK322" s="200">
        <f>ROUND(I322*H322,2)</f>
        <v>0</v>
      </c>
      <c r="BL322" s="18" t="s">
        <v>142</v>
      </c>
      <c r="BM322" s="199" t="s">
        <v>378</v>
      </c>
    </row>
    <row r="323" spans="1:65" s="2" customFormat="1" ht="36" customHeight="1">
      <c r="A323" s="35"/>
      <c r="B323" s="36"/>
      <c r="C323" s="188" t="s">
        <v>379</v>
      </c>
      <c r="D323" s="188" t="s">
        <v>137</v>
      </c>
      <c r="E323" s="189" t="s">
        <v>380</v>
      </c>
      <c r="F323" s="190" t="s">
        <v>381</v>
      </c>
      <c r="G323" s="191" t="s">
        <v>162</v>
      </c>
      <c r="H323" s="192">
        <v>52.96</v>
      </c>
      <c r="I323" s="193"/>
      <c r="J323" s="194">
        <f>ROUND(I323*H323,2)</f>
        <v>0</v>
      </c>
      <c r="K323" s="190" t="s">
        <v>141</v>
      </c>
      <c r="L323" s="40"/>
      <c r="M323" s="195" t="s">
        <v>19</v>
      </c>
      <c r="N323" s="196" t="s">
        <v>39</v>
      </c>
      <c r="O323" s="65"/>
      <c r="P323" s="197">
        <f>O323*H323</f>
        <v>0</v>
      </c>
      <c r="Q323" s="197">
        <v>0</v>
      </c>
      <c r="R323" s="197">
        <f>Q323*H323</f>
        <v>0</v>
      </c>
      <c r="S323" s="197">
        <v>0.26100000000000001</v>
      </c>
      <c r="T323" s="198">
        <f>S323*H323</f>
        <v>13.822560000000001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199" t="s">
        <v>142</v>
      </c>
      <c r="AT323" s="199" t="s">
        <v>137</v>
      </c>
      <c r="AU323" s="199" t="s">
        <v>78</v>
      </c>
      <c r="AY323" s="18" t="s">
        <v>135</v>
      </c>
      <c r="BE323" s="200">
        <f>IF(N323="základní",J323,0)</f>
        <v>0</v>
      </c>
      <c r="BF323" s="200">
        <f>IF(N323="snížená",J323,0)</f>
        <v>0</v>
      </c>
      <c r="BG323" s="200">
        <f>IF(N323="zákl. přenesená",J323,0)</f>
        <v>0</v>
      </c>
      <c r="BH323" s="200">
        <f>IF(N323="sníž. přenesená",J323,0)</f>
        <v>0</v>
      </c>
      <c r="BI323" s="200">
        <f>IF(N323="nulová",J323,0)</f>
        <v>0</v>
      </c>
      <c r="BJ323" s="18" t="s">
        <v>76</v>
      </c>
      <c r="BK323" s="200">
        <f>ROUND(I323*H323,2)</f>
        <v>0</v>
      </c>
      <c r="BL323" s="18" t="s">
        <v>142</v>
      </c>
      <c r="BM323" s="199" t="s">
        <v>382</v>
      </c>
    </row>
    <row r="324" spans="1:65" s="13" customFormat="1" ht="11.25">
      <c r="B324" s="201"/>
      <c r="C324" s="202"/>
      <c r="D324" s="203" t="s">
        <v>144</v>
      </c>
      <c r="E324" s="204" t="s">
        <v>19</v>
      </c>
      <c r="F324" s="205" t="s">
        <v>383</v>
      </c>
      <c r="G324" s="202"/>
      <c r="H324" s="206">
        <v>28.16</v>
      </c>
      <c r="I324" s="207"/>
      <c r="J324" s="202"/>
      <c r="K324" s="202"/>
      <c r="L324" s="208"/>
      <c r="M324" s="209"/>
      <c r="N324" s="210"/>
      <c r="O324" s="210"/>
      <c r="P324" s="210"/>
      <c r="Q324" s="210"/>
      <c r="R324" s="210"/>
      <c r="S324" s="210"/>
      <c r="T324" s="211"/>
      <c r="AT324" s="212" t="s">
        <v>144</v>
      </c>
      <c r="AU324" s="212" t="s">
        <v>78</v>
      </c>
      <c r="AV324" s="13" t="s">
        <v>78</v>
      </c>
      <c r="AW324" s="13" t="s">
        <v>30</v>
      </c>
      <c r="AX324" s="13" t="s">
        <v>68</v>
      </c>
      <c r="AY324" s="212" t="s">
        <v>135</v>
      </c>
    </row>
    <row r="325" spans="1:65" s="13" customFormat="1" ht="11.25">
      <c r="B325" s="201"/>
      <c r="C325" s="202"/>
      <c r="D325" s="203" t="s">
        <v>144</v>
      </c>
      <c r="E325" s="204" t="s">
        <v>19</v>
      </c>
      <c r="F325" s="205" t="s">
        <v>384</v>
      </c>
      <c r="G325" s="202"/>
      <c r="H325" s="206">
        <v>12.96</v>
      </c>
      <c r="I325" s="207"/>
      <c r="J325" s="202"/>
      <c r="K325" s="202"/>
      <c r="L325" s="208"/>
      <c r="M325" s="209"/>
      <c r="N325" s="210"/>
      <c r="O325" s="210"/>
      <c r="P325" s="210"/>
      <c r="Q325" s="210"/>
      <c r="R325" s="210"/>
      <c r="S325" s="210"/>
      <c r="T325" s="211"/>
      <c r="AT325" s="212" t="s">
        <v>144</v>
      </c>
      <c r="AU325" s="212" t="s">
        <v>78</v>
      </c>
      <c r="AV325" s="13" t="s">
        <v>78</v>
      </c>
      <c r="AW325" s="13" t="s">
        <v>30</v>
      </c>
      <c r="AX325" s="13" t="s">
        <v>68</v>
      </c>
      <c r="AY325" s="212" t="s">
        <v>135</v>
      </c>
    </row>
    <row r="326" spans="1:65" s="13" customFormat="1" ht="11.25">
      <c r="B326" s="201"/>
      <c r="C326" s="202"/>
      <c r="D326" s="203" t="s">
        <v>144</v>
      </c>
      <c r="E326" s="204" t="s">
        <v>19</v>
      </c>
      <c r="F326" s="205" t="s">
        <v>385</v>
      </c>
      <c r="G326" s="202"/>
      <c r="H326" s="206">
        <v>11.84</v>
      </c>
      <c r="I326" s="207"/>
      <c r="J326" s="202"/>
      <c r="K326" s="202"/>
      <c r="L326" s="208"/>
      <c r="M326" s="209"/>
      <c r="N326" s="210"/>
      <c r="O326" s="210"/>
      <c r="P326" s="210"/>
      <c r="Q326" s="210"/>
      <c r="R326" s="210"/>
      <c r="S326" s="210"/>
      <c r="T326" s="211"/>
      <c r="AT326" s="212" t="s">
        <v>144</v>
      </c>
      <c r="AU326" s="212" t="s">
        <v>78</v>
      </c>
      <c r="AV326" s="13" t="s">
        <v>78</v>
      </c>
      <c r="AW326" s="13" t="s">
        <v>30</v>
      </c>
      <c r="AX326" s="13" t="s">
        <v>68</v>
      </c>
      <c r="AY326" s="212" t="s">
        <v>135</v>
      </c>
    </row>
    <row r="327" spans="1:65" s="14" customFormat="1" ht="11.25">
      <c r="B327" s="213"/>
      <c r="C327" s="214"/>
      <c r="D327" s="203" t="s">
        <v>144</v>
      </c>
      <c r="E327" s="215" t="s">
        <v>19</v>
      </c>
      <c r="F327" s="216" t="s">
        <v>147</v>
      </c>
      <c r="G327" s="214"/>
      <c r="H327" s="217">
        <v>52.96</v>
      </c>
      <c r="I327" s="218"/>
      <c r="J327" s="214"/>
      <c r="K327" s="214"/>
      <c r="L327" s="219"/>
      <c r="M327" s="220"/>
      <c r="N327" s="221"/>
      <c r="O327" s="221"/>
      <c r="P327" s="221"/>
      <c r="Q327" s="221"/>
      <c r="R327" s="221"/>
      <c r="S327" s="221"/>
      <c r="T327" s="222"/>
      <c r="AT327" s="223" t="s">
        <v>144</v>
      </c>
      <c r="AU327" s="223" t="s">
        <v>78</v>
      </c>
      <c r="AV327" s="14" t="s">
        <v>142</v>
      </c>
      <c r="AW327" s="14" t="s">
        <v>30</v>
      </c>
      <c r="AX327" s="14" t="s">
        <v>76</v>
      </c>
      <c r="AY327" s="223" t="s">
        <v>135</v>
      </c>
    </row>
    <row r="328" spans="1:65" s="2" customFormat="1" ht="48" customHeight="1">
      <c r="A328" s="35"/>
      <c r="B328" s="36"/>
      <c r="C328" s="188" t="s">
        <v>386</v>
      </c>
      <c r="D328" s="188" t="s">
        <v>137</v>
      </c>
      <c r="E328" s="189" t="s">
        <v>387</v>
      </c>
      <c r="F328" s="190" t="s">
        <v>388</v>
      </c>
      <c r="G328" s="191" t="s">
        <v>140</v>
      </c>
      <c r="H328" s="192">
        <v>2.6459999999999999</v>
      </c>
      <c r="I328" s="193"/>
      <c r="J328" s="194">
        <f>ROUND(I328*H328,2)</f>
        <v>0</v>
      </c>
      <c r="K328" s="190" t="s">
        <v>19</v>
      </c>
      <c r="L328" s="40"/>
      <c r="M328" s="195" t="s">
        <v>19</v>
      </c>
      <c r="N328" s="196" t="s">
        <v>39</v>
      </c>
      <c r="O328" s="65"/>
      <c r="P328" s="197">
        <f>O328*H328</f>
        <v>0</v>
      </c>
      <c r="Q328" s="197">
        <v>0</v>
      </c>
      <c r="R328" s="197">
        <f>Q328*H328</f>
        <v>0</v>
      </c>
      <c r="S328" s="197">
        <v>1.5940000000000001</v>
      </c>
      <c r="T328" s="198">
        <f>S328*H328</f>
        <v>4.2177240000000005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199" t="s">
        <v>142</v>
      </c>
      <c r="AT328" s="199" t="s">
        <v>137</v>
      </c>
      <c r="AU328" s="199" t="s">
        <v>78</v>
      </c>
      <c r="AY328" s="18" t="s">
        <v>135</v>
      </c>
      <c r="BE328" s="200">
        <f>IF(N328="základní",J328,0)</f>
        <v>0</v>
      </c>
      <c r="BF328" s="200">
        <f>IF(N328="snížená",J328,0)</f>
        <v>0</v>
      </c>
      <c r="BG328" s="200">
        <f>IF(N328="zákl. přenesená",J328,0)</f>
        <v>0</v>
      </c>
      <c r="BH328" s="200">
        <f>IF(N328="sníž. přenesená",J328,0)</f>
        <v>0</v>
      </c>
      <c r="BI328" s="200">
        <f>IF(N328="nulová",J328,0)</f>
        <v>0</v>
      </c>
      <c r="BJ328" s="18" t="s">
        <v>76</v>
      </c>
      <c r="BK328" s="200">
        <f>ROUND(I328*H328,2)</f>
        <v>0</v>
      </c>
      <c r="BL328" s="18" t="s">
        <v>142</v>
      </c>
      <c r="BM328" s="199" t="s">
        <v>389</v>
      </c>
    </row>
    <row r="329" spans="1:65" s="13" customFormat="1" ht="11.25">
      <c r="B329" s="201"/>
      <c r="C329" s="202"/>
      <c r="D329" s="203" t="s">
        <v>144</v>
      </c>
      <c r="E329" s="204" t="s">
        <v>19</v>
      </c>
      <c r="F329" s="205" t="s">
        <v>390</v>
      </c>
      <c r="G329" s="202"/>
      <c r="H329" s="206">
        <v>2.6459999999999999</v>
      </c>
      <c r="I329" s="207"/>
      <c r="J329" s="202"/>
      <c r="K329" s="202"/>
      <c r="L329" s="208"/>
      <c r="M329" s="209"/>
      <c r="N329" s="210"/>
      <c r="O329" s="210"/>
      <c r="P329" s="210"/>
      <c r="Q329" s="210"/>
      <c r="R329" s="210"/>
      <c r="S329" s="210"/>
      <c r="T329" s="211"/>
      <c r="AT329" s="212" t="s">
        <v>144</v>
      </c>
      <c r="AU329" s="212" t="s">
        <v>78</v>
      </c>
      <c r="AV329" s="13" t="s">
        <v>78</v>
      </c>
      <c r="AW329" s="13" t="s">
        <v>30</v>
      </c>
      <c r="AX329" s="13" t="s">
        <v>76</v>
      </c>
      <c r="AY329" s="212" t="s">
        <v>135</v>
      </c>
    </row>
    <row r="330" spans="1:65" s="2" customFormat="1" ht="24" customHeight="1">
      <c r="A330" s="35"/>
      <c r="B330" s="36"/>
      <c r="C330" s="188" t="s">
        <v>391</v>
      </c>
      <c r="D330" s="188" t="s">
        <v>137</v>
      </c>
      <c r="E330" s="189" t="s">
        <v>392</v>
      </c>
      <c r="F330" s="190" t="s">
        <v>393</v>
      </c>
      <c r="G330" s="191" t="s">
        <v>140</v>
      </c>
      <c r="H330" s="192">
        <v>0.44400000000000001</v>
      </c>
      <c r="I330" s="193"/>
      <c r="J330" s="194">
        <f>ROUND(I330*H330,2)</f>
        <v>0</v>
      </c>
      <c r="K330" s="190" t="s">
        <v>141</v>
      </c>
      <c r="L330" s="40"/>
      <c r="M330" s="195" t="s">
        <v>19</v>
      </c>
      <c r="N330" s="196" t="s">
        <v>39</v>
      </c>
      <c r="O330" s="65"/>
      <c r="P330" s="197">
        <f>O330*H330</f>
        <v>0</v>
      </c>
      <c r="Q330" s="197">
        <v>0</v>
      </c>
      <c r="R330" s="197">
        <f>Q330*H330</f>
        <v>0</v>
      </c>
      <c r="S330" s="197">
        <v>2.2000000000000002</v>
      </c>
      <c r="T330" s="198">
        <f>S330*H330</f>
        <v>0.97680000000000011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199" t="s">
        <v>142</v>
      </c>
      <c r="AT330" s="199" t="s">
        <v>137</v>
      </c>
      <c r="AU330" s="199" t="s">
        <v>78</v>
      </c>
      <c r="AY330" s="18" t="s">
        <v>135</v>
      </c>
      <c r="BE330" s="200">
        <f>IF(N330="základní",J330,0)</f>
        <v>0</v>
      </c>
      <c r="BF330" s="200">
        <f>IF(N330="snížená",J330,0)</f>
        <v>0</v>
      </c>
      <c r="BG330" s="200">
        <f>IF(N330="zákl. přenesená",J330,0)</f>
        <v>0</v>
      </c>
      <c r="BH330" s="200">
        <f>IF(N330="sníž. přenesená",J330,0)</f>
        <v>0</v>
      </c>
      <c r="BI330" s="200">
        <f>IF(N330="nulová",J330,0)</f>
        <v>0</v>
      </c>
      <c r="BJ330" s="18" t="s">
        <v>76</v>
      </c>
      <c r="BK330" s="200">
        <f>ROUND(I330*H330,2)</f>
        <v>0</v>
      </c>
      <c r="BL330" s="18" t="s">
        <v>142</v>
      </c>
      <c r="BM330" s="199" t="s">
        <v>394</v>
      </c>
    </row>
    <row r="331" spans="1:65" s="13" customFormat="1" ht="11.25">
      <c r="B331" s="201"/>
      <c r="C331" s="202"/>
      <c r="D331" s="203" t="s">
        <v>144</v>
      </c>
      <c r="E331" s="204" t="s">
        <v>19</v>
      </c>
      <c r="F331" s="205" t="s">
        <v>395</v>
      </c>
      <c r="G331" s="202"/>
      <c r="H331" s="206">
        <v>0.44400000000000001</v>
      </c>
      <c r="I331" s="207"/>
      <c r="J331" s="202"/>
      <c r="K331" s="202"/>
      <c r="L331" s="208"/>
      <c r="M331" s="209"/>
      <c r="N331" s="210"/>
      <c r="O331" s="210"/>
      <c r="P331" s="210"/>
      <c r="Q331" s="210"/>
      <c r="R331" s="210"/>
      <c r="S331" s="210"/>
      <c r="T331" s="211"/>
      <c r="AT331" s="212" t="s">
        <v>144</v>
      </c>
      <c r="AU331" s="212" t="s">
        <v>78</v>
      </c>
      <c r="AV331" s="13" t="s">
        <v>78</v>
      </c>
      <c r="AW331" s="13" t="s">
        <v>30</v>
      </c>
      <c r="AX331" s="13" t="s">
        <v>76</v>
      </c>
      <c r="AY331" s="212" t="s">
        <v>135</v>
      </c>
    </row>
    <row r="332" spans="1:65" s="2" customFormat="1" ht="16.5" customHeight="1">
      <c r="A332" s="35"/>
      <c r="B332" s="36"/>
      <c r="C332" s="188" t="s">
        <v>396</v>
      </c>
      <c r="D332" s="188" t="s">
        <v>137</v>
      </c>
      <c r="E332" s="189" t="s">
        <v>397</v>
      </c>
      <c r="F332" s="190" t="s">
        <v>398</v>
      </c>
      <c r="G332" s="191" t="s">
        <v>399</v>
      </c>
      <c r="H332" s="192">
        <v>1</v>
      </c>
      <c r="I332" s="193"/>
      <c r="J332" s="194">
        <f>ROUND(I332*H332,2)</f>
        <v>0</v>
      </c>
      <c r="K332" s="190" t="s">
        <v>19</v>
      </c>
      <c r="L332" s="40"/>
      <c r="M332" s="195" t="s">
        <v>19</v>
      </c>
      <c r="N332" s="196" t="s">
        <v>39</v>
      </c>
      <c r="O332" s="65"/>
      <c r="P332" s="197">
        <f>O332*H332</f>
        <v>0</v>
      </c>
      <c r="Q332" s="197">
        <v>0</v>
      </c>
      <c r="R332" s="197">
        <f>Q332*H332</f>
        <v>0</v>
      </c>
      <c r="S332" s="197">
        <v>0</v>
      </c>
      <c r="T332" s="198">
        <f>S332*H332</f>
        <v>0</v>
      </c>
      <c r="U332" s="35"/>
      <c r="V332" s="35"/>
      <c r="W332" s="35"/>
      <c r="X332" s="35"/>
      <c r="Y332" s="35"/>
      <c r="Z332" s="35"/>
      <c r="AA332" s="35"/>
      <c r="AB332" s="35"/>
      <c r="AC332" s="35"/>
      <c r="AD332" s="35"/>
      <c r="AE332" s="35"/>
      <c r="AR332" s="199" t="s">
        <v>142</v>
      </c>
      <c r="AT332" s="199" t="s">
        <v>137</v>
      </c>
      <c r="AU332" s="199" t="s">
        <v>78</v>
      </c>
      <c r="AY332" s="18" t="s">
        <v>135</v>
      </c>
      <c r="BE332" s="200">
        <f>IF(N332="základní",J332,0)</f>
        <v>0</v>
      </c>
      <c r="BF332" s="200">
        <f>IF(N332="snížená",J332,0)</f>
        <v>0</v>
      </c>
      <c r="BG332" s="200">
        <f>IF(N332="zákl. přenesená",J332,0)</f>
        <v>0</v>
      </c>
      <c r="BH332" s="200">
        <f>IF(N332="sníž. přenesená",J332,0)</f>
        <v>0</v>
      </c>
      <c r="BI332" s="200">
        <f>IF(N332="nulová",J332,0)</f>
        <v>0</v>
      </c>
      <c r="BJ332" s="18" t="s">
        <v>76</v>
      </c>
      <c r="BK332" s="200">
        <f>ROUND(I332*H332,2)</f>
        <v>0</v>
      </c>
      <c r="BL332" s="18" t="s">
        <v>142</v>
      </c>
      <c r="BM332" s="199" t="s">
        <v>400</v>
      </c>
    </row>
    <row r="333" spans="1:65" s="2" customFormat="1" ht="48" customHeight="1">
      <c r="A333" s="35"/>
      <c r="B333" s="36"/>
      <c r="C333" s="188" t="s">
        <v>401</v>
      </c>
      <c r="D333" s="188" t="s">
        <v>137</v>
      </c>
      <c r="E333" s="189" t="s">
        <v>402</v>
      </c>
      <c r="F333" s="190" t="s">
        <v>403</v>
      </c>
      <c r="G333" s="191" t="s">
        <v>168</v>
      </c>
      <c r="H333" s="192">
        <v>1</v>
      </c>
      <c r="I333" s="193"/>
      <c r="J333" s="194">
        <f>ROUND(I333*H333,2)</f>
        <v>0</v>
      </c>
      <c r="K333" s="190" t="s">
        <v>141</v>
      </c>
      <c r="L333" s="40"/>
      <c r="M333" s="195" t="s">
        <v>19</v>
      </c>
      <c r="N333" s="196" t="s">
        <v>39</v>
      </c>
      <c r="O333" s="65"/>
      <c r="P333" s="197">
        <f>O333*H333</f>
        <v>0</v>
      </c>
      <c r="Q333" s="197">
        <v>0</v>
      </c>
      <c r="R333" s="197">
        <f>Q333*H333</f>
        <v>0</v>
      </c>
      <c r="S333" s="197">
        <v>0.20699999999999999</v>
      </c>
      <c r="T333" s="198">
        <f>S333*H333</f>
        <v>0.20699999999999999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199" t="s">
        <v>142</v>
      </c>
      <c r="AT333" s="199" t="s">
        <v>137</v>
      </c>
      <c r="AU333" s="199" t="s">
        <v>78</v>
      </c>
      <c r="AY333" s="18" t="s">
        <v>135</v>
      </c>
      <c r="BE333" s="200">
        <f>IF(N333="základní",J333,0)</f>
        <v>0</v>
      </c>
      <c r="BF333" s="200">
        <f>IF(N333="snížená",J333,0)</f>
        <v>0</v>
      </c>
      <c r="BG333" s="200">
        <f>IF(N333="zákl. přenesená",J333,0)</f>
        <v>0</v>
      </c>
      <c r="BH333" s="200">
        <f>IF(N333="sníž. přenesená",J333,0)</f>
        <v>0</v>
      </c>
      <c r="BI333" s="200">
        <f>IF(N333="nulová",J333,0)</f>
        <v>0</v>
      </c>
      <c r="BJ333" s="18" t="s">
        <v>76</v>
      </c>
      <c r="BK333" s="200">
        <f>ROUND(I333*H333,2)</f>
        <v>0</v>
      </c>
      <c r="BL333" s="18" t="s">
        <v>142</v>
      </c>
      <c r="BM333" s="199" t="s">
        <v>404</v>
      </c>
    </row>
    <row r="334" spans="1:65" s="13" customFormat="1" ht="11.25">
      <c r="B334" s="201"/>
      <c r="C334" s="202"/>
      <c r="D334" s="203" t="s">
        <v>144</v>
      </c>
      <c r="E334" s="204" t="s">
        <v>19</v>
      </c>
      <c r="F334" s="205" t="s">
        <v>405</v>
      </c>
      <c r="G334" s="202"/>
      <c r="H334" s="206">
        <v>1</v>
      </c>
      <c r="I334" s="207"/>
      <c r="J334" s="202"/>
      <c r="K334" s="202"/>
      <c r="L334" s="208"/>
      <c r="M334" s="209"/>
      <c r="N334" s="210"/>
      <c r="O334" s="210"/>
      <c r="P334" s="210"/>
      <c r="Q334" s="210"/>
      <c r="R334" s="210"/>
      <c r="S334" s="210"/>
      <c r="T334" s="211"/>
      <c r="AT334" s="212" t="s">
        <v>144</v>
      </c>
      <c r="AU334" s="212" t="s">
        <v>78</v>
      </c>
      <c r="AV334" s="13" t="s">
        <v>78</v>
      </c>
      <c r="AW334" s="13" t="s">
        <v>30</v>
      </c>
      <c r="AX334" s="13" t="s">
        <v>76</v>
      </c>
      <c r="AY334" s="212" t="s">
        <v>135</v>
      </c>
    </row>
    <row r="335" spans="1:65" s="2" customFormat="1" ht="48" customHeight="1">
      <c r="A335" s="35"/>
      <c r="B335" s="36"/>
      <c r="C335" s="188" t="s">
        <v>406</v>
      </c>
      <c r="D335" s="188" t="s">
        <v>137</v>
      </c>
      <c r="E335" s="189" t="s">
        <v>407</v>
      </c>
      <c r="F335" s="190" t="s">
        <v>408</v>
      </c>
      <c r="G335" s="191" t="s">
        <v>162</v>
      </c>
      <c r="H335" s="192">
        <v>6.5</v>
      </c>
      <c r="I335" s="193"/>
      <c r="J335" s="194">
        <f>ROUND(I335*H335,2)</f>
        <v>0</v>
      </c>
      <c r="K335" s="190" t="s">
        <v>141</v>
      </c>
      <c r="L335" s="40"/>
      <c r="M335" s="195" t="s">
        <v>19</v>
      </c>
      <c r="N335" s="196" t="s">
        <v>39</v>
      </c>
      <c r="O335" s="65"/>
      <c r="P335" s="197">
        <f>O335*H335</f>
        <v>0</v>
      </c>
      <c r="Q335" s="197">
        <v>0</v>
      </c>
      <c r="R335" s="197">
        <f>Q335*H335</f>
        <v>0</v>
      </c>
      <c r="S335" s="197">
        <v>0.27</v>
      </c>
      <c r="T335" s="198">
        <f>S335*H335</f>
        <v>1.7550000000000001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199" t="s">
        <v>142</v>
      </c>
      <c r="AT335" s="199" t="s">
        <v>137</v>
      </c>
      <c r="AU335" s="199" t="s">
        <v>78</v>
      </c>
      <c r="AY335" s="18" t="s">
        <v>135</v>
      </c>
      <c r="BE335" s="200">
        <f>IF(N335="základní",J335,0)</f>
        <v>0</v>
      </c>
      <c r="BF335" s="200">
        <f>IF(N335="snížená",J335,0)</f>
        <v>0</v>
      </c>
      <c r="BG335" s="200">
        <f>IF(N335="zákl. přenesená",J335,0)</f>
        <v>0</v>
      </c>
      <c r="BH335" s="200">
        <f>IF(N335="sníž. přenesená",J335,0)</f>
        <v>0</v>
      </c>
      <c r="BI335" s="200">
        <f>IF(N335="nulová",J335,0)</f>
        <v>0</v>
      </c>
      <c r="BJ335" s="18" t="s">
        <v>76</v>
      </c>
      <c r="BK335" s="200">
        <f>ROUND(I335*H335,2)</f>
        <v>0</v>
      </c>
      <c r="BL335" s="18" t="s">
        <v>142</v>
      </c>
      <c r="BM335" s="199" t="s">
        <v>409</v>
      </c>
    </row>
    <row r="336" spans="1:65" s="13" customFormat="1" ht="11.25">
      <c r="B336" s="201"/>
      <c r="C336" s="202"/>
      <c r="D336" s="203" t="s">
        <v>144</v>
      </c>
      <c r="E336" s="204" t="s">
        <v>19</v>
      </c>
      <c r="F336" s="205" t="s">
        <v>410</v>
      </c>
      <c r="G336" s="202"/>
      <c r="H336" s="206">
        <v>2.5</v>
      </c>
      <c r="I336" s="207"/>
      <c r="J336" s="202"/>
      <c r="K336" s="202"/>
      <c r="L336" s="208"/>
      <c r="M336" s="209"/>
      <c r="N336" s="210"/>
      <c r="O336" s="210"/>
      <c r="P336" s="210"/>
      <c r="Q336" s="210"/>
      <c r="R336" s="210"/>
      <c r="S336" s="210"/>
      <c r="T336" s="211"/>
      <c r="AT336" s="212" t="s">
        <v>144</v>
      </c>
      <c r="AU336" s="212" t="s">
        <v>78</v>
      </c>
      <c r="AV336" s="13" t="s">
        <v>78</v>
      </c>
      <c r="AW336" s="13" t="s">
        <v>30</v>
      </c>
      <c r="AX336" s="13" t="s">
        <v>68</v>
      </c>
      <c r="AY336" s="212" t="s">
        <v>135</v>
      </c>
    </row>
    <row r="337" spans="1:65" s="13" customFormat="1" ht="11.25">
      <c r="B337" s="201"/>
      <c r="C337" s="202"/>
      <c r="D337" s="203" t="s">
        <v>144</v>
      </c>
      <c r="E337" s="204" t="s">
        <v>19</v>
      </c>
      <c r="F337" s="205" t="s">
        <v>411</v>
      </c>
      <c r="G337" s="202"/>
      <c r="H337" s="206">
        <v>4</v>
      </c>
      <c r="I337" s="207"/>
      <c r="J337" s="202"/>
      <c r="K337" s="202"/>
      <c r="L337" s="208"/>
      <c r="M337" s="209"/>
      <c r="N337" s="210"/>
      <c r="O337" s="210"/>
      <c r="P337" s="210"/>
      <c r="Q337" s="210"/>
      <c r="R337" s="210"/>
      <c r="S337" s="210"/>
      <c r="T337" s="211"/>
      <c r="AT337" s="212" t="s">
        <v>144</v>
      </c>
      <c r="AU337" s="212" t="s">
        <v>78</v>
      </c>
      <c r="AV337" s="13" t="s">
        <v>78</v>
      </c>
      <c r="AW337" s="13" t="s">
        <v>30</v>
      </c>
      <c r="AX337" s="13" t="s">
        <v>68</v>
      </c>
      <c r="AY337" s="212" t="s">
        <v>135</v>
      </c>
    </row>
    <row r="338" spans="1:65" s="14" customFormat="1" ht="11.25">
      <c r="B338" s="213"/>
      <c r="C338" s="214"/>
      <c r="D338" s="203" t="s">
        <v>144</v>
      </c>
      <c r="E338" s="215" t="s">
        <v>19</v>
      </c>
      <c r="F338" s="216" t="s">
        <v>147</v>
      </c>
      <c r="G338" s="214"/>
      <c r="H338" s="217">
        <v>6.5</v>
      </c>
      <c r="I338" s="218"/>
      <c r="J338" s="214"/>
      <c r="K338" s="214"/>
      <c r="L338" s="219"/>
      <c r="M338" s="220"/>
      <c r="N338" s="221"/>
      <c r="O338" s="221"/>
      <c r="P338" s="221"/>
      <c r="Q338" s="221"/>
      <c r="R338" s="221"/>
      <c r="S338" s="221"/>
      <c r="T338" s="222"/>
      <c r="AT338" s="223" t="s">
        <v>144</v>
      </c>
      <c r="AU338" s="223" t="s">
        <v>78</v>
      </c>
      <c r="AV338" s="14" t="s">
        <v>142</v>
      </c>
      <c r="AW338" s="14" t="s">
        <v>30</v>
      </c>
      <c r="AX338" s="14" t="s">
        <v>76</v>
      </c>
      <c r="AY338" s="223" t="s">
        <v>135</v>
      </c>
    </row>
    <row r="339" spans="1:65" s="2" customFormat="1" ht="48" customHeight="1">
      <c r="A339" s="35"/>
      <c r="B339" s="36"/>
      <c r="C339" s="188" t="s">
        <v>412</v>
      </c>
      <c r="D339" s="188" t="s">
        <v>137</v>
      </c>
      <c r="E339" s="189" t="s">
        <v>413</v>
      </c>
      <c r="F339" s="190" t="s">
        <v>414</v>
      </c>
      <c r="G339" s="191" t="s">
        <v>140</v>
      </c>
      <c r="H339" s="192">
        <v>1.86</v>
      </c>
      <c r="I339" s="193"/>
      <c r="J339" s="194">
        <f>ROUND(I339*H339,2)</f>
        <v>0</v>
      </c>
      <c r="K339" s="190" t="s">
        <v>141</v>
      </c>
      <c r="L339" s="40"/>
      <c r="M339" s="195" t="s">
        <v>19</v>
      </c>
      <c r="N339" s="196" t="s">
        <v>39</v>
      </c>
      <c r="O339" s="65"/>
      <c r="P339" s="197">
        <f>O339*H339</f>
        <v>0</v>
      </c>
      <c r="Q339" s="197">
        <v>0</v>
      </c>
      <c r="R339" s="197">
        <f>Q339*H339</f>
        <v>0</v>
      </c>
      <c r="S339" s="197">
        <v>1.8</v>
      </c>
      <c r="T339" s="198">
        <f>S339*H339</f>
        <v>3.3480000000000003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199" t="s">
        <v>142</v>
      </c>
      <c r="AT339" s="199" t="s">
        <v>137</v>
      </c>
      <c r="AU339" s="199" t="s">
        <v>78</v>
      </c>
      <c r="AY339" s="18" t="s">
        <v>135</v>
      </c>
      <c r="BE339" s="200">
        <f>IF(N339="základní",J339,0)</f>
        <v>0</v>
      </c>
      <c r="BF339" s="200">
        <f>IF(N339="snížená",J339,0)</f>
        <v>0</v>
      </c>
      <c r="BG339" s="200">
        <f>IF(N339="zákl. přenesená",J339,0)</f>
        <v>0</v>
      </c>
      <c r="BH339" s="200">
        <f>IF(N339="sníž. přenesená",J339,0)</f>
        <v>0</v>
      </c>
      <c r="BI339" s="200">
        <f>IF(N339="nulová",J339,0)</f>
        <v>0</v>
      </c>
      <c r="BJ339" s="18" t="s">
        <v>76</v>
      </c>
      <c r="BK339" s="200">
        <f>ROUND(I339*H339,2)</f>
        <v>0</v>
      </c>
      <c r="BL339" s="18" t="s">
        <v>142</v>
      </c>
      <c r="BM339" s="199" t="s">
        <v>415</v>
      </c>
    </row>
    <row r="340" spans="1:65" s="13" customFormat="1" ht="11.25">
      <c r="B340" s="201"/>
      <c r="C340" s="202"/>
      <c r="D340" s="203" t="s">
        <v>144</v>
      </c>
      <c r="E340" s="204" t="s">
        <v>19</v>
      </c>
      <c r="F340" s="205" t="s">
        <v>416</v>
      </c>
      <c r="G340" s="202"/>
      <c r="H340" s="206">
        <v>1.26</v>
      </c>
      <c r="I340" s="207"/>
      <c r="J340" s="202"/>
      <c r="K340" s="202"/>
      <c r="L340" s="208"/>
      <c r="M340" s="209"/>
      <c r="N340" s="210"/>
      <c r="O340" s="210"/>
      <c r="P340" s="210"/>
      <c r="Q340" s="210"/>
      <c r="R340" s="210"/>
      <c r="S340" s="210"/>
      <c r="T340" s="211"/>
      <c r="AT340" s="212" t="s">
        <v>144</v>
      </c>
      <c r="AU340" s="212" t="s">
        <v>78</v>
      </c>
      <c r="AV340" s="13" t="s">
        <v>78</v>
      </c>
      <c r="AW340" s="13" t="s">
        <v>30</v>
      </c>
      <c r="AX340" s="13" t="s">
        <v>68</v>
      </c>
      <c r="AY340" s="212" t="s">
        <v>135</v>
      </c>
    </row>
    <row r="341" spans="1:65" s="13" customFormat="1" ht="11.25">
      <c r="B341" s="201"/>
      <c r="C341" s="202"/>
      <c r="D341" s="203" t="s">
        <v>144</v>
      </c>
      <c r="E341" s="204" t="s">
        <v>19</v>
      </c>
      <c r="F341" s="205" t="s">
        <v>417</v>
      </c>
      <c r="G341" s="202"/>
      <c r="H341" s="206">
        <v>0.6</v>
      </c>
      <c r="I341" s="207"/>
      <c r="J341" s="202"/>
      <c r="K341" s="202"/>
      <c r="L341" s="208"/>
      <c r="M341" s="209"/>
      <c r="N341" s="210"/>
      <c r="O341" s="210"/>
      <c r="P341" s="210"/>
      <c r="Q341" s="210"/>
      <c r="R341" s="210"/>
      <c r="S341" s="210"/>
      <c r="T341" s="211"/>
      <c r="AT341" s="212" t="s">
        <v>144</v>
      </c>
      <c r="AU341" s="212" t="s">
        <v>78</v>
      </c>
      <c r="AV341" s="13" t="s">
        <v>78</v>
      </c>
      <c r="AW341" s="13" t="s">
        <v>30</v>
      </c>
      <c r="AX341" s="13" t="s">
        <v>68</v>
      </c>
      <c r="AY341" s="212" t="s">
        <v>135</v>
      </c>
    </row>
    <row r="342" spans="1:65" s="14" customFormat="1" ht="11.25">
      <c r="B342" s="213"/>
      <c r="C342" s="214"/>
      <c r="D342" s="203" t="s">
        <v>144</v>
      </c>
      <c r="E342" s="215" t="s">
        <v>19</v>
      </c>
      <c r="F342" s="216" t="s">
        <v>147</v>
      </c>
      <c r="G342" s="214"/>
      <c r="H342" s="217">
        <v>1.86</v>
      </c>
      <c r="I342" s="218"/>
      <c r="J342" s="214"/>
      <c r="K342" s="214"/>
      <c r="L342" s="219"/>
      <c r="M342" s="220"/>
      <c r="N342" s="221"/>
      <c r="O342" s="221"/>
      <c r="P342" s="221"/>
      <c r="Q342" s="221"/>
      <c r="R342" s="221"/>
      <c r="S342" s="221"/>
      <c r="T342" s="222"/>
      <c r="AT342" s="223" t="s">
        <v>144</v>
      </c>
      <c r="AU342" s="223" t="s">
        <v>78</v>
      </c>
      <c r="AV342" s="14" t="s">
        <v>142</v>
      </c>
      <c r="AW342" s="14" t="s">
        <v>30</v>
      </c>
      <c r="AX342" s="14" t="s">
        <v>76</v>
      </c>
      <c r="AY342" s="223" t="s">
        <v>135</v>
      </c>
    </row>
    <row r="343" spans="1:65" s="2" customFormat="1" ht="36" customHeight="1">
      <c r="A343" s="35"/>
      <c r="B343" s="36"/>
      <c r="C343" s="188" t="s">
        <v>418</v>
      </c>
      <c r="D343" s="188" t="s">
        <v>137</v>
      </c>
      <c r="E343" s="189" t="s">
        <v>419</v>
      </c>
      <c r="F343" s="190" t="s">
        <v>420</v>
      </c>
      <c r="G343" s="191" t="s">
        <v>183</v>
      </c>
      <c r="H343" s="192">
        <v>30.3</v>
      </c>
      <c r="I343" s="193"/>
      <c r="J343" s="194">
        <f>ROUND(I343*H343,2)</f>
        <v>0</v>
      </c>
      <c r="K343" s="190" t="s">
        <v>141</v>
      </c>
      <c r="L343" s="40"/>
      <c r="M343" s="195" t="s">
        <v>19</v>
      </c>
      <c r="N343" s="196" t="s">
        <v>39</v>
      </c>
      <c r="O343" s="65"/>
      <c r="P343" s="197">
        <f>O343*H343</f>
        <v>0</v>
      </c>
      <c r="Q343" s="197">
        <v>0</v>
      </c>
      <c r="R343" s="197">
        <f>Q343*H343</f>
        <v>0</v>
      </c>
      <c r="S343" s="197">
        <v>1.9E-2</v>
      </c>
      <c r="T343" s="198">
        <f>S343*H343</f>
        <v>0.57569999999999999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199" t="s">
        <v>142</v>
      </c>
      <c r="AT343" s="199" t="s">
        <v>137</v>
      </c>
      <c r="AU343" s="199" t="s">
        <v>78</v>
      </c>
      <c r="AY343" s="18" t="s">
        <v>135</v>
      </c>
      <c r="BE343" s="200">
        <f>IF(N343="základní",J343,0)</f>
        <v>0</v>
      </c>
      <c r="BF343" s="200">
        <f>IF(N343="snížená",J343,0)</f>
        <v>0</v>
      </c>
      <c r="BG343" s="200">
        <f>IF(N343="zákl. přenesená",J343,0)</f>
        <v>0</v>
      </c>
      <c r="BH343" s="200">
        <f>IF(N343="sníž. přenesená",J343,0)</f>
        <v>0</v>
      </c>
      <c r="BI343" s="200">
        <f>IF(N343="nulová",J343,0)</f>
        <v>0</v>
      </c>
      <c r="BJ343" s="18" t="s">
        <v>76</v>
      </c>
      <c r="BK343" s="200">
        <f>ROUND(I343*H343,2)</f>
        <v>0</v>
      </c>
      <c r="BL343" s="18" t="s">
        <v>142</v>
      </c>
      <c r="BM343" s="199" t="s">
        <v>421</v>
      </c>
    </row>
    <row r="344" spans="1:65" s="13" customFormat="1" ht="11.25">
      <c r="B344" s="201"/>
      <c r="C344" s="202"/>
      <c r="D344" s="203" t="s">
        <v>144</v>
      </c>
      <c r="E344" s="204" t="s">
        <v>19</v>
      </c>
      <c r="F344" s="205" t="s">
        <v>422</v>
      </c>
      <c r="G344" s="202"/>
      <c r="H344" s="206">
        <v>30.3</v>
      </c>
      <c r="I344" s="207"/>
      <c r="J344" s="202"/>
      <c r="K344" s="202"/>
      <c r="L344" s="208"/>
      <c r="M344" s="209"/>
      <c r="N344" s="210"/>
      <c r="O344" s="210"/>
      <c r="P344" s="210"/>
      <c r="Q344" s="210"/>
      <c r="R344" s="210"/>
      <c r="S344" s="210"/>
      <c r="T344" s="211"/>
      <c r="AT344" s="212" t="s">
        <v>144</v>
      </c>
      <c r="AU344" s="212" t="s">
        <v>78</v>
      </c>
      <c r="AV344" s="13" t="s">
        <v>78</v>
      </c>
      <c r="AW344" s="13" t="s">
        <v>30</v>
      </c>
      <c r="AX344" s="13" t="s">
        <v>76</v>
      </c>
      <c r="AY344" s="212" t="s">
        <v>135</v>
      </c>
    </row>
    <row r="345" spans="1:65" s="2" customFormat="1" ht="36" customHeight="1">
      <c r="A345" s="35"/>
      <c r="B345" s="36"/>
      <c r="C345" s="188" t="s">
        <v>423</v>
      </c>
      <c r="D345" s="188" t="s">
        <v>137</v>
      </c>
      <c r="E345" s="189" t="s">
        <v>424</v>
      </c>
      <c r="F345" s="190" t="s">
        <v>425</v>
      </c>
      <c r="G345" s="191" t="s">
        <v>183</v>
      </c>
      <c r="H345" s="192">
        <v>27.21</v>
      </c>
      <c r="I345" s="193"/>
      <c r="J345" s="194">
        <f>ROUND(I345*H345,2)</f>
        <v>0</v>
      </c>
      <c r="K345" s="190" t="s">
        <v>141</v>
      </c>
      <c r="L345" s="40"/>
      <c r="M345" s="195" t="s">
        <v>19</v>
      </c>
      <c r="N345" s="196" t="s">
        <v>39</v>
      </c>
      <c r="O345" s="65"/>
      <c r="P345" s="197">
        <f>O345*H345</f>
        <v>0</v>
      </c>
      <c r="Q345" s="197">
        <v>0</v>
      </c>
      <c r="R345" s="197">
        <f>Q345*H345</f>
        <v>0</v>
      </c>
      <c r="S345" s="197">
        <v>2.7E-2</v>
      </c>
      <c r="T345" s="198">
        <f>S345*H345</f>
        <v>0.73467000000000005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199" t="s">
        <v>142</v>
      </c>
      <c r="AT345" s="199" t="s">
        <v>137</v>
      </c>
      <c r="AU345" s="199" t="s">
        <v>78</v>
      </c>
      <c r="AY345" s="18" t="s">
        <v>135</v>
      </c>
      <c r="BE345" s="200">
        <f>IF(N345="základní",J345,0)</f>
        <v>0</v>
      </c>
      <c r="BF345" s="200">
        <f>IF(N345="snížená",J345,0)</f>
        <v>0</v>
      </c>
      <c r="BG345" s="200">
        <f>IF(N345="zákl. přenesená",J345,0)</f>
        <v>0</v>
      </c>
      <c r="BH345" s="200">
        <f>IF(N345="sníž. přenesená",J345,0)</f>
        <v>0</v>
      </c>
      <c r="BI345" s="200">
        <f>IF(N345="nulová",J345,0)</f>
        <v>0</v>
      </c>
      <c r="BJ345" s="18" t="s">
        <v>76</v>
      </c>
      <c r="BK345" s="200">
        <f>ROUND(I345*H345,2)</f>
        <v>0</v>
      </c>
      <c r="BL345" s="18" t="s">
        <v>142</v>
      </c>
      <c r="BM345" s="199" t="s">
        <v>426</v>
      </c>
    </row>
    <row r="346" spans="1:65" s="13" customFormat="1" ht="11.25">
      <c r="B346" s="201"/>
      <c r="C346" s="202"/>
      <c r="D346" s="203" t="s">
        <v>144</v>
      </c>
      <c r="E346" s="204" t="s">
        <v>19</v>
      </c>
      <c r="F346" s="205" t="s">
        <v>427</v>
      </c>
      <c r="G346" s="202"/>
      <c r="H346" s="206">
        <v>27.21</v>
      </c>
      <c r="I346" s="207"/>
      <c r="J346" s="202"/>
      <c r="K346" s="202"/>
      <c r="L346" s="208"/>
      <c r="M346" s="209"/>
      <c r="N346" s="210"/>
      <c r="O346" s="210"/>
      <c r="P346" s="210"/>
      <c r="Q346" s="210"/>
      <c r="R346" s="210"/>
      <c r="S346" s="210"/>
      <c r="T346" s="211"/>
      <c r="AT346" s="212" t="s">
        <v>144</v>
      </c>
      <c r="AU346" s="212" t="s">
        <v>78</v>
      </c>
      <c r="AV346" s="13" t="s">
        <v>78</v>
      </c>
      <c r="AW346" s="13" t="s">
        <v>30</v>
      </c>
      <c r="AX346" s="13" t="s">
        <v>76</v>
      </c>
      <c r="AY346" s="212" t="s">
        <v>135</v>
      </c>
    </row>
    <row r="347" spans="1:65" s="2" customFormat="1" ht="48" customHeight="1">
      <c r="A347" s="35"/>
      <c r="B347" s="36"/>
      <c r="C347" s="188" t="s">
        <v>428</v>
      </c>
      <c r="D347" s="188" t="s">
        <v>137</v>
      </c>
      <c r="E347" s="189" t="s">
        <v>429</v>
      </c>
      <c r="F347" s="190" t="s">
        <v>430</v>
      </c>
      <c r="G347" s="191" t="s">
        <v>183</v>
      </c>
      <c r="H347" s="192">
        <v>8</v>
      </c>
      <c r="I347" s="193"/>
      <c r="J347" s="194">
        <f>ROUND(I347*H347,2)</f>
        <v>0</v>
      </c>
      <c r="K347" s="190" t="s">
        <v>141</v>
      </c>
      <c r="L347" s="40"/>
      <c r="M347" s="195" t="s">
        <v>19</v>
      </c>
      <c r="N347" s="196" t="s">
        <v>39</v>
      </c>
      <c r="O347" s="65"/>
      <c r="P347" s="197">
        <f>O347*H347</f>
        <v>0</v>
      </c>
      <c r="Q347" s="197">
        <v>0</v>
      </c>
      <c r="R347" s="197">
        <f>Q347*H347</f>
        <v>0</v>
      </c>
      <c r="S347" s="197">
        <v>4.2000000000000003E-2</v>
      </c>
      <c r="T347" s="198">
        <f>S347*H347</f>
        <v>0.33600000000000002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199" t="s">
        <v>142</v>
      </c>
      <c r="AT347" s="199" t="s">
        <v>137</v>
      </c>
      <c r="AU347" s="199" t="s">
        <v>78</v>
      </c>
      <c r="AY347" s="18" t="s">
        <v>135</v>
      </c>
      <c r="BE347" s="200">
        <f>IF(N347="základní",J347,0)</f>
        <v>0</v>
      </c>
      <c r="BF347" s="200">
        <f>IF(N347="snížená",J347,0)</f>
        <v>0</v>
      </c>
      <c r="BG347" s="200">
        <f>IF(N347="zákl. přenesená",J347,0)</f>
        <v>0</v>
      </c>
      <c r="BH347" s="200">
        <f>IF(N347="sníž. přenesená",J347,0)</f>
        <v>0</v>
      </c>
      <c r="BI347" s="200">
        <f>IF(N347="nulová",J347,0)</f>
        <v>0</v>
      </c>
      <c r="BJ347" s="18" t="s">
        <v>76</v>
      </c>
      <c r="BK347" s="200">
        <f>ROUND(I347*H347,2)</f>
        <v>0</v>
      </c>
      <c r="BL347" s="18" t="s">
        <v>142</v>
      </c>
      <c r="BM347" s="199" t="s">
        <v>431</v>
      </c>
    </row>
    <row r="348" spans="1:65" s="13" customFormat="1" ht="11.25">
      <c r="B348" s="201"/>
      <c r="C348" s="202"/>
      <c r="D348" s="203" t="s">
        <v>144</v>
      </c>
      <c r="E348" s="204" t="s">
        <v>19</v>
      </c>
      <c r="F348" s="205" t="s">
        <v>432</v>
      </c>
      <c r="G348" s="202"/>
      <c r="H348" s="206">
        <v>8</v>
      </c>
      <c r="I348" s="207"/>
      <c r="J348" s="202"/>
      <c r="K348" s="202"/>
      <c r="L348" s="208"/>
      <c r="M348" s="209"/>
      <c r="N348" s="210"/>
      <c r="O348" s="210"/>
      <c r="P348" s="210"/>
      <c r="Q348" s="210"/>
      <c r="R348" s="210"/>
      <c r="S348" s="210"/>
      <c r="T348" s="211"/>
      <c r="AT348" s="212" t="s">
        <v>144</v>
      </c>
      <c r="AU348" s="212" t="s">
        <v>78</v>
      </c>
      <c r="AV348" s="13" t="s">
        <v>78</v>
      </c>
      <c r="AW348" s="13" t="s">
        <v>30</v>
      </c>
      <c r="AX348" s="13" t="s">
        <v>76</v>
      </c>
      <c r="AY348" s="212" t="s">
        <v>135</v>
      </c>
    </row>
    <row r="349" spans="1:65" s="2" customFormat="1" ht="36" customHeight="1">
      <c r="A349" s="35"/>
      <c r="B349" s="36"/>
      <c r="C349" s="188" t="s">
        <v>433</v>
      </c>
      <c r="D349" s="188" t="s">
        <v>137</v>
      </c>
      <c r="E349" s="189" t="s">
        <v>434</v>
      </c>
      <c r="F349" s="190" t="s">
        <v>435</v>
      </c>
      <c r="G349" s="191" t="s">
        <v>162</v>
      </c>
      <c r="H349" s="192">
        <v>235.86</v>
      </c>
      <c r="I349" s="193"/>
      <c r="J349" s="194">
        <f>ROUND(I349*H349,2)</f>
        <v>0</v>
      </c>
      <c r="K349" s="190" t="s">
        <v>217</v>
      </c>
      <c r="L349" s="40"/>
      <c r="M349" s="195" t="s">
        <v>19</v>
      </c>
      <c r="N349" s="196" t="s">
        <v>39</v>
      </c>
      <c r="O349" s="65"/>
      <c r="P349" s="197">
        <f>O349*H349</f>
        <v>0</v>
      </c>
      <c r="Q349" s="197">
        <v>0</v>
      </c>
      <c r="R349" s="197">
        <f>Q349*H349</f>
        <v>0</v>
      </c>
      <c r="S349" s="197">
        <v>1.6E-2</v>
      </c>
      <c r="T349" s="198">
        <f>S349*H349</f>
        <v>3.7737600000000002</v>
      </c>
      <c r="U349" s="35"/>
      <c r="V349" s="35"/>
      <c r="W349" s="35"/>
      <c r="X349" s="35"/>
      <c r="Y349" s="35"/>
      <c r="Z349" s="35"/>
      <c r="AA349" s="35"/>
      <c r="AB349" s="35"/>
      <c r="AC349" s="35"/>
      <c r="AD349" s="35"/>
      <c r="AE349" s="35"/>
      <c r="AR349" s="199" t="s">
        <v>142</v>
      </c>
      <c r="AT349" s="199" t="s">
        <v>137</v>
      </c>
      <c r="AU349" s="199" t="s">
        <v>78</v>
      </c>
      <c r="AY349" s="18" t="s">
        <v>135</v>
      </c>
      <c r="BE349" s="200">
        <f>IF(N349="základní",J349,0)</f>
        <v>0</v>
      </c>
      <c r="BF349" s="200">
        <f>IF(N349="snížená",J349,0)</f>
        <v>0</v>
      </c>
      <c r="BG349" s="200">
        <f>IF(N349="zákl. přenesená",J349,0)</f>
        <v>0</v>
      </c>
      <c r="BH349" s="200">
        <f>IF(N349="sníž. přenesená",J349,0)</f>
        <v>0</v>
      </c>
      <c r="BI349" s="200">
        <f>IF(N349="nulová",J349,0)</f>
        <v>0</v>
      </c>
      <c r="BJ349" s="18" t="s">
        <v>76</v>
      </c>
      <c r="BK349" s="200">
        <f>ROUND(I349*H349,2)</f>
        <v>0</v>
      </c>
      <c r="BL349" s="18" t="s">
        <v>142</v>
      </c>
      <c r="BM349" s="199" t="s">
        <v>436</v>
      </c>
    </row>
    <row r="350" spans="1:65" s="2" customFormat="1" ht="24" customHeight="1">
      <c r="A350" s="35"/>
      <c r="B350" s="36"/>
      <c r="C350" s="188" t="s">
        <v>437</v>
      </c>
      <c r="D350" s="188" t="s">
        <v>137</v>
      </c>
      <c r="E350" s="189" t="s">
        <v>438</v>
      </c>
      <c r="F350" s="190" t="s">
        <v>439</v>
      </c>
      <c r="G350" s="191" t="s">
        <v>76</v>
      </c>
      <c r="H350" s="192">
        <v>2</v>
      </c>
      <c r="I350" s="193"/>
      <c r="J350" s="194">
        <f>ROUND(I350*H350,2)</f>
        <v>0</v>
      </c>
      <c r="K350" s="190" t="s">
        <v>19</v>
      </c>
      <c r="L350" s="40"/>
      <c r="M350" s="195" t="s">
        <v>19</v>
      </c>
      <c r="N350" s="196" t="s">
        <v>39</v>
      </c>
      <c r="O350" s="65"/>
      <c r="P350" s="197">
        <f>O350*H350</f>
        <v>0</v>
      </c>
      <c r="Q350" s="197">
        <v>0</v>
      </c>
      <c r="R350" s="197">
        <f>Q350*H350</f>
        <v>0</v>
      </c>
      <c r="S350" s="197">
        <v>0</v>
      </c>
      <c r="T350" s="198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199" t="s">
        <v>142</v>
      </c>
      <c r="AT350" s="199" t="s">
        <v>137</v>
      </c>
      <c r="AU350" s="199" t="s">
        <v>78</v>
      </c>
      <c r="AY350" s="18" t="s">
        <v>135</v>
      </c>
      <c r="BE350" s="200">
        <f>IF(N350="základní",J350,0)</f>
        <v>0</v>
      </c>
      <c r="BF350" s="200">
        <f>IF(N350="snížená",J350,0)</f>
        <v>0</v>
      </c>
      <c r="BG350" s="200">
        <f>IF(N350="zákl. přenesená",J350,0)</f>
        <v>0</v>
      </c>
      <c r="BH350" s="200">
        <f>IF(N350="sníž. přenesená",J350,0)</f>
        <v>0</v>
      </c>
      <c r="BI350" s="200">
        <f>IF(N350="nulová",J350,0)</f>
        <v>0</v>
      </c>
      <c r="BJ350" s="18" t="s">
        <v>76</v>
      </c>
      <c r="BK350" s="200">
        <f>ROUND(I350*H350,2)</f>
        <v>0</v>
      </c>
      <c r="BL350" s="18" t="s">
        <v>142</v>
      </c>
      <c r="BM350" s="199" t="s">
        <v>440</v>
      </c>
    </row>
    <row r="351" spans="1:65" s="2" customFormat="1" ht="16.5" customHeight="1">
      <c r="A351" s="35"/>
      <c r="B351" s="36"/>
      <c r="C351" s="188" t="s">
        <v>441</v>
      </c>
      <c r="D351" s="188" t="s">
        <v>137</v>
      </c>
      <c r="E351" s="189" t="s">
        <v>442</v>
      </c>
      <c r="F351" s="190" t="s">
        <v>443</v>
      </c>
      <c r="G351" s="191" t="s">
        <v>168</v>
      </c>
      <c r="H351" s="192">
        <v>3</v>
      </c>
      <c r="I351" s="193"/>
      <c r="J351" s="194">
        <f>ROUND(I351*H351,2)</f>
        <v>0</v>
      </c>
      <c r="K351" s="190" t="s">
        <v>19</v>
      </c>
      <c r="L351" s="40"/>
      <c r="M351" s="195" t="s">
        <v>19</v>
      </c>
      <c r="N351" s="196" t="s">
        <v>39</v>
      </c>
      <c r="O351" s="65"/>
      <c r="P351" s="197">
        <f>O351*H351</f>
        <v>0</v>
      </c>
      <c r="Q351" s="197">
        <v>0</v>
      </c>
      <c r="R351" s="197">
        <f>Q351*H351</f>
        <v>0</v>
      </c>
      <c r="S351" s="197">
        <v>0</v>
      </c>
      <c r="T351" s="198">
        <f>S351*H351</f>
        <v>0</v>
      </c>
      <c r="U351" s="35"/>
      <c r="V351" s="35"/>
      <c r="W351" s="35"/>
      <c r="X351" s="35"/>
      <c r="Y351" s="35"/>
      <c r="Z351" s="35"/>
      <c r="AA351" s="35"/>
      <c r="AB351" s="35"/>
      <c r="AC351" s="35"/>
      <c r="AD351" s="35"/>
      <c r="AE351" s="35"/>
      <c r="AR351" s="199" t="s">
        <v>142</v>
      </c>
      <c r="AT351" s="199" t="s">
        <v>137</v>
      </c>
      <c r="AU351" s="199" t="s">
        <v>78</v>
      </c>
      <c r="AY351" s="18" t="s">
        <v>135</v>
      </c>
      <c r="BE351" s="200">
        <f>IF(N351="základní",J351,0)</f>
        <v>0</v>
      </c>
      <c r="BF351" s="200">
        <f>IF(N351="snížená",J351,0)</f>
        <v>0</v>
      </c>
      <c r="BG351" s="200">
        <f>IF(N351="zákl. přenesená",J351,0)</f>
        <v>0</v>
      </c>
      <c r="BH351" s="200">
        <f>IF(N351="sníž. přenesená",J351,0)</f>
        <v>0</v>
      </c>
      <c r="BI351" s="200">
        <f>IF(N351="nulová",J351,0)</f>
        <v>0</v>
      </c>
      <c r="BJ351" s="18" t="s">
        <v>76</v>
      </c>
      <c r="BK351" s="200">
        <f>ROUND(I351*H351,2)</f>
        <v>0</v>
      </c>
      <c r="BL351" s="18" t="s">
        <v>142</v>
      </c>
      <c r="BM351" s="199" t="s">
        <v>444</v>
      </c>
    </row>
    <row r="352" spans="1:65" s="12" customFormat="1" ht="22.9" customHeight="1">
      <c r="B352" s="172"/>
      <c r="C352" s="173"/>
      <c r="D352" s="174" t="s">
        <v>67</v>
      </c>
      <c r="E352" s="186" t="s">
        <v>445</v>
      </c>
      <c r="F352" s="186" t="s">
        <v>446</v>
      </c>
      <c r="G352" s="173"/>
      <c r="H352" s="173"/>
      <c r="I352" s="176"/>
      <c r="J352" s="187">
        <f>BK352</f>
        <v>0</v>
      </c>
      <c r="K352" s="173"/>
      <c r="L352" s="178"/>
      <c r="M352" s="179"/>
      <c r="N352" s="180"/>
      <c r="O352" s="180"/>
      <c r="P352" s="181">
        <f>SUM(P353:P357)</f>
        <v>0</v>
      </c>
      <c r="Q352" s="180"/>
      <c r="R352" s="181">
        <f>SUM(R353:R357)</f>
        <v>0</v>
      </c>
      <c r="S352" s="180"/>
      <c r="T352" s="182">
        <f>SUM(T353:T357)</f>
        <v>0</v>
      </c>
      <c r="AR352" s="183" t="s">
        <v>76</v>
      </c>
      <c r="AT352" s="184" t="s">
        <v>67</v>
      </c>
      <c r="AU352" s="184" t="s">
        <v>76</v>
      </c>
      <c r="AY352" s="183" t="s">
        <v>135</v>
      </c>
      <c r="BK352" s="185">
        <f>SUM(BK353:BK357)</f>
        <v>0</v>
      </c>
    </row>
    <row r="353" spans="1:65" s="2" customFormat="1" ht="24" customHeight="1">
      <c r="A353" s="35"/>
      <c r="B353" s="36"/>
      <c r="C353" s="188" t="s">
        <v>447</v>
      </c>
      <c r="D353" s="188" t="s">
        <v>137</v>
      </c>
      <c r="E353" s="189" t="s">
        <v>448</v>
      </c>
      <c r="F353" s="190" t="s">
        <v>449</v>
      </c>
      <c r="G353" s="191" t="s">
        <v>152</v>
      </c>
      <c r="H353" s="192">
        <v>30.277999999999999</v>
      </c>
      <c r="I353" s="193"/>
      <c r="J353" s="194">
        <f>ROUND(I353*H353,2)</f>
        <v>0</v>
      </c>
      <c r="K353" s="190" t="s">
        <v>141</v>
      </c>
      <c r="L353" s="40"/>
      <c r="M353" s="195" t="s">
        <v>19</v>
      </c>
      <c r="N353" s="196" t="s">
        <v>39</v>
      </c>
      <c r="O353" s="65"/>
      <c r="P353" s="197">
        <f>O353*H353</f>
        <v>0</v>
      </c>
      <c r="Q353" s="197">
        <v>0</v>
      </c>
      <c r="R353" s="197">
        <f>Q353*H353</f>
        <v>0</v>
      </c>
      <c r="S353" s="197">
        <v>0</v>
      </c>
      <c r="T353" s="198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199" t="s">
        <v>142</v>
      </c>
      <c r="AT353" s="199" t="s">
        <v>137</v>
      </c>
      <c r="AU353" s="199" t="s">
        <v>78</v>
      </c>
      <c r="AY353" s="18" t="s">
        <v>135</v>
      </c>
      <c r="BE353" s="200">
        <f>IF(N353="základní",J353,0)</f>
        <v>0</v>
      </c>
      <c r="BF353" s="200">
        <f>IF(N353="snížená",J353,0)</f>
        <v>0</v>
      </c>
      <c r="BG353" s="200">
        <f>IF(N353="zákl. přenesená",J353,0)</f>
        <v>0</v>
      </c>
      <c r="BH353" s="200">
        <f>IF(N353="sníž. přenesená",J353,0)</f>
        <v>0</v>
      </c>
      <c r="BI353" s="200">
        <f>IF(N353="nulová",J353,0)</f>
        <v>0</v>
      </c>
      <c r="BJ353" s="18" t="s">
        <v>76</v>
      </c>
      <c r="BK353" s="200">
        <f>ROUND(I353*H353,2)</f>
        <v>0</v>
      </c>
      <c r="BL353" s="18" t="s">
        <v>142</v>
      </c>
      <c r="BM353" s="199" t="s">
        <v>450</v>
      </c>
    </row>
    <row r="354" spans="1:65" s="2" customFormat="1" ht="36" customHeight="1">
      <c r="A354" s="35"/>
      <c r="B354" s="36"/>
      <c r="C354" s="188" t="s">
        <v>451</v>
      </c>
      <c r="D354" s="188" t="s">
        <v>137</v>
      </c>
      <c r="E354" s="189" t="s">
        <v>452</v>
      </c>
      <c r="F354" s="190" t="s">
        <v>453</v>
      </c>
      <c r="G354" s="191" t="s">
        <v>152</v>
      </c>
      <c r="H354" s="192">
        <v>756.95</v>
      </c>
      <c r="I354" s="193"/>
      <c r="J354" s="194">
        <f>ROUND(I354*H354,2)</f>
        <v>0</v>
      </c>
      <c r="K354" s="190" t="s">
        <v>141</v>
      </c>
      <c r="L354" s="40"/>
      <c r="M354" s="195" t="s">
        <v>19</v>
      </c>
      <c r="N354" s="196" t="s">
        <v>39</v>
      </c>
      <c r="O354" s="65"/>
      <c r="P354" s="197">
        <f>O354*H354</f>
        <v>0</v>
      </c>
      <c r="Q354" s="197">
        <v>0</v>
      </c>
      <c r="R354" s="197">
        <f>Q354*H354</f>
        <v>0</v>
      </c>
      <c r="S354" s="197">
        <v>0</v>
      </c>
      <c r="T354" s="198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199" t="s">
        <v>142</v>
      </c>
      <c r="AT354" s="199" t="s">
        <v>137</v>
      </c>
      <c r="AU354" s="199" t="s">
        <v>78</v>
      </c>
      <c r="AY354" s="18" t="s">
        <v>135</v>
      </c>
      <c r="BE354" s="200">
        <f>IF(N354="základní",J354,0)</f>
        <v>0</v>
      </c>
      <c r="BF354" s="200">
        <f>IF(N354="snížená",J354,0)</f>
        <v>0</v>
      </c>
      <c r="BG354" s="200">
        <f>IF(N354="zákl. přenesená",J354,0)</f>
        <v>0</v>
      </c>
      <c r="BH354" s="200">
        <f>IF(N354="sníž. přenesená",J354,0)</f>
        <v>0</v>
      </c>
      <c r="BI354" s="200">
        <f>IF(N354="nulová",J354,0)</f>
        <v>0</v>
      </c>
      <c r="BJ354" s="18" t="s">
        <v>76</v>
      </c>
      <c r="BK354" s="200">
        <f>ROUND(I354*H354,2)</f>
        <v>0</v>
      </c>
      <c r="BL354" s="18" t="s">
        <v>142</v>
      </c>
      <c r="BM354" s="199" t="s">
        <v>454</v>
      </c>
    </row>
    <row r="355" spans="1:65" s="13" customFormat="1" ht="11.25">
      <c r="B355" s="201"/>
      <c r="C355" s="202"/>
      <c r="D355" s="203" t="s">
        <v>144</v>
      </c>
      <c r="E355" s="204" t="s">
        <v>19</v>
      </c>
      <c r="F355" s="205" t="s">
        <v>455</v>
      </c>
      <c r="G355" s="202"/>
      <c r="H355" s="206">
        <v>756.95</v>
      </c>
      <c r="I355" s="207"/>
      <c r="J355" s="202"/>
      <c r="K355" s="202"/>
      <c r="L355" s="208"/>
      <c r="M355" s="209"/>
      <c r="N355" s="210"/>
      <c r="O355" s="210"/>
      <c r="P355" s="210"/>
      <c r="Q355" s="210"/>
      <c r="R355" s="210"/>
      <c r="S355" s="210"/>
      <c r="T355" s="211"/>
      <c r="AT355" s="212" t="s">
        <v>144</v>
      </c>
      <c r="AU355" s="212" t="s">
        <v>78</v>
      </c>
      <c r="AV355" s="13" t="s">
        <v>78</v>
      </c>
      <c r="AW355" s="13" t="s">
        <v>30</v>
      </c>
      <c r="AX355" s="13" t="s">
        <v>76</v>
      </c>
      <c r="AY355" s="212" t="s">
        <v>135</v>
      </c>
    </row>
    <row r="356" spans="1:65" s="2" customFormat="1" ht="36" customHeight="1">
      <c r="A356" s="35"/>
      <c r="B356" s="36"/>
      <c r="C356" s="188" t="s">
        <v>456</v>
      </c>
      <c r="D356" s="188" t="s">
        <v>137</v>
      </c>
      <c r="E356" s="189" t="s">
        <v>457</v>
      </c>
      <c r="F356" s="190" t="s">
        <v>458</v>
      </c>
      <c r="G356" s="191" t="s">
        <v>152</v>
      </c>
      <c r="H356" s="192">
        <v>30.277999999999999</v>
      </c>
      <c r="I356" s="193"/>
      <c r="J356" s="194">
        <f>ROUND(I356*H356,2)</f>
        <v>0</v>
      </c>
      <c r="K356" s="190" t="s">
        <v>141</v>
      </c>
      <c r="L356" s="40"/>
      <c r="M356" s="195" t="s">
        <v>19</v>
      </c>
      <c r="N356" s="196" t="s">
        <v>39</v>
      </c>
      <c r="O356" s="65"/>
      <c r="P356" s="197">
        <f>O356*H356</f>
        <v>0</v>
      </c>
      <c r="Q356" s="197">
        <v>0</v>
      </c>
      <c r="R356" s="197">
        <f>Q356*H356</f>
        <v>0</v>
      </c>
      <c r="S356" s="197">
        <v>0</v>
      </c>
      <c r="T356" s="198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199" t="s">
        <v>142</v>
      </c>
      <c r="AT356" s="199" t="s">
        <v>137</v>
      </c>
      <c r="AU356" s="199" t="s">
        <v>78</v>
      </c>
      <c r="AY356" s="18" t="s">
        <v>135</v>
      </c>
      <c r="BE356" s="200">
        <f>IF(N356="základní",J356,0)</f>
        <v>0</v>
      </c>
      <c r="BF356" s="200">
        <f>IF(N356="snížená",J356,0)</f>
        <v>0</v>
      </c>
      <c r="BG356" s="200">
        <f>IF(N356="zákl. přenesená",J356,0)</f>
        <v>0</v>
      </c>
      <c r="BH356" s="200">
        <f>IF(N356="sníž. přenesená",J356,0)</f>
        <v>0</v>
      </c>
      <c r="BI356" s="200">
        <f>IF(N356="nulová",J356,0)</f>
        <v>0</v>
      </c>
      <c r="BJ356" s="18" t="s">
        <v>76</v>
      </c>
      <c r="BK356" s="200">
        <f>ROUND(I356*H356,2)</f>
        <v>0</v>
      </c>
      <c r="BL356" s="18" t="s">
        <v>142</v>
      </c>
      <c r="BM356" s="199" t="s">
        <v>459</v>
      </c>
    </row>
    <row r="357" spans="1:65" s="2" customFormat="1" ht="36" customHeight="1">
      <c r="A357" s="35"/>
      <c r="B357" s="36"/>
      <c r="C357" s="188" t="s">
        <v>460</v>
      </c>
      <c r="D357" s="188" t="s">
        <v>137</v>
      </c>
      <c r="E357" s="189" t="s">
        <v>461</v>
      </c>
      <c r="F357" s="190" t="s">
        <v>462</v>
      </c>
      <c r="G357" s="191" t="s">
        <v>152</v>
      </c>
      <c r="H357" s="192">
        <v>26.068000000000001</v>
      </c>
      <c r="I357" s="193"/>
      <c r="J357" s="194">
        <f>ROUND(I357*H357,2)</f>
        <v>0</v>
      </c>
      <c r="K357" s="190" t="s">
        <v>141</v>
      </c>
      <c r="L357" s="40"/>
      <c r="M357" s="195" t="s">
        <v>19</v>
      </c>
      <c r="N357" s="196" t="s">
        <v>39</v>
      </c>
      <c r="O357" s="65"/>
      <c r="P357" s="197">
        <f>O357*H357</f>
        <v>0</v>
      </c>
      <c r="Q357" s="197">
        <v>0</v>
      </c>
      <c r="R357" s="197">
        <f>Q357*H357</f>
        <v>0</v>
      </c>
      <c r="S357" s="197">
        <v>0</v>
      </c>
      <c r="T357" s="198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199" t="s">
        <v>142</v>
      </c>
      <c r="AT357" s="199" t="s">
        <v>137</v>
      </c>
      <c r="AU357" s="199" t="s">
        <v>78</v>
      </c>
      <c r="AY357" s="18" t="s">
        <v>135</v>
      </c>
      <c r="BE357" s="200">
        <f>IF(N357="základní",J357,0)</f>
        <v>0</v>
      </c>
      <c r="BF357" s="200">
        <f>IF(N357="snížená",J357,0)</f>
        <v>0</v>
      </c>
      <c r="BG357" s="200">
        <f>IF(N357="zákl. přenesená",J357,0)</f>
        <v>0</v>
      </c>
      <c r="BH357" s="200">
        <f>IF(N357="sníž. přenesená",J357,0)</f>
        <v>0</v>
      </c>
      <c r="BI357" s="200">
        <f>IF(N357="nulová",J357,0)</f>
        <v>0</v>
      </c>
      <c r="BJ357" s="18" t="s">
        <v>76</v>
      </c>
      <c r="BK357" s="200">
        <f>ROUND(I357*H357,2)</f>
        <v>0</v>
      </c>
      <c r="BL357" s="18" t="s">
        <v>142</v>
      </c>
      <c r="BM357" s="199" t="s">
        <v>463</v>
      </c>
    </row>
    <row r="358" spans="1:65" s="12" customFormat="1" ht="22.9" customHeight="1">
      <c r="B358" s="172"/>
      <c r="C358" s="173"/>
      <c r="D358" s="174" t="s">
        <v>67</v>
      </c>
      <c r="E358" s="186" t="s">
        <v>464</v>
      </c>
      <c r="F358" s="186" t="s">
        <v>465</v>
      </c>
      <c r="G358" s="173"/>
      <c r="H358" s="173"/>
      <c r="I358" s="176"/>
      <c r="J358" s="187">
        <f>BK358</f>
        <v>0</v>
      </c>
      <c r="K358" s="173"/>
      <c r="L358" s="178"/>
      <c r="M358" s="179"/>
      <c r="N358" s="180"/>
      <c r="O358" s="180"/>
      <c r="P358" s="181">
        <f>P359</f>
        <v>0</v>
      </c>
      <c r="Q358" s="180"/>
      <c r="R358" s="181">
        <f>R359</f>
        <v>0</v>
      </c>
      <c r="S358" s="180"/>
      <c r="T358" s="182">
        <f>T359</f>
        <v>0</v>
      </c>
      <c r="AR358" s="183" t="s">
        <v>76</v>
      </c>
      <c r="AT358" s="184" t="s">
        <v>67</v>
      </c>
      <c r="AU358" s="184" t="s">
        <v>76</v>
      </c>
      <c r="AY358" s="183" t="s">
        <v>135</v>
      </c>
      <c r="BK358" s="185">
        <f>BK359</f>
        <v>0</v>
      </c>
    </row>
    <row r="359" spans="1:65" s="2" customFormat="1" ht="48" customHeight="1">
      <c r="A359" s="35"/>
      <c r="B359" s="36"/>
      <c r="C359" s="188" t="s">
        <v>466</v>
      </c>
      <c r="D359" s="188" t="s">
        <v>137</v>
      </c>
      <c r="E359" s="189" t="s">
        <v>467</v>
      </c>
      <c r="F359" s="190" t="s">
        <v>468</v>
      </c>
      <c r="G359" s="191" t="s">
        <v>152</v>
      </c>
      <c r="H359" s="192">
        <v>39.82</v>
      </c>
      <c r="I359" s="193"/>
      <c r="J359" s="194">
        <f>ROUND(I359*H359,2)</f>
        <v>0</v>
      </c>
      <c r="K359" s="190" t="s">
        <v>141</v>
      </c>
      <c r="L359" s="40"/>
      <c r="M359" s="195" t="s">
        <v>19</v>
      </c>
      <c r="N359" s="196" t="s">
        <v>39</v>
      </c>
      <c r="O359" s="65"/>
      <c r="P359" s="197">
        <f>O359*H359</f>
        <v>0</v>
      </c>
      <c r="Q359" s="197">
        <v>0</v>
      </c>
      <c r="R359" s="197">
        <f>Q359*H359</f>
        <v>0</v>
      </c>
      <c r="S359" s="197">
        <v>0</v>
      </c>
      <c r="T359" s="198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199" t="s">
        <v>142</v>
      </c>
      <c r="AT359" s="199" t="s">
        <v>137</v>
      </c>
      <c r="AU359" s="199" t="s">
        <v>78</v>
      </c>
      <c r="AY359" s="18" t="s">
        <v>135</v>
      </c>
      <c r="BE359" s="200">
        <f>IF(N359="základní",J359,0)</f>
        <v>0</v>
      </c>
      <c r="BF359" s="200">
        <f>IF(N359="snížená",J359,0)</f>
        <v>0</v>
      </c>
      <c r="BG359" s="200">
        <f>IF(N359="zákl. přenesená",J359,0)</f>
        <v>0</v>
      </c>
      <c r="BH359" s="200">
        <f>IF(N359="sníž. přenesená",J359,0)</f>
        <v>0</v>
      </c>
      <c r="BI359" s="200">
        <f>IF(N359="nulová",J359,0)</f>
        <v>0</v>
      </c>
      <c r="BJ359" s="18" t="s">
        <v>76</v>
      </c>
      <c r="BK359" s="200">
        <f>ROUND(I359*H359,2)</f>
        <v>0</v>
      </c>
      <c r="BL359" s="18" t="s">
        <v>142</v>
      </c>
      <c r="BM359" s="199" t="s">
        <v>469</v>
      </c>
    </row>
    <row r="360" spans="1:65" s="12" customFormat="1" ht="25.9" customHeight="1">
      <c r="B360" s="172"/>
      <c r="C360" s="173"/>
      <c r="D360" s="174" t="s">
        <v>67</v>
      </c>
      <c r="E360" s="175" t="s">
        <v>470</v>
      </c>
      <c r="F360" s="175" t="s">
        <v>471</v>
      </c>
      <c r="G360" s="173"/>
      <c r="H360" s="173"/>
      <c r="I360" s="176"/>
      <c r="J360" s="177">
        <f>BK360</f>
        <v>0</v>
      </c>
      <c r="K360" s="173"/>
      <c r="L360" s="178"/>
      <c r="M360" s="179"/>
      <c r="N360" s="180"/>
      <c r="O360" s="180"/>
      <c r="P360" s="181">
        <f>P361+P378+P401+P420+P423+P425+P429+P440+P447+P453+P469+P494+P521+P533+P544+P564+P574</f>
        <v>0</v>
      </c>
      <c r="Q360" s="180"/>
      <c r="R360" s="181">
        <f>R361+R378+R401+R420+R423+R425+R429+R440+R447+R453+R469+R494+R521+R533+R544+R564+R574</f>
        <v>9.2579916061349987</v>
      </c>
      <c r="S360" s="180"/>
      <c r="T360" s="182">
        <f>T361+T378+T401+T420+T423+T425+T429+T440+T447+T453+T469+T494+T521+T533+T544+T564+T574</f>
        <v>0.53068199999999999</v>
      </c>
      <c r="AR360" s="183" t="s">
        <v>78</v>
      </c>
      <c r="AT360" s="184" t="s">
        <v>67</v>
      </c>
      <c r="AU360" s="184" t="s">
        <v>68</v>
      </c>
      <c r="AY360" s="183" t="s">
        <v>135</v>
      </c>
      <c r="BK360" s="185">
        <f>BK361+BK378+BK401+BK420+BK423+BK425+BK429+BK440+BK447+BK453+BK469+BK494+BK521+BK533+BK544+BK564+BK574</f>
        <v>0</v>
      </c>
    </row>
    <row r="361" spans="1:65" s="12" customFormat="1" ht="22.9" customHeight="1">
      <c r="B361" s="172"/>
      <c r="C361" s="173"/>
      <c r="D361" s="174" t="s">
        <v>67</v>
      </c>
      <c r="E361" s="186" t="s">
        <v>472</v>
      </c>
      <c r="F361" s="186" t="s">
        <v>473</v>
      </c>
      <c r="G361" s="173"/>
      <c r="H361" s="173"/>
      <c r="I361" s="176"/>
      <c r="J361" s="187">
        <f>BK361</f>
        <v>0</v>
      </c>
      <c r="K361" s="173"/>
      <c r="L361" s="178"/>
      <c r="M361" s="179"/>
      <c r="N361" s="180"/>
      <c r="O361" s="180"/>
      <c r="P361" s="181">
        <f>SUM(P362:P377)</f>
        <v>0</v>
      </c>
      <c r="Q361" s="180"/>
      <c r="R361" s="181">
        <f>SUM(R362:R377)</f>
        <v>0.50609959999999998</v>
      </c>
      <c r="S361" s="180"/>
      <c r="T361" s="182">
        <f>SUM(T362:T377)</f>
        <v>0</v>
      </c>
      <c r="AR361" s="183" t="s">
        <v>78</v>
      </c>
      <c r="AT361" s="184" t="s">
        <v>67</v>
      </c>
      <c r="AU361" s="184" t="s">
        <v>76</v>
      </c>
      <c r="AY361" s="183" t="s">
        <v>135</v>
      </c>
      <c r="BK361" s="185">
        <f>SUM(BK362:BK377)</f>
        <v>0</v>
      </c>
    </row>
    <row r="362" spans="1:65" s="2" customFormat="1" ht="24" customHeight="1">
      <c r="A362" s="35"/>
      <c r="B362" s="36"/>
      <c r="C362" s="188" t="s">
        <v>474</v>
      </c>
      <c r="D362" s="188" t="s">
        <v>137</v>
      </c>
      <c r="E362" s="189" t="s">
        <v>475</v>
      </c>
      <c r="F362" s="190" t="s">
        <v>476</v>
      </c>
      <c r="G362" s="191" t="s">
        <v>168</v>
      </c>
      <c r="H362" s="192">
        <v>2</v>
      </c>
      <c r="I362" s="193"/>
      <c r="J362" s="194">
        <f t="shared" ref="J362:J377" si="0">ROUND(I362*H362,2)</f>
        <v>0</v>
      </c>
      <c r="K362" s="190" t="s">
        <v>141</v>
      </c>
      <c r="L362" s="40"/>
      <c r="M362" s="195" t="s">
        <v>19</v>
      </c>
      <c r="N362" s="196" t="s">
        <v>39</v>
      </c>
      <c r="O362" s="65"/>
      <c r="P362" s="197">
        <f t="shared" ref="P362:P377" si="1">O362*H362</f>
        <v>0</v>
      </c>
      <c r="Q362" s="197">
        <v>1.0005999999999999E-3</v>
      </c>
      <c r="R362" s="197">
        <f t="shared" ref="R362:R377" si="2">Q362*H362</f>
        <v>2.0011999999999999E-3</v>
      </c>
      <c r="S362" s="197">
        <v>0</v>
      </c>
      <c r="T362" s="198">
        <f t="shared" ref="T362:T377" si="3"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199" t="s">
        <v>223</v>
      </c>
      <c r="AT362" s="199" t="s">
        <v>137</v>
      </c>
      <c r="AU362" s="199" t="s">
        <v>78</v>
      </c>
      <c r="AY362" s="18" t="s">
        <v>135</v>
      </c>
      <c r="BE362" s="200">
        <f t="shared" ref="BE362:BE377" si="4">IF(N362="základní",J362,0)</f>
        <v>0</v>
      </c>
      <c r="BF362" s="200">
        <f t="shared" ref="BF362:BF377" si="5">IF(N362="snížená",J362,0)</f>
        <v>0</v>
      </c>
      <c r="BG362" s="200">
        <f t="shared" ref="BG362:BG377" si="6">IF(N362="zákl. přenesená",J362,0)</f>
        <v>0</v>
      </c>
      <c r="BH362" s="200">
        <f t="shared" ref="BH362:BH377" si="7">IF(N362="sníž. přenesená",J362,0)</f>
        <v>0</v>
      </c>
      <c r="BI362" s="200">
        <f t="shared" ref="BI362:BI377" si="8">IF(N362="nulová",J362,0)</f>
        <v>0</v>
      </c>
      <c r="BJ362" s="18" t="s">
        <v>76</v>
      </c>
      <c r="BK362" s="200">
        <f t="shared" ref="BK362:BK377" si="9">ROUND(I362*H362,2)</f>
        <v>0</v>
      </c>
      <c r="BL362" s="18" t="s">
        <v>223</v>
      </c>
      <c r="BM362" s="199" t="s">
        <v>477</v>
      </c>
    </row>
    <row r="363" spans="1:65" s="2" customFormat="1" ht="24" customHeight="1">
      <c r="A363" s="35"/>
      <c r="B363" s="36"/>
      <c r="C363" s="188" t="s">
        <v>478</v>
      </c>
      <c r="D363" s="188" t="s">
        <v>137</v>
      </c>
      <c r="E363" s="189" t="s">
        <v>479</v>
      </c>
      <c r="F363" s="190" t="s">
        <v>480</v>
      </c>
      <c r="G363" s="191" t="s">
        <v>183</v>
      </c>
      <c r="H363" s="192">
        <v>5</v>
      </c>
      <c r="I363" s="193"/>
      <c r="J363" s="194">
        <f t="shared" si="0"/>
        <v>0</v>
      </c>
      <c r="K363" s="190" t="s">
        <v>141</v>
      </c>
      <c r="L363" s="40"/>
      <c r="M363" s="195" t="s">
        <v>19</v>
      </c>
      <c r="N363" s="196" t="s">
        <v>39</v>
      </c>
      <c r="O363" s="65"/>
      <c r="P363" s="197">
        <f t="shared" si="1"/>
        <v>0</v>
      </c>
      <c r="Q363" s="197">
        <v>9.1456000000000003E-3</v>
      </c>
      <c r="R363" s="197">
        <f t="shared" si="2"/>
        <v>4.5728000000000005E-2</v>
      </c>
      <c r="S363" s="197">
        <v>0</v>
      </c>
      <c r="T363" s="198">
        <f t="shared" si="3"/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199" t="s">
        <v>223</v>
      </c>
      <c r="AT363" s="199" t="s">
        <v>137</v>
      </c>
      <c r="AU363" s="199" t="s">
        <v>78</v>
      </c>
      <c r="AY363" s="18" t="s">
        <v>135</v>
      </c>
      <c r="BE363" s="200">
        <f t="shared" si="4"/>
        <v>0</v>
      </c>
      <c r="BF363" s="200">
        <f t="shared" si="5"/>
        <v>0</v>
      </c>
      <c r="BG363" s="200">
        <f t="shared" si="6"/>
        <v>0</v>
      </c>
      <c r="BH363" s="200">
        <f t="shared" si="7"/>
        <v>0</v>
      </c>
      <c r="BI363" s="200">
        <f t="shared" si="8"/>
        <v>0</v>
      </c>
      <c r="BJ363" s="18" t="s">
        <v>76</v>
      </c>
      <c r="BK363" s="200">
        <f t="shared" si="9"/>
        <v>0</v>
      </c>
      <c r="BL363" s="18" t="s">
        <v>223</v>
      </c>
      <c r="BM363" s="199" t="s">
        <v>481</v>
      </c>
    </row>
    <row r="364" spans="1:65" s="2" customFormat="1" ht="24" customHeight="1">
      <c r="A364" s="35"/>
      <c r="B364" s="36"/>
      <c r="C364" s="188" t="s">
        <v>482</v>
      </c>
      <c r="D364" s="188" t="s">
        <v>137</v>
      </c>
      <c r="E364" s="189" t="s">
        <v>483</v>
      </c>
      <c r="F364" s="190" t="s">
        <v>484</v>
      </c>
      <c r="G364" s="191" t="s">
        <v>183</v>
      </c>
      <c r="H364" s="192">
        <v>8</v>
      </c>
      <c r="I364" s="193"/>
      <c r="J364" s="194">
        <f t="shared" si="0"/>
        <v>0</v>
      </c>
      <c r="K364" s="190" t="s">
        <v>141</v>
      </c>
      <c r="L364" s="40"/>
      <c r="M364" s="195" t="s">
        <v>19</v>
      </c>
      <c r="N364" s="196" t="s">
        <v>39</v>
      </c>
      <c r="O364" s="65"/>
      <c r="P364" s="197">
        <f t="shared" si="1"/>
        <v>0</v>
      </c>
      <c r="Q364" s="197">
        <v>1.5089999999999999E-2</v>
      </c>
      <c r="R364" s="197">
        <f t="shared" si="2"/>
        <v>0.12071999999999999</v>
      </c>
      <c r="S364" s="197">
        <v>0</v>
      </c>
      <c r="T364" s="198">
        <f t="shared" si="3"/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199" t="s">
        <v>223</v>
      </c>
      <c r="AT364" s="199" t="s">
        <v>137</v>
      </c>
      <c r="AU364" s="199" t="s">
        <v>78</v>
      </c>
      <c r="AY364" s="18" t="s">
        <v>135</v>
      </c>
      <c r="BE364" s="200">
        <f t="shared" si="4"/>
        <v>0</v>
      </c>
      <c r="BF364" s="200">
        <f t="shared" si="5"/>
        <v>0</v>
      </c>
      <c r="BG364" s="200">
        <f t="shared" si="6"/>
        <v>0</v>
      </c>
      <c r="BH364" s="200">
        <f t="shared" si="7"/>
        <v>0</v>
      </c>
      <c r="BI364" s="200">
        <f t="shared" si="8"/>
        <v>0</v>
      </c>
      <c r="BJ364" s="18" t="s">
        <v>76</v>
      </c>
      <c r="BK364" s="200">
        <f t="shared" si="9"/>
        <v>0</v>
      </c>
      <c r="BL364" s="18" t="s">
        <v>223</v>
      </c>
      <c r="BM364" s="199" t="s">
        <v>485</v>
      </c>
    </row>
    <row r="365" spans="1:65" s="2" customFormat="1" ht="24" customHeight="1">
      <c r="A365" s="35"/>
      <c r="B365" s="36"/>
      <c r="C365" s="188" t="s">
        <v>486</v>
      </c>
      <c r="D365" s="188" t="s">
        <v>137</v>
      </c>
      <c r="E365" s="189" t="s">
        <v>487</v>
      </c>
      <c r="F365" s="190" t="s">
        <v>488</v>
      </c>
      <c r="G365" s="191" t="s">
        <v>183</v>
      </c>
      <c r="H365" s="192">
        <v>7</v>
      </c>
      <c r="I365" s="193"/>
      <c r="J365" s="194">
        <f t="shared" si="0"/>
        <v>0</v>
      </c>
      <c r="K365" s="190" t="s">
        <v>141</v>
      </c>
      <c r="L365" s="40"/>
      <c r="M365" s="195" t="s">
        <v>19</v>
      </c>
      <c r="N365" s="196" t="s">
        <v>39</v>
      </c>
      <c r="O365" s="65"/>
      <c r="P365" s="197">
        <f t="shared" si="1"/>
        <v>0</v>
      </c>
      <c r="Q365" s="197">
        <v>1.8874999999999999E-2</v>
      </c>
      <c r="R365" s="197">
        <f t="shared" si="2"/>
        <v>0.13212499999999999</v>
      </c>
      <c r="S365" s="197">
        <v>0</v>
      </c>
      <c r="T365" s="198">
        <f t="shared" si="3"/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199" t="s">
        <v>223</v>
      </c>
      <c r="AT365" s="199" t="s">
        <v>137</v>
      </c>
      <c r="AU365" s="199" t="s">
        <v>78</v>
      </c>
      <c r="AY365" s="18" t="s">
        <v>135</v>
      </c>
      <c r="BE365" s="200">
        <f t="shared" si="4"/>
        <v>0</v>
      </c>
      <c r="BF365" s="200">
        <f t="shared" si="5"/>
        <v>0</v>
      </c>
      <c r="BG365" s="200">
        <f t="shared" si="6"/>
        <v>0</v>
      </c>
      <c r="BH365" s="200">
        <f t="shared" si="7"/>
        <v>0</v>
      </c>
      <c r="BI365" s="200">
        <f t="shared" si="8"/>
        <v>0</v>
      </c>
      <c r="BJ365" s="18" t="s">
        <v>76</v>
      </c>
      <c r="BK365" s="200">
        <f t="shared" si="9"/>
        <v>0</v>
      </c>
      <c r="BL365" s="18" t="s">
        <v>223</v>
      </c>
      <c r="BM365" s="199" t="s">
        <v>489</v>
      </c>
    </row>
    <row r="366" spans="1:65" s="2" customFormat="1" ht="24" customHeight="1">
      <c r="A366" s="35"/>
      <c r="B366" s="36"/>
      <c r="C366" s="188" t="s">
        <v>490</v>
      </c>
      <c r="D366" s="188" t="s">
        <v>137</v>
      </c>
      <c r="E366" s="189" t="s">
        <v>491</v>
      </c>
      <c r="F366" s="190" t="s">
        <v>492</v>
      </c>
      <c r="G366" s="191" t="s">
        <v>183</v>
      </c>
      <c r="H366" s="192">
        <v>18</v>
      </c>
      <c r="I366" s="193"/>
      <c r="J366" s="194">
        <f t="shared" si="0"/>
        <v>0</v>
      </c>
      <c r="K366" s="190" t="s">
        <v>141</v>
      </c>
      <c r="L366" s="40"/>
      <c r="M366" s="195" t="s">
        <v>19</v>
      </c>
      <c r="N366" s="196" t="s">
        <v>39</v>
      </c>
      <c r="O366" s="65"/>
      <c r="P366" s="197">
        <f t="shared" si="1"/>
        <v>0</v>
      </c>
      <c r="Q366" s="197">
        <v>2.1562E-3</v>
      </c>
      <c r="R366" s="197">
        <f t="shared" si="2"/>
        <v>3.8811600000000002E-2</v>
      </c>
      <c r="S366" s="197">
        <v>0</v>
      </c>
      <c r="T366" s="198">
        <f t="shared" si="3"/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199" t="s">
        <v>223</v>
      </c>
      <c r="AT366" s="199" t="s">
        <v>137</v>
      </c>
      <c r="AU366" s="199" t="s">
        <v>78</v>
      </c>
      <c r="AY366" s="18" t="s">
        <v>135</v>
      </c>
      <c r="BE366" s="200">
        <f t="shared" si="4"/>
        <v>0</v>
      </c>
      <c r="BF366" s="200">
        <f t="shared" si="5"/>
        <v>0</v>
      </c>
      <c r="BG366" s="200">
        <f t="shared" si="6"/>
        <v>0</v>
      </c>
      <c r="BH366" s="200">
        <f t="shared" si="7"/>
        <v>0</v>
      </c>
      <c r="BI366" s="200">
        <f t="shared" si="8"/>
        <v>0</v>
      </c>
      <c r="BJ366" s="18" t="s">
        <v>76</v>
      </c>
      <c r="BK366" s="200">
        <f t="shared" si="9"/>
        <v>0</v>
      </c>
      <c r="BL366" s="18" t="s">
        <v>223</v>
      </c>
      <c r="BM366" s="199" t="s">
        <v>493</v>
      </c>
    </row>
    <row r="367" spans="1:65" s="2" customFormat="1" ht="24" customHeight="1">
      <c r="A367" s="35"/>
      <c r="B367" s="36"/>
      <c r="C367" s="188" t="s">
        <v>494</v>
      </c>
      <c r="D367" s="188" t="s">
        <v>137</v>
      </c>
      <c r="E367" s="189" t="s">
        <v>495</v>
      </c>
      <c r="F367" s="190" t="s">
        <v>496</v>
      </c>
      <c r="G367" s="191" t="s">
        <v>183</v>
      </c>
      <c r="H367" s="192">
        <v>15</v>
      </c>
      <c r="I367" s="193"/>
      <c r="J367" s="194">
        <f t="shared" si="0"/>
        <v>0</v>
      </c>
      <c r="K367" s="190" t="s">
        <v>141</v>
      </c>
      <c r="L367" s="40"/>
      <c r="M367" s="195" t="s">
        <v>19</v>
      </c>
      <c r="N367" s="196" t="s">
        <v>39</v>
      </c>
      <c r="O367" s="65"/>
      <c r="P367" s="197">
        <f t="shared" si="1"/>
        <v>0</v>
      </c>
      <c r="Q367" s="197">
        <v>3.3716000000000002E-3</v>
      </c>
      <c r="R367" s="197">
        <f t="shared" si="2"/>
        <v>5.0574000000000001E-2</v>
      </c>
      <c r="S367" s="197">
        <v>0</v>
      </c>
      <c r="T367" s="198">
        <f t="shared" si="3"/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199" t="s">
        <v>223</v>
      </c>
      <c r="AT367" s="199" t="s">
        <v>137</v>
      </c>
      <c r="AU367" s="199" t="s">
        <v>78</v>
      </c>
      <c r="AY367" s="18" t="s">
        <v>135</v>
      </c>
      <c r="BE367" s="200">
        <f t="shared" si="4"/>
        <v>0</v>
      </c>
      <c r="BF367" s="200">
        <f t="shared" si="5"/>
        <v>0</v>
      </c>
      <c r="BG367" s="200">
        <f t="shared" si="6"/>
        <v>0</v>
      </c>
      <c r="BH367" s="200">
        <f t="shared" si="7"/>
        <v>0</v>
      </c>
      <c r="BI367" s="200">
        <f t="shared" si="8"/>
        <v>0</v>
      </c>
      <c r="BJ367" s="18" t="s">
        <v>76</v>
      </c>
      <c r="BK367" s="200">
        <f t="shared" si="9"/>
        <v>0</v>
      </c>
      <c r="BL367" s="18" t="s">
        <v>223</v>
      </c>
      <c r="BM367" s="199" t="s">
        <v>497</v>
      </c>
    </row>
    <row r="368" spans="1:65" s="2" customFormat="1" ht="24" customHeight="1">
      <c r="A368" s="35"/>
      <c r="B368" s="36"/>
      <c r="C368" s="188" t="s">
        <v>498</v>
      </c>
      <c r="D368" s="188" t="s">
        <v>137</v>
      </c>
      <c r="E368" s="189" t="s">
        <v>499</v>
      </c>
      <c r="F368" s="190" t="s">
        <v>500</v>
      </c>
      <c r="G368" s="191" t="s">
        <v>183</v>
      </c>
      <c r="H368" s="192">
        <v>15</v>
      </c>
      <c r="I368" s="193"/>
      <c r="J368" s="194">
        <f t="shared" si="0"/>
        <v>0</v>
      </c>
      <c r="K368" s="190" t="s">
        <v>141</v>
      </c>
      <c r="L368" s="40"/>
      <c r="M368" s="195" t="s">
        <v>19</v>
      </c>
      <c r="N368" s="196" t="s">
        <v>39</v>
      </c>
      <c r="O368" s="65"/>
      <c r="P368" s="197">
        <f t="shared" si="1"/>
        <v>0</v>
      </c>
      <c r="Q368" s="197">
        <v>7.2195999999999996E-3</v>
      </c>
      <c r="R368" s="197">
        <f t="shared" si="2"/>
        <v>0.108294</v>
      </c>
      <c r="S368" s="197">
        <v>0</v>
      </c>
      <c r="T368" s="198">
        <f t="shared" si="3"/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199" t="s">
        <v>223</v>
      </c>
      <c r="AT368" s="199" t="s">
        <v>137</v>
      </c>
      <c r="AU368" s="199" t="s">
        <v>78</v>
      </c>
      <c r="AY368" s="18" t="s">
        <v>135</v>
      </c>
      <c r="BE368" s="200">
        <f t="shared" si="4"/>
        <v>0</v>
      </c>
      <c r="BF368" s="200">
        <f t="shared" si="5"/>
        <v>0</v>
      </c>
      <c r="BG368" s="200">
        <f t="shared" si="6"/>
        <v>0</v>
      </c>
      <c r="BH368" s="200">
        <f t="shared" si="7"/>
        <v>0</v>
      </c>
      <c r="BI368" s="200">
        <f t="shared" si="8"/>
        <v>0</v>
      </c>
      <c r="BJ368" s="18" t="s">
        <v>76</v>
      </c>
      <c r="BK368" s="200">
        <f t="shared" si="9"/>
        <v>0</v>
      </c>
      <c r="BL368" s="18" t="s">
        <v>223</v>
      </c>
      <c r="BM368" s="199" t="s">
        <v>501</v>
      </c>
    </row>
    <row r="369" spans="1:65" s="2" customFormat="1" ht="24" customHeight="1">
      <c r="A369" s="35"/>
      <c r="B369" s="36"/>
      <c r="C369" s="188" t="s">
        <v>502</v>
      </c>
      <c r="D369" s="188" t="s">
        <v>137</v>
      </c>
      <c r="E369" s="189" t="s">
        <v>503</v>
      </c>
      <c r="F369" s="190" t="s">
        <v>504</v>
      </c>
      <c r="G369" s="191" t="s">
        <v>183</v>
      </c>
      <c r="H369" s="192">
        <v>6</v>
      </c>
      <c r="I369" s="193"/>
      <c r="J369" s="194">
        <f t="shared" si="0"/>
        <v>0</v>
      </c>
      <c r="K369" s="190" t="s">
        <v>141</v>
      </c>
      <c r="L369" s="40"/>
      <c r="M369" s="195" t="s">
        <v>19</v>
      </c>
      <c r="N369" s="196" t="s">
        <v>39</v>
      </c>
      <c r="O369" s="65"/>
      <c r="P369" s="197">
        <f t="shared" si="1"/>
        <v>0</v>
      </c>
      <c r="Q369" s="197">
        <v>1.0918E-3</v>
      </c>
      <c r="R369" s="197">
        <f t="shared" si="2"/>
        <v>6.5507999999999999E-3</v>
      </c>
      <c r="S369" s="197">
        <v>0</v>
      </c>
      <c r="T369" s="198">
        <f t="shared" si="3"/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199" t="s">
        <v>223</v>
      </c>
      <c r="AT369" s="199" t="s">
        <v>137</v>
      </c>
      <c r="AU369" s="199" t="s">
        <v>78</v>
      </c>
      <c r="AY369" s="18" t="s">
        <v>135</v>
      </c>
      <c r="BE369" s="200">
        <f t="shared" si="4"/>
        <v>0</v>
      </c>
      <c r="BF369" s="200">
        <f t="shared" si="5"/>
        <v>0</v>
      </c>
      <c r="BG369" s="200">
        <f t="shared" si="6"/>
        <v>0</v>
      </c>
      <c r="BH369" s="200">
        <f t="shared" si="7"/>
        <v>0</v>
      </c>
      <c r="BI369" s="200">
        <f t="shared" si="8"/>
        <v>0</v>
      </c>
      <c r="BJ369" s="18" t="s">
        <v>76</v>
      </c>
      <c r="BK369" s="200">
        <f t="shared" si="9"/>
        <v>0</v>
      </c>
      <c r="BL369" s="18" t="s">
        <v>223</v>
      </c>
      <c r="BM369" s="199" t="s">
        <v>505</v>
      </c>
    </row>
    <row r="370" spans="1:65" s="2" customFormat="1" ht="24" customHeight="1">
      <c r="A370" s="35"/>
      <c r="B370" s="36"/>
      <c r="C370" s="188" t="s">
        <v>506</v>
      </c>
      <c r="D370" s="188" t="s">
        <v>137</v>
      </c>
      <c r="E370" s="189" t="s">
        <v>507</v>
      </c>
      <c r="F370" s="190" t="s">
        <v>508</v>
      </c>
      <c r="G370" s="191" t="s">
        <v>168</v>
      </c>
      <c r="H370" s="192">
        <v>8</v>
      </c>
      <c r="I370" s="193"/>
      <c r="J370" s="194">
        <f t="shared" si="0"/>
        <v>0</v>
      </c>
      <c r="K370" s="190" t="s">
        <v>141</v>
      </c>
      <c r="L370" s="40"/>
      <c r="M370" s="195" t="s">
        <v>19</v>
      </c>
      <c r="N370" s="196" t="s">
        <v>39</v>
      </c>
      <c r="O370" s="65"/>
      <c r="P370" s="197">
        <f t="shared" si="1"/>
        <v>0</v>
      </c>
      <c r="Q370" s="197">
        <v>0</v>
      </c>
      <c r="R370" s="197">
        <f t="shared" si="2"/>
        <v>0</v>
      </c>
      <c r="S370" s="197">
        <v>0</v>
      </c>
      <c r="T370" s="198">
        <f t="shared" si="3"/>
        <v>0</v>
      </c>
      <c r="U370" s="35"/>
      <c r="V370" s="35"/>
      <c r="W370" s="35"/>
      <c r="X370" s="35"/>
      <c r="Y370" s="35"/>
      <c r="Z370" s="35"/>
      <c r="AA370" s="35"/>
      <c r="AB370" s="35"/>
      <c r="AC370" s="35"/>
      <c r="AD370" s="35"/>
      <c r="AE370" s="35"/>
      <c r="AR370" s="199" t="s">
        <v>223</v>
      </c>
      <c r="AT370" s="199" t="s">
        <v>137</v>
      </c>
      <c r="AU370" s="199" t="s">
        <v>78</v>
      </c>
      <c r="AY370" s="18" t="s">
        <v>135</v>
      </c>
      <c r="BE370" s="200">
        <f t="shared" si="4"/>
        <v>0</v>
      </c>
      <c r="BF370" s="200">
        <f t="shared" si="5"/>
        <v>0</v>
      </c>
      <c r="BG370" s="200">
        <f t="shared" si="6"/>
        <v>0</v>
      </c>
      <c r="BH370" s="200">
        <f t="shared" si="7"/>
        <v>0</v>
      </c>
      <c r="BI370" s="200">
        <f t="shared" si="8"/>
        <v>0</v>
      </c>
      <c r="BJ370" s="18" t="s">
        <v>76</v>
      </c>
      <c r="BK370" s="200">
        <f t="shared" si="9"/>
        <v>0</v>
      </c>
      <c r="BL370" s="18" t="s">
        <v>223</v>
      </c>
      <c r="BM370" s="199" t="s">
        <v>509</v>
      </c>
    </row>
    <row r="371" spans="1:65" s="2" customFormat="1" ht="24" customHeight="1">
      <c r="A371" s="35"/>
      <c r="B371" s="36"/>
      <c r="C371" s="188" t="s">
        <v>510</v>
      </c>
      <c r="D371" s="188" t="s">
        <v>137</v>
      </c>
      <c r="E371" s="189" t="s">
        <v>511</v>
      </c>
      <c r="F371" s="190" t="s">
        <v>512</v>
      </c>
      <c r="G371" s="191" t="s">
        <v>168</v>
      </c>
      <c r="H371" s="192">
        <v>4</v>
      </c>
      <c r="I371" s="193"/>
      <c r="J371" s="194">
        <f t="shared" si="0"/>
        <v>0</v>
      </c>
      <c r="K371" s="190" t="s">
        <v>141</v>
      </c>
      <c r="L371" s="40"/>
      <c r="M371" s="195" t="s">
        <v>19</v>
      </c>
      <c r="N371" s="196" t="s">
        <v>39</v>
      </c>
      <c r="O371" s="65"/>
      <c r="P371" s="197">
        <f t="shared" si="1"/>
        <v>0</v>
      </c>
      <c r="Q371" s="197">
        <v>0</v>
      </c>
      <c r="R371" s="197">
        <f t="shared" si="2"/>
        <v>0</v>
      </c>
      <c r="S371" s="197">
        <v>0</v>
      </c>
      <c r="T371" s="198">
        <f t="shared" si="3"/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199" t="s">
        <v>223</v>
      </c>
      <c r="AT371" s="199" t="s">
        <v>137</v>
      </c>
      <c r="AU371" s="199" t="s">
        <v>78</v>
      </c>
      <c r="AY371" s="18" t="s">
        <v>135</v>
      </c>
      <c r="BE371" s="200">
        <f t="shared" si="4"/>
        <v>0</v>
      </c>
      <c r="BF371" s="200">
        <f t="shared" si="5"/>
        <v>0</v>
      </c>
      <c r="BG371" s="200">
        <f t="shared" si="6"/>
        <v>0</v>
      </c>
      <c r="BH371" s="200">
        <f t="shared" si="7"/>
        <v>0</v>
      </c>
      <c r="BI371" s="200">
        <f t="shared" si="8"/>
        <v>0</v>
      </c>
      <c r="BJ371" s="18" t="s">
        <v>76</v>
      </c>
      <c r="BK371" s="200">
        <f t="shared" si="9"/>
        <v>0</v>
      </c>
      <c r="BL371" s="18" t="s">
        <v>223</v>
      </c>
      <c r="BM371" s="199" t="s">
        <v>513</v>
      </c>
    </row>
    <row r="372" spans="1:65" s="2" customFormat="1" ht="24" customHeight="1">
      <c r="A372" s="35"/>
      <c r="B372" s="36"/>
      <c r="C372" s="188" t="s">
        <v>514</v>
      </c>
      <c r="D372" s="188" t="s">
        <v>137</v>
      </c>
      <c r="E372" s="189" t="s">
        <v>515</v>
      </c>
      <c r="F372" s="190" t="s">
        <v>516</v>
      </c>
      <c r="G372" s="191" t="s">
        <v>168</v>
      </c>
      <c r="H372" s="192">
        <v>2</v>
      </c>
      <c r="I372" s="193"/>
      <c r="J372" s="194">
        <f t="shared" si="0"/>
        <v>0</v>
      </c>
      <c r="K372" s="190" t="s">
        <v>141</v>
      </c>
      <c r="L372" s="40"/>
      <c r="M372" s="195" t="s">
        <v>19</v>
      </c>
      <c r="N372" s="196" t="s">
        <v>39</v>
      </c>
      <c r="O372" s="65"/>
      <c r="P372" s="197">
        <f t="shared" si="1"/>
        <v>0</v>
      </c>
      <c r="Q372" s="197">
        <v>0</v>
      </c>
      <c r="R372" s="197">
        <f t="shared" si="2"/>
        <v>0</v>
      </c>
      <c r="S372" s="197">
        <v>0</v>
      </c>
      <c r="T372" s="198">
        <f t="shared" si="3"/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199" t="s">
        <v>223</v>
      </c>
      <c r="AT372" s="199" t="s">
        <v>137</v>
      </c>
      <c r="AU372" s="199" t="s">
        <v>78</v>
      </c>
      <c r="AY372" s="18" t="s">
        <v>135</v>
      </c>
      <c r="BE372" s="200">
        <f t="shared" si="4"/>
        <v>0</v>
      </c>
      <c r="BF372" s="200">
        <f t="shared" si="5"/>
        <v>0</v>
      </c>
      <c r="BG372" s="200">
        <f t="shared" si="6"/>
        <v>0</v>
      </c>
      <c r="BH372" s="200">
        <f t="shared" si="7"/>
        <v>0</v>
      </c>
      <c r="BI372" s="200">
        <f t="shared" si="8"/>
        <v>0</v>
      </c>
      <c r="BJ372" s="18" t="s">
        <v>76</v>
      </c>
      <c r="BK372" s="200">
        <f t="shared" si="9"/>
        <v>0</v>
      </c>
      <c r="BL372" s="18" t="s">
        <v>223</v>
      </c>
      <c r="BM372" s="199" t="s">
        <v>517</v>
      </c>
    </row>
    <row r="373" spans="1:65" s="2" customFormat="1" ht="24" customHeight="1">
      <c r="A373" s="35"/>
      <c r="B373" s="36"/>
      <c r="C373" s="188" t="s">
        <v>518</v>
      </c>
      <c r="D373" s="188" t="s">
        <v>137</v>
      </c>
      <c r="E373" s="189" t="s">
        <v>519</v>
      </c>
      <c r="F373" s="190" t="s">
        <v>520</v>
      </c>
      <c r="G373" s="191" t="s">
        <v>168</v>
      </c>
      <c r="H373" s="192">
        <v>1</v>
      </c>
      <c r="I373" s="193"/>
      <c r="J373" s="194">
        <f t="shared" si="0"/>
        <v>0</v>
      </c>
      <c r="K373" s="190" t="s">
        <v>141</v>
      </c>
      <c r="L373" s="40"/>
      <c r="M373" s="195" t="s">
        <v>19</v>
      </c>
      <c r="N373" s="196" t="s">
        <v>39</v>
      </c>
      <c r="O373" s="65"/>
      <c r="P373" s="197">
        <f t="shared" si="1"/>
        <v>0</v>
      </c>
      <c r="Q373" s="197">
        <v>1.01E-3</v>
      </c>
      <c r="R373" s="197">
        <f t="shared" si="2"/>
        <v>1.01E-3</v>
      </c>
      <c r="S373" s="197">
        <v>0</v>
      </c>
      <c r="T373" s="198">
        <f t="shared" si="3"/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199" t="s">
        <v>223</v>
      </c>
      <c r="AT373" s="199" t="s">
        <v>137</v>
      </c>
      <c r="AU373" s="199" t="s">
        <v>78</v>
      </c>
      <c r="AY373" s="18" t="s">
        <v>135</v>
      </c>
      <c r="BE373" s="200">
        <f t="shared" si="4"/>
        <v>0</v>
      </c>
      <c r="BF373" s="200">
        <f t="shared" si="5"/>
        <v>0</v>
      </c>
      <c r="BG373" s="200">
        <f t="shared" si="6"/>
        <v>0</v>
      </c>
      <c r="BH373" s="200">
        <f t="shared" si="7"/>
        <v>0</v>
      </c>
      <c r="BI373" s="200">
        <f t="shared" si="8"/>
        <v>0</v>
      </c>
      <c r="BJ373" s="18" t="s">
        <v>76</v>
      </c>
      <c r="BK373" s="200">
        <f t="shared" si="9"/>
        <v>0</v>
      </c>
      <c r="BL373" s="18" t="s">
        <v>223</v>
      </c>
      <c r="BM373" s="199" t="s">
        <v>521</v>
      </c>
    </row>
    <row r="374" spans="1:65" s="2" customFormat="1" ht="16.5" customHeight="1">
      <c r="A374" s="35"/>
      <c r="B374" s="36"/>
      <c r="C374" s="188" t="s">
        <v>522</v>
      </c>
      <c r="D374" s="188" t="s">
        <v>137</v>
      </c>
      <c r="E374" s="189" t="s">
        <v>523</v>
      </c>
      <c r="F374" s="190" t="s">
        <v>524</v>
      </c>
      <c r="G374" s="191" t="s">
        <v>168</v>
      </c>
      <c r="H374" s="192">
        <v>1</v>
      </c>
      <c r="I374" s="193"/>
      <c r="J374" s="194">
        <f t="shared" si="0"/>
        <v>0</v>
      </c>
      <c r="K374" s="190" t="s">
        <v>141</v>
      </c>
      <c r="L374" s="40"/>
      <c r="M374" s="195" t="s">
        <v>19</v>
      </c>
      <c r="N374" s="196" t="s">
        <v>39</v>
      </c>
      <c r="O374" s="65"/>
      <c r="P374" s="197">
        <f t="shared" si="1"/>
        <v>0</v>
      </c>
      <c r="Q374" s="197">
        <v>2.8499999999999999E-4</v>
      </c>
      <c r="R374" s="197">
        <f t="shared" si="2"/>
        <v>2.8499999999999999E-4</v>
      </c>
      <c r="S374" s="197">
        <v>0</v>
      </c>
      <c r="T374" s="198">
        <f t="shared" si="3"/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199" t="s">
        <v>223</v>
      </c>
      <c r="AT374" s="199" t="s">
        <v>137</v>
      </c>
      <c r="AU374" s="199" t="s">
        <v>78</v>
      </c>
      <c r="AY374" s="18" t="s">
        <v>135</v>
      </c>
      <c r="BE374" s="200">
        <f t="shared" si="4"/>
        <v>0</v>
      </c>
      <c r="BF374" s="200">
        <f t="shared" si="5"/>
        <v>0</v>
      </c>
      <c r="BG374" s="200">
        <f t="shared" si="6"/>
        <v>0</v>
      </c>
      <c r="BH374" s="200">
        <f t="shared" si="7"/>
        <v>0</v>
      </c>
      <c r="BI374" s="200">
        <f t="shared" si="8"/>
        <v>0</v>
      </c>
      <c r="BJ374" s="18" t="s">
        <v>76</v>
      </c>
      <c r="BK374" s="200">
        <f t="shared" si="9"/>
        <v>0</v>
      </c>
      <c r="BL374" s="18" t="s">
        <v>223</v>
      </c>
      <c r="BM374" s="199" t="s">
        <v>525</v>
      </c>
    </row>
    <row r="375" spans="1:65" s="2" customFormat="1" ht="24" customHeight="1">
      <c r="A375" s="35"/>
      <c r="B375" s="36"/>
      <c r="C375" s="188" t="s">
        <v>526</v>
      </c>
      <c r="D375" s="188" t="s">
        <v>137</v>
      </c>
      <c r="E375" s="189" t="s">
        <v>527</v>
      </c>
      <c r="F375" s="190" t="s">
        <v>528</v>
      </c>
      <c r="G375" s="191" t="s">
        <v>183</v>
      </c>
      <c r="H375" s="192">
        <v>61</v>
      </c>
      <c r="I375" s="193"/>
      <c r="J375" s="194">
        <f t="shared" si="0"/>
        <v>0</v>
      </c>
      <c r="K375" s="190" t="s">
        <v>141</v>
      </c>
      <c r="L375" s="40"/>
      <c r="M375" s="195" t="s">
        <v>19</v>
      </c>
      <c r="N375" s="196" t="s">
        <v>39</v>
      </c>
      <c r="O375" s="65"/>
      <c r="P375" s="197">
        <f t="shared" si="1"/>
        <v>0</v>
      </c>
      <c r="Q375" s="197">
        <v>0</v>
      </c>
      <c r="R375" s="197">
        <f t="shared" si="2"/>
        <v>0</v>
      </c>
      <c r="S375" s="197">
        <v>0</v>
      </c>
      <c r="T375" s="198">
        <f t="shared" si="3"/>
        <v>0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199" t="s">
        <v>223</v>
      </c>
      <c r="AT375" s="199" t="s">
        <v>137</v>
      </c>
      <c r="AU375" s="199" t="s">
        <v>78</v>
      </c>
      <c r="AY375" s="18" t="s">
        <v>135</v>
      </c>
      <c r="BE375" s="200">
        <f t="shared" si="4"/>
        <v>0</v>
      </c>
      <c r="BF375" s="200">
        <f t="shared" si="5"/>
        <v>0</v>
      </c>
      <c r="BG375" s="200">
        <f t="shared" si="6"/>
        <v>0</v>
      </c>
      <c r="BH375" s="200">
        <f t="shared" si="7"/>
        <v>0</v>
      </c>
      <c r="BI375" s="200">
        <f t="shared" si="8"/>
        <v>0</v>
      </c>
      <c r="BJ375" s="18" t="s">
        <v>76</v>
      </c>
      <c r="BK375" s="200">
        <f t="shared" si="9"/>
        <v>0</v>
      </c>
      <c r="BL375" s="18" t="s">
        <v>223</v>
      </c>
      <c r="BM375" s="199" t="s">
        <v>529</v>
      </c>
    </row>
    <row r="376" spans="1:65" s="2" customFormat="1" ht="24" customHeight="1">
      <c r="A376" s="35"/>
      <c r="B376" s="36"/>
      <c r="C376" s="188" t="s">
        <v>530</v>
      </c>
      <c r="D376" s="188" t="s">
        <v>137</v>
      </c>
      <c r="E376" s="189" t="s">
        <v>531</v>
      </c>
      <c r="F376" s="190" t="s">
        <v>532</v>
      </c>
      <c r="G376" s="191" t="s">
        <v>183</v>
      </c>
      <c r="H376" s="192">
        <v>15</v>
      </c>
      <c r="I376" s="193"/>
      <c r="J376" s="194">
        <f t="shared" si="0"/>
        <v>0</v>
      </c>
      <c r="K376" s="190" t="s">
        <v>141</v>
      </c>
      <c r="L376" s="40"/>
      <c r="M376" s="195" t="s">
        <v>19</v>
      </c>
      <c r="N376" s="196" t="s">
        <v>39</v>
      </c>
      <c r="O376" s="65"/>
      <c r="P376" s="197">
        <f t="shared" si="1"/>
        <v>0</v>
      </c>
      <c r="Q376" s="197">
        <v>0</v>
      </c>
      <c r="R376" s="197">
        <f t="shared" si="2"/>
        <v>0</v>
      </c>
      <c r="S376" s="197">
        <v>0</v>
      </c>
      <c r="T376" s="198">
        <f t="shared" si="3"/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199" t="s">
        <v>223</v>
      </c>
      <c r="AT376" s="199" t="s">
        <v>137</v>
      </c>
      <c r="AU376" s="199" t="s">
        <v>78</v>
      </c>
      <c r="AY376" s="18" t="s">
        <v>135</v>
      </c>
      <c r="BE376" s="200">
        <f t="shared" si="4"/>
        <v>0</v>
      </c>
      <c r="BF376" s="200">
        <f t="shared" si="5"/>
        <v>0</v>
      </c>
      <c r="BG376" s="200">
        <f t="shared" si="6"/>
        <v>0</v>
      </c>
      <c r="BH376" s="200">
        <f t="shared" si="7"/>
        <v>0</v>
      </c>
      <c r="BI376" s="200">
        <f t="shared" si="8"/>
        <v>0</v>
      </c>
      <c r="BJ376" s="18" t="s">
        <v>76</v>
      </c>
      <c r="BK376" s="200">
        <f t="shared" si="9"/>
        <v>0</v>
      </c>
      <c r="BL376" s="18" t="s">
        <v>223</v>
      </c>
      <c r="BM376" s="199" t="s">
        <v>533</v>
      </c>
    </row>
    <row r="377" spans="1:65" s="2" customFormat="1" ht="36" customHeight="1">
      <c r="A377" s="35"/>
      <c r="B377" s="36"/>
      <c r="C377" s="188" t="s">
        <v>534</v>
      </c>
      <c r="D377" s="188" t="s">
        <v>137</v>
      </c>
      <c r="E377" s="189" t="s">
        <v>535</v>
      </c>
      <c r="F377" s="190" t="s">
        <v>536</v>
      </c>
      <c r="G377" s="191" t="s">
        <v>152</v>
      </c>
      <c r="H377" s="192">
        <v>0.50600000000000001</v>
      </c>
      <c r="I377" s="193"/>
      <c r="J377" s="194">
        <f t="shared" si="0"/>
        <v>0</v>
      </c>
      <c r="K377" s="190" t="s">
        <v>141</v>
      </c>
      <c r="L377" s="40"/>
      <c r="M377" s="195" t="s">
        <v>19</v>
      </c>
      <c r="N377" s="196" t="s">
        <v>39</v>
      </c>
      <c r="O377" s="65"/>
      <c r="P377" s="197">
        <f t="shared" si="1"/>
        <v>0</v>
      </c>
      <c r="Q377" s="197">
        <v>0</v>
      </c>
      <c r="R377" s="197">
        <f t="shared" si="2"/>
        <v>0</v>
      </c>
      <c r="S377" s="197">
        <v>0</v>
      </c>
      <c r="T377" s="198">
        <f t="shared" si="3"/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199" t="s">
        <v>223</v>
      </c>
      <c r="AT377" s="199" t="s">
        <v>137</v>
      </c>
      <c r="AU377" s="199" t="s">
        <v>78</v>
      </c>
      <c r="AY377" s="18" t="s">
        <v>135</v>
      </c>
      <c r="BE377" s="200">
        <f t="shared" si="4"/>
        <v>0</v>
      </c>
      <c r="BF377" s="200">
        <f t="shared" si="5"/>
        <v>0</v>
      </c>
      <c r="BG377" s="200">
        <f t="shared" si="6"/>
        <v>0</v>
      </c>
      <c r="BH377" s="200">
        <f t="shared" si="7"/>
        <v>0</v>
      </c>
      <c r="BI377" s="200">
        <f t="shared" si="8"/>
        <v>0</v>
      </c>
      <c r="BJ377" s="18" t="s">
        <v>76</v>
      </c>
      <c r="BK377" s="200">
        <f t="shared" si="9"/>
        <v>0</v>
      </c>
      <c r="BL377" s="18" t="s">
        <v>223</v>
      </c>
      <c r="BM377" s="199" t="s">
        <v>537</v>
      </c>
    </row>
    <row r="378" spans="1:65" s="12" customFormat="1" ht="22.9" customHeight="1">
      <c r="B378" s="172"/>
      <c r="C378" s="173"/>
      <c r="D378" s="174" t="s">
        <v>67</v>
      </c>
      <c r="E378" s="186" t="s">
        <v>538</v>
      </c>
      <c r="F378" s="186" t="s">
        <v>539</v>
      </c>
      <c r="G378" s="173"/>
      <c r="H378" s="173"/>
      <c r="I378" s="176"/>
      <c r="J378" s="187">
        <f>BK378</f>
        <v>0</v>
      </c>
      <c r="K378" s="173"/>
      <c r="L378" s="178"/>
      <c r="M378" s="179"/>
      <c r="N378" s="180"/>
      <c r="O378" s="180"/>
      <c r="P378" s="181">
        <f>SUM(P379:P400)</f>
        <v>0</v>
      </c>
      <c r="Q378" s="180"/>
      <c r="R378" s="181">
        <f>SUM(R379:R400)</f>
        <v>0.15854328669999998</v>
      </c>
      <c r="S378" s="180"/>
      <c r="T378" s="182">
        <f>SUM(T379:T400)</f>
        <v>1.1650000000000001E-2</v>
      </c>
      <c r="AR378" s="183" t="s">
        <v>78</v>
      </c>
      <c r="AT378" s="184" t="s">
        <v>67</v>
      </c>
      <c r="AU378" s="184" t="s">
        <v>76</v>
      </c>
      <c r="AY378" s="183" t="s">
        <v>135</v>
      </c>
      <c r="BK378" s="185">
        <f>SUM(BK379:BK400)</f>
        <v>0</v>
      </c>
    </row>
    <row r="379" spans="1:65" s="2" customFormat="1" ht="36" customHeight="1">
      <c r="A379" s="35"/>
      <c r="B379" s="36"/>
      <c r="C379" s="188" t="s">
        <v>540</v>
      </c>
      <c r="D379" s="188" t="s">
        <v>137</v>
      </c>
      <c r="E379" s="189" t="s">
        <v>541</v>
      </c>
      <c r="F379" s="190" t="s">
        <v>542</v>
      </c>
      <c r="G379" s="191" t="s">
        <v>183</v>
      </c>
      <c r="H379" s="192">
        <v>60.6</v>
      </c>
      <c r="I379" s="193"/>
      <c r="J379" s="194">
        <f>ROUND(I379*H379,2)</f>
        <v>0</v>
      </c>
      <c r="K379" s="190" t="s">
        <v>141</v>
      </c>
      <c r="L379" s="40"/>
      <c r="M379" s="195" t="s">
        <v>19</v>
      </c>
      <c r="N379" s="196" t="s">
        <v>39</v>
      </c>
      <c r="O379" s="65"/>
      <c r="P379" s="197">
        <f>O379*H379</f>
        <v>0</v>
      </c>
      <c r="Q379" s="197">
        <v>3.0219999999999997E-4</v>
      </c>
      <c r="R379" s="197">
        <f>Q379*H379</f>
        <v>1.8313319999999998E-2</v>
      </c>
      <c r="S379" s="197">
        <v>0</v>
      </c>
      <c r="T379" s="198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199" t="s">
        <v>223</v>
      </c>
      <c r="AT379" s="199" t="s">
        <v>137</v>
      </c>
      <c r="AU379" s="199" t="s">
        <v>78</v>
      </c>
      <c r="AY379" s="18" t="s">
        <v>135</v>
      </c>
      <c r="BE379" s="200">
        <f>IF(N379="základní",J379,0)</f>
        <v>0</v>
      </c>
      <c r="BF379" s="200">
        <f>IF(N379="snížená",J379,0)</f>
        <v>0</v>
      </c>
      <c r="BG379" s="200">
        <f>IF(N379="zákl. přenesená",J379,0)</f>
        <v>0</v>
      </c>
      <c r="BH379" s="200">
        <f>IF(N379="sníž. přenesená",J379,0)</f>
        <v>0</v>
      </c>
      <c r="BI379" s="200">
        <f>IF(N379="nulová",J379,0)</f>
        <v>0</v>
      </c>
      <c r="BJ379" s="18" t="s">
        <v>76</v>
      </c>
      <c r="BK379" s="200">
        <f>ROUND(I379*H379,2)</f>
        <v>0</v>
      </c>
      <c r="BL379" s="18" t="s">
        <v>223</v>
      </c>
      <c r="BM379" s="199" t="s">
        <v>543</v>
      </c>
    </row>
    <row r="380" spans="1:65" s="13" customFormat="1" ht="11.25">
      <c r="B380" s="201"/>
      <c r="C380" s="202"/>
      <c r="D380" s="203" t="s">
        <v>144</v>
      </c>
      <c r="E380" s="204" t="s">
        <v>19</v>
      </c>
      <c r="F380" s="205" t="s">
        <v>544</v>
      </c>
      <c r="G380" s="202"/>
      <c r="H380" s="206">
        <v>60.6</v>
      </c>
      <c r="I380" s="207"/>
      <c r="J380" s="202"/>
      <c r="K380" s="202"/>
      <c r="L380" s="208"/>
      <c r="M380" s="209"/>
      <c r="N380" s="210"/>
      <c r="O380" s="210"/>
      <c r="P380" s="210"/>
      <c r="Q380" s="210"/>
      <c r="R380" s="210"/>
      <c r="S380" s="210"/>
      <c r="T380" s="211"/>
      <c r="AT380" s="212" t="s">
        <v>144</v>
      </c>
      <c r="AU380" s="212" t="s">
        <v>78</v>
      </c>
      <c r="AV380" s="13" t="s">
        <v>78</v>
      </c>
      <c r="AW380" s="13" t="s">
        <v>30</v>
      </c>
      <c r="AX380" s="13" t="s">
        <v>68</v>
      </c>
      <c r="AY380" s="212" t="s">
        <v>135</v>
      </c>
    </row>
    <row r="381" spans="1:65" s="14" customFormat="1" ht="11.25">
      <c r="B381" s="213"/>
      <c r="C381" s="214"/>
      <c r="D381" s="203" t="s">
        <v>144</v>
      </c>
      <c r="E381" s="215" t="s">
        <v>19</v>
      </c>
      <c r="F381" s="216" t="s">
        <v>147</v>
      </c>
      <c r="G381" s="214"/>
      <c r="H381" s="217">
        <v>60.6</v>
      </c>
      <c r="I381" s="218"/>
      <c r="J381" s="214"/>
      <c r="K381" s="214"/>
      <c r="L381" s="219"/>
      <c r="M381" s="220"/>
      <c r="N381" s="221"/>
      <c r="O381" s="221"/>
      <c r="P381" s="221"/>
      <c r="Q381" s="221"/>
      <c r="R381" s="221"/>
      <c r="S381" s="221"/>
      <c r="T381" s="222"/>
      <c r="AT381" s="223" t="s">
        <v>144</v>
      </c>
      <c r="AU381" s="223" t="s">
        <v>78</v>
      </c>
      <c r="AV381" s="14" t="s">
        <v>142</v>
      </c>
      <c r="AW381" s="14" t="s">
        <v>30</v>
      </c>
      <c r="AX381" s="14" t="s">
        <v>76</v>
      </c>
      <c r="AY381" s="223" t="s">
        <v>135</v>
      </c>
    </row>
    <row r="382" spans="1:65" s="2" customFormat="1" ht="24" customHeight="1">
      <c r="A382" s="35"/>
      <c r="B382" s="36"/>
      <c r="C382" s="188" t="s">
        <v>545</v>
      </c>
      <c r="D382" s="188" t="s">
        <v>137</v>
      </c>
      <c r="E382" s="189" t="s">
        <v>546</v>
      </c>
      <c r="F382" s="190" t="s">
        <v>547</v>
      </c>
      <c r="G382" s="191" t="s">
        <v>183</v>
      </c>
      <c r="H382" s="192">
        <v>60.6</v>
      </c>
      <c r="I382" s="193"/>
      <c r="J382" s="194">
        <f>ROUND(I382*H382,2)</f>
        <v>0</v>
      </c>
      <c r="K382" s="190" t="s">
        <v>141</v>
      </c>
      <c r="L382" s="40"/>
      <c r="M382" s="195" t="s">
        <v>19</v>
      </c>
      <c r="N382" s="196" t="s">
        <v>39</v>
      </c>
      <c r="O382" s="65"/>
      <c r="P382" s="197">
        <f>O382*H382</f>
        <v>0</v>
      </c>
      <c r="Q382" s="197">
        <v>9.0993200000000002E-4</v>
      </c>
      <c r="R382" s="197">
        <f>Q382*H382</f>
        <v>5.51418792E-2</v>
      </c>
      <c r="S382" s="197">
        <v>0</v>
      </c>
      <c r="T382" s="198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199" t="s">
        <v>223</v>
      </c>
      <c r="AT382" s="199" t="s">
        <v>137</v>
      </c>
      <c r="AU382" s="199" t="s">
        <v>78</v>
      </c>
      <c r="AY382" s="18" t="s">
        <v>135</v>
      </c>
      <c r="BE382" s="200">
        <f>IF(N382="základní",J382,0)</f>
        <v>0</v>
      </c>
      <c r="BF382" s="200">
        <f>IF(N382="snížená",J382,0)</f>
        <v>0</v>
      </c>
      <c r="BG382" s="200">
        <f>IF(N382="zákl. přenesená",J382,0)</f>
        <v>0</v>
      </c>
      <c r="BH382" s="200">
        <f>IF(N382="sníž. přenesená",J382,0)</f>
        <v>0</v>
      </c>
      <c r="BI382" s="200">
        <f>IF(N382="nulová",J382,0)</f>
        <v>0</v>
      </c>
      <c r="BJ382" s="18" t="s">
        <v>76</v>
      </c>
      <c r="BK382" s="200">
        <f>ROUND(I382*H382,2)</f>
        <v>0</v>
      </c>
      <c r="BL382" s="18" t="s">
        <v>223</v>
      </c>
      <c r="BM382" s="199" t="s">
        <v>548</v>
      </c>
    </row>
    <row r="383" spans="1:65" s="13" customFormat="1" ht="11.25">
      <c r="B383" s="201"/>
      <c r="C383" s="202"/>
      <c r="D383" s="203" t="s">
        <v>144</v>
      </c>
      <c r="E383" s="204" t="s">
        <v>19</v>
      </c>
      <c r="F383" s="205" t="s">
        <v>544</v>
      </c>
      <c r="G383" s="202"/>
      <c r="H383" s="206">
        <v>60.6</v>
      </c>
      <c r="I383" s="207"/>
      <c r="J383" s="202"/>
      <c r="K383" s="202"/>
      <c r="L383" s="208"/>
      <c r="M383" s="209"/>
      <c r="N383" s="210"/>
      <c r="O383" s="210"/>
      <c r="P383" s="210"/>
      <c r="Q383" s="210"/>
      <c r="R383" s="210"/>
      <c r="S383" s="210"/>
      <c r="T383" s="211"/>
      <c r="AT383" s="212" t="s">
        <v>144</v>
      </c>
      <c r="AU383" s="212" t="s">
        <v>78</v>
      </c>
      <c r="AV383" s="13" t="s">
        <v>78</v>
      </c>
      <c r="AW383" s="13" t="s">
        <v>30</v>
      </c>
      <c r="AX383" s="13" t="s">
        <v>68</v>
      </c>
      <c r="AY383" s="212" t="s">
        <v>135</v>
      </c>
    </row>
    <row r="384" spans="1:65" s="14" customFormat="1" ht="11.25">
      <c r="B384" s="213"/>
      <c r="C384" s="214"/>
      <c r="D384" s="203" t="s">
        <v>144</v>
      </c>
      <c r="E384" s="215" t="s">
        <v>19</v>
      </c>
      <c r="F384" s="216" t="s">
        <v>147</v>
      </c>
      <c r="G384" s="214"/>
      <c r="H384" s="217">
        <v>60.6</v>
      </c>
      <c r="I384" s="218"/>
      <c r="J384" s="214"/>
      <c r="K384" s="214"/>
      <c r="L384" s="219"/>
      <c r="M384" s="220"/>
      <c r="N384" s="221"/>
      <c r="O384" s="221"/>
      <c r="P384" s="221"/>
      <c r="Q384" s="221"/>
      <c r="R384" s="221"/>
      <c r="S384" s="221"/>
      <c r="T384" s="222"/>
      <c r="AT384" s="223" t="s">
        <v>144</v>
      </c>
      <c r="AU384" s="223" t="s">
        <v>78</v>
      </c>
      <c r="AV384" s="14" t="s">
        <v>142</v>
      </c>
      <c r="AW384" s="14" t="s">
        <v>30</v>
      </c>
      <c r="AX384" s="14" t="s">
        <v>76</v>
      </c>
      <c r="AY384" s="223" t="s">
        <v>135</v>
      </c>
    </row>
    <row r="385" spans="1:65" s="2" customFormat="1" ht="36" customHeight="1">
      <c r="A385" s="35"/>
      <c r="B385" s="36"/>
      <c r="C385" s="188" t="s">
        <v>549</v>
      </c>
      <c r="D385" s="188" t="s">
        <v>137</v>
      </c>
      <c r="E385" s="189" t="s">
        <v>550</v>
      </c>
      <c r="F385" s="190" t="s">
        <v>551</v>
      </c>
      <c r="G385" s="191" t="s">
        <v>168</v>
      </c>
      <c r="H385" s="192">
        <v>4</v>
      </c>
      <c r="I385" s="193"/>
      <c r="J385" s="194">
        <f>ROUND(I385*H385,2)</f>
        <v>0</v>
      </c>
      <c r="K385" s="190" t="s">
        <v>141</v>
      </c>
      <c r="L385" s="40"/>
      <c r="M385" s="195" t="s">
        <v>19</v>
      </c>
      <c r="N385" s="196" t="s">
        <v>39</v>
      </c>
      <c r="O385" s="65"/>
      <c r="P385" s="197">
        <f>O385*H385</f>
        <v>0</v>
      </c>
      <c r="Q385" s="197">
        <v>1.08125E-3</v>
      </c>
      <c r="R385" s="197">
        <f>Q385*H385</f>
        <v>4.3249999999999999E-3</v>
      </c>
      <c r="S385" s="197">
        <v>0</v>
      </c>
      <c r="T385" s="198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199" t="s">
        <v>223</v>
      </c>
      <c r="AT385" s="199" t="s">
        <v>137</v>
      </c>
      <c r="AU385" s="199" t="s">
        <v>78</v>
      </c>
      <c r="AY385" s="18" t="s">
        <v>135</v>
      </c>
      <c r="BE385" s="200">
        <f>IF(N385="základní",J385,0)</f>
        <v>0</v>
      </c>
      <c r="BF385" s="200">
        <f>IF(N385="snížená",J385,0)</f>
        <v>0</v>
      </c>
      <c r="BG385" s="200">
        <f>IF(N385="zákl. přenesená",J385,0)</f>
        <v>0</v>
      </c>
      <c r="BH385" s="200">
        <f>IF(N385="sníž. přenesená",J385,0)</f>
        <v>0</v>
      </c>
      <c r="BI385" s="200">
        <f>IF(N385="nulová",J385,0)</f>
        <v>0</v>
      </c>
      <c r="BJ385" s="18" t="s">
        <v>76</v>
      </c>
      <c r="BK385" s="200">
        <f>ROUND(I385*H385,2)</f>
        <v>0</v>
      </c>
      <c r="BL385" s="18" t="s">
        <v>223</v>
      </c>
      <c r="BM385" s="199" t="s">
        <v>552</v>
      </c>
    </row>
    <row r="386" spans="1:65" s="2" customFormat="1" ht="48" customHeight="1">
      <c r="A386" s="35"/>
      <c r="B386" s="36"/>
      <c r="C386" s="188" t="s">
        <v>553</v>
      </c>
      <c r="D386" s="188" t="s">
        <v>137</v>
      </c>
      <c r="E386" s="189" t="s">
        <v>554</v>
      </c>
      <c r="F386" s="190" t="s">
        <v>555</v>
      </c>
      <c r="G386" s="191" t="s">
        <v>183</v>
      </c>
      <c r="H386" s="192">
        <v>60.6</v>
      </c>
      <c r="I386" s="193"/>
      <c r="J386" s="194">
        <f>ROUND(I386*H386,2)</f>
        <v>0</v>
      </c>
      <c r="K386" s="190" t="s">
        <v>141</v>
      </c>
      <c r="L386" s="40"/>
      <c r="M386" s="195" t="s">
        <v>19</v>
      </c>
      <c r="N386" s="196" t="s">
        <v>39</v>
      </c>
      <c r="O386" s="65"/>
      <c r="P386" s="197">
        <f>O386*H386</f>
        <v>0</v>
      </c>
      <c r="Q386" s="197">
        <v>6.7399999999999998E-5</v>
      </c>
      <c r="R386" s="197">
        <f>Q386*H386</f>
        <v>4.0844399999999999E-3</v>
      </c>
      <c r="S386" s="197">
        <v>0</v>
      </c>
      <c r="T386" s="198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199" t="s">
        <v>223</v>
      </c>
      <c r="AT386" s="199" t="s">
        <v>137</v>
      </c>
      <c r="AU386" s="199" t="s">
        <v>78</v>
      </c>
      <c r="AY386" s="18" t="s">
        <v>135</v>
      </c>
      <c r="BE386" s="200">
        <f>IF(N386="základní",J386,0)</f>
        <v>0</v>
      </c>
      <c r="BF386" s="200">
        <f>IF(N386="snížená",J386,0)</f>
        <v>0</v>
      </c>
      <c r="BG386" s="200">
        <f>IF(N386="zákl. přenesená",J386,0)</f>
        <v>0</v>
      </c>
      <c r="BH386" s="200">
        <f>IF(N386="sníž. přenesená",J386,0)</f>
        <v>0</v>
      </c>
      <c r="BI386" s="200">
        <f>IF(N386="nulová",J386,0)</f>
        <v>0</v>
      </c>
      <c r="BJ386" s="18" t="s">
        <v>76</v>
      </c>
      <c r="BK386" s="200">
        <f>ROUND(I386*H386,2)</f>
        <v>0</v>
      </c>
      <c r="BL386" s="18" t="s">
        <v>223</v>
      </c>
      <c r="BM386" s="199" t="s">
        <v>556</v>
      </c>
    </row>
    <row r="387" spans="1:65" s="13" customFormat="1" ht="11.25">
      <c r="B387" s="201"/>
      <c r="C387" s="202"/>
      <c r="D387" s="203" t="s">
        <v>144</v>
      </c>
      <c r="E387" s="204" t="s">
        <v>19</v>
      </c>
      <c r="F387" s="205" t="s">
        <v>544</v>
      </c>
      <c r="G387" s="202"/>
      <c r="H387" s="206">
        <v>60.6</v>
      </c>
      <c r="I387" s="207"/>
      <c r="J387" s="202"/>
      <c r="K387" s="202"/>
      <c r="L387" s="208"/>
      <c r="M387" s="209"/>
      <c r="N387" s="210"/>
      <c r="O387" s="210"/>
      <c r="P387" s="210"/>
      <c r="Q387" s="210"/>
      <c r="R387" s="210"/>
      <c r="S387" s="210"/>
      <c r="T387" s="211"/>
      <c r="AT387" s="212" t="s">
        <v>144</v>
      </c>
      <c r="AU387" s="212" t="s">
        <v>78</v>
      </c>
      <c r="AV387" s="13" t="s">
        <v>78</v>
      </c>
      <c r="AW387" s="13" t="s">
        <v>30</v>
      </c>
      <c r="AX387" s="13" t="s">
        <v>68</v>
      </c>
      <c r="AY387" s="212" t="s">
        <v>135</v>
      </c>
    </row>
    <row r="388" spans="1:65" s="14" customFormat="1" ht="11.25">
      <c r="B388" s="213"/>
      <c r="C388" s="214"/>
      <c r="D388" s="203" t="s">
        <v>144</v>
      </c>
      <c r="E388" s="215" t="s">
        <v>19</v>
      </c>
      <c r="F388" s="216" t="s">
        <v>147</v>
      </c>
      <c r="G388" s="214"/>
      <c r="H388" s="217">
        <v>60.6</v>
      </c>
      <c r="I388" s="218"/>
      <c r="J388" s="214"/>
      <c r="K388" s="214"/>
      <c r="L388" s="219"/>
      <c r="M388" s="220"/>
      <c r="N388" s="221"/>
      <c r="O388" s="221"/>
      <c r="P388" s="221"/>
      <c r="Q388" s="221"/>
      <c r="R388" s="221"/>
      <c r="S388" s="221"/>
      <c r="T388" s="222"/>
      <c r="AT388" s="223" t="s">
        <v>144</v>
      </c>
      <c r="AU388" s="223" t="s">
        <v>78</v>
      </c>
      <c r="AV388" s="14" t="s">
        <v>142</v>
      </c>
      <c r="AW388" s="14" t="s">
        <v>30</v>
      </c>
      <c r="AX388" s="14" t="s">
        <v>76</v>
      </c>
      <c r="AY388" s="223" t="s">
        <v>135</v>
      </c>
    </row>
    <row r="389" spans="1:65" s="2" customFormat="1" ht="24" customHeight="1">
      <c r="A389" s="35"/>
      <c r="B389" s="36"/>
      <c r="C389" s="188" t="s">
        <v>557</v>
      </c>
      <c r="D389" s="188" t="s">
        <v>137</v>
      </c>
      <c r="E389" s="189" t="s">
        <v>558</v>
      </c>
      <c r="F389" s="190" t="s">
        <v>559</v>
      </c>
      <c r="G389" s="191" t="s">
        <v>168</v>
      </c>
      <c r="H389" s="192">
        <v>4</v>
      </c>
      <c r="I389" s="193"/>
      <c r="J389" s="194">
        <f t="shared" ref="J389:J400" si="10">ROUND(I389*H389,2)</f>
        <v>0</v>
      </c>
      <c r="K389" s="190" t="s">
        <v>141</v>
      </c>
      <c r="L389" s="40"/>
      <c r="M389" s="195" t="s">
        <v>19</v>
      </c>
      <c r="N389" s="196" t="s">
        <v>39</v>
      </c>
      <c r="O389" s="65"/>
      <c r="P389" s="197">
        <f t="shared" ref="P389:P400" si="11">O389*H389</f>
        <v>0</v>
      </c>
      <c r="Q389" s="197">
        <v>0</v>
      </c>
      <c r="R389" s="197">
        <f t="shared" ref="R389:R400" si="12">Q389*H389</f>
        <v>0</v>
      </c>
      <c r="S389" s="197">
        <v>0</v>
      </c>
      <c r="T389" s="198">
        <f t="shared" ref="T389:T400" si="13">S389*H389</f>
        <v>0</v>
      </c>
      <c r="U389" s="35"/>
      <c r="V389" s="35"/>
      <c r="W389" s="35"/>
      <c r="X389" s="35"/>
      <c r="Y389" s="35"/>
      <c r="Z389" s="35"/>
      <c r="AA389" s="35"/>
      <c r="AB389" s="35"/>
      <c r="AC389" s="35"/>
      <c r="AD389" s="35"/>
      <c r="AE389" s="35"/>
      <c r="AR389" s="199" t="s">
        <v>223</v>
      </c>
      <c r="AT389" s="199" t="s">
        <v>137</v>
      </c>
      <c r="AU389" s="199" t="s">
        <v>78</v>
      </c>
      <c r="AY389" s="18" t="s">
        <v>135</v>
      </c>
      <c r="BE389" s="200">
        <f t="shared" ref="BE389:BE400" si="14">IF(N389="základní",J389,0)</f>
        <v>0</v>
      </c>
      <c r="BF389" s="200">
        <f t="shared" ref="BF389:BF400" si="15">IF(N389="snížená",J389,0)</f>
        <v>0</v>
      </c>
      <c r="BG389" s="200">
        <f t="shared" ref="BG389:BG400" si="16">IF(N389="zákl. přenesená",J389,0)</f>
        <v>0</v>
      </c>
      <c r="BH389" s="200">
        <f t="shared" ref="BH389:BH400" si="17">IF(N389="sníž. přenesená",J389,0)</f>
        <v>0</v>
      </c>
      <c r="BI389" s="200">
        <f t="shared" ref="BI389:BI400" si="18">IF(N389="nulová",J389,0)</f>
        <v>0</v>
      </c>
      <c r="BJ389" s="18" t="s">
        <v>76</v>
      </c>
      <c r="BK389" s="200">
        <f t="shared" ref="BK389:BK400" si="19">ROUND(I389*H389,2)</f>
        <v>0</v>
      </c>
      <c r="BL389" s="18" t="s">
        <v>223</v>
      </c>
      <c r="BM389" s="199" t="s">
        <v>560</v>
      </c>
    </row>
    <row r="390" spans="1:65" s="2" customFormat="1" ht="24" customHeight="1">
      <c r="A390" s="35"/>
      <c r="B390" s="36"/>
      <c r="C390" s="188" t="s">
        <v>561</v>
      </c>
      <c r="D390" s="188" t="s">
        <v>137</v>
      </c>
      <c r="E390" s="189" t="s">
        <v>562</v>
      </c>
      <c r="F390" s="190" t="s">
        <v>563</v>
      </c>
      <c r="G390" s="191" t="s">
        <v>168</v>
      </c>
      <c r="H390" s="192">
        <v>8</v>
      </c>
      <c r="I390" s="193"/>
      <c r="J390" s="194">
        <f t="shared" si="10"/>
        <v>0</v>
      </c>
      <c r="K390" s="190" t="s">
        <v>141</v>
      </c>
      <c r="L390" s="40"/>
      <c r="M390" s="195" t="s">
        <v>19</v>
      </c>
      <c r="N390" s="196" t="s">
        <v>39</v>
      </c>
      <c r="O390" s="65"/>
      <c r="P390" s="197">
        <f t="shared" si="11"/>
        <v>0</v>
      </c>
      <c r="Q390" s="197">
        <v>2.160485E-4</v>
      </c>
      <c r="R390" s="197">
        <f t="shared" si="12"/>
        <v>1.728388E-3</v>
      </c>
      <c r="S390" s="197">
        <v>0</v>
      </c>
      <c r="T390" s="198">
        <f t="shared" si="13"/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199" t="s">
        <v>223</v>
      </c>
      <c r="AT390" s="199" t="s">
        <v>137</v>
      </c>
      <c r="AU390" s="199" t="s">
        <v>78</v>
      </c>
      <c r="AY390" s="18" t="s">
        <v>135</v>
      </c>
      <c r="BE390" s="200">
        <f t="shared" si="14"/>
        <v>0</v>
      </c>
      <c r="BF390" s="200">
        <f t="shared" si="15"/>
        <v>0</v>
      </c>
      <c r="BG390" s="200">
        <f t="shared" si="16"/>
        <v>0</v>
      </c>
      <c r="BH390" s="200">
        <f t="shared" si="17"/>
        <v>0</v>
      </c>
      <c r="BI390" s="200">
        <f t="shared" si="18"/>
        <v>0</v>
      </c>
      <c r="BJ390" s="18" t="s">
        <v>76</v>
      </c>
      <c r="BK390" s="200">
        <f t="shared" si="19"/>
        <v>0</v>
      </c>
      <c r="BL390" s="18" t="s">
        <v>223</v>
      </c>
      <c r="BM390" s="199" t="s">
        <v>564</v>
      </c>
    </row>
    <row r="391" spans="1:65" s="2" customFormat="1" ht="24" customHeight="1">
      <c r="A391" s="35"/>
      <c r="B391" s="36"/>
      <c r="C391" s="188" t="s">
        <v>565</v>
      </c>
      <c r="D391" s="188" t="s">
        <v>137</v>
      </c>
      <c r="E391" s="189" t="s">
        <v>566</v>
      </c>
      <c r="F391" s="190" t="s">
        <v>567</v>
      </c>
      <c r="G391" s="191" t="s">
        <v>168</v>
      </c>
      <c r="H391" s="192">
        <v>8</v>
      </c>
      <c r="I391" s="193"/>
      <c r="J391" s="194">
        <f t="shared" si="10"/>
        <v>0</v>
      </c>
      <c r="K391" s="190" t="s">
        <v>141</v>
      </c>
      <c r="L391" s="40"/>
      <c r="M391" s="195" t="s">
        <v>19</v>
      </c>
      <c r="N391" s="196" t="s">
        <v>39</v>
      </c>
      <c r="O391" s="65"/>
      <c r="P391" s="197">
        <f t="shared" si="11"/>
        <v>0</v>
      </c>
      <c r="Q391" s="197">
        <v>1.7000000000000001E-4</v>
      </c>
      <c r="R391" s="197">
        <f t="shared" si="12"/>
        <v>1.3600000000000001E-3</v>
      </c>
      <c r="S391" s="197">
        <v>0</v>
      </c>
      <c r="T391" s="198">
        <f t="shared" si="13"/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199" t="s">
        <v>223</v>
      </c>
      <c r="AT391" s="199" t="s">
        <v>137</v>
      </c>
      <c r="AU391" s="199" t="s">
        <v>78</v>
      </c>
      <c r="AY391" s="18" t="s">
        <v>135</v>
      </c>
      <c r="BE391" s="200">
        <f t="shared" si="14"/>
        <v>0</v>
      </c>
      <c r="BF391" s="200">
        <f t="shared" si="15"/>
        <v>0</v>
      </c>
      <c r="BG391" s="200">
        <f t="shared" si="16"/>
        <v>0</v>
      </c>
      <c r="BH391" s="200">
        <f t="shared" si="17"/>
        <v>0</v>
      </c>
      <c r="BI391" s="200">
        <f t="shared" si="18"/>
        <v>0</v>
      </c>
      <c r="BJ391" s="18" t="s">
        <v>76</v>
      </c>
      <c r="BK391" s="200">
        <f t="shared" si="19"/>
        <v>0</v>
      </c>
      <c r="BL391" s="18" t="s">
        <v>223</v>
      </c>
      <c r="BM391" s="199" t="s">
        <v>568</v>
      </c>
    </row>
    <row r="392" spans="1:65" s="2" customFormat="1" ht="16.5" customHeight="1">
      <c r="A392" s="35"/>
      <c r="B392" s="36"/>
      <c r="C392" s="188" t="s">
        <v>569</v>
      </c>
      <c r="D392" s="188" t="s">
        <v>137</v>
      </c>
      <c r="E392" s="189" t="s">
        <v>570</v>
      </c>
      <c r="F392" s="190" t="s">
        <v>571</v>
      </c>
      <c r="G392" s="191" t="s">
        <v>572</v>
      </c>
      <c r="H392" s="192">
        <v>1</v>
      </c>
      <c r="I392" s="193"/>
      <c r="J392" s="194">
        <f t="shared" si="10"/>
        <v>0</v>
      </c>
      <c r="K392" s="190" t="s">
        <v>141</v>
      </c>
      <c r="L392" s="40"/>
      <c r="M392" s="195" t="s">
        <v>19</v>
      </c>
      <c r="N392" s="196" t="s">
        <v>39</v>
      </c>
      <c r="O392" s="65"/>
      <c r="P392" s="197">
        <f t="shared" si="11"/>
        <v>0</v>
      </c>
      <c r="Q392" s="197">
        <v>9.0004850000000003E-4</v>
      </c>
      <c r="R392" s="197">
        <f t="shared" si="12"/>
        <v>9.0004850000000003E-4</v>
      </c>
      <c r="S392" s="197">
        <v>0</v>
      </c>
      <c r="T392" s="198">
        <f t="shared" si="13"/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199" t="s">
        <v>223</v>
      </c>
      <c r="AT392" s="199" t="s">
        <v>137</v>
      </c>
      <c r="AU392" s="199" t="s">
        <v>78</v>
      </c>
      <c r="AY392" s="18" t="s">
        <v>135</v>
      </c>
      <c r="BE392" s="200">
        <f t="shared" si="14"/>
        <v>0</v>
      </c>
      <c r="BF392" s="200">
        <f t="shared" si="15"/>
        <v>0</v>
      </c>
      <c r="BG392" s="200">
        <f t="shared" si="16"/>
        <v>0</v>
      </c>
      <c r="BH392" s="200">
        <f t="shared" si="17"/>
        <v>0</v>
      </c>
      <c r="BI392" s="200">
        <f t="shared" si="18"/>
        <v>0</v>
      </c>
      <c r="BJ392" s="18" t="s">
        <v>76</v>
      </c>
      <c r="BK392" s="200">
        <f t="shared" si="19"/>
        <v>0</v>
      </c>
      <c r="BL392" s="18" t="s">
        <v>223</v>
      </c>
      <c r="BM392" s="199" t="s">
        <v>573</v>
      </c>
    </row>
    <row r="393" spans="1:65" s="2" customFormat="1" ht="24" customHeight="1">
      <c r="A393" s="35"/>
      <c r="B393" s="36"/>
      <c r="C393" s="188" t="s">
        <v>574</v>
      </c>
      <c r="D393" s="188" t="s">
        <v>137</v>
      </c>
      <c r="E393" s="189" t="s">
        <v>575</v>
      </c>
      <c r="F393" s="190" t="s">
        <v>576</v>
      </c>
      <c r="G393" s="191" t="s">
        <v>168</v>
      </c>
      <c r="H393" s="192">
        <v>1</v>
      </c>
      <c r="I393" s="193"/>
      <c r="J393" s="194">
        <f t="shared" si="10"/>
        <v>0</v>
      </c>
      <c r="K393" s="190" t="s">
        <v>141</v>
      </c>
      <c r="L393" s="40"/>
      <c r="M393" s="195" t="s">
        <v>19</v>
      </c>
      <c r="N393" s="196" t="s">
        <v>39</v>
      </c>
      <c r="O393" s="65"/>
      <c r="P393" s="197">
        <f t="shared" si="11"/>
        <v>0</v>
      </c>
      <c r="Q393" s="197">
        <v>2.2004850000000001E-4</v>
      </c>
      <c r="R393" s="197">
        <f t="shared" si="12"/>
        <v>2.2004850000000001E-4</v>
      </c>
      <c r="S393" s="197">
        <v>0</v>
      </c>
      <c r="T393" s="198">
        <f t="shared" si="13"/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199" t="s">
        <v>223</v>
      </c>
      <c r="AT393" s="199" t="s">
        <v>137</v>
      </c>
      <c r="AU393" s="199" t="s">
        <v>78</v>
      </c>
      <c r="AY393" s="18" t="s">
        <v>135</v>
      </c>
      <c r="BE393" s="200">
        <f t="shared" si="14"/>
        <v>0</v>
      </c>
      <c r="BF393" s="200">
        <f t="shared" si="15"/>
        <v>0</v>
      </c>
      <c r="BG393" s="200">
        <f t="shared" si="16"/>
        <v>0</v>
      </c>
      <c r="BH393" s="200">
        <f t="shared" si="17"/>
        <v>0</v>
      </c>
      <c r="BI393" s="200">
        <f t="shared" si="18"/>
        <v>0</v>
      </c>
      <c r="BJ393" s="18" t="s">
        <v>76</v>
      </c>
      <c r="BK393" s="200">
        <f t="shared" si="19"/>
        <v>0</v>
      </c>
      <c r="BL393" s="18" t="s">
        <v>223</v>
      </c>
      <c r="BM393" s="199" t="s">
        <v>577</v>
      </c>
    </row>
    <row r="394" spans="1:65" s="2" customFormat="1" ht="24" customHeight="1">
      <c r="A394" s="35"/>
      <c r="B394" s="36"/>
      <c r="C394" s="188" t="s">
        <v>578</v>
      </c>
      <c r="D394" s="188" t="s">
        <v>137</v>
      </c>
      <c r="E394" s="189" t="s">
        <v>579</v>
      </c>
      <c r="F394" s="190" t="s">
        <v>580</v>
      </c>
      <c r="G394" s="191" t="s">
        <v>572</v>
      </c>
      <c r="H394" s="192">
        <v>2</v>
      </c>
      <c r="I394" s="193"/>
      <c r="J394" s="194">
        <f t="shared" si="10"/>
        <v>0</v>
      </c>
      <c r="K394" s="190" t="s">
        <v>217</v>
      </c>
      <c r="L394" s="40"/>
      <c r="M394" s="195" t="s">
        <v>19</v>
      </c>
      <c r="N394" s="196" t="s">
        <v>39</v>
      </c>
      <c r="O394" s="65"/>
      <c r="P394" s="197">
        <f t="shared" si="11"/>
        <v>0</v>
      </c>
      <c r="Q394" s="197">
        <v>2.9139999999999999E-2</v>
      </c>
      <c r="R394" s="197">
        <f t="shared" si="12"/>
        <v>5.8279999999999998E-2</v>
      </c>
      <c r="S394" s="197">
        <v>0</v>
      </c>
      <c r="T394" s="198">
        <f t="shared" si="13"/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199" t="s">
        <v>223</v>
      </c>
      <c r="AT394" s="199" t="s">
        <v>137</v>
      </c>
      <c r="AU394" s="199" t="s">
        <v>78</v>
      </c>
      <c r="AY394" s="18" t="s">
        <v>135</v>
      </c>
      <c r="BE394" s="200">
        <f t="shared" si="14"/>
        <v>0</v>
      </c>
      <c r="BF394" s="200">
        <f t="shared" si="15"/>
        <v>0</v>
      </c>
      <c r="BG394" s="200">
        <f t="shared" si="16"/>
        <v>0</v>
      </c>
      <c r="BH394" s="200">
        <f t="shared" si="17"/>
        <v>0</v>
      </c>
      <c r="BI394" s="200">
        <f t="shared" si="18"/>
        <v>0</v>
      </c>
      <c r="BJ394" s="18" t="s">
        <v>76</v>
      </c>
      <c r="BK394" s="200">
        <f t="shared" si="19"/>
        <v>0</v>
      </c>
      <c r="BL394" s="18" t="s">
        <v>223</v>
      </c>
      <c r="BM394" s="199" t="s">
        <v>581</v>
      </c>
    </row>
    <row r="395" spans="1:65" s="2" customFormat="1" ht="16.5" customHeight="1">
      <c r="A395" s="35"/>
      <c r="B395" s="36"/>
      <c r="C395" s="188" t="s">
        <v>582</v>
      </c>
      <c r="D395" s="188" t="s">
        <v>137</v>
      </c>
      <c r="E395" s="189" t="s">
        <v>583</v>
      </c>
      <c r="F395" s="190" t="s">
        <v>584</v>
      </c>
      <c r="G395" s="191" t="s">
        <v>168</v>
      </c>
      <c r="H395" s="192">
        <v>1</v>
      </c>
      <c r="I395" s="193"/>
      <c r="J395" s="194">
        <f t="shared" si="10"/>
        <v>0</v>
      </c>
      <c r="K395" s="190" t="s">
        <v>141</v>
      </c>
      <c r="L395" s="40"/>
      <c r="M395" s="195" t="s">
        <v>19</v>
      </c>
      <c r="N395" s="196" t="s">
        <v>39</v>
      </c>
      <c r="O395" s="65"/>
      <c r="P395" s="197">
        <f t="shared" si="11"/>
        <v>0</v>
      </c>
      <c r="Q395" s="197">
        <v>0</v>
      </c>
      <c r="R395" s="197">
        <f t="shared" si="12"/>
        <v>0</v>
      </c>
      <c r="S395" s="197">
        <v>1.1650000000000001E-2</v>
      </c>
      <c r="T395" s="198">
        <f t="shared" si="13"/>
        <v>1.1650000000000001E-2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199" t="s">
        <v>223</v>
      </c>
      <c r="AT395" s="199" t="s">
        <v>137</v>
      </c>
      <c r="AU395" s="199" t="s">
        <v>78</v>
      </c>
      <c r="AY395" s="18" t="s">
        <v>135</v>
      </c>
      <c r="BE395" s="200">
        <f t="shared" si="14"/>
        <v>0</v>
      </c>
      <c r="BF395" s="200">
        <f t="shared" si="15"/>
        <v>0</v>
      </c>
      <c r="BG395" s="200">
        <f t="shared" si="16"/>
        <v>0</v>
      </c>
      <c r="BH395" s="200">
        <f t="shared" si="17"/>
        <v>0</v>
      </c>
      <c r="BI395" s="200">
        <f t="shared" si="18"/>
        <v>0</v>
      </c>
      <c r="BJ395" s="18" t="s">
        <v>76</v>
      </c>
      <c r="BK395" s="200">
        <f t="shared" si="19"/>
        <v>0</v>
      </c>
      <c r="BL395" s="18" t="s">
        <v>223</v>
      </c>
      <c r="BM395" s="199" t="s">
        <v>585</v>
      </c>
    </row>
    <row r="396" spans="1:65" s="2" customFormat="1" ht="24" customHeight="1">
      <c r="A396" s="35"/>
      <c r="B396" s="36"/>
      <c r="C396" s="188" t="s">
        <v>586</v>
      </c>
      <c r="D396" s="188" t="s">
        <v>137</v>
      </c>
      <c r="E396" s="189" t="s">
        <v>587</v>
      </c>
      <c r="F396" s="190" t="s">
        <v>588</v>
      </c>
      <c r="G396" s="191" t="s">
        <v>168</v>
      </c>
      <c r="H396" s="192">
        <v>1</v>
      </c>
      <c r="I396" s="193"/>
      <c r="J396" s="194">
        <f t="shared" si="10"/>
        <v>0</v>
      </c>
      <c r="K396" s="190" t="s">
        <v>141</v>
      </c>
      <c r="L396" s="40"/>
      <c r="M396" s="195" t="s">
        <v>19</v>
      </c>
      <c r="N396" s="196" t="s">
        <v>39</v>
      </c>
      <c r="O396" s="65"/>
      <c r="P396" s="197">
        <f t="shared" si="11"/>
        <v>0</v>
      </c>
      <c r="Q396" s="197">
        <v>1.15841625E-2</v>
      </c>
      <c r="R396" s="197">
        <f t="shared" si="12"/>
        <v>1.15841625E-2</v>
      </c>
      <c r="S396" s="197">
        <v>0</v>
      </c>
      <c r="T396" s="198">
        <f t="shared" si="13"/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199" t="s">
        <v>223</v>
      </c>
      <c r="AT396" s="199" t="s">
        <v>137</v>
      </c>
      <c r="AU396" s="199" t="s">
        <v>78</v>
      </c>
      <c r="AY396" s="18" t="s">
        <v>135</v>
      </c>
      <c r="BE396" s="200">
        <f t="shared" si="14"/>
        <v>0</v>
      </c>
      <c r="BF396" s="200">
        <f t="shared" si="15"/>
        <v>0</v>
      </c>
      <c r="BG396" s="200">
        <f t="shared" si="16"/>
        <v>0</v>
      </c>
      <c r="BH396" s="200">
        <f t="shared" si="17"/>
        <v>0</v>
      </c>
      <c r="BI396" s="200">
        <f t="shared" si="18"/>
        <v>0</v>
      </c>
      <c r="BJ396" s="18" t="s">
        <v>76</v>
      </c>
      <c r="BK396" s="200">
        <f t="shared" si="19"/>
        <v>0</v>
      </c>
      <c r="BL396" s="18" t="s">
        <v>223</v>
      </c>
      <c r="BM396" s="199" t="s">
        <v>589</v>
      </c>
    </row>
    <row r="397" spans="1:65" s="2" customFormat="1" ht="16.5" customHeight="1">
      <c r="A397" s="35"/>
      <c r="B397" s="36"/>
      <c r="C397" s="188" t="s">
        <v>590</v>
      </c>
      <c r="D397" s="188" t="s">
        <v>137</v>
      </c>
      <c r="E397" s="189" t="s">
        <v>591</v>
      </c>
      <c r="F397" s="190" t="s">
        <v>592</v>
      </c>
      <c r="G397" s="191" t="s">
        <v>572</v>
      </c>
      <c r="H397" s="192">
        <v>1</v>
      </c>
      <c r="I397" s="193"/>
      <c r="J397" s="194">
        <f t="shared" si="10"/>
        <v>0</v>
      </c>
      <c r="K397" s="190" t="s">
        <v>141</v>
      </c>
      <c r="L397" s="40"/>
      <c r="M397" s="195" t="s">
        <v>19</v>
      </c>
      <c r="N397" s="196" t="s">
        <v>39</v>
      </c>
      <c r="O397" s="65"/>
      <c r="P397" s="197">
        <f t="shared" si="11"/>
        <v>0</v>
      </c>
      <c r="Q397" s="197">
        <v>2E-3</v>
      </c>
      <c r="R397" s="197">
        <f t="shared" si="12"/>
        <v>2E-3</v>
      </c>
      <c r="S397" s="197">
        <v>0</v>
      </c>
      <c r="T397" s="198">
        <f t="shared" si="13"/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199" t="s">
        <v>223</v>
      </c>
      <c r="AT397" s="199" t="s">
        <v>137</v>
      </c>
      <c r="AU397" s="199" t="s">
        <v>78</v>
      </c>
      <c r="AY397" s="18" t="s">
        <v>135</v>
      </c>
      <c r="BE397" s="200">
        <f t="shared" si="14"/>
        <v>0</v>
      </c>
      <c r="BF397" s="200">
        <f t="shared" si="15"/>
        <v>0</v>
      </c>
      <c r="BG397" s="200">
        <f t="shared" si="16"/>
        <v>0</v>
      </c>
      <c r="BH397" s="200">
        <f t="shared" si="17"/>
        <v>0</v>
      </c>
      <c r="BI397" s="200">
        <f t="shared" si="18"/>
        <v>0</v>
      </c>
      <c r="BJ397" s="18" t="s">
        <v>76</v>
      </c>
      <c r="BK397" s="200">
        <f t="shared" si="19"/>
        <v>0</v>
      </c>
      <c r="BL397" s="18" t="s">
        <v>223</v>
      </c>
      <c r="BM397" s="199" t="s">
        <v>593</v>
      </c>
    </row>
    <row r="398" spans="1:65" s="2" customFormat="1" ht="24" customHeight="1">
      <c r="A398" s="35"/>
      <c r="B398" s="36"/>
      <c r="C398" s="188" t="s">
        <v>594</v>
      </c>
      <c r="D398" s="188" t="s">
        <v>137</v>
      </c>
      <c r="E398" s="189" t="s">
        <v>595</v>
      </c>
      <c r="F398" s="190" t="s">
        <v>596</v>
      </c>
      <c r="G398" s="191" t="s">
        <v>183</v>
      </c>
      <c r="H398" s="192">
        <v>60.6</v>
      </c>
      <c r="I398" s="193"/>
      <c r="J398" s="194">
        <f t="shared" si="10"/>
        <v>0</v>
      </c>
      <c r="K398" s="190" t="s">
        <v>141</v>
      </c>
      <c r="L398" s="40"/>
      <c r="M398" s="195" t="s">
        <v>19</v>
      </c>
      <c r="N398" s="196" t="s">
        <v>39</v>
      </c>
      <c r="O398" s="65"/>
      <c r="P398" s="197">
        <f t="shared" si="11"/>
        <v>0</v>
      </c>
      <c r="Q398" s="197">
        <v>1.0000000000000001E-5</v>
      </c>
      <c r="R398" s="197">
        <f t="shared" si="12"/>
        <v>6.0600000000000009E-4</v>
      </c>
      <c r="S398" s="197">
        <v>0</v>
      </c>
      <c r="T398" s="198">
        <f t="shared" si="13"/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199" t="s">
        <v>223</v>
      </c>
      <c r="AT398" s="199" t="s">
        <v>137</v>
      </c>
      <c r="AU398" s="199" t="s">
        <v>78</v>
      </c>
      <c r="AY398" s="18" t="s">
        <v>135</v>
      </c>
      <c r="BE398" s="200">
        <f t="shared" si="14"/>
        <v>0</v>
      </c>
      <c r="BF398" s="200">
        <f t="shared" si="15"/>
        <v>0</v>
      </c>
      <c r="BG398" s="200">
        <f t="shared" si="16"/>
        <v>0</v>
      </c>
      <c r="BH398" s="200">
        <f t="shared" si="17"/>
        <v>0</v>
      </c>
      <c r="BI398" s="200">
        <f t="shared" si="18"/>
        <v>0</v>
      </c>
      <c r="BJ398" s="18" t="s">
        <v>76</v>
      </c>
      <c r="BK398" s="200">
        <f t="shared" si="19"/>
        <v>0</v>
      </c>
      <c r="BL398" s="18" t="s">
        <v>223</v>
      </c>
      <c r="BM398" s="199" t="s">
        <v>597</v>
      </c>
    </row>
    <row r="399" spans="1:65" s="2" customFormat="1" ht="36" customHeight="1">
      <c r="A399" s="35"/>
      <c r="B399" s="36"/>
      <c r="C399" s="188" t="s">
        <v>598</v>
      </c>
      <c r="D399" s="188" t="s">
        <v>137</v>
      </c>
      <c r="E399" s="189" t="s">
        <v>599</v>
      </c>
      <c r="F399" s="190" t="s">
        <v>600</v>
      </c>
      <c r="G399" s="191" t="s">
        <v>152</v>
      </c>
      <c r="H399" s="192">
        <v>0.159</v>
      </c>
      <c r="I399" s="193"/>
      <c r="J399" s="194">
        <f t="shared" si="10"/>
        <v>0</v>
      </c>
      <c r="K399" s="190" t="s">
        <v>141</v>
      </c>
      <c r="L399" s="40"/>
      <c r="M399" s="195" t="s">
        <v>19</v>
      </c>
      <c r="N399" s="196" t="s">
        <v>39</v>
      </c>
      <c r="O399" s="65"/>
      <c r="P399" s="197">
        <f t="shared" si="11"/>
        <v>0</v>
      </c>
      <c r="Q399" s="197">
        <v>0</v>
      </c>
      <c r="R399" s="197">
        <f t="shared" si="12"/>
        <v>0</v>
      </c>
      <c r="S399" s="197">
        <v>0</v>
      </c>
      <c r="T399" s="198">
        <f t="shared" si="13"/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199" t="s">
        <v>223</v>
      </c>
      <c r="AT399" s="199" t="s">
        <v>137</v>
      </c>
      <c r="AU399" s="199" t="s">
        <v>78</v>
      </c>
      <c r="AY399" s="18" t="s">
        <v>135</v>
      </c>
      <c r="BE399" s="200">
        <f t="shared" si="14"/>
        <v>0</v>
      </c>
      <c r="BF399" s="200">
        <f t="shared" si="15"/>
        <v>0</v>
      </c>
      <c r="BG399" s="200">
        <f t="shared" si="16"/>
        <v>0</v>
      </c>
      <c r="BH399" s="200">
        <f t="shared" si="17"/>
        <v>0</v>
      </c>
      <c r="BI399" s="200">
        <f t="shared" si="18"/>
        <v>0</v>
      </c>
      <c r="BJ399" s="18" t="s">
        <v>76</v>
      </c>
      <c r="BK399" s="200">
        <f t="shared" si="19"/>
        <v>0</v>
      </c>
      <c r="BL399" s="18" t="s">
        <v>223</v>
      </c>
      <c r="BM399" s="199" t="s">
        <v>601</v>
      </c>
    </row>
    <row r="400" spans="1:65" s="2" customFormat="1" ht="16.5" customHeight="1">
      <c r="A400" s="35"/>
      <c r="B400" s="36"/>
      <c r="C400" s="188" t="s">
        <v>602</v>
      </c>
      <c r="D400" s="188" t="s">
        <v>137</v>
      </c>
      <c r="E400" s="189" t="s">
        <v>603</v>
      </c>
      <c r="F400" s="190" t="s">
        <v>604</v>
      </c>
      <c r="G400" s="191" t="s">
        <v>183</v>
      </c>
      <c r="H400" s="192">
        <v>60.6</v>
      </c>
      <c r="I400" s="193"/>
      <c r="J400" s="194">
        <f t="shared" si="10"/>
        <v>0</v>
      </c>
      <c r="K400" s="190" t="s">
        <v>141</v>
      </c>
      <c r="L400" s="40"/>
      <c r="M400" s="195" t="s">
        <v>19</v>
      </c>
      <c r="N400" s="196" t="s">
        <v>39</v>
      </c>
      <c r="O400" s="65"/>
      <c r="P400" s="197">
        <f t="shared" si="11"/>
        <v>0</v>
      </c>
      <c r="Q400" s="197">
        <v>0</v>
      </c>
      <c r="R400" s="197">
        <f t="shared" si="12"/>
        <v>0</v>
      </c>
      <c r="S400" s="197">
        <v>0</v>
      </c>
      <c r="T400" s="198">
        <f t="shared" si="13"/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199" t="s">
        <v>482</v>
      </c>
      <c r="AT400" s="199" t="s">
        <v>137</v>
      </c>
      <c r="AU400" s="199" t="s">
        <v>78</v>
      </c>
      <c r="AY400" s="18" t="s">
        <v>135</v>
      </c>
      <c r="BE400" s="200">
        <f t="shared" si="14"/>
        <v>0</v>
      </c>
      <c r="BF400" s="200">
        <f t="shared" si="15"/>
        <v>0</v>
      </c>
      <c r="BG400" s="200">
        <f t="shared" si="16"/>
        <v>0</v>
      </c>
      <c r="BH400" s="200">
        <f t="shared" si="17"/>
        <v>0</v>
      </c>
      <c r="BI400" s="200">
        <f t="shared" si="18"/>
        <v>0</v>
      </c>
      <c r="BJ400" s="18" t="s">
        <v>76</v>
      </c>
      <c r="BK400" s="200">
        <f t="shared" si="19"/>
        <v>0</v>
      </c>
      <c r="BL400" s="18" t="s">
        <v>482</v>
      </c>
      <c r="BM400" s="199" t="s">
        <v>605</v>
      </c>
    </row>
    <row r="401" spans="1:65" s="12" customFormat="1" ht="22.9" customHeight="1">
      <c r="B401" s="172"/>
      <c r="C401" s="173"/>
      <c r="D401" s="174" t="s">
        <v>67</v>
      </c>
      <c r="E401" s="186" t="s">
        <v>606</v>
      </c>
      <c r="F401" s="186" t="s">
        <v>607</v>
      </c>
      <c r="G401" s="173"/>
      <c r="H401" s="173"/>
      <c r="I401" s="176"/>
      <c r="J401" s="187">
        <f>BK401</f>
        <v>0</v>
      </c>
      <c r="K401" s="173"/>
      <c r="L401" s="178"/>
      <c r="M401" s="179"/>
      <c r="N401" s="180"/>
      <c r="O401" s="180"/>
      <c r="P401" s="181">
        <f>SUM(P402:P419)</f>
        <v>0</v>
      </c>
      <c r="Q401" s="180"/>
      <c r="R401" s="181">
        <f>SUM(R402:R419)</f>
        <v>0.18328351140000002</v>
      </c>
      <c r="S401" s="180"/>
      <c r="T401" s="182">
        <f>SUM(T402:T419)</f>
        <v>7.758000000000001E-2</v>
      </c>
      <c r="AR401" s="183" t="s">
        <v>78</v>
      </c>
      <c r="AT401" s="184" t="s">
        <v>67</v>
      </c>
      <c r="AU401" s="184" t="s">
        <v>76</v>
      </c>
      <c r="AY401" s="183" t="s">
        <v>135</v>
      </c>
      <c r="BK401" s="185">
        <f>SUM(BK402:BK419)</f>
        <v>0</v>
      </c>
    </row>
    <row r="402" spans="1:65" s="2" customFormat="1" ht="24" customHeight="1">
      <c r="A402" s="35"/>
      <c r="B402" s="36"/>
      <c r="C402" s="188" t="s">
        <v>608</v>
      </c>
      <c r="D402" s="188" t="s">
        <v>137</v>
      </c>
      <c r="E402" s="189" t="s">
        <v>609</v>
      </c>
      <c r="F402" s="190" t="s">
        <v>610</v>
      </c>
      <c r="G402" s="191" t="s">
        <v>572</v>
      </c>
      <c r="H402" s="192">
        <v>2</v>
      </c>
      <c r="I402" s="193"/>
      <c r="J402" s="194">
        <f t="shared" ref="J402:J419" si="20">ROUND(I402*H402,2)</f>
        <v>0</v>
      </c>
      <c r="K402" s="190" t="s">
        <v>141</v>
      </c>
      <c r="L402" s="40"/>
      <c r="M402" s="195" t="s">
        <v>19</v>
      </c>
      <c r="N402" s="196" t="s">
        <v>39</v>
      </c>
      <c r="O402" s="65"/>
      <c r="P402" s="197">
        <f t="shared" ref="P402:P419" si="21">O402*H402</f>
        <v>0</v>
      </c>
      <c r="Q402" s="197">
        <v>0</v>
      </c>
      <c r="R402" s="197">
        <f t="shared" ref="R402:R419" si="22">Q402*H402</f>
        <v>0</v>
      </c>
      <c r="S402" s="197">
        <v>1.933E-2</v>
      </c>
      <c r="T402" s="198">
        <f t="shared" ref="T402:T419" si="23">S402*H402</f>
        <v>3.866E-2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199" t="s">
        <v>223</v>
      </c>
      <c r="AT402" s="199" t="s">
        <v>137</v>
      </c>
      <c r="AU402" s="199" t="s">
        <v>78</v>
      </c>
      <c r="AY402" s="18" t="s">
        <v>135</v>
      </c>
      <c r="BE402" s="200">
        <f t="shared" ref="BE402:BE419" si="24">IF(N402="základní",J402,0)</f>
        <v>0</v>
      </c>
      <c r="BF402" s="200">
        <f t="shared" ref="BF402:BF419" si="25">IF(N402="snížená",J402,0)</f>
        <v>0</v>
      </c>
      <c r="BG402" s="200">
        <f t="shared" ref="BG402:BG419" si="26">IF(N402="zákl. přenesená",J402,0)</f>
        <v>0</v>
      </c>
      <c r="BH402" s="200">
        <f t="shared" ref="BH402:BH419" si="27">IF(N402="sníž. přenesená",J402,0)</f>
        <v>0</v>
      </c>
      <c r="BI402" s="200">
        <f t="shared" ref="BI402:BI419" si="28">IF(N402="nulová",J402,0)</f>
        <v>0</v>
      </c>
      <c r="BJ402" s="18" t="s">
        <v>76</v>
      </c>
      <c r="BK402" s="200">
        <f t="shared" ref="BK402:BK419" si="29">ROUND(I402*H402,2)</f>
        <v>0</v>
      </c>
      <c r="BL402" s="18" t="s">
        <v>223</v>
      </c>
      <c r="BM402" s="199" t="s">
        <v>611</v>
      </c>
    </row>
    <row r="403" spans="1:65" s="2" customFormat="1" ht="24" customHeight="1">
      <c r="A403" s="35"/>
      <c r="B403" s="36"/>
      <c r="C403" s="188" t="s">
        <v>612</v>
      </c>
      <c r="D403" s="188" t="s">
        <v>137</v>
      </c>
      <c r="E403" s="189" t="s">
        <v>613</v>
      </c>
      <c r="F403" s="190" t="s">
        <v>614</v>
      </c>
      <c r="G403" s="191" t="s">
        <v>572</v>
      </c>
      <c r="H403" s="192">
        <v>2</v>
      </c>
      <c r="I403" s="193"/>
      <c r="J403" s="194">
        <f t="shared" si="20"/>
        <v>0</v>
      </c>
      <c r="K403" s="190" t="s">
        <v>141</v>
      </c>
      <c r="L403" s="40"/>
      <c r="M403" s="195" t="s">
        <v>19</v>
      </c>
      <c r="N403" s="196" t="s">
        <v>39</v>
      </c>
      <c r="O403" s="65"/>
      <c r="P403" s="197">
        <f t="shared" si="21"/>
        <v>0</v>
      </c>
      <c r="Q403" s="197">
        <v>1.69188363E-2</v>
      </c>
      <c r="R403" s="197">
        <f t="shared" si="22"/>
        <v>3.38376726E-2</v>
      </c>
      <c r="S403" s="197">
        <v>0</v>
      </c>
      <c r="T403" s="198">
        <f t="shared" si="23"/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199" t="s">
        <v>223</v>
      </c>
      <c r="AT403" s="199" t="s">
        <v>137</v>
      </c>
      <c r="AU403" s="199" t="s">
        <v>78</v>
      </c>
      <c r="AY403" s="18" t="s">
        <v>135</v>
      </c>
      <c r="BE403" s="200">
        <f t="shared" si="24"/>
        <v>0</v>
      </c>
      <c r="BF403" s="200">
        <f t="shared" si="25"/>
        <v>0</v>
      </c>
      <c r="BG403" s="200">
        <f t="shared" si="26"/>
        <v>0</v>
      </c>
      <c r="BH403" s="200">
        <f t="shared" si="27"/>
        <v>0</v>
      </c>
      <c r="BI403" s="200">
        <f t="shared" si="28"/>
        <v>0</v>
      </c>
      <c r="BJ403" s="18" t="s">
        <v>76</v>
      </c>
      <c r="BK403" s="200">
        <f t="shared" si="29"/>
        <v>0</v>
      </c>
      <c r="BL403" s="18" t="s">
        <v>223</v>
      </c>
      <c r="BM403" s="199" t="s">
        <v>615</v>
      </c>
    </row>
    <row r="404" spans="1:65" s="2" customFormat="1" ht="16.5" customHeight="1">
      <c r="A404" s="35"/>
      <c r="B404" s="36"/>
      <c r="C404" s="188" t="s">
        <v>616</v>
      </c>
      <c r="D404" s="188" t="s">
        <v>137</v>
      </c>
      <c r="E404" s="189" t="s">
        <v>617</v>
      </c>
      <c r="F404" s="190" t="s">
        <v>618</v>
      </c>
      <c r="G404" s="191" t="s">
        <v>572</v>
      </c>
      <c r="H404" s="192">
        <v>2</v>
      </c>
      <c r="I404" s="193"/>
      <c r="J404" s="194">
        <f t="shared" si="20"/>
        <v>0</v>
      </c>
      <c r="K404" s="190" t="s">
        <v>141</v>
      </c>
      <c r="L404" s="40"/>
      <c r="M404" s="195" t="s">
        <v>19</v>
      </c>
      <c r="N404" s="196" t="s">
        <v>39</v>
      </c>
      <c r="O404" s="65"/>
      <c r="P404" s="197">
        <f t="shared" si="21"/>
        <v>0</v>
      </c>
      <c r="Q404" s="197">
        <v>0</v>
      </c>
      <c r="R404" s="197">
        <f t="shared" si="22"/>
        <v>0</v>
      </c>
      <c r="S404" s="197">
        <v>1.9460000000000002E-2</v>
      </c>
      <c r="T404" s="198">
        <f t="shared" si="23"/>
        <v>3.8920000000000003E-2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199" t="s">
        <v>223</v>
      </c>
      <c r="AT404" s="199" t="s">
        <v>137</v>
      </c>
      <c r="AU404" s="199" t="s">
        <v>78</v>
      </c>
      <c r="AY404" s="18" t="s">
        <v>135</v>
      </c>
      <c r="BE404" s="200">
        <f t="shared" si="24"/>
        <v>0</v>
      </c>
      <c r="BF404" s="200">
        <f t="shared" si="25"/>
        <v>0</v>
      </c>
      <c r="BG404" s="200">
        <f t="shared" si="26"/>
        <v>0</v>
      </c>
      <c r="BH404" s="200">
        <f t="shared" si="27"/>
        <v>0</v>
      </c>
      <c r="BI404" s="200">
        <f t="shared" si="28"/>
        <v>0</v>
      </c>
      <c r="BJ404" s="18" t="s">
        <v>76</v>
      </c>
      <c r="BK404" s="200">
        <f t="shared" si="29"/>
        <v>0</v>
      </c>
      <c r="BL404" s="18" t="s">
        <v>223</v>
      </c>
      <c r="BM404" s="199" t="s">
        <v>619</v>
      </c>
    </row>
    <row r="405" spans="1:65" s="2" customFormat="1" ht="36" customHeight="1">
      <c r="A405" s="35"/>
      <c r="B405" s="36"/>
      <c r="C405" s="188" t="s">
        <v>620</v>
      </c>
      <c r="D405" s="188" t="s">
        <v>137</v>
      </c>
      <c r="E405" s="189" t="s">
        <v>621</v>
      </c>
      <c r="F405" s="190" t="s">
        <v>622</v>
      </c>
      <c r="G405" s="191" t="s">
        <v>572</v>
      </c>
      <c r="H405" s="192">
        <v>2</v>
      </c>
      <c r="I405" s="193"/>
      <c r="J405" s="194">
        <f t="shared" si="20"/>
        <v>0</v>
      </c>
      <c r="K405" s="190" t="s">
        <v>141</v>
      </c>
      <c r="L405" s="40"/>
      <c r="M405" s="195" t="s">
        <v>19</v>
      </c>
      <c r="N405" s="196" t="s">
        <v>39</v>
      </c>
      <c r="O405" s="65"/>
      <c r="P405" s="197">
        <f t="shared" si="21"/>
        <v>0</v>
      </c>
      <c r="Q405" s="197">
        <v>1.6469276500000001E-2</v>
      </c>
      <c r="R405" s="197">
        <f t="shared" si="22"/>
        <v>3.2938553000000002E-2</v>
      </c>
      <c r="S405" s="197">
        <v>0</v>
      </c>
      <c r="T405" s="198">
        <f t="shared" si="23"/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199" t="s">
        <v>223</v>
      </c>
      <c r="AT405" s="199" t="s">
        <v>137</v>
      </c>
      <c r="AU405" s="199" t="s">
        <v>78</v>
      </c>
      <c r="AY405" s="18" t="s">
        <v>135</v>
      </c>
      <c r="BE405" s="200">
        <f t="shared" si="24"/>
        <v>0</v>
      </c>
      <c r="BF405" s="200">
        <f t="shared" si="25"/>
        <v>0</v>
      </c>
      <c r="BG405" s="200">
        <f t="shared" si="26"/>
        <v>0</v>
      </c>
      <c r="BH405" s="200">
        <f t="shared" si="27"/>
        <v>0</v>
      </c>
      <c r="BI405" s="200">
        <f t="shared" si="28"/>
        <v>0</v>
      </c>
      <c r="BJ405" s="18" t="s">
        <v>76</v>
      </c>
      <c r="BK405" s="200">
        <f t="shared" si="29"/>
        <v>0</v>
      </c>
      <c r="BL405" s="18" t="s">
        <v>223</v>
      </c>
      <c r="BM405" s="199" t="s">
        <v>623</v>
      </c>
    </row>
    <row r="406" spans="1:65" s="2" customFormat="1" ht="24" customHeight="1">
      <c r="A406" s="35"/>
      <c r="B406" s="36"/>
      <c r="C406" s="188" t="s">
        <v>624</v>
      </c>
      <c r="D406" s="188" t="s">
        <v>137</v>
      </c>
      <c r="E406" s="189" t="s">
        <v>625</v>
      </c>
      <c r="F406" s="190" t="s">
        <v>626</v>
      </c>
      <c r="G406" s="191" t="s">
        <v>572</v>
      </c>
      <c r="H406" s="192">
        <v>1</v>
      </c>
      <c r="I406" s="193"/>
      <c r="J406" s="194">
        <f t="shared" si="20"/>
        <v>0</v>
      </c>
      <c r="K406" s="190" t="s">
        <v>141</v>
      </c>
      <c r="L406" s="40"/>
      <c r="M406" s="195" t="s">
        <v>19</v>
      </c>
      <c r="N406" s="196" t="s">
        <v>39</v>
      </c>
      <c r="O406" s="65"/>
      <c r="P406" s="197">
        <f t="shared" si="21"/>
        <v>0</v>
      </c>
      <c r="Q406" s="197">
        <v>1.04592765E-2</v>
      </c>
      <c r="R406" s="197">
        <f t="shared" si="22"/>
        <v>1.04592765E-2</v>
      </c>
      <c r="S406" s="197">
        <v>0</v>
      </c>
      <c r="T406" s="198">
        <f t="shared" si="23"/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199" t="s">
        <v>223</v>
      </c>
      <c r="AT406" s="199" t="s">
        <v>137</v>
      </c>
      <c r="AU406" s="199" t="s">
        <v>78</v>
      </c>
      <c r="AY406" s="18" t="s">
        <v>135</v>
      </c>
      <c r="BE406" s="200">
        <f t="shared" si="24"/>
        <v>0</v>
      </c>
      <c r="BF406" s="200">
        <f t="shared" si="25"/>
        <v>0</v>
      </c>
      <c r="BG406" s="200">
        <f t="shared" si="26"/>
        <v>0</v>
      </c>
      <c r="BH406" s="200">
        <f t="shared" si="27"/>
        <v>0</v>
      </c>
      <c r="BI406" s="200">
        <f t="shared" si="28"/>
        <v>0</v>
      </c>
      <c r="BJ406" s="18" t="s">
        <v>76</v>
      </c>
      <c r="BK406" s="200">
        <f t="shared" si="29"/>
        <v>0</v>
      </c>
      <c r="BL406" s="18" t="s">
        <v>223</v>
      </c>
      <c r="BM406" s="199" t="s">
        <v>627</v>
      </c>
    </row>
    <row r="407" spans="1:65" s="2" customFormat="1" ht="24" customHeight="1">
      <c r="A407" s="35"/>
      <c r="B407" s="36"/>
      <c r="C407" s="188" t="s">
        <v>628</v>
      </c>
      <c r="D407" s="188" t="s">
        <v>137</v>
      </c>
      <c r="E407" s="189" t="s">
        <v>629</v>
      </c>
      <c r="F407" s="190" t="s">
        <v>630</v>
      </c>
      <c r="G407" s="191" t="s">
        <v>572</v>
      </c>
      <c r="H407" s="192">
        <v>1</v>
      </c>
      <c r="I407" s="193"/>
      <c r="J407" s="194">
        <f t="shared" si="20"/>
        <v>0</v>
      </c>
      <c r="K407" s="190" t="s">
        <v>141</v>
      </c>
      <c r="L407" s="40"/>
      <c r="M407" s="195" t="s">
        <v>19</v>
      </c>
      <c r="N407" s="196" t="s">
        <v>39</v>
      </c>
      <c r="O407" s="65"/>
      <c r="P407" s="197">
        <f t="shared" si="21"/>
        <v>0</v>
      </c>
      <c r="Q407" s="197">
        <v>2.1243772800000001E-2</v>
      </c>
      <c r="R407" s="197">
        <f t="shared" si="22"/>
        <v>2.1243772800000001E-2</v>
      </c>
      <c r="S407" s="197">
        <v>0</v>
      </c>
      <c r="T407" s="198">
        <f t="shared" si="23"/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199" t="s">
        <v>223</v>
      </c>
      <c r="AT407" s="199" t="s">
        <v>137</v>
      </c>
      <c r="AU407" s="199" t="s">
        <v>78</v>
      </c>
      <c r="AY407" s="18" t="s">
        <v>135</v>
      </c>
      <c r="BE407" s="200">
        <f t="shared" si="24"/>
        <v>0</v>
      </c>
      <c r="BF407" s="200">
        <f t="shared" si="25"/>
        <v>0</v>
      </c>
      <c r="BG407" s="200">
        <f t="shared" si="26"/>
        <v>0</v>
      </c>
      <c r="BH407" s="200">
        <f t="shared" si="27"/>
        <v>0</v>
      </c>
      <c r="BI407" s="200">
        <f t="shared" si="28"/>
        <v>0</v>
      </c>
      <c r="BJ407" s="18" t="s">
        <v>76</v>
      </c>
      <c r="BK407" s="200">
        <f t="shared" si="29"/>
        <v>0</v>
      </c>
      <c r="BL407" s="18" t="s">
        <v>223</v>
      </c>
      <c r="BM407" s="199" t="s">
        <v>631</v>
      </c>
    </row>
    <row r="408" spans="1:65" s="2" customFormat="1" ht="36" customHeight="1">
      <c r="A408" s="35"/>
      <c r="B408" s="36"/>
      <c r="C408" s="188" t="s">
        <v>632</v>
      </c>
      <c r="D408" s="188" t="s">
        <v>137</v>
      </c>
      <c r="E408" s="189" t="s">
        <v>633</v>
      </c>
      <c r="F408" s="190" t="s">
        <v>634</v>
      </c>
      <c r="G408" s="191" t="s">
        <v>572</v>
      </c>
      <c r="H408" s="192">
        <v>1</v>
      </c>
      <c r="I408" s="193"/>
      <c r="J408" s="194">
        <f t="shared" si="20"/>
        <v>0</v>
      </c>
      <c r="K408" s="190" t="s">
        <v>141</v>
      </c>
      <c r="L408" s="40"/>
      <c r="M408" s="195" t="s">
        <v>19</v>
      </c>
      <c r="N408" s="196" t="s">
        <v>39</v>
      </c>
      <c r="O408" s="65"/>
      <c r="P408" s="197">
        <f t="shared" si="21"/>
        <v>0</v>
      </c>
      <c r="Q408" s="197">
        <v>2.6429399999999999E-2</v>
      </c>
      <c r="R408" s="197">
        <f t="shared" si="22"/>
        <v>2.6429399999999999E-2</v>
      </c>
      <c r="S408" s="197">
        <v>0</v>
      </c>
      <c r="T408" s="198">
        <f t="shared" si="23"/>
        <v>0</v>
      </c>
      <c r="U408" s="35"/>
      <c r="V408" s="35"/>
      <c r="W408" s="35"/>
      <c r="X408" s="35"/>
      <c r="Y408" s="35"/>
      <c r="Z408" s="35"/>
      <c r="AA408" s="35"/>
      <c r="AB408" s="35"/>
      <c r="AC408" s="35"/>
      <c r="AD408" s="35"/>
      <c r="AE408" s="35"/>
      <c r="AR408" s="199" t="s">
        <v>223</v>
      </c>
      <c r="AT408" s="199" t="s">
        <v>137</v>
      </c>
      <c r="AU408" s="199" t="s">
        <v>78</v>
      </c>
      <c r="AY408" s="18" t="s">
        <v>135</v>
      </c>
      <c r="BE408" s="200">
        <f t="shared" si="24"/>
        <v>0</v>
      </c>
      <c r="BF408" s="200">
        <f t="shared" si="25"/>
        <v>0</v>
      </c>
      <c r="BG408" s="200">
        <f t="shared" si="26"/>
        <v>0</v>
      </c>
      <c r="BH408" s="200">
        <f t="shared" si="27"/>
        <v>0</v>
      </c>
      <c r="BI408" s="200">
        <f t="shared" si="28"/>
        <v>0</v>
      </c>
      <c r="BJ408" s="18" t="s">
        <v>76</v>
      </c>
      <c r="BK408" s="200">
        <f t="shared" si="29"/>
        <v>0</v>
      </c>
      <c r="BL408" s="18" t="s">
        <v>223</v>
      </c>
      <c r="BM408" s="199" t="s">
        <v>635</v>
      </c>
    </row>
    <row r="409" spans="1:65" s="2" customFormat="1" ht="36" customHeight="1">
      <c r="A409" s="35"/>
      <c r="B409" s="36"/>
      <c r="C409" s="188" t="s">
        <v>636</v>
      </c>
      <c r="D409" s="188" t="s">
        <v>137</v>
      </c>
      <c r="E409" s="189" t="s">
        <v>637</v>
      </c>
      <c r="F409" s="190" t="s">
        <v>638</v>
      </c>
      <c r="G409" s="191" t="s">
        <v>572</v>
      </c>
      <c r="H409" s="192">
        <v>1</v>
      </c>
      <c r="I409" s="193"/>
      <c r="J409" s="194">
        <f t="shared" si="20"/>
        <v>0</v>
      </c>
      <c r="K409" s="190" t="s">
        <v>141</v>
      </c>
      <c r="L409" s="40"/>
      <c r="M409" s="195" t="s">
        <v>19</v>
      </c>
      <c r="N409" s="196" t="s">
        <v>39</v>
      </c>
      <c r="O409" s="65"/>
      <c r="P409" s="197">
        <f t="shared" si="21"/>
        <v>0</v>
      </c>
      <c r="Q409" s="197">
        <v>5.5254545500000002E-2</v>
      </c>
      <c r="R409" s="197">
        <f t="shared" si="22"/>
        <v>5.5254545500000002E-2</v>
      </c>
      <c r="S409" s="197">
        <v>0</v>
      </c>
      <c r="T409" s="198">
        <f t="shared" si="23"/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199" t="s">
        <v>223</v>
      </c>
      <c r="AT409" s="199" t="s">
        <v>137</v>
      </c>
      <c r="AU409" s="199" t="s">
        <v>78</v>
      </c>
      <c r="AY409" s="18" t="s">
        <v>135</v>
      </c>
      <c r="BE409" s="200">
        <f t="shared" si="24"/>
        <v>0</v>
      </c>
      <c r="BF409" s="200">
        <f t="shared" si="25"/>
        <v>0</v>
      </c>
      <c r="BG409" s="200">
        <f t="shared" si="26"/>
        <v>0</v>
      </c>
      <c r="BH409" s="200">
        <f t="shared" si="27"/>
        <v>0</v>
      </c>
      <c r="BI409" s="200">
        <f t="shared" si="28"/>
        <v>0</v>
      </c>
      <c r="BJ409" s="18" t="s">
        <v>76</v>
      </c>
      <c r="BK409" s="200">
        <f t="shared" si="29"/>
        <v>0</v>
      </c>
      <c r="BL409" s="18" t="s">
        <v>223</v>
      </c>
      <c r="BM409" s="199" t="s">
        <v>639</v>
      </c>
    </row>
    <row r="410" spans="1:65" s="2" customFormat="1" ht="36" customHeight="1">
      <c r="A410" s="35"/>
      <c r="B410" s="36"/>
      <c r="C410" s="188" t="s">
        <v>640</v>
      </c>
      <c r="D410" s="188" t="s">
        <v>137</v>
      </c>
      <c r="E410" s="189" t="s">
        <v>641</v>
      </c>
      <c r="F410" s="190" t="s">
        <v>642</v>
      </c>
      <c r="G410" s="191" t="s">
        <v>572</v>
      </c>
      <c r="H410" s="192">
        <v>3</v>
      </c>
      <c r="I410" s="193"/>
      <c r="J410" s="194">
        <f t="shared" si="20"/>
        <v>0</v>
      </c>
      <c r="K410" s="190" t="s">
        <v>141</v>
      </c>
      <c r="L410" s="40"/>
      <c r="M410" s="195" t="s">
        <v>19</v>
      </c>
      <c r="N410" s="196" t="s">
        <v>39</v>
      </c>
      <c r="O410" s="65"/>
      <c r="P410" s="197">
        <f t="shared" si="21"/>
        <v>0</v>
      </c>
      <c r="Q410" s="197">
        <v>1.040097E-3</v>
      </c>
      <c r="R410" s="197">
        <f t="shared" si="22"/>
        <v>3.1202909999999999E-3</v>
      </c>
      <c r="S410" s="197">
        <v>0</v>
      </c>
      <c r="T410" s="198">
        <f t="shared" si="23"/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199" t="s">
        <v>223</v>
      </c>
      <c r="AT410" s="199" t="s">
        <v>137</v>
      </c>
      <c r="AU410" s="199" t="s">
        <v>78</v>
      </c>
      <c r="AY410" s="18" t="s">
        <v>135</v>
      </c>
      <c r="BE410" s="200">
        <f t="shared" si="24"/>
        <v>0</v>
      </c>
      <c r="BF410" s="200">
        <f t="shared" si="25"/>
        <v>0</v>
      </c>
      <c r="BG410" s="200">
        <f t="shared" si="26"/>
        <v>0</v>
      </c>
      <c r="BH410" s="200">
        <f t="shared" si="27"/>
        <v>0</v>
      </c>
      <c r="BI410" s="200">
        <f t="shared" si="28"/>
        <v>0</v>
      </c>
      <c r="BJ410" s="18" t="s">
        <v>76</v>
      </c>
      <c r="BK410" s="200">
        <f t="shared" si="29"/>
        <v>0</v>
      </c>
      <c r="BL410" s="18" t="s">
        <v>223</v>
      </c>
      <c r="BM410" s="199" t="s">
        <v>643</v>
      </c>
    </row>
    <row r="411" spans="1:65" s="2" customFormat="1" ht="36" customHeight="1">
      <c r="A411" s="35"/>
      <c r="B411" s="36"/>
      <c r="C411" s="188" t="s">
        <v>644</v>
      </c>
      <c r="D411" s="188" t="s">
        <v>137</v>
      </c>
      <c r="E411" s="189" t="s">
        <v>645</v>
      </c>
      <c r="F411" s="190" t="s">
        <v>646</v>
      </c>
      <c r="G411" s="191" t="s">
        <v>152</v>
      </c>
      <c r="H411" s="192">
        <v>0.183</v>
      </c>
      <c r="I411" s="193"/>
      <c r="J411" s="194">
        <f t="shared" si="20"/>
        <v>0</v>
      </c>
      <c r="K411" s="190" t="s">
        <v>141</v>
      </c>
      <c r="L411" s="40"/>
      <c r="M411" s="195" t="s">
        <v>19</v>
      </c>
      <c r="N411" s="196" t="s">
        <v>39</v>
      </c>
      <c r="O411" s="65"/>
      <c r="P411" s="197">
        <f t="shared" si="21"/>
        <v>0</v>
      </c>
      <c r="Q411" s="197">
        <v>0</v>
      </c>
      <c r="R411" s="197">
        <f t="shared" si="22"/>
        <v>0</v>
      </c>
      <c r="S411" s="197">
        <v>0</v>
      </c>
      <c r="T411" s="198">
        <f t="shared" si="23"/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199" t="s">
        <v>223</v>
      </c>
      <c r="AT411" s="199" t="s">
        <v>137</v>
      </c>
      <c r="AU411" s="199" t="s">
        <v>78</v>
      </c>
      <c r="AY411" s="18" t="s">
        <v>135</v>
      </c>
      <c r="BE411" s="200">
        <f t="shared" si="24"/>
        <v>0</v>
      </c>
      <c r="BF411" s="200">
        <f t="shared" si="25"/>
        <v>0</v>
      </c>
      <c r="BG411" s="200">
        <f t="shared" si="26"/>
        <v>0</v>
      </c>
      <c r="BH411" s="200">
        <f t="shared" si="27"/>
        <v>0</v>
      </c>
      <c r="BI411" s="200">
        <f t="shared" si="28"/>
        <v>0</v>
      </c>
      <c r="BJ411" s="18" t="s">
        <v>76</v>
      </c>
      <c r="BK411" s="200">
        <f t="shared" si="29"/>
        <v>0</v>
      </c>
      <c r="BL411" s="18" t="s">
        <v>223</v>
      </c>
      <c r="BM411" s="199" t="s">
        <v>647</v>
      </c>
    </row>
    <row r="412" spans="1:65" s="2" customFormat="1" ht="16.5" customHeight="1">
      <c r="A412" s="35"/>
      <c r="B412" s="36"/>
      <c r="C412" s="188" t="s">
        <v>648</v>
      </c>
      <c r="D412" s="188" t="s">
        <v>137</v>
      </c>
      <c r="E412" s="189" t="s">
        <v>649</v>
      </c>
      <c r="F412" s="190" t="s">
        <v>650</v>
      </c>
      <c r="G412" s="191" t="s">
        <v>168</v>
      </c>
      <c r="H412" s="192">
        <v>6</v>
      </c>
      <c r="I412" s="193"/>
      <c r="J412" s="194">
        <f t="shared" si="20"/>
        <v>0</v>
      </c>
      <c r="K412" s="190" t="s">
        <v>19</v>
      </c>
      <c r="L412" s="40"/>
      <c r="M412" s="195" t="s">
        <v>19</v>
      </c>
      <c r="N412" s="196" t="s">
        <v>39</v>
      </c>
      <c r="O412" s="65"/>
      <c r="P412" s="197">
        <f t="shared" si="21"/>
        <v>0</v>
      </c>
      <c r="Q412" s="197">
        <v>0</v>
      </c>
      <c r="R412" s="197">
        <f t="shared" si="22"/>
        <v>0</v>
      </c>
      <c r="S412" s="197">
        <v>0</v>
      </c>
      <c r="T412" s="198">
        <f t="shared" si="23"/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199" t="s">
        <v>223</v>
      </c>
      <c r="AT412" s="199" t="s">
        <v>137</v>
      </c>
      <c r="AU412" s="199" t="s">
        <v>78</v>
      </c>
      <c r="AY412" s="18" t="s">
        <v>135</v>
      </c>
      <c r="BE412" s="200">
        <f t="shared" si="24"/>
        <v>0</v>
      </c>
      <c r="BF412" s="200">
        <f t="shared" si="25"/>
        <v>0</v>
      </c>
      <c r="BG412" s="200">
        <f t="shared" si="26"/>
        <v>0</v>
      </c>
      <c r="BH412" s="200">
        <f t="shared" si="27"/>
        <v>0</v>
      </c>
      <c r="BI412" s="200">
        <f t="shared" si="28"/>
        <v>0</v>
      </c>
      <c r="BJ412" s="18" t="s">
        <v>76</v>
      </c>
      <c r="BK412" s="200">
        <f t="shared" si="29"/>
        <v>0</v>
      </c>
      <c r="BL412" s="18" t="s">
        <v>223</v>
      </c>
      <c r="BM412" s="199" t="s">
        <v>651</v>
      </c>
    </row>
    <row r="413" spans="1:65" s="2" customFormat="1" ht="24" customHeight="1">
      <c r="A413" s="35"/>
      <c r="B413" s="36"/>
      <c r="C413" s="224" t="s">
        <v>652</v>
      </c>
      <c r="D413" s="224" t="s">
        <v>155</v>
      </c>
      <c r="E413" s="225" t="s">
        <v>653</v>
      </c>
      <c r="F413" s="226" t="s">
        <v>654</v>
      </c>
      <c r="G413" s="227" t="s">
        <v>168</v>
      </c>
      <c r="H413" s="228">
        <v>1</v>
      </c>
      <c r="I413" s="229"/>
      <c r="J413" s="230">
        <f t="shared" si="20"/>
        <v>0</v>
      </c>
      <c r="K413" s="226" t="s">
        <v>19</v>
      </c>
      <c r="L413" s="231"/>
      <c r="M413" s="232" t="s">
        <v>19</v>
      </c>
      <c r="N413" s="233" t="s">
        <v>39</v>
      </c>
      <c r="O413" s="65"/>
      <c r="P413" s="197">
        <f t="shared" si="21"/>
        <v>0</v>
      </c>
      <c r="Q413" s="197">
        <v>0</v>
      </c>
      <c r="R413" s="197">
        <f t="shared" si="22"/>
        <v>0</v>
      </c>
      <c r="S413" s="197">
        <v>0</v>
      </c>
      <c r="T413" s="198">
        <f t="shared" si="23"/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199" t="s">
        <v>326</v>
      </c>
      <c r="AT413" s="199" t="s">
        <v>155</v>
      </c>
      <c r="AU413" s="199" t="s">
        <v>78</v>
      </c>
      <c r="AY413" s="18" t="s">
        <v>135</v>
      </c>
      <c r="BE413" s="200">
        <f t="shared" si="24"/>
        <v>0</v>
      </c>
      <c r="BF413" s="200">
        <f t="shared" si="25"/>
        <v>0</v>
      </c>
      <c r="BG413" s="200">
        <f t="shared" si="26"/>
        <v>0</v>
      </c>
      <c r="BH413" s="200">
        <f t="shared" si="27"/>
        <v>0</v>
      </c>
      <c r="BI413" s="200">
        <f t="shared" si="28"/>
        <v>0</v>
      </c>
      <c r="BJ413" s="18" t="s">
        <v>76</v>
      </c>
      <c r="BK413" s="200">
        <f t="shared" si="29"/>
        <v>0</v>
      </c>
      <c r="BL413" s="18" t="s">
        <v>223</v>
      </c>
      <c r="BM413" s="199" t="s">
        <v>655</v>
      </c>
    </row>
    <row r="414" spans="1:65" s="2" customFormat="1" ht="16.5" customHeight="1">
      <c r="A414" s="35"/>
      <c r="B414" s="36"/>
      <c r="C414" s="224" t="s">
        <v>656</v>
      </c>
      <c r="D414" s="224" t="s">
        <v>155</v>
      </c>
      <c r="E414" s="225" t="s">
        <v>657</v>
      </c>
      <c r="F414" s="226" t="s">
        <v>658</v>
      </c>
      <c r="G414" s="227" t="s">
        <v>168</v>
      </c>
      <c r="H414" s="228">
        <v>1</v>
      </c>
      <c r="I414" s="229"/>
      <c r="J414" s="230">
        <f t="shared" si="20"/>
        <v>0</v>
      </c>
      <c r="K414" s="226" t="s">
        <v>19</v>
      </c>
      <c r="L414" s="231"/>
      <c r="M414" s="232" t="s">
        <v>19</v>
      </c>
      <c r="N414" s="233" t="s">
        <v>39</v>
      </c>
      <c r="O414" s="65"/>
      <c r="P414" s="197">
        <f t="shared" si="21"/>
        <v>0</v>
      </c>
      <c r="Q414" s="197">
        <v>0</v>
      </c>
      <c r="R414" s="197">
        <f t="shared" si="22"/>
        <v>0</v>
      </c>
      <c r="S414" s="197">
        <v>0</v>
      </c>
      <c r="T414" s="198">
        <f t="shared" si="23"/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199" t="s">
        <v>326</v>
      </c>
      <c r="AT414" s="199" t="s">
        <v>155</v>
      </c>
      <c r="AU414" s="199" t="s">
        <v>78</v>
      </c>
      <c r="AY414" s="18" t="s">
        <v>135</v>
      </c>
      <c r="BE414" s="200">
        <f t="shared" si="24"/>
        <v>0</v>
      </c>
      <c r="BF414" s="200">
        <f t="shared" si="25"/>
        <v>0</v>
      </c>
      <c r="BG414" s="200">
        <f t="shared" si="26"/>
        <v>0</v>
      </c>
      <c r="BH414" s="200">
        <f t="shared" si="27"/>
        <v>0</v>
      </c>
      <c r="BI414" s="200">
        <f t="shared" si="28"/>
        <v>0</v>
      </c>
      <c r="BJ414" s="18" t="s">
        <v>76</v>
      </c>
      <c r="BK414" s="200">
        <f t="shared" si="29"/>
        <v>0</v>
      </c>
      <c r="BL414" s="18" t="s">
        <v>223</v>
      </c>
      <c r="BM414" s="199" t="s">
        <v>659</v>
      </c>
    </row>
    <row r="415" spans="1:65" s="2" customFormat="1" ht="16.5" customHeight="1">
      <c r="A415" s="35"/>
      <c r="B415" s="36"/>
      <c r="C415" s="224" t="s">
        <v>660</v>
      </c>
      <c r="D415" s="224" t="s">
        <v>155</v>
      </c>
      <c r="E415" s="225" t="s">
        <v>661</v>
      </c>
      <c r="F415" s="226" t="s">
        <v>662</v>
      </c>
      <c r="G415" s="227" t="s">
        <v>168</v>
      </c>
      <c r="H415" s="228">
        <v>1</v>
      </c>
      <c r="I415" s="229"/>
      <c r="J415" s="230">
        <f t="shared" si="20"/>
        <v>0</v>
      </c>
      <c r="K415" s="226" t="s">
        <v>19</v>
      </c>
      <c r="L415" s="231"/>
      <c r="M415" s="232" t="s">
        <v>19</v>
      </c>
      <c r="N415" s="233" t="s">
        <v>39</v>
      </c>
      <c r="O415" s="65"/>
      <c r="P415" s="197">
        <f t="shared" si="21"/>
        <v>0</v>
      </c>
      <c r="Q415" s="197">
        <v>0</v>
      </c>
      <c r="R415" s="197">
        <f t="shared" si="22"/>
        <v>0</v>
      </c>
      <c r="S415" s="197">
        <v>0</v>
      </c>
      <c r="T415" s="198">
        <f t="shared" si="23"/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199" t="s">
        <v>326</v>
      </c>
      <c r="AT415" s="199" t="s">
        <v>155</v>
      </c>
      <c r="AU415" s="199" t="s">
        <v>78</v>
      </c>
      <c r="AY415" s="18" t="s">
        <v>135</v>
      </c>
      <c r="BE415" s="200">
        <f t="shared" si="24"/>
        <v>0</v>
      </c>
      <c r="BF415" s="200">
        <f t="shared" si="25"/>
        <v>0</v>
      </c>
      <c r="BG415" s="200">
        <f t="shared" si="26"/>
        <v>0</v>
      </c>
      <c r="BH415" s="200">
        <f t="shared" si="27"/>
        <v>0</v>
      </c>
      <c r="BI415" s="200">
        <f t="shared" si="28"/>
        <v>0</v>
      </c>
      <c r="BJ415" s="18" t="s">
        <v>76</v>
      </c>
      <c r="BK415" s="200">
        <f t="shared" si="29"/>
        <v>0</v>
      </c>
      <c r="BL415" s="18" t="s">
        <v>223</v>
      </c>
      <c r="BM415" s="199" t="s">
        <v>663</v>
      </c>
    </row>
    <row r="416" spans="1:65" s="2" customFormat="1" ht="16.5" customHeight="1">
      <c r="A416" s="35"/>
      <c r="B416" s="36"/>
      <c r="C416" s="224" t="s">
        <v>664</v>
      </c>
      <c r="D416" s="224" t="s">
        <v>155</v>
      </c>
      <c r="E416" s="225" t="s">
        <v>665</v>
      </c>
      <c r="F416" s="226" t="s">
        <v>666</v>
      </c>
      <c r="G416" s="227" t="s">
        <v>168</v>
      </c>
      <c r="H416" s="228">
        <v>1</v>
      </c>
      <c r="I416" s="229"/>
      <c r="J416" s="230">
        <f t="shared" si="20"/>
        <v>0</v>
      </c>
      <c r="K416" s="226" t="s">
        <v>19</v>
      </c>
      <c r="L416" s="231"/>
      <c r="M416" s="232" t="s">
        <v>19</v>
      </c>
      <c r="N416" s="233" t="s">
        <v>39</v>
      </c>
      <c r="O416" s="65"/>
      <c r="P416" s="197">
        <f t="shared" si="21"/>
        <v>0</v>
      </c>
      <c r="Q416" s="197">
        <v>0</v>
      </c>
      <c r="R416" s="197">
        <f t="shared" si="22"/>
        <v>0</v>
      </c>
      <c r="S416" s="197">
        <v>0</v>
      </c>
      <c r="T416" s="198">
        <f t="shared" si="23"/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199" t="s">
        <v>326</v>
      </c>
      <c r="AT416" s="199" t="s">
        <v>155</v>
      </c>
      <c r="AU416" s="199" t="s">
        <v>78</v>
      </c>
      <c r="AY416" s="18" t="s">
        <v>135</v>
      </c>
      <c r="BE416" s="200">
        <f t="shared" si="24"/>
        <v>0</v>
      </c>
      <c r="BF416" s="200">
        <f t="shared" si="25"/>
        <v>0</v>
      </c>
      <c r="BG416" s="200">
        <f t="shared" si="26"/>
        <v>0</v>
      </c>
      <c r="BH416" s="200">
        <f t="shared" si="27"/>
        <v>0</v>
      </c>
      <c r="BI416" s="200">
        <f t="shared" si="28"/>
        <v>0</v>
      </c>
      <c r="BJ416" s="18" t="s">
        <v>76</v>
      </c>
      <c r="BK416" s="200">
        <f t="shared" si="29"/>
        <v>0</v>
      </c>
      <c r="BL416" s="18" t="s">
        <v>223</v>
      </c>
      <c r="BM416" s="199" t="s">
        <v>667</v>
      </c>
    </row>
    <row r="417" spans="1:65" s="2" customFormat="1" ht="16.5" customHeight="1">
      <c r="A417" s="35"/>
      <c r="B417" s="36"/>
      <c r="C417" s="224" t="s">
        <v>668</v>
      </c>
      <c r="D417" s="224" t="s">
        <v>155</v>
      </c>
      <c r="E417" s="225" t="s">
        <v>669</v>
      </c>
      <c r="F417" s="226" t="s">
        <v>670</v>
      </c>
      <c r="G417" s="227" t="s">
        <v>168</v>
      </c>
      <c r="H417" s="228">
        <v>1</v>
      </c>
      <c r="I417" s="229"/>
      <c r="J417" s="230">
        <f t="shared" si="20"/>
        <v>0</v>
      </c>
      <c r="K417" s="226" t="s">
        <v>19</v>
      </c>
      <c r="L417" s="231"/>
      <c r="M417" s="232" t="s">
        <v>19</v>
      </c>
      <c r="N417" s="233" t="s">
        <v>39</v>
      </c>
      <c r="O417" s="65"/>
      <c r="P417" s="197">
        <f t="shared" si="21"/>
        <v>0</v>
      </c>
      <c r="Q417" s="197">
        <v>0</v>
      </c>
      <c r="R417" s="197">
        <f t="shared" si="22"/>
        <v>0</v>
      </c>
      <c r="S417" s="197">
        <v>0</v>
      </c>
      <c r="T417" s="198">
        <f t="shared" si="23"/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199" t="s">
        <v>326</v>
      </c>
      <c r="AT417" s="199" t="s">
        <v>155</v>
      </c>
      <c r="AU417" s="199" t="s">
        <v>78</v>
      </c>
      <c r="AY417" s="18" t="s">
        <v>135</v>
      </c>
      <c r="BE417" s="200">
        <f t="shared" si="24"/>
        <v>0</v>
      </c>
      <c r="BF417" s="200">
        <f t="shared" si="25"/>
        <v>0</v>
      </c>
      <c r="BG417" s="200">
        <f t="shared" si="26"/>
        <v>0</v>
      </c>
      <c r="BH417" s="200">
        <f t="shared" si="27"/>
        <v>0</v>
      </c>
      <c r="BI417" s="200">
        <f t="shared" si="28"/>
        <v>0</v>
      </c>
      <c r="BJ417" s="18" t="s">
        <v>76</v>
      </c>
      <c r="BK417" s="200">
        <f t="shared" si="29"/>
        <v>0</v>
      </c>
      <c r="BL417" s="18" t="s">
        <v>223</v>
      </c>
      <c r="BM417" s="199" t="s">
        <v>671</v>
      </c>
    </row>
    <row r="418" spans="1:65" s="2" customFormat="1" ht="24" customHeight="1">
      <c r="A418" s="35"/>
      <c r="B418" s="36"/>
      <c r="C418" s="224" t="s">
        <v>672</v>
      </c>
      <c r="D418" s="224" t="s">
        <v>155</v>
      </c>
      <c r="E418" s="225" t="s">
        <v>673</v>
      </c>
      <c r="F418" s="226" t="s">
        <v>674</v>
      </c>
      <c r="G418" s="227" t="s">
        <v>168</v>
      </c>
      <c r="H418" s="228">
        <v>1</v>
      </c>
      <c r="I418" s="229"/>
      <c r="J418" s="230">
        <f t="shared" si="20"/>
        <v>0</v>
      </c>
      <c r="K418" s="226" t="s">
        <v>19</v>
      </c>
      <c r="L418" s="231"/>
      <c r="M418" s="232" t="s">
        <v>19</v>
      </c>
      <c r="N418" s="233" t="s">
        <v>39</v>
      </c>
      <c r="O418" s="65"/>
      <c r="P418" s="197">
        <f t="shared" si="21"/>
        <v>0</v>
      </c>
      <c r="Q418" s="197">
        <v>0</v>
      </c>
      <c r="R418" s="197">
        <f t="shared" si="22"/>
        <v>0</v>
      </c>
      <c r="S418" s="197">
        <v>0</v>
      </c>
      <c r="T418" s="198">
        <f t="shared" si="23"/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199" t="s">
        <v>326</v>
      </c>
      <c r="AT418" s="199" t="s">
        <v>155</v>
      </c>
      <c r="AU418" s="199" t="s">
        <v>78</v>
      </c>
      <c r="AY418" s="18" t="s">
        <v>135</v>
      </c>
      <c r="BE418" s="200">
        <f t="shared" si="24"/>
        <v>0</v>
      </c>
      <c r="BF418" s="200">
        <f t="shared" si="25"/>
        <v>0</v>
      </c>
      <c r="BG418" s="200">
        <f t="shared" si="26"/>
        <v>0</v>
      </c>
      <c r="BH418" s="200">
        <f t="shared" si="27"/>
        <v>0</v>
      </c>
      <c r="BI418" s="200">
        <f t="shared" si="28"/>
        <v>0</v>
      </c>
      <c r="BJ418" s="18" t="s">
        <v>76</v>
      </c>
      <c r="BK418" s="200">
        <f t="shared" si="29"/>
        <v>0</v>
      </c>
      <c r="BL418" s="18" t="s">
        <v>223</v>
      </c>
      <c r="BM418" s="199" t="s">
        <v>675</v>
      </c>
    </row>
    <row r="419" spans="1:65" s="2" customFormat="1" ht="16.5" customHeight="1">
      <c r="A419" s="35"/>
      <c r="B419" s="36"/>
      <c r="C419" s="224" t="s">
        <v>676</v>
      </c>
      <c r="D419" s="224" t="s">
        <v>155</v>
      </c>
      <c r="E419" s="225" t="s">
        <v>677</v>
      </c>
      <c r="F419" s="226" t="s">
        <v>678</v>
      </c>
      <c r="G419" s="227" t="s">
        <v>168</v>
      </c>
      <c r="H419" s="228">
        <v>1</v>
      </c>
      <c r="I419" s="229"/>
      <c r="J419" s="230">
        <f t="shared" si="20"/>
        <v>0</v>
      </c>
      <c r="K419" s="226" t="s">
        <v>19</v>
      </c>
      <c r="L419" s="231"/>
      <c r="M419" s="232" t="s">
        <v>19</v>
      </c>
      <c r="N419" s="233" t="s">
        <v>39</v>
      </c>
      <c r="O419" s="65"/>
      <c r="P419" s="197">
        <f t="shared" si="21"/>
        <v>0</v>
      </c>
      <c r="Q419" s="197">
        <v>0</v>
      </c>
      <c r="R419" s="197">
        <f t="shared" si="22"/>
        <v>0</v>
      </c>
      <c r="S419" s="197">
        <v>0</v>
      </c>
      <c r="T419" s="198">
        <f t="shared" si="23"/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199" t="s">
        <v>326</v>
      </c>
      <c r="AT419" s="199" t="s">
        <v>155</v>
      </c>
      <c r="AU419" s="199" t="s">
        <v>78</v>
      </c>
      <c r="AY419" s="18" t="s">
        <v>135</v>
      </c>
      <c r="BE419" s="200">
        <f t="shared" si="24"/>
        <v>0</v>
      </c>
      <c r="BF419" s="200">
        <f t="shared" si="25"/>
        <v>0</v>
      </c>
      <c r="BG419" s="200">
        <f t="shared" si="26"/>
        <v>0</v>
      </c>
      <c r="BH419" s="200">
        <f t="shared" si="27"/>
        <v>0</v>
      </c>
      <c r="BI419" s="200">
        <f t="shared" si="28"/>
        <v>0</v>
      </c>
      <c r="BJ419" s="18" t="s">
        <v>76</v>
      </c>
      <c r="BK419" s="200">
        <f t="shared" si="29"/>
        <v>0</v>
      </c>
      <c r="BL419" s="18" t="s">
        <v>223</v>
      </c>
      <c r="BM419" s="199" t="s">
        <v>679</v>
      </c>
    </row>
    <row r="420" spans="1:65" s="12" customFormat="1" ht="22.9" customHeight="1">
      <c r="B420" s="172"/>
      <c r="C420" s="173"/>
      <c r="D420" s="174" t="s">
        <v>67</v>
      </c>
      <c r="E420" s="186" t="s">
        <v>680</v>
      </c>
      <c r="F420" s="186" t="s">
        <v>681</v>
      </c>
      <c r="G420" s="173"/>
      <c r="H420" s="173"/>
      <c r="I420" s="176"/>
      <c r="J420" s="187">
        <f>BK420</f>
        <v>0</v>
      </c>
      <c r="K420" s="173"/>
      <c r="L420" s="178"/>
      <c r="M420" s="179"/>
      <c r="N420" s="180"/>
      <c r="O420" s="180"/>
      <c r="P420" s="181">
        <f>SUM(P421:P422)</f>
        <v>0</v>
      </c>
      <c r="Q420" s="180"/>
      <c r="R420" s="181">
        <f>SUM(R421:R422)</f>
        <v>1.84E-2</v>
      </c>
      <c r="S420" s="180"/>
      <c r="T420" s="182">
        <f>SUM(T421:T422)</f>
        <v>0</v>
      </c>
      <c r="AR420" s="183" t="s">
        <v>78</v>
      </c>
      <c r="AT420" s="184" t="s">
        <v>67</v>
      </c>
      <c r="AU420" s="184" t="s">
        <v>76</v>
      </c>
      <c r="AY420" s="183" t="s">
        <v>135</v>
      </c>
      <c r="BK420" s="185">
        <f>SUM(BK421:BK422)</f>
        <v>0</v>
      </c>
    </row>
    <row r="421" spans="1:65" s="2" customFormat="1" ht="36" customHeight="1">
      <c r="A421" s="35"/>
      <c r="B421" s="36"/>
      <c r="C421" s="188" t="s">
        <v>682</v>
      </c>
      <c r="D421" s="188" t="s">
        <v>137</v>
      </c>
      <c r="E421" s="189" t="s">
        <v>683</v>
      </c>
      <c r="F421" s="190" t="s">
        <v>684</v>
      </c>
      <c r="G421" s="191" t="s">
        <v>572</v>
      </c>
      <c r="H421" s="192">
        <v>2</v>
      </c>
      <c r="I421" s="193"/>
      <c r="J421" s="194">
        <f>ROUND(I421*H421,2)</f>
        <v>0</v>
      </c>
      <c r="K421" s="190" t="s">
        <v>141</v>
      </c>
      <c r="L421" s="40"/>
      <c r="M421" s="195" t="s">
        <v>19</v>
      </c>
      <c r="N421" s="196" t="s">
        <v>39</v>
      </c>
      <c r="O421" s="65"/>
      <c r="P421" s="197">
        <f>O421*H421</f>
        <v>0</v>
      </c>
      <c r="Q421" s="197">
        <v>9.1999999999999998E-3</v>
      </c>
      <c r="R421" s="197">
        <f>Q421*H421</f>
        <v>1.84E-2</v>
      </c>
      <c r="S421" s="197">
        <v>0</v>
      </c>
      <c r="T421" s="198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199" t="s">
        <v>223</v>
      </c>
      <c r="AT421" s="199" t="s">
        <v>137</v>
      </c>
      <c r="AU421" s="199" t="s">
        <v>78</v>
      </c>
      <c r="AY421" s="18" t="s">
        <v>135</v>
      </c>
      <c r="BE421" s="200">
        <f>IF(N421="základní",J421,0)</f>
        <v>0</v>
      </c>
      <c r="BF421" s="200">
        <f>IF(N421="snížená",J421,0)</f>
        <v>0</v>
      </c>
      <c r="BG421" s="200">
        <f>IF(N421="zákl. přenesená",J421,0)</f>
        <v>0</v>
      </c>
      <c r="BH421" s="200">
        <f>IF(N421="sníž. přenesená",J421,0)</f>
        <v>0</v>
      </c>
      <c r="BI421" s="200">
        <f>IF(N421="nulová",J421,0)</f>
        <v>0</v>
      </c>
      <c r="BJ421" s="18" t="s">
        <v>76</v>
      </c>
      <c r="BK421" s="200">
        <f>ROUND(I421*H421,2)</f>
        <v>0</v>
      </c>
      <c r="BL421" s="18" t="s">
        <v>223</v>
      </c>
      <c r="BM421" s="199" t="s">
        <v>685</v>
      </c>
    </row>
    <row r="422" spans="1:65" s="2" customFormat="1" ht="36" customHeight="1">
      <c r="A422" s="35"/>
      <c r="B422" s="36"/>
      <c r="C422" s="188" t="s">
        <v>686</v>
      </c>
      <c r="D422" s="188" t="s">
        <v>137</v>
      </c>
      <c r="E422" s="189" t="s">
        <v>687</v>
      </c>
      <c r="F422" s="190" t="s">
        <v>688</v>
      </c>
      <c r="G422" s="191" t="s">
        <v>152</v>
      </c>
      <c r="H422" s="192">
        <v>1.7999999999999999E-2</v>
      </c>
      <c r="I422" s="193"/>
      <c r="J422" s="194">
        <f>ROUND(I422*H422,2)</f>
        <v>0</v>
      </c>
      <c r="K422" s="190" t="s">
        <v>141</v>
      </c>
      <c r="L422" s="40"/>
      <c r="M422" s="195" t="s">
        <v>19</v>
      </c>
      <c r="N422" s="196" t="s">
        <v>39</v>
      </c>
      <c r="O422" s="65"/>
      <c r="P422" s="197">
        <f>O422*H422</f>
        <v>0</v>
      </c>
      <c r="Q422" s="197">
        <v>0</v>
      </c>
      <c r="R422" s="197">
        <f>Q422*H422</f>
        <v>0</v>
      </c>
      <c r="S422" s="197">
        <v>0</v>
      </c>
      <c r="T422" s="198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199" t="s">
        <v>223</v>
      </c>
      <c r="AT422" s="199" t="s">
        <v>137</v>
      </c>
      <c r="AU422" s="199" t="s">
        <v>78</v>
      </c>
      <c r="AY422" s="18" t="s">
        <v>135</v>
      </c>
      <c r="BE422" s="200">
        <f>IF(N422="základní",J422,0)</f>
        <v>0</v>
      </c>
      <c r="BF422" s="200">
        <f>IF(N422="snížená",J422,0)</f>
        <v>0</v>
      </c>
      <c r="BG422" s="200">
        <f>IF(N422="zákl. přenesená",J422,0)</f>
        <v>0</v>
      </c>
      <c r="BH422" s="200">
        <f>IF(N422="sníž. přenesená",J422,0)</f>
        <v>0</v>
      </c>
      <c r="BI422" s="200">
        <f>IF(N422="nulová",J422,0)</f>
        <v>0</v>
      </c>
      <c r="BJ422" s="18" t="s">
        <v>76</v>
      </c>
      <c r="BK422" s="200">
        <f>ROUND(I422*H422,2)</f>
        <v>0</v>
      </c>
      <c r="BL422" s="18" t="s">
        <v>223</v>
      </c>
      <c r="BM422" s="199" t="s">
        <v>689</v>
      </c>
    </row>
    <row r="423" spans="1:65" s="12" customFormat="1" ht="22.9" customHeight="1">
      <c r="B423" s="172"/>
      <c r="C423" s="173"/>
      <c r="D423" s="174" t="s">
        <v>67</v>
      </c>
      <c r="E423" s="186" t="s">
        <v>690</v>
      </c>
      <c r="F423" s="186" t="s">
        <v>691</v>
      </c>
      <c r="G423" s="173"/>
      <c r="H423" s="173"/>
      <c r="I423" s="176"/>
      <c r="J423" s="187">
        <f>BK423</f>
        <v>0</v>
      </c>
      <c r="K423" s="173"/>
      <c r="L423" s="178"/>
      <c r="M423" s="179"/>
      <c r="N423" s="180"/>
      <c r="O423" s="180"/>
      <c r="P423" s="181">
        <f>P424</f>
        <v>0</v>
      </c>
      <c r="Q423" s="180"/>
      <c r="R423" s="181">
        <f>R424</f>
        <v>0</v>
      </c>
      <c r="S423" s="180"/>
      <c r="T423" s="182">
        <f>T424</f>
        <v>0</v>
      </c>
      <c r="AR423" s="183" t="s">
        <v>78</v>
      </c>
      <c r="AT423" s="184" t="s">
        <v>67</v>
      </c>
      <c r="AU423" s="184" t="s">
        <v>76</v>
      </c>
      <c r="AY423" s="183" t="s">
        <v>135</v>
      </c>
      <c r="BK423" s="185">
        <f>BK424</f>
        <v>0</v>
      </c>
    </row>
    <row r="424" spans="1:65" s="2" customFormat="1" ht="16.5" customHeight="1">
      <c r="A424" s="35"/>
      <c r="B424" s="36"/>
      <c r="C424" s="188" t="s">
        <v>692</v>
      </c>
      <c r="D424" s="188" t="s">
        <v>137</v>
      </c>
      <c r="E424" s="189" t="s">
        <v>693</v>
      </c>
      <c r="F424" s="190" t="s">
        <v>694</v>
      </c>
      <c r="G424" s="191" t="s">
        <v>695</v>
      </c>
      <c r="H424" s="192">
        <v>1</v>
      </c>
      <c r="I424" s="193"/>
      <c r="J424" s="194">
        <f>ROUND(I424*H424,2)</f>
        <v>0</v>
      </c>
      <c r="K424" s="190" t="s">
        <v>19</v>
      </c>
      <c r="L424" s="40"/>
      <c r="M424" s="195" t="s">
        <v>19</v>
      </c>
      <c r="N424" s="196" t="s">
        <v>39</v>
      </c>
      <c r="O424" s="65"/>
      <c r="P424" s="197">
        <f>O424*H424</f>
        <v>0</v>
      </c>
      <c r="Q424" s="197">
        <v>0</v>
      </c>
      <c r="R424" s="197">
        <f>Q424*H424</f>
        <v>0</v>
      </c>
      <c r="S424" s="197">
        <v>0</v>
      </c>
      <c r="T424" s="198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199" t="s">
        <v>223</v>
      </c>
      <c r="AT424" s="199" t="s">
        <v>137</v>
      </c>
      <c r="AU424" s="199" t="s">
        <v>78</v>
      </c>
      <c r="AY424" s="18" t="s">
        <v>135</v>
      </c>
      <c r="BE424" s="200">
        <f>IF(N424="základní",J424,0)</f>
        <v>0</v>
      </c>
      <c r="BF424" s="200">
        <f>IF(N424="snížená",J424,0)</f>
        <v>0</v>
      </c>
      <c r="BG424" s="200">
        <f>IF(N424="zákl. přenesená",J424,0)</f>
        <v>0</v>
      </c>
      <c r="BH424" s="200">
        <f>IF(N424="sníž. přenesená",J424,0)</f>
        <v>0</v>
      </c>
      <c r="BI424" s="200">
        <f>IF(N424="nulová",J424,0)</f>
        <v>0</v>
      </c>
      <c r="BJ424" s="18" t="s">
        <v>76</v>
      </c>
      <c r="BK424" s="200">
        <f>ROUND(I424*H424,2)</f>
        <v>0</v>
      </c>
      <c r="BL424" s="18" t="s">
        <v>223</v>
      </c>
      <c r="BM424" s="199" t="s">
        <v>696</v>
      </c>
    </row>
    <row r="425" spans="1:65" s="12" customFormat="1" ht="22.9" customHeight="1">
      <c r="B425" s="172"/>
      <c r="C425" s="173"/>
      <c r="D425" s="174" t="s">
        <v>67</v>
      </c>
      <c r="E425" s="186" t="s">
        <v>697</v>
      </c>
      <c r="F425" s="186" t="s">
        <v>698</v>
      </c>
      <c r="G425" s="173"/>
      <c r="H425" s="173"/>
      <c r="I425" s="176"/>
      <c r="J425" s="187">
        <f>BK425</f>
        <v>0</v>
      </c>
      <c r="K425" s="173"/>
      <c r="L425" s="178"/>
      <c r="M425" s="179"/>
      <c r="N425" s="180"/>
      <c r="O425" s="180"/>
      <c r="P425" s="181">
        <f>SUM(P426:P428)</f>
        <v>0</v>
      </c>
      <c r="Q425" s="180"/>
      <c r="R425" s="181">
        <f>SUM(R426:R428)</f>
        <v>0</v>
      </c>
      <c r="S425" s="180"/>
      <c r="T425" s="182">
        <f>SUM(T426:T428)</f>
        <v>0</v>
      </c>
      <c r="AR425" s="183" t="s">
        <v>78</v>
      </c>
      <c r="AT425" s="184" t="s">
        <v>67</v>
      </c>
      <c r="AU425" s="184" t="s">
        <v>76</v>
      </c>
      <c r="AY425" s="183" t="s">
        <v>135</v>
      </c>
      <c r="BK425" s="185">
        <f>SUM(BK426:BK428)</f>
        <v>0</v>
      </c>
    </row>
    <row r="426" spans="1:65" s="2" customFormat="1" ht="24" customHeight="1">
      <c r="A426" s="35"/>
      <c r="B426" s="36"/>
      <c r="C426" s="188" t="s">
        <v>699</v>
      </c>
      <c r="D426" s="188" t="s">
        <v>137</v>
      </c>
      <c r="E426" s="189" t="s">
        <v>700</v>
      </c>
      <c r="F426" s="190" t="s">
        <v>701</v>
      </c>
      <c r="G426" s="191" t="s">
        <v>168</v>
      </c>
      <c r="H426" s="192">
        <v>2</v>
      </c>
      <c r="I426" s="193"/>
      <c r="J426" s="194">
        <f>ROUND(I426*H426,2)</f>
        <v>0</v>
      </c>
      <c r="K426" s="190" t="s">
        <v>141</v>
      </c>
      <c r="L426" s="40"/>
      <c r="M426" s="195" t="s">
        <v>19</v>
      </c>
      <c r="N426" s="196" t="s">
        <v>39</v>
      </c>
      <c r="O426" s="65"/>
      <c r="P426" s="197">
        <f>O426*H426</f>
        <v>0</v>
      </c>
      <c r="Q426" s="197">
        <v>0</v>
      </c>
      <c r="R426" s="197">
        <f>Q426*H426</f>
        <v>0</v>
      </c>
      <c r="S426" s="197">
        <v>0</v>
      </c>
      <c r="T426" s="198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199" t="s">
        <v>223</v>
      </c>
      <c r="AT426" s="199" t="s">
        <v>137</v>
      </c>
      <c r="AU426" s="199" t="s">
        <v>78</v>
      </c>
      <c r="AY426" s="18" t="s">
        <v>135</v>
      </c>
      <c r="BE426" s="200">
        <f>IF(N426="základní",J426,0)</f>
        <v>0</v>
      </c>
      <c r="BF426" s="200">
        <f>IF(N426="snížená",J426,0)</f>
        <v>0</v>
      </c>
      <c r="BG426" s="200">
        <f>IF(N426="zákl. přenesená",J426,0)</f>
        <v>0</v>
      </c>
      <c r="BH426" s="200">
        <f>IF(N426="sníž. přenesená",J426,0)</f>
        <v>0</v>
      </c>
      <c r="BI426" s="200">
        <f>IF(N426="nulová",J426,0)</f>
        <v>0</v>
      </c>
      <c r="BJ426" s="18" t="s">
        <v>76</v>
      </c>
      <c r="BK426" s="200">
        <f>ROUND(I426*H426,2)</f>
        <v>0</v>
      </c>
      <c r="BL426" s="18" t="s">
        <v>223</v>
      </c>
      <c r="BM426" s="199" t="s">
        <v>702</v>
      </c>
    </row>
    <row r="427" spans="1:65" s="2" customFormat="1" ht="24" customHeight="1">
      <c r="A427" s="35"/>
      <c r="B427" s="36"/>
      <c r="C427" s="188" t="s">
        <v>703</v>
      </c>
      <c r="D427" s="188" t="s">
        <v>137</v>
      </c>
      <c r="E427" s="189" t="s">
        <v>704</v>
      </c>
      <c r="F427" s="190" t="s">
        <v>705</v>
      </c>
      <c r="G427" s="191" t="s">
        <v>168</v>
      </c>
      <c r="H427" s="192">
        <v>1</v>
      </c>
      <c r="I427" s="193"/>
      <c r="J427" s="194">
        <f>ROUND(I427*H427,2)</f>
        <v>0</v>
      </c>
      <c r="K427" s="190" t="s">
        <v>19</v>
      </c>
      <c r="L427" s="40"/>
      <c r="M427" s="195" t="s">
        <v>19</v>
      </c>
      <c r="N427" s="196" t="s">
        <v>39</v>
      </c>
      <c r="O427" s="65"/>
      <c r="P427" s="197">
        <f>O427*H427</f>
        <v>0</v>
      </c>
      <c r="Q427" s="197">
        <v>0</v>
      </c>
      <c r="R427" s="197">
        <f>Q427*H427</f>
        <v>0</v>
      </c>
      <c r="S427" s="197">
        <v>0</v>
      </c>
      <c r="T427" s="198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199" t="s">
        <v>223</v>
      </c>
      <c r="AT427" s="199" t="s">
        <v>137</v>
      </c>
      <c r="AU427" s="199" t="s">
        <v>78</v>
      </c>
      <c r="AY427" s="18" t="s">
        <v>135</v>
      </c>
      <c r="BE427" s="200">
        <f>IF(N427="základní",J427,0)</f>
        <v>0</v>
      </c>
      <c r="BF427" s="200">
        <f>IF(N427="snížená",J427,0)</f>
        <v>0</v>
      </c>
      <c r="BG427" s="200">
        <f>IF(N427="zákl. přenesená",J427,0)</f>
        <v>0</v>
      </c>
      <c r="BH427" s="200">
        <f>IF(N427="sníž. přenesená",J427,0)</f>
        <v>0</v>
      </c>
      <c r="BI427" s="200">
        <f>IF(N427="nulová",J427,0)</f>
        <v>0</v>
      </c>
      <c r="BJ427" s="18" t="s">
        <v>76</v>
      </c>
      <c r="BK427" s="200">
        <f>ROUND(I427*H427,2)</f>
        <v>0</v>
      </c>
      <c r="BL427" s="18" t="s">
        <v>223</v>
      </c>
      <c r="BM427" s="199" t="s">
        <v>706</v>
      </c>
    </row>
    <row r="428" spans="1:65" s="2" customFormat="1" ht="24" customHeight="1">
      <c r="A428" s="35"/>
      <c r="B428" s="36"/>
      <c r="C428" s="188" t="s">
        <v>707</v>
      </c>
      <c r="D428" s="188" t="s">
        <v>137</v>
      </c>
      <c r="E428" s="189" t="s">
        <v>708</v>
      </c>
      <c r="F428" s="190" t="s">
        <v>709</v>
      </c>
      <c r="G428" s="191" t="s">
        <v>168</v>
      </c>
      <c r="H428" s="192">
        <v>1</v>
      </c>
      <c r="I428" s="193"/>
      <c r="J428" s="194">
        <f>ROUND(I428*H428,2)</f>
        <v>0</v>
      </c>
      <c r="K428" s="190" t="s">
        <v>19</v>
      </c>
      <c r="L428" s="40"/>
      <c r="M428" s="195" t="s">
        <v>19</v>
      </c>
      <c r="N428" s="196" t="s">
        <v>39</v>
      </c>
      <c r="O428" s="65"/>
      <c r="P428" s="197">
        <f>O428*H428</f>
        <v>0</v>
      </c>
      <c r="Q428" s="197">
        <v>0</v>
      </c>
      <c r="R428" s="197">
        <f>Q428*H428</f>
        <v>0</v>
      </c>
      <c r="S428" s="197">
        <v>0</v>
      </c>
      <c r="T428" s="198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199" t="s">
        <v>223</v>
      </c>
      <c r="AT428" s="199" t="s">
        <v>137</v>
      </c>
      <c r="AU428" s="199" t="s">
        <v>78</v>
      </c>
      <c r="AY428" s="18" t="s">
        <v>135</v>
      </c>
      <c r="BE428" s="200">
        <f>IF(N428="základní",J428,0)</f>
        <v>0</v>
      </c>
      <c r="BF428" s="200">
        <f>IF(N428="snížená",J428,0)</f>
        <v>0</v>
      </c>
      <c r="BG428" s="200">
        <f>IF(N428="zákl. přenesená",J428,0)</f>
        <v>0</v>
      </c>
      <c r="BH428" s="200">
        <f>IF(N428="sníž. přenesená",J428,0)</f>
        <v>0</v>
      </c>
      <c r="BI428" s="200">
        <f>IF(N428="nulová",J428,0)</f>
        <v>0</v>
      </c>
      <c r="BJ428" s="18" t="s">
        <v>76</v>
      </c>
      <c r="BK428" s="200">
        <f>ROUND(I428*H428,2)</f>
        <v>0</v>
      </c>
      <c r="BL428" s="18" t="s">
        <v>223</v>
      </c>
      <c r="BM428" s="199" t="s">
        <v>710</v>
      </c>
    </row>
    <row r="429" spans="1:65" s="12" customFormat="1" ht="22.9" customHeight="1">
      <c r="B429" s="172"/>
      <c r="C429" s="173"/>
      <c r="D429" s="174" t="s">
        <v>67</v>
      </c>
      <c r="E429" s="186" t="s">
        <v>711</v>
      </c>
      <c r="F429" s="186" t="s">
        <v>712</v>
      </c>
      <c r="G429" s="173"/>
      <c r="H429" s="173"/>
      <c r="I429" s="176"/>
      <c r="J429" s="187">
        <f>BK429</f>
        <v>0</v>
      </c>
      <c r="K429" s="173"/>
      <c r="L429" s="178"/>
      <c r="M429" s="179"/>
      <c r="N429" s="180"/>
      <c r="O429" s="180"/>
      <c r="P429" s="181">
        <f>SUM(P430:P439)</f>
        <v>0</v>
      </c>
      <c r="Q429" s="180"/>
      <c r="R429" s="181">
        <f>SUM(R430:R439)</f>
        <v>4.5900200000000002E-2</v>
      </c>
      <c r="S429" s="180"/>
      <c r="T429" s="182">
        <f>SUM(T430:T439)</f>
        <v>5.4999999999999997E-3</v>
      </c>
      <c r="AR429" s="183" t="s">
        <v>78</v>
      </c>
      <c r="AT429" s="184" t="s">
        <v>67</v>
      </c>
      <c r="AU429" s="184" t="s">
        <v>76</v>
      </c>
      <c r="AY429" s="183" t="s">
        <v>135</v>
      </c>
      <c r="BK429" s="185">
        <f>SUM(BK430:BK439)</f>
        <v>0</v>
      </c>
    </row>
    <row r="430" spans="1:65" s="2" customFormat="1" ht="24" customHeight="1">
      <c r="A430" s="35"/>
      <c r="B430" s="36"/>
      <c r="C430" s="188" t="s">
        <v>713</v>
      </c>
      <c r="D430" s="188" t="s">
        <v>137</v>
      </c>
      <c r="E430" s="189" t="s">
        <v>714</v>
      </c>
      <c r="F430" s="190" t="s">
        <v>715</v>
      </c>
      <c r="G430" s="191" t="s">
        <v>168</v>
      </c>
      <c r="H430" s="192">
        <v>5</v>
      </c>
      <c r="I430" s="193"/>
      <c r="J430" s="194">
        <f>ROUND(I430*H430,2)</f>
        <v>0</v>
      </c>
      <c r="K430" s="190" t="s">
        <v>141</v>
      </c>
      <c r="L430" s="40"/>
      <c r="M430" s="195" t="s">
        <v>19</v>
      </c>
      <c r="N430" s="196" t="s">
        <v>39</v>
      </c>
      <c r="O430" s="65"/>
      <c r="P430" s="197">
        <f>O430*H430</f>
        <v>0</v>
      </c>
      <c r="Q430" s="197">
        <v>0</v>
      </c>
      <c r="R430" s="197">
        <f>Q430*H430</f>
        <v>0</v>
      </c>
      <c r="S430" s="197">
        <v>0</v>
      </c>
      <c r="T430" s="198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199" t="s">
        <v>223</v>
      </c>
      <c r="AT430" s="199" t="s">
        <v>137</v>
      </c>
      <c r="AU430" s="199" t="s">
        <v>78</v>
      </c>
      <c r="AY430" s="18" t="s">
        <v>135</v>
      </c>
      <c r="BE430" s="200">
        <f>IF(N430="základní",J430,0)</f>
        <v>0</v>
      </c>
      <c r="BF430" s="200">
        <f>IF(N430="snížená",J430,0)</f>
        <v>0</v>
      </c>
      <c r="BG430" s="200">
        <f>IF(N430="zákl. přenesená",J430,0)</f>
        <v>0</v>
      </c>
      <c r="BH430" s="200">
        <f>IF(N430="sníž. přenesená",J430,0)</f>
        <v>0</v>
      </c>
      <c r="BI430" s="200">
        <f>IF(N430="nulová",J430,0)</f>
        <v>0</v>
      </c>
      <c r="BJ430" s="18" t="s">
        <v>76</v>
      </c>
      <c r="BK430" s="200">
        <f>ROUND(I430*H430,2)</f>
        <v>0</v>
      </c>
      <c r="BL430" s="18" t="s">
        <v>223</v>
      </c>
      <c r="BM430" s="199" t="s">
        <v>716</v>
      </c>
    </row>
    <row r="431" spans="1:65" s="2" customFormat="1" ht="16.5" customHeight="1">
      <c r="A431" s="35"/>
      <c r="B431" s="36"/>
      <c r="C431" s="224" t="s">
        <v>717</v>
      </c>
      <c r="D431" s="224" t="s">
        <v>155</v>
      </c>
      <c r="E431" s="225" t="s">
        <v>718</v>
      </c>
      <c r="F431" s="226" t="s">
        <v>719</v>
      </c>
      <c r="G431" s="227" t="s">
        <v>168</v>
      </c>
      <c r="H431" s="228">
        <v>5</v>
      </c>
      <c r="I431" s="229"/>
      <c r="J431" s="230">
        <f>ROUND(I431*H431,2)</f>
        <v>0</v>
      </c>
      <c r="K431" s="226" t="s">
        <v>19</v>
      </c>
      <c r="L431" s="231"/>
      <c r="M431" s="232" t="s">
        <v>19</v>
      </c>
      <c r="N431" s="233" t="s">
        <v>39</v>
      </c>
      <c r="O431" s="65"/>
      <c r="P431" s="197">
        <f>O431*H431</f>
        <v>0</v>
      </c>
      <c r="Q431" s="197">
        <v>0</v>
      </c>
      <c r="R431" s="197">
        <f>Q431*H431</f>
        <v>0</v>
      </c>
      <c r="S431" s="197">
        <v>0</v>
      </c>
      <c r="T431" s="198">
        <f>S431*H431</f>
        <v>0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199" t="s">
        <v>326</v>
      </c>
      <c r="AT431" s="199" t="s">
        <v>155</v>
      </c>
      <c r="AU431" s="199" t="s">
        <v>78</v>
      </c>
      <c r="AY431" s="18" t="s">
        <v>135</v>
      </c>
      <c r="BE431" s="200">
        <f>IF(N431="základní",J431,0)</f>
        <v>0</v>
      </c>
      <c r="BF431" s="200">
        <f>IF(N431="snížená",J431,0)</f>
        <v>0</v>
      </c>
      <c r="BG431" s="200">
        <f>IF(N431="zákl. přenesená",J431,0)</f>
        <v>0</v>
      </c>
      <c r="BH431" s="200">
        <f>IF(N431="sníž. přenesená",J431,0)</f>
        <v>0</v>
      </c>
      <c r="BI431" s="200">
        <f>IF(N431="nulová",J431,0)</f>
        <v>0</v>
      </c>
      <c r="BJ431" s="18" t="s">
        <v>76</v>
      </c>
      <c r="BK431" s="200">
        <f>ROUND(I431*H431,2)</f>
        <v>0</v>
      </c>
      <c r="BL431" s="18" t="s">
        <v>223</v>
      </c>
      <c r="BM431" s="199" t="s">
        <v>720</v>
      </c>
    </row>
    <row r="432" spans="1:65" s="2" customFormat="1" ht="24" customHeight="1">
      <c r="A432" s="35"/>
      <c r="B432" s="36"/>
      <c r="C432" s="188" t="s">
        <v>360</v>
      </c>
      <c r="D432" s="188" t="s">
        <v>137</v>
      </c>
      <c r="E432" s="189" t="s">
        <v>721</v>
      </c>
      <c r="F432" s="190" t="s">
        <v>722</v>
      </c>
      <c r="G432" s="191" t="s">
        <v>168</v>
      </c>
      <c r="H432" s="192">
        <v>1</v>
      </c>
      <c r="I432" s="193"/>
      <c r="J432" s="194">
        <f>ROUND(I432*H432,2)</f>
        <v>0</v>
      </c>
      <c r="K432" s="190" t="s">
        <v>141</v>
      </c>
      <c r="L432" s="40"/>
      <c r="M432" s="195" t="s">
        <v>19</v>
      </c>
      <c r="N432" s="196" t="s">
        <v>39</v>
      </c>
      <c r="O432" s="65"/>
      <c r="P432" s="197">
        <f>O432*H432</f>
        <v>0</v>
      </c>
      <c r="Q432" s="197">
        <v>0</v>
      </c>
      <c r="R432" s="197">
        <f>Q432*H432</f>
        <v>0</v>
      </c>
      <c r="S432" s="197">
        <v>5.4999999999999997E-3</v>
      </c>
      <c r="T432" s="198">
        <f>S432*H432</f>
        <v>5.4999999999999997E-3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199" t="s">
        <v>223</v>
      </c>
      <c r="AT432" s="199" t="s">
        <v>137</v>
      </c>
      <c r="AU432" s="199" t="s">
        <v>78</v>
      </c>
      <c r="AY432" s="18" t="s">
        <v>135</v>
      </c>
      <c r="BE432" s="200">
        <f>IF(N432="základní",J432,0)</f>
        <v>0</v>
      </c>
      <c r="BF432" s="200">
        <f>IF(N432="snížená",J432,0)</f>
        <v>0</v>
      </c>
      <c r="BG432" s="200">
        <f>IF(N432="zákl. přenesená",J432,0)</f>
        <v>0</v>
      </c>
      <c r="BH432" s="200">
        <f>IF(N432="sníž. přenesená",J432,0)</f>
        <v>0</v>
      </c>
      <c r="BI432" s="200">
        <f>IF(N432="nulová",J432,0)</f>
        <v>0</v>
      </c>
      <c r="BJ432" s="18" t="s">
        <v>76</v>
      </c>
      <c r="BK432" s="200">
        <f>ROUND(I432*H432,2)</f>
        <v>0</v>
      </c>
      <c r="BL432" s="18" t="s">
        <v>223</v>
      </c>
      <c r="BM432" s="199" t="s">
        <v>723</v>
      </c>
    </row>
    <row r="433" spans="1:65" s="2" customFormat="1" ht="36" customHeight="1">
      <c r="A433" s="35"/>
      <c r="B433" s="36"/>
      <c r="C433" s="188" t="s">
        <v>724</v>
      </c>
      <c r="D433" s="188" t="s">
        <v>137</v>
      </c>
      <c r="E433" s="189" t="s">
        <v>725</v>
      </c>
      <c r="F433" s="190" t="s">
        <v>726</v>
      </c>
      <c r="G433" s="191" t="s">
        <v>183</v>
      </c>
      <c r="H433" s="192">
        <v>13</v>
      </c>
      <c r="I433" s="193"/>
      <c r="J433" s="194">
        <f>ROUND(I433*H433,2)</f>
        <v>0</v>
      </c>
      <c r="K433" s="190" t="s">
        <v>141</v>
      </c>
      <c r="L433" s="40"/>
      <c r="M433" s="195" t="s">
        <v>19</v>
      </c>
      <c r="N433" s="196" t="s">
        <v>39</v>
      </c>
      <c r="O433" s="65"/>
      <c r="P433" s="197">
        <f>O433*H433</f>
        <v>0</v>
      </c>
      <c r="Q433" s="197">
        <v>3.1153999999999999E-3</v>
      </c>
      <c r="R433" s="197">
        <f>Q433*H433</f>
        <v>4.05002E-2</v>
      </c>
      <c r="S433" s="197">
        <v>0</v>
      </c>
      <c r="T433" s="198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199" t="s">
        <v>223</v>
      </c>
      <c r="AT433" s="199" t="s">
        <v>137</v>
      </c>
      <c r="AU433" s="199" t="s">
        <v>78</v>
      </c>
      <c r="AY433" s="18" t="s">
        <v>135</v>
      </c>
      <c r="BE433" s="200">
        <f>IF(N433="základní",J433,0)</f>
        <v>0</v>
      </c>
      <c r="BF433" s="200">
        <f>IF(N433="snížená",J433,0)</f>
        <v>0</v>
      </c>
      <c r="BG433" s="200">
        <f>IF(N433="zákl. přenesená",J433,0)</f>
        <v>0</v>
      </c>
      <c r="BH433" s="200">
        <f>IF(N433="sníž. přenesená",J433,0)</f>
        <v>0</v>
      </c>
      <c r="BI433" s="200">
        <f>IF(N433="nulová",J433,0)</f>
        <v>0</v>
      </c>
      <c r="BJ433" s="18" t="s">
        <v>76</v>
      </c>
      <c r="BK433" s="200">
        <f>ROUND(I433*H433,2)</f>
        <v>0</v>
      </c>
      <c r="BL433" s="18" t="s">
        <v>223</v>
      </c>
      <c r="BM433" s="199" t="s">
        <v>727</v>
      </c>
    </row>
    <row r="434" spans="1:65" s="13" customFormat="1" ht="11.25">
      <c r="B434" s="201"/>
      <c r="C434" s="202"/>
      <c r="D434" s="203" t="s">
        <v>144</v>
      </c>
      <c r="E434" s="204" t="s">
        <v>19</v>
      </c>
      <c r="F434" s="205" t="s">
        <v>208</v>
      </c>
      <c r="G434" s="202"/>
      <c r="H434" s="206">
        <v>13</v>
      </c>
      <c r="I434" s="207"/>
      <c r="J434" s="202"/>
      <c r="K434" s="202"/>
      <c r="L434" s="208"/>
      <c r="M434" s="209"/>
      <c r="N434" s="210"/>
      <c r="O434" s="210"/>
      <c r="P434" s="210"/>
      <c r="Q434" s="210"/>
      <c r="R434" s="210"/>
      <c r="S434" s="210"/>
      <c r="T434" s="211"/>
      <c r="AT434" s="212" t="s">
        <v>144</v>
      </c>
      <c r="AU434" s="212" t="s">
        <v>78</v>
      </c>
      <c r="AV434" s="13" t="s">
        <v>78</v>
      </c>
      <c r="AW434" s="13" t="s">
        <v>30</v>
      </c>
      <c r="AX434" s="13" t="s">
        <v>76</v>
      </c>
      <c r="AY434" s="212" t="s">
        <v>135</v>
      </c>
    </row>
    <row r="435" spans="1:65" s="2" customFormat="1" ht="36" customHeight="1">
      <c r="A435" s="35"/>
      <c r="B435" s="36"/>
      <c r="C435" s="188" t="s">
        <v>728</v>
      </c>
      <c r="D435" s="188" t="s">
        <v>137</v>
      </c>
      <c r="E435" s="189" t="s">
        <v>729</v>
      </c>
      <c r="F435" s="190" t="s">
        <v>730</v>
      </c>
      <c r="G435" s="191" t="s">
        <v>168</v>
      </c>
      <c r="H435" s="192">
        <v>4</v>
      </c>
      <c r="I435" s="193"/>
      <c r="J435" s="194">
        <f>ROUND(I435*H435,2)</f>
        <v>0</v>
      </c>
      <c r="K435" s="190" t="s">
        <v>141</v>
      </c>
      <c r="L435" s="40"/>
      <c r="M435" s="195" t="s">
        <v>19</v>
      </c>
      <c r="N435" s="196" t="s">
        <v>39</v>
      </c>
      <c r="O435" s="65"/>
      <c r="P435" s="197">
        <f>O435*H435</f>
        <v>0</v>
      </c>
      <c r="Q435" s="197">
        <v>0</v>
      </c>
      <c r="R435" s="197">
        <f>Q435*H435</f>
        <v>0</v>
      </c>
      <c r="S435" s="197">
        <v>0</v>
      </c>
      <c r="T435" s="198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199" t="s">
        <v>223</v>
      </c>
      <c r="AT435" s="199" t="s">
        <v>137</v>
      </c>
      <c r="AU435" s="199" t="s">
        <v>78</v>
      </c>
      <c r="AY435" s="18" t="s">
        <v>135</v>
      </c>
      <c r="BE435" s="200">
        <f>IF(N435="základní",J435,0)</f>
        <v>0</v>
      </c>
      <c r="BF435" s="200">
        <f>IF(N435="snížená",J435,0)</f>
        <v>0</v>
      </c>
      <c r="BG435" s="200">
        <f>IF(N435="zákl. přenesená",J435,0)</f>
        <v>0</v>
      </c>
      <c r="BH435" s="200">
        <f>IF(N435="sníž. přenesená",J435,0)</f>
        <v>0</v>
      </c>
      <c r="BI435" s="200">
        <f>IF(N435="nulová",J435,0)</f>
        <v>0</v>
      </c>
      <c r="BJ435" s="18" t="s">
        <v>76</v>
      </c>
      <c r="BK435" s="200">
        <f>ROUND(I435*H435,2)</f>
        <v>0</v>
      </c>
      <c r="BL435" s="18" t="s">
        <v>223</v>
      </c>
      <c r="BM435" s="199" t="s">
        <v>731</v>
      </c>
    </row>
    <row r="436" spans="1:65" s="2" customFormat="1" ht="24" customHeight="1">
      <c r="A436" s="35"/>
      <c r="B436" s="36"/>
      <c r="C436" s="224" t="s">
        <v>732</v>
      </c>
      <c r="D436" s="224" t="s">
        <v>155</v>
      </c>
      <c r="E436" s="225" t="s">
        <v>733</v>
      </c>
      <c r="F436" s="226" t="s">
        <v>734</v>
      </c>
      <c r="G436" s="227" t="s">
        <v>168</v>
      </c>
      <c r="H436" s="228">
        <v>4</v>
      </c>
      <c r="I436" s="229"/>
      <c r="J436" s="230">
        <f>ROUND(I436*H436,2)</f>
        <v>0</v>
      </c>
      <c r="K436" s="226" t="s">
        <v>19</v>
      </c>
      <c r="L436" s="231"/>
      <c r="M436" s="232" t="s">
        <v>19</v>
      </c>
      <c r="N436" s="233" t="s">
        <v>39</v>
      </c>
      <c r="O436" s="65"/>
      <c r="P436" s="197">
        <f>O436*H436</f>
        <v>0</v>
      </c>
      <c r="Q436" s="197">
        <v>0</v>
      </c>
      <c r="R436" s="197">
        <f>Q436*H436</f>
        <v>0</v>
      </c>
      <c r="S436" s="197">
        <v>0</v>
      </c>
      <c r="T436" s="198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199" t="s">
        <v>326</v>
      </c>
      <c r="AT436" s="199" t="s">
        <v>155</v>
      </c>
      <c r="AU436" s="199" t="s">
        <v>78</v>
      </c>
      <c r="AY436" s="18" t="s">
        <v>135</v>
      </c>
      <c r="BE436" s="200">
        <f>IF(N436="základní",J436,0)</f>
        <v>0</v>
      </c>
      <c r="BF436" s="200">
        <f>IF(N436="snížená",J436,0)</f>
        <v>0</v>
      </c>
      <c r="BG436" s="200">
        <f>IF(N436="zákl. přenesená",J436,0)</f>
        <v>0</v>
      </c>
      <c r="BH436" s="200">
        <f>IF(N436="sníž. přenesená",J436,0)</f>
        <v>0</v>
      </c>
      <c r="BI436" s="200">
        <f>IF(N436="nulová",J436,0)</f>
        <v>0</v>
      </c>
      <c r="BJ436" s="18" t="s">
        <v>76</v>
      </c>
      <c r="BK436" s="200">
        <f>ROUND(I436*H436,2)</f>
        <v>0</v>
      </c>
      <c r="BL436" s="18" t="s">
        <v>223</v>
      </c>
      <c r="BM436" s="199" t="s">
        <v>735</v>
      </c>
    </row>
    <row r="437" spans="1:65" s="2" customFormat="1" ht="36" customHeight="1">
      <c r="A437" s="35"/>
      <c r="B437" s="36"/>
      <c r="C437" s="188" t="s">
        <v>736</v>
      </c>
      <c r="D437" s="188" t="s">
        <v>137</v>
      </c>
      <c r="E437" s="189" t="s">
        <v>737</v>
      </c>
      <c r="F437" s="190" t="s">
        <v>738</v>
      </c>
      <c r="G437" s="191" t="s">
        <v>168</v>
      </c>
      <c r="H437" s="192">
        <v>1</v>
      </c>
      <c r="I437" s="193"/>
      <c r="J437" s="194">
        <f>ROUND(I437*H437,2)</f>
        <v>0</v>
      </c>
      <c r="K437" s="190" t="s">
        <v>141</v>
      </c>
      <c r="L437" s="40"/>
      <c r="M437" s="195" t="s">
        <v>19</v>
      </c>
      <c r="N437" s="196" t="s">
        <v>39</v>
      </c>
      <c r="O437" s="65"/>
      <c r="P437" s="197">
        <f>O437*H437</f>
        <v>0</v>
      </c>
      <c r="Q437" s="197">
        <v>0</v>
      </c>
      <c r="R437" s="197">
        <f>Q437*H437</f>
        <v>0</v>
      </c>
      <c r="S437" s="197">
        <v>0</v>
      </c>
      <c r="T437" s="198">
        <f>S437*H437</f>
        <v>0</v>
      </c>
      <c r="U437" s="35"/>
      <c r="V437" s="35"/>
      <c r="W437" s="35"/>
      <c r="X437" s="35"/>
      <c r="Y437" s="35"/>
      <c r="Z437" s="35"/>
      <c r="AA437" s="35"/>
      <c r="AB437" s="35"/>
      <c r="AC437" s="35"/>
      <c r="AD437" s="35"/>
      <c r="AE437" s="35"/>
      <c r="AR437" s="199" t="s">
        <v>223</v>
      </c>
      <c r="AT437" s="199" t="s">
        <v>137</v>
      </c>
      <c r="AU437" s="199" t="s">
        <v>78</v>
      </c>
      <c r="AY437" s="18" t="s">
        <v>135</v>
      </c>
      <c r="BE437" s="200">
        <f>IF(N437="základní",J437,0)</f>
        <v>0</v>
      </c>
      <c r="BF437" s="200">
        <f>IF(N437="snížená",J437,0)</f>
        <v>0</v>
      </c>
      <c r="BG437" s="200">
        <f>IF(N437="zákl. přenesená",J437,0)</f>
        <v>0</v>
      </c>
      <c r="BH437" s="200">
        <f>IF(N437="sníž. přenesená",J437,0)</f>
        <v>0</v>
      </c>
      <c r="BI437" s="200">
        <f>IF(N437="nulová",J437,0)</f>
        <v>0</v>
      </c>
      <c r="BJ437" s="18" t="s">
        <v>76</v>
      </c>
      <c r="BK437" s="200">
        <f>ROUND(I437*H437,2)</f>
        <v>0</v>
      </c>
      <c r="BL437" s="18" t="s">
        <v>223</v>
      </c>
      <c r="BM437" s="199" t="s">
        <v>739</v>
      </c>
    </row>
    <row r="438" spans="1:65" s="2" customFormat="1" ht="24" customHeight="1">
      <c r="A438" s="35"/>
      <c r="B438" s="36"/>
      <c r="C438" s="224" t="s">
        <v>740</v>
      </c>
      <c r="D438" s="224" t="s">
        <v>155</v>
      </c>
      <c r="E438" s="225" t="s">
        <v>741</v>
      </c>
      <c r="F438" s="226" t="s">
        <v>742</v>
      </c>
      <c r="G438" s="227" t="s">
        <v>168</v>
      </c>
      <c r="H438" s="228">
        <v>1</v>
      </c>
      <c r="I438" s="229"/>
      <c r="J438" s="230">
        <f>ROUND(I438*H438,2)</f>
        <v>0</v>
      </c>
      <c r="K438" s="226" t="s">
        <v>141</v>
      </c>
      <c r="L438" s="231"/>
      <c r="M438" s="232" t="s">
        <v>19</v>
      </c>
      <c r="N438" s="233" t="s">
        <v>39</v>
      </c>
      <c r="O438" s="65"/>
      <c r="P438" s="197">
        <f>O438*H438</f>
        <v>0</v>
      </c>
      <c r="Q438" s="197">
        <v>5.4000000000000003E-3</v>
      </c>
      <c r="R438" s="197">
        <f>Q438*H438</f>
        <v>5.4000000000000003E-3</v>
      </c>
      <c r="S438" s="197">
        <v>0</v>
      </c>
      <c r="T438" s="198">
        <f>S438*H438</f>
        <v>0</v>
      </c>
      <c r="U438" s="35"/>
      <c r="V438" s="35"/>
      <c r="W438" s="35"/>
      <c r="X438" s="35"/>
      <c r="Y438" s="35"/>
      <c r="Z438" s="35"/>
      <c r="AA438" s="35"/>
      <c r="AB438" s="35"/>
      <c r="AC438" s="35"/>
      <c r="AD438" s="35"/>
      <c r="AE438" s="35"/>
      <c r="AR438" s="199" t="s">
        <v>326</v>
      </c>
      <c r="AT438" s="199" t="s">
        <v>155</v>
      </c>
      <c r="AU438" s="199" t="s">
        <v>78</v>
      </c>
      <c r="AY438" s="18" t="s">
        <v>135</v>
      </c>
      <c r="BE438" s="200">
        <f>IF(N438="základní",J438,0)</f>
        <v>0</v>
      </c>
      <c r="BF438" s="200">
        <f>IF(N438="snížená",J438,0)</f>
        <v>0</v>
      </c>
      <c r="BG438" s="200">
        <f>IF(N438="zákl. přenesená",J438,0)</f>
        <v>0</v>
      </c>
      <c r="BH438" s="200">
        <f>IF(N438="sníž. přenesená",J438,0)</f>
        <v>0</v>
      </c>
      <c r="BI438" s="200">
        <f>IF(N438="nulová",J438,0)</f>
        <v>0</v>
      </c>
      <c r="BJ438" s="18" t="s">
        <v>76</v>
      </c>
      <c r="BK438" s="200">
        <f>ROUND(I438*H438,2)</f>
        <v>0</v>
      </c>
      <c r="BL438" s="18" t="s">
        <v>223</v>
      </c>
      <c r="BM438" s="199" t="s">
        <v>743</v>
      </c>
    </row>
    <row r="439" spans="1:65" s="2" customFormat="1" ht="48" customHeight="1">
      <c r="A439" s="35"/>
      <c r="B439" s="36"/>
      <c r="C439" s="188" t="s">
        <v>744</v>
      </c>
      <c r="D439" s="188" t="s">
        <v>137</v>
      </c>
      <c r="E439" s="189" t="s">
        <v>745</v>
      </c>
      <c r="F439" s="190" t="s">
        <v>746</v>
      </c>
      <c r="G439" s="191" t="s">
        <v>152</v>
      </c>
      <c r="H439" s="192">
        <v>4.5999999999999999E-2</v>
      </c>
      <c r="I439" s="193"/>
      <c r="J439" s="194">
        <f>ROUND(I439*H439,2)</f>
        <v>0</v>
      </c>
      <c r="K439" s="190" t="s">
        <v>141</v>
      </c>
      <c r="L439" s="40"/>
      <c r="M439" s="195" t="s">
        <v>19</v>
      </c>
      <c r="N439" s="196" t="s">
        <v>39</v>
      </c>
      <c r="O439" s="65"/>
      <c r="P439" s="197">
        <f>O439*H439</f>
        <v>0</v>
      </c>
      <c r="Q439" s="197">
        <v>0</v>
      </c>
      <c r="R439" s="197">
        <f>Q439*H439</f>
        <v>0</v>
      </c>
      <c r="S439" s="197">
        <v>0</v>
      </c>
      <c r="T439" s="198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199" t="s">
        <v>223</v>
      </c>
      <c r="AT439" s="199" t="s">
        <v>137</v>
      </c>
      <c r="AU439" s="199" t="s">
        <v>78</v>
      </c>
      <c r="AY439" s="18" t="s">
        <v>135</v>
      </c>
      <c r="BE439" s="200">
        <f>IF(N439="základní",J439,0)</f>
        <v>0</v>
      </c>
      <c r="BF439" s="200">
        <f>IF(N439="snížená",J439,0)</f>
        <v>0</v>
      </c>
      <c r="BG439" s="200">
        <f>IF(N439="zákl. přenesená",J439,0)</f>
        <v>0</v>
      </c>
      <c r="BH439" s="200">
        <f>IF(N439="sníž. přenesená",J439,0)</f>
        <v>0</v>
      </c>
      <c r="BI439" s="200">
        <f>IF(N439="nulová",J439,0)</f>
        <v>0</v>
      </c>
      <c r="BJ439" s="18" t="s">
        <v>76</v>
      </c>
      <c r="BK439" s="200">
        <f>ROUND(I439*H439,2)</f>
        <v>0</v>
      </c>
      <c r="BL439" s="18" t="s">
        <v>223</v>
      </c>
      <c r="BM439" s="199" t="s">
        <v>747</v>
      </c>
    </row>
    <row r="440" spans="1:65" s="12" customFormat="1" ht="22.9" customHeight="1">
      <c r="B440" s="172"/>
      <c r="C440" s="173"/>
      <c r="D440" s="174" t="s">
        <v>67</v>
      </c>
      <c r="E440" s="186" t="s">
        <v>748</v>
      </c>
      <c r="F440" s="186" t="s">
        <v>749</v>
      </c>
      <c r="G440" s="173"/>
      <c r="H440" s="173"/>
      <c r="I440" s="176"/>
      <c r="J440" s="187">
        <f>BK440</f>
        <v>0</v>
      </c>
      <c r="K440" s="173"/>
      <c r="L440" s="178"/>
      <c r="M440" s="179"/>
      <c r="N440" s="180"/>
      <c r="O440" s="180"/>
      <c r="P440" s="181">
        <f>SUM(P441:P446)</f>
        <v>0</v>
      </c>
      <c r="Q440" s="180"/>
      <c r="R440" s="181">
        <f>SUM(R441:R446)</f>
        <v>1.1335022379999999</v>
      </c>
      <c r="S440" s="180"/>
      <c r="T440" s="182">
        <f>SUM(T441:T446)</f>
        <v>0</v>
      </c>
      <c r="AR440" s="183" t="s">
        <v>78</v>
      </c>
      <c r="AT440" s="184" t="s">
        <v>67</v>
      </c>
      <c r="AU440" s="184" t="s">
        <v>76</v>
      </c>
      <c r="AY440" s="183" t="s">
        <v>135</v>
      </c>
      <c r="BK440" s="185">
        <f>SUM(BK441:BK446)</f>
        <v>0</v>
      </c>
    </row>
    <row r="441" spans="1:65" s="2" customFormat="1" ht="24" customHeight="1">
      <c r="A441" s="35"/>
      <c r="B441" s="36"/>
      <c r="C441" s="188" t="s">
        <v>750</v>
      </c>
      <c r="D441" s="188" t="s">
        <v>137</v>
      </c>
      <c r="E441" s="189" t="s">
        <v>751</v>
      </c>
      <c r="F441" s="190" t="s">
        <v>752</v>
      </c>
      <c r="G441" s="191" t="s">
        <v>162</v>
      </c>
      <c r="H441" s="192">
        <v>38.26</v>
      </c>
      <c r="I441" s="193"/>
      <c r="J441" s="194">
        <f>ROUND(I441*H441,2)</f>
        <v>0</v>
      </c>
      <c r="K441" s="190" t="s">
        <v>19</v>
      </c>
      <c r="L441" s="40"/>
      <c r="M441" s="195" t="s">
        <v>19</v>
      </c>
      <c r="N441" s="196" t="s">
        <v>39</v>
      </c>
      <c r="O441" s="65"/>
      <c r="P441" s="197">
        <f>O441*H441</f>
        <v>0</v>
      </c>
      <c r="Q441" s="197">
        <v>2.9626300000000001E-2</v>
      </c>
      <c r="R441" s="197">
        <f>Q441*H441</f>
        <v>1.1335022379999999</v>
      </c>
      <c r="S441" s="197">
        <v>0</v>
      </c>
      <c r="T441" s="198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199" t="s">
        <v>223</v>
      </c>
      <c r="AT441" s="199" t="s">
        <v>137</v>
      </c>
      <c r="AU441" s="199" t="s">
        <v>78</v>
      </c>
      <c r="AY441" s="18" t="s">
        <v>135</v>
      </c>
      <c r="BE441" s="200">
        <f>IF(N441="základní",J441,0)</f>
        <v>0</v>
      </c>
      <c r="BF441" s="200">
        <f>IF(N441="snížená",J441,0)</f>
        <v>0</v>
      </c>
      <c r="BG441" s="200">
        <f>IF(N441="zákl. přenesená",J441,0)</f>
        <v>0</v>
      </c>
      <c r="BH441" s="200">
        <f>IF(N441="sníž. přenesená",J441,0)</f>
        <v>0</v>
      </c>
      <c r="BI441" s="200">
        <f>IF(N441="nulová",J441,0)</f>
        <v>0</v>
      </c>
      <c r="BJ441" s="18" t="s">
        <v>76</v>
      </c>
      <c r="BK441" s="200">
        <f>ROUND(I441*H441,2)</f>
        <v>0</v>
      </c>
      <c r="BL441" s="18" t="s">
        <v>223</v>
      </c>
      <c r="BM441" s="199" t="s">
        <v>753</v>
      </c>
    </row>
    <row r="442" spans="1:65" s="15" customFormat="1" ht="11.25">
      <c r="B442" s="234"/>
      <c r="C442" s="235"/>
      <c r="D442" s="203" t="s">
        <v>144</v>
      </c>
      <c r="E442" s="236" t="s">
        <v>19</v>
      </c>
      <c r="F442" s="237" t="s">
        <v>754</v>
      </c>
      <c r="G442" s="235"/>
      <c r="H442" s="236" t="s">
        <v>19</v>
      </c>
      <c r="I442" s="238"/>
      <c r="J442" s="235"/>
      <c r="K442" s="235"/>
      <c r="L442" s="239"/>
      <c r="M442" s="240"/>
      <c r="N442" s="241"/>
      <c r="O442" s="241"/>
      <c r="P442" s="241"/>
      <c r="Q442" s="241"/>
      <c r="R442" s="241"/>
      <c r="S442" s="241"/>
      <c r="T442" s="242"/>
      <c r="AT442" s="243" t="s">
        <v>144</v>
      </c>
      <c r="AU442" s="243" t="s">
        <v>78</v>
      </c>
      <c r="AV442" s="15" t="s">
        <v>76</v>
      </c>
      <c r="AW442" s="15" t="s">
        <v>30</v>
      </c>
      <c r="AX442" s="15" t="s">
        <v>68</v>
      </c>
      <c r="AY442" s="243" t="s">
        <v>135</v>
      </c>
    </row>
    <row r="443" spans="1:65" s="13" customFormat="1" ht="11.25">
      <c r="B443" s="201"/>
      <c r="C443" s="202"/>
      <c r="D443" s="203" t="s">
        <v>144</v>
      </c>
      <c r="E443" s="204" t="s">
        <v>19</v>
      </c>
      <c r="F443" s="205" t="s">
        <v>755</v>
      </c>
      <c r="G443" s="202"/>
      <c r="H443" s="206">
        <v>34.6</v>
      </c>
      <c r="I443" s="207"/>
      <c r="J443" s="202"/>
      <c r="K443" s="202"/>
      <c r="L443" s="208"/>
      <c r="M443" s="209"/>
      <c r="N443" s="210"/>
      <c r="O443" s="210"/>
      <c r="P443" s="210"/>
      <c r="Q443" s="210"/>
      <c r="R443" s="210"/>
      <c r="S443" s="210"/>
      <c r="T443" s="211"/>
      <c r="AT443" s="212" t="s">
        <v>144</v>
      </c>
      <c r="AU443" s="212" t="s">
        <v>78</v>
      </c>
      <c r="AV443" s="13" t="s">
        <v>78</v>
      </c>
      <c r="AW443" s="13" t="s">
        <v>30</v>
      </c>
      <c r="AX443" s="13" t="s">
        <v>68</v>
      </c>
      <c r="AY443" s="212" t="s">
        <v>135</v>
      </c>
    </row>
    <row r="444" spans="1:65" s="13" customFormat="1" ht="11.25">
      <c r="B444" s="201"/>
      <c r="C444" s="202"/>
      <c r="D444" s="203" t="s">
        <v>144</v>
      </c>
      <c r="E444" s="204" t="s">
        <v>19</v>
      </c>
      <c r="F444" s="205" t="s">
        <v>756</v>
      </c>
      <c r="G444" s="202"/>
      <c r="H444" s="206">
        <v>3.66</v>
      </c>
      <c r="I444" s="207"/>
      <c r="J444" s="202"/>
      <c r="K444" s="202"/>
      <c r="L444" s="208"/>
      <c r="M444" s="209"/>
      <c r="N444" s="210"/>
      <c r="O444" s="210"/>
      <c r="P444" s="210"/>
      <c r="Q444" s="210"/>
      <c r="R444" s="210"/>
      <c r="S444" s="210"/>
      <c r="T444" s="211"/>
      <c r="AT444" s="212" t="s">
        <v>144</v>
      </c>
      <c r="AU444" s="212" t="s">
        <v>78</v>
      </c>
      <c r="AV444" s="13" t="s">
        <v>78</v>
      </c>
      <c r="AW444" s="13" t="s">
        <v>30</v>
      </c>
      <c r="AX444" s="13" t="s">
        <v>68</v>
      </c>
      <c r="AY444" s="212" t="s">
        <v>135</v>
      </c>
    </row>
    <row r="445" spans="1:65" s="14" customFormat="1" ht="11.25">
      <c r="B445" s="213"/>
      <c r="C445" s="214"/>
      <c r="D445" s="203" t="s">
        <v>144</v>
      </c>
      <c r="E445" s="215" t="s">
        <v>19</v>
      </c>
      <c r="F445" s="216" t="s">
        <v>147</v>
      </c>
      <c r="G445" s="214"/>
      <c r="H445" s="217">
        <v>38.26</v>
      </c>
      <c r="I445" s="218"/>
      <c r="J445" s="214"/>
      <c r="K445" s="214"/>
      <c r="L445" s="219"/>
      <c r="M445" s="220"/>
      <c r="N445" s="221"/>
      <c r="O445" s="221"/>
      <c r="P445" s="221"/>
      <c r="Q445" s="221"/>
      <c r="R445" s="221"/>
      <c r="S445" s="221"/>
      <c r="T445" s="222"/>
      <c r="AT445" s="223" t="s">
        <v>144</v>
      </c>
      <c r="AU445" s="223" t="s">
        <v>78</v>
      </c>
      <c r="AV445" s="14" t="s">
        <v>142</v>
      </c>
      <c r="AW445" s="14" t="s">
        <v>30</v>
      </c>
      <c r="AX445" s="14" t="s">
        <v>76</v>
      </c>
      <c r="AY445" s="223" t="s">
        <v>135</v>
      </c>
    </row>
    <row r="446" spans="1:65" s="2" customFormat="1" ht="36" customHeight="1">
      <c r="A446" s="35"/>
      <c r="B446" s="36"/>
      <c r="C446" s="188" t="s">
        <v>757</v>
      </c>
      <c r="D446" s="188" t="s">
        <v>137</v>
      </c>
      <c r="E446" s="189" t="s">
        <v>758</v>
      </c>
      <c r="F446" s="190" t="s">
        <v>759</v>
      </c>
      <c r="G446" s="191" t="s">
        <v>152</v>
      </c>
      <c r="H446" s="192">
        <v>1.1339999999999999</v>
      </c>
      <c r="I446" s="193"/>
      <c r="J446" s="194">
        <f>ROUND(I446*H446,2)</f>
        <v>0</v>
      </c>
      <c r="K446" s="190" t="s">
        <v>141</v>
      </c>
      <c r="L446" s="40"/>
      <c r="M446" s="195" t="s">
        <v>19</v>
      </c>
      <c r="N446" s="196" t="s">
        <v>39</v>
      </c>
      <c r="O446" s="65"/>
      <c r="P446" s="197">
        <f>O446*H446</f>
        <v>0</v>
      </c>
      <c r="Q446" s="197">
        <v>0</v>
      </c>
      <c r="R446" s="197">
        <f>Q446*H446</f>
        <v>0</v>
      </c>
      <c r="S446" s="197">
        <v>0</v>
      </c>
      <c r="T446" s="198">
        <f>S446*H446</f>
        <v>0</v>
      </c>
      <c r="U446" s="35"/>
      <c r="V446" s="35"/>
      <c r="W446" s="35"/>
      <c r="X446" s="35"/>
      <c r="Y446" s="35"/>
      <c r="Z446" s="35"/>
      <c r="AA446" s="35"/>
      <c r="AB446" s="35"/>
      <c r="AC446" s="35"/>
      <c r="AD446" s="35"/>
      <c r="AE446" s="35"/>
      <c r="AR446" s="199" t="s">
        <v>223</v>
      </c>
      <c r="AT446" s="199" t="s">
        <v>137</v>
      </c>
      <c r="AU446" s="199" t="s">
        <v>78</v>
      </c>
      <c r="AY446" s="18" t="s">
        <v>135</v>
      </c>
      <c r="BE446" s="200">
        <f>IF(N446="základní",J446,0)</f>
        <v>0</v>
      </c>
      <c r="BF446" s="200">
        <f>IF(N446="snížená",J446,0)</f>
        <v>0</v>
      </c>
      <c r="BG446" s="200">
        <f>IF(N446="zákl. přenesená",J446,0)</f>
        <v>0</v>
      </c>
      <c r="BH446" s="200">
        <f>IF(N446="sníž. přenesená",J446,0)</f>
        <v>0</v>
      </c>
      <c r="BI446" s="200">
        <f>IF(N446="nulová",J446,0)</f>
        <v>0</v>
      </c>
      <c r="BJ446" s="18" t="s">
        <v>76</v>
      </c>
      <c r="BK446" s="200">
        <f>ROUND(I446*H446,2)</f>
        <v>0</v>
      </c>
      <c r="BL446" s="18" t="s">
        <v>223</v>
      </c>
      <c r="BM446" s="199" t="s">
        <v>760</v>
      </c>
    </row>
    <row r="447" spans="1:65" s="12" customFormat="1" ht="22.9" customHeight="1">
      <c r="B447" s="172"/>
      <c r="C447" s="173"/>
      <c r="D447" s="174" t="s">
        <v>67</v>
      </c>
      <c r="E447" s="186" t="s">
        <v>761</v>
      </c>
      <c r="F447" s="186" t="s">
        <v>762</v>
      </c>
      <c r="G447" s="173"/>
      <c r="H447" s="173"/>
      <c r="I447" s="176"/>
      <c r="J447" s="187">
        <f>BK447</f>
        <v>0</v>
      </c>
      <c r="K447" s="173"/>
      <c r="L447" s="178"/>
      <c r="M447" s="179"/>
      <c r="N447" s="180"/>
      <c r="O447" s="180"/>
      <c r="P447" s="181">
        <f>SUM(P448:P452)</f>
        <v>0</v>
      </c>
      <c r="Q447" s="180"/>
      <c r="R447" s="181">
        <f>SUM(R448:R452)</f>
        <v>1.042173</v>
      </c>
      <c r="S447" s="180"/>
      <c r="T447" s="182">
        <f>SUM(T448:T452)</f>
        <v>0</v>
      </c>
      <c r="AR447" s="183" t="s">
        <v>78</v>
      </c>
      <c r="AT447" s="184" t="s">
        <v>67</v>
      </c>
      <c r="AU447" s="184" t="s">
        <v>76</v>
      </c>
      <c r="AY447" s="183" t="s">
        <v>135</v>
      </c>
      <c r="BK447" s="185">
        <f>SUM(BK448:BK452)</f>
        <v>0</v>
      </c>
    </row>
    <row r="448" spans="1:65" s="2" customFormat="1" ht="36" customHeight="1">
      <c r="A448" s="35"/>
      <c r="B448" s="36"/>
      <c r="C448" s="188" t="s">
        <v>763</v>
      </c>
      <c r="D448" s="188" t="s">
        <v>137</v>
      </c>
      <c r="E448" s="189" t="s">
        <v>764</v>
      </c>
      <c r="F448" s="190" t="s">
        <v>765</v>
      </c>
      <c r="G448" s="191" t="s">
        <v>162</v>
      </c>
      <c r="H448" s="192">
        <v>108.9</v>
      </c>
      <c r="I448" s="193"/>
      <c r="J448" s="194">
        <f>ROUND(I448*H448,2)</f>
        <v>0</v>
      </c>
      <c r="K448" s="190" t="s">
        <v>141</v>
      </c>
      <c r="L448" s="40"/>
      <c r="M448" s="195" t="s">
        <v>19</v>
      </c>
      <c r="N448" s="196" t="s">
        <v>39</v>
      </c>
      <c r="O448" s="65"/>
      <c r="P448" s="197">
        <f>O448*H448</f>
        <v>0</v>
      </c>
      <c r="Q448" s="197">
        <v>1.17E-3</v>
      </c>
      <c r="R448" s="197">
        <f>Q448*H448</f>
        <v>0.127413</v>
      </c>
      <c r="S448" s="197">
        <v>0</v>
      </c>
      <c r="T448" s="198">
        <f>S448*H448</f>
        <v>0</v>
      </c>
      <c r="U448" s="35"/>
      <c r="V448" s="35"/>
      <c r="W448" s="35"/>
      <c r="X448" s="35"/>
      <c r="Y448" s="35"/>
      <c r="Z448" s="35"/>
      <c r="AA448" s="35"/>
      <c r="AB448" s="35"/>
      <c r="AC448" s="35"/>
      <c r="AD448" s="35"/>
      <c r="AE448" s="35"/>
      <c r="AR448" s="199" t="s">
        <v>223</v>
      </c>
      <c r="AT448" s="199" t="s">
        <v>137</v>
      </c>
      <c r="AU448" s="199" t="s">
        <v>78</v>
      </c>
      <c r="AY448" s="18" t="s">
        <v>135</v>
      </c>
      <c r="BE448" s="200">
        <f>IF(N448="základní",J448,0)</f>
        <v>0</v>
      </c>
      <c r="BF448" s="200">
        <f>IF(N448="snížená",J448,0)</f>
        <v>0</v>
      </c>
      <c r="BG448" s="200">
        <f>IF(N448="zákl. přenesená",J448,0)</f>
        <v>0</v>
      </c>
      <c r="BH448" s="200">
        <f>IF(N448="sníž. přenesená",J448,0)</f>
        <v>0</v>
      </c>
      <c r="BI448" s="200">
        <f>IF(N448="nulová",J448,0)</f>
        <v>0</v>
      </c>
      <c r="BJ448" s="18" t="s">
        <v>76</v>
      </c>
      <c r="BK448" s="200">
        <f>ROUND(I448*H448,2)</f>
        <v>0</v>
      </c>
      <c r="BL448" s="18" t="s">
        <v>223</v>
      </c>
      <c r="BM448" s="199" t="s">
        <v>766</v>
      </c>
    </row>
    <row r="449" spans="1:65" s="13" customFormat="1" ht="11.25">
      <c r="B449" s="201"/>
      <c r="C449" s="202"/>
      <c r="D449" s="203" t="s">
        <v>144</v>
      </c>
      <c r="E449" s="204" t="s">
        <v>19</v>
      </c>
      <c r="F449" s="205" t="s">
        <v>767</v>
      </c>
      <c r="G449" s="202"/>
      <c r="H449" s="206">
        <v>108.9</v>
      </c>
      <c r="I449" s="207"/>
      <c r="J449" s="202"/>
      <c r="K449" s="202"/>
      <c r="L449" s="208"/>
      <c r="M449" s="209"/>
      <c r="N449" s="210"/>
      <c r="O449" s="210"/>
      <c r="P449" s="210"/>
      <c r="Q449" s="210"/>
      <c r="R449" s="210"/>
      <c r="S449" s="210"/>
      <c r="T449" s="211"/>
      <c r="AT449" s="212" t="s">
        <v>144</v>
      </c>
      <c r="AU449" s="212" t="s">
        <v>78</v>
      </c>
      <c r="AV449" s="13" t="s">
        <v>78</v>
      </c>
      <c r="AW449" s="13" t="s">
        <v>30</v>
      </c>
      <c r="AX449" s="13" t="s">
        <v>76</v>
      </c>
      <c r="AY449" s="212" t="s">
        <v>135</v>
      </c>
    </row>
    <row r="450" spans="1:65" s="2" customFormat="1" ht="24" customHeight="1">
      <c r="A450" s="35"/>
      <c r="B450" s="36"/>
      <c r="C450" s="224" t="s">
        <v>768</v>
      </c>
      <c r="D450" s="224" t="s">
        <v>155</v>
      </c>
      <c r="E450" s="225" t="s">
        <v>769</v>
      </c>
      <c r="F450" s="226" t="s">
        <v>770</v>
      </c>
      <c r="G450" s="227" t="s">
        <v>162</v>
      </c>
      <c r="H450" s="228">
        <v>114.345</v>
      </c>
      <c r="I450" s="229"/>
      <c r="J450" s="230">
        <f>ROUND(I450*H450,2)</f>
        <v>0</v>
      </c>
      <c r="K450" s="226" t="s">
        <v>141</v>
      </c>
      <c r="L450" s="231"/>
      <c r="M450" s="232" t="s">
        <v>19</v>
      </c>
      <c r="N450" s="233" t="s">
        <v>39</v>
      </c>
      <c r="O450" s="65"/>
      <c r="P450" s="197">
        <f>O450*H450</f>
        <v>0</v>
      </c>
      <c r="Q450" s="197">
        <v>8.0000000000000002E-3</v>
      </c>
      <c r="R450" s="197">
        <f>Q450*H450</f>
        <v>0.91476000000000002</v>
      </c>
      <c r="S450" s="197">
        <v>0</v>
      </c>
      <c r="T450" s="198">
        <f>S450*H450</f>
        <v>0</v>
      </c>
      <c r="U450" s="35"/>
      <c r="V450" s="35"/>
      <c r="W450" s="35"/>
      <c r="X450" s="35"/>
      <c r="Y450" s="35"/>
      <c r="Z450" s="35"/>
      <c r="AA450" s="35"/>
      <c r="AB450" s="35"/>
      <c r="AC450" s="35"/>
      <c r="AD450" s="35"/>
      <c r="AE450" s="35"/>
      <c r="AR450" s="199" t="s">
        <v>326</v>
      </c>
      <c r="AT450" s="199" t="s">
        <v>155</v>
      </c>
      <c r="AU450" s="199" t="s">
        <v>78</v>
      </c>
      <c r="AY450" s="18" t="s">
        <v>135</v>
      </c>
      <c r="BE450" s="200">
        <f>IF(N450="základní",J450,0)</f>
        <v>0</v>
      </c>
      <c r="BF450" s="200">
        <f>IF(N450="snížená",J450,0)</f>
        <v>0</v>
      </c>
      <c r="BG450" s="200">
        <f>IF(N450="zákl. přenesená",J450,0)</f>
        <v>0</v>
      </c>
      <c r="BH450" s="200">
        <f>IF(N450="sníž. přenesená",J450,0)</f>
        <v>0</v>
      </c>
      <c r="BI450" s="200">
        <f>IF(N450="nulová",J450,0)</f>
        <v>0</v>
      </c>
      <c r="BJ450" s="18" t="s">
        <v>76</v>
      </c>
      <c r="BK450" s="200">
        <f>ROUND(I450*H450,2)</f>
        <v>0</v>
      </c>
      <c r="BL450" s="18" t="s">
        <v>223</v>
      </c>
      <c r="BM450" s="199" t="s">
        <v>771</v>
      </c>
    </row>
    <row r="451" spans="1:65" s="13" customFormat="1" ht="11.25">
      <c r="B451" s="201"/>
      <c r="C451" s="202"/>
      <c r="D451" s="203" t="s">
        <v>144</v>
      </c>
      <c r="E451" s="202"/>
      <c r="F451" s="205" t="s">
        <v>772</v>
      </c>
      <c r="G451" s="202"/>
      <c r="H451" s="206">
        <v>114.345</v>
      </c>
      <c r="I451" s="207"/>
      <c r="J451" s="202"/>
      <c r="K451" s="202"/>
      <c r="L451" s="208"/>
      <c r="M451" s="209"/>
      <c r="N451" s="210"/>
      <c r="O451" s="210"/>
      <c r="P451" s="210"/>
      <c r="Q451" s="210"/>
      <c r="R451" s="210"/>
      <c r="S451" s="210"/>
      <c r="T451" s="211"/>
      <c r="AT451" s="212" t="s">
        <v>144</v>
      </c>
      <c r="AU451" s="212" t="s">
        <v>78</v>
      </c>
      <c r="AV451" s="13" t="s">
        <v>78</v>
      </c>
      <c r="AW451" s="13" t="s">
        <v>4</v>
      </c>
      <c r="AX451" s="13" t="s">
        <v>76</v>
      </c>
      <c r="AY451" s="212" t="s">
        <v>135</v>
      </c>
    </row>
    <row r="452" spans="1:65" s="2" customFormat="1" ht="60" customHeight="1">
      <c r="A452" s="35"/>
      <c r="B452" s="36"/>
      <c r="C452" s="188" t="s">
        <v>773</v>
      </c>
      <c r="D452" s="188" t="s">
        <v>137</v>
      </c>
      <c r="E452" s="189" t="s">
        <v>774</v>
      </c>
      <c r="F452" s="190" t="s">
        <v>775</v>
      </c>
      <c r="G452" s="191" t="s">
        <v>152</v>
      </c>
      <c r="H452" s="192">
        <v>1.042</v>
      </c>
      <c r="I452" s="193"/>
      <c r="J452" s="194">
        <f>ROUND(I452*H452,2)</f>
        <v>0</v>
      </c>
      <c r="K452" s="190" t="s">
        <v>141</v>
      </c>
      <c r="L452" s="40"/>
      <c r="M452" s="195" t="s">
        <v>19</v>
      </c>
      <c r="N452" s="196" t="s">
        <v>39</v>
      </c>
      <c r="O452" s="65"/>
      <c r="P452" s="197">
        <f>O452*H452</f>
        <v>0</v>
      </c>
      <c r="Q452" s="197">
        <v>0</v>
      </c>
      <c r="R452" s="197">
        <f>Q452*H452</f>
        <v>0</v>
      </c>
      <c r="S452" s="197">
        <v>0</v>
      </c>
      <c r="T452" s="198">
        <f>S452*H452</f>
        <v>0</v>
      </c>
      <c r="U452" s="35"/>
      <c r="V452" s="35"/>
      <c r="W452" s="35"/>
      <c r="X452" s="35"/>
      <c r="Y452" s="35"/>
      <c r="Z452" s="35"/>
      <c r="AA452" s="35"/>
      <c r="AB452" s="35"/>
      <c r="AC452" s="35"/>
      <c r="AD452" s="35"/>
      <c r="AE452" s="35"/>
      <c r="AR452" s="199" t="s">
        <v>223</v>
      </c>
      <c r="AT452" s="199" t="s">
        <v>137</v>
      </c>
      <c r="AU452" s="199" t="s">
        <v>78</v>
      </c>
      <c r="AY452" s="18" t="s">
        <v>135</v>
      </c>
      <c r="BE452" s="200">
        <f>IF(N452="základní",J452,0)</f>
        <v>0</v>
      </c>
      <c r="BF452" s="200">
        <f>IF(N452="snížená",J452,0)</f>
        <v>0</v>
      </c>
      <c r="BG452" s="200">
        <f>IF(N452="zákl. přenesená",J452,0)</f>
        <v>0</v>
      </c>
      <c r="BH452" s="200">
        <f>IF(N452="sníž. přenesená",J452,0)</f>
        <v>0</v>
      </c>
      <c r="BI452" s="200">
        <f>IF(N452="nulová",J452,0)</f>
        <v>0</v>
      </c>
      <c r="BJ452" s="18" t="s">
        <v>76</v>
      </c>
      <c r="BK452" s="200">
        <f>ROUND(I452*H452,2)</f>
        <v>0</v>
      </c>
      <c r="BL452" s="18" t="s">
        <v>223</v>
      </c>
      <c r="BM452" s="199" t="s">
        <v>776</v>
      </c>
    </row>
    <row r="453" spans="1:65" s="12" customFormat="1" ht="22.9" customHeight="1">
      <c r="B453" s="172"/>
      <c r="C453" s="173"/>
      <c r="D453" s="174" t="s">
        <v>67</v>
      </c>
      <c r="E453" s="186" t="s">
        <v>777</v>
      </c>
      <c r="F453" s="186" t="s">
        <v>778</v>
      </c>
      <c r="G453" s="173"/>
      <c r="H453" s="173"/>
      <c r="I453" s="176"/>
      <c r="J453" s="187">
        <f>BK453</f>
        <v>0</v>
      </c>
      <c r="K453" s="173"/>
      <c r="L453" s="178"/>
      <c r="M453" s="179"/>
      <c r="N453" s="180"/>
      <c r="O453" s="180"/>
      <c r="P453" s="181">
        <f>SUM(P454:P468)</f>
        <v>0</v>
      </c>
      <c r="Q453" s="180"/>
      <c r="R453" s="181">
        <f>SUM(R454:R468)</f>
        <v>0.4832996</v>
      </c>
      <c r="S453" s="180"/>
      <c r="T453" s="182">
        <f>SUM(T454:T468)</f>
        <v>0.18595200000000001</v>
      </c>
      <c r="AR453" s="183" t="s">
        <v>78</v>
      </c>
      <c r="AT453" s="184" t="s">
        <v>67</v>
      </c>
      <c r="AU453" s="184" t="s">
        <v>76</v>
      </c>
      <c r="AY453" s="183" t="s">
        <v>135</v>
      </c>
      <c r="BK453" s="185">
        <f>SUM(BK454:BK468)</f>
        <v>0</v>
      </c>
    </row>
    <row r="454" spans="1:65" s="2" customFormat="1" ht="24" customHeight="1">
      <c r="A454" s="35"/>
      <c r="B454" s="36"/>
      <c r="C454" s="188" t="s">
        <v>779</v>
      </c>
      <c r="D454" s="188" t="s">
        <v>137</v>
      </c>
      <c r="E454" s="189" t="s">
        <v>780</v>
      </c>
      <c r="F454" s="190" t="s">
        <v>781</v>
      </c>
      <c r="G454" s="191" t="s">
        <v>183</v>
      </c>
      <c r="H454" s="192">
        <v>73.400000000000006</v>
      </c>
      <c r="I454" s="193"/>
      <c r="J454" s="194">
        <f>ROUND(I454*H454,2)</f>
        <v>0</v>
      </c>
      <c r="K454" s="190" t="s">
        <v>141</v>
      </c>
      <c r="L454" s="40"/>
      <c r="M454" s="195" t="s">
        <v>19</v>
      </c>
      <c r="N454" s="196" t="s">
        <v>39</v>
      </c>
      <c r="O454" s="65"/>
      <c r="P454" s="197">
        <f>O454*H454</f>
        <v>0</v>
      </c>
      <c r="Q454" s="197">
        <v>0</v>
      </c>
      <c r="R454" s="197">
        <f>Q454*H454</f>
        <v>0</v>
      </c>
      <c r="S454" s="197">
        <v>1.91E-3</v>
      </c>
      <c r="T454" s="198">
        <f>S454*H454</f>
        <v>0.14019400000000001</v>
      </c>
      <c r="U454" s="35"/>
      <c r="V454" s="35"/>
      <c r="W454" s="35"/>
      <c r="X454" s="35"/>
      <c r="Y454" s="35"/>
      <c r="Z454" s="35"/>
      <c r="AA454" s="35"/>
      <c r="AB454" s="35"/>
      <c r="AC454" s="35"/>
      <c r="AD454" s="35"/>
      <c r="AE454" s="35"/>
      <c r="AR454" s="199" t="s">
        <v>223</v>
      </c>
      <c r="AT454" s="199" t="s">
        <v>137</v>
      </c>
      <c r="AU454" s="199" t="s">
        <v>78</v>
      </c>
      <c r="AY454" s="18" t="s">
        <v>135</v>
      </c>
      <c r="BE454" s="200">
        <f>IF(N454="základní",J454,0)</f>
        <v>0</v>
      </c>
      <c r="BF454" s="200">
        <f>IF(N454="snížená",J454,0)</f>
        <v>0</v>
      </c>
      <c r="BG454" s="200">
        <f>IF(N454="zákl. přenesená",J454,0)</f>
        <v>0</v>
      </c>
      <c r="BH454" s="200">
        <f>IF(N454="sníž. přenesená",J454,0)</f>
        <v>0</v>
      </c>
      <c r="BI454" s="200">
        <f>IF(N454="nulová",J454,0)</f>
        <v>0</v>
      </c>
      <c r="BJ454" s="18" t="s">
        <v>76</v>
      </c>
      <c r="BK454" s="200">
        <f>ROUND(I454*H454,2)</f>
        <v>0</v>
      </c>
      <c r="BL454" s="18" t="s">
        <v>223</v>
      </c>
      <c r="BM454" s="199" t="s">
        <v>782</v>
      </c>
    </row>
    <row r="455" spans="1:65" s="13" customFormat="1" ht="11.25">
      <c r="B455" s="201"/>
      <c r="C455" s="202"/>
      <c r="D455" s="203" t="s">
        <v>144</v>
      </c>
      <c r="E455" s="204" t="s">
        <v>19</v>
      </c>
      <c r="F455" s="205" t="s">
        <v>783</v>
      </c>
      <c r="G455" s="202"/>
      <c r="H455" s="206">
        <v>73.400000000000006</v>
      </c>
      <c r="I455" s="207"/>
      <c r="J455" s="202"/>
      <c r="K455" s="202"/>
      <c r="L455" s="208"/>
      <c r="M455" s="209"/>
      <c r="N455" s="210"/>
      <c r="O455" s="210"/>
      <c r="P455" s="210"/>
      <c r="Q455" s="210"/>
      <c r="R455" s="210"/>
      <c r="S455" s="210"/>
      <c r="T455" s="211"/>
      <c r="AT455" s="212" t="s">
        <v>144</v>
      </c>
      <c r="AU455" s="212" t="s">
        <v>78</v>
      </c>
      <c r="AV455" s="13" t="s">
        <v>78</v>
      </c>
      <c r="AW455" s="13" t="s">
        <v>30</v>
      </c>
      <c r="AX455" s="13" t="s">
        <v>76</v>
      </c>
      <c r="AY455" s="212" t="s">
        <v>135</v>
      </c>
    </row>
    <row r="456" spans="1:65" s="2" customFormat="1" ht="24" customHeight="1">
      <c r="A456" s="35"/>
      <c r="B456" s="36"/>
      <c r="C456" s="188" t="s">
        <v>784</v>
      </c>
      <c r="D456" s="188" t="s">
        <v>137</v>
      </c>
      <c r="E456" s="189" t="s">
        <v>785</v>
      </c>
      <c r="F456" s="190" t="s">
        <v>786</v>
      </c>
      <c r="G456" s="191" t="s">
        <v>183</v>
      </c>
      <c r="H456" s="192">
        <v>27.4</v>
      </c>
      <c r="I456" s="193"/>
      <c r="J456" s="194">
        <f>ROUND(I456*H456,2)</f>
        <v>0</v>
      </c>
      <c r="K456" s="190" t="s">
        <v>141</v>
      </c>
      <c r="L456" s="40"/>
      <c r="M456" s="195" t="s">
        <v>19</v>
      </c>
      <c r="N456" s="196" t="s">
        <v>39</v>
      </c>
      <c r="O456" s="65"/>
      <c r="P456" s="197">
        <f>O456*H456</f>
        <v>0</v>
      </c>
      <c r="Q456" s="197">
        <v>0</v>
      </c>
      <c r="R456" s="197">
        <f>Q456*H456</f>
        <v>0</v>
      </c>
      <c r="S456" s="197">
        <v>1.67E-3</v>
      </c>
      <c r="T456" s="198">
        <f>S456*H456</f>
        <v>4.5758E-2</v>
      </c>
      <c r="U456" s="35"/>
      <c r="V456" s="35"/>
      <c r="W456" s="35"/>
      <c r="X456" s="35"/>
      <c r="Y456" s="35"/>
      <c r="Z456" s="35"/>
      <c r="AA456" s="35"/>
      <c r="AB456" s="35"/>
      <c r="AC456" s="35"/>
      <c r="AD456" s="35"/>
      <c r="AE456" s="35"/>
      <c r="AR456" s="199" t="s">
        <v>223</v>
      </c>
      <c r="AT456" s="199" t="s">
        <v>137</v>
      </c>
      <c r="AU456" s="199" t="s">
        <v>78</v>
      </c>
      <c r="AY456" s="18" t="s">
        <v>135</v>
      </c>
      <c r="BE456" s="200">
        <f>IF(N456="základní",J456,0)</f>
        <v>0</v>
      </c>
      <c r="BF456" s="200">
        <f>IF(N456="snížená",J456,0)</f>
        <v>0</v>
      </c>
      <c r="BG456" s="200">
        <f>IF(N456="zákl. přenesená",J456,0)</f>
        <v>0</v>
      </c>
      <c r="BH456" s="200">
        <f>IF(N456="sníž. přenesená",J456,0)</f>
        <v>0</v>
      </c>
      <c r="BI456" s="200">
        <f>IF(N456="nulová",J456,0)</f>
        <v>0</v>
      </c>
      <c r="BJ456" s="18" t="s">
        <v>76</v>
      </c>
      <c r="BK456" s="200">
        <f>ROUND(I456*H456,2)</f>
        <v>0</v>
      </c>
      <c r="BL456" s="18" t="s">
        <v>223</v>
      </c>
      <c r="BM456" s="199" t="s">
        <v>787</v>
      </c>
    </row>
    <row r="457" spans="1:65" s="13" customFormat="1" ht="11.25">
      <c r="B457" s="201"/>
      <c r="C457" s="202"/>
      <c r="D457" s="203" t="s">
        <v>144</v>
      </c>
      <c r="E457" s="204" t="s">
        <v>19</v>
      </c>
      <c r="F457" s="205" t="s">
        <v>788</v>
      </c>
      <c r="G457" s="202"/>
      <c r="H457" s="206">
        <v>27.4</v>
      </c>
      <c r="I457" s="207"/>
      <c r="J457" s="202"/>
      <c r="K457" s="202"/>
      <c r="L457" s="208"/>
      <c r="M457" s="209"/>
      <c r="N457" s="210"/>
      <c r="O457" s="210"/>
      <c r="P457" s="210"/>
      <c r="Q457" s="210"/>
      <c r="R457" s="210"/>
      <c r="S457" s="210"/>
      <c r="T457" s="211"/>
      <c r="AT457" s="212" t="s">
        <v>144</v>
      </c>
      <c r="AU457" s="212" t="s">
        <v>78</v>
      </c>
      <c r="AV457" s="13" t="s">
        <v>78</v>
      </c>
      <c r="AW457" s="13" t="s">
        <v>30</v>
      </c>
      <c r="AX457" s="13" t="s">
        <v>76</v>
      </c>
      <c r="AY457" s="212" t="s">
        <v>135</v>
      </c>
    </row>
    <row r="458" spans="1:65" s="2" customFormat="1" ht="48" customHeight="1">
      <c r="A458" s="35"/>
      <c r="B458" s="36"/>
      <c r="C458" s="188" t="s">
        <v>789</v>
      </c>
      <c r="D458" s="188" t="s">
        <v>137</v>
      </c>
      <c r="E458" s="189" t="s">
        <v>790</v>
      </c>
      <c r="F458" s="190" t="s">
        <v>791</v>
      </c>
      <c r="G458" s="191" t="s">
        <v>162</v>
      </c>
      <c r="H458" s="192">
        <v>29.2</v>
      </c>
      <c r="I458" s="193"/>
      <c r="J458" s="194">
        <f>ROUND(I458*H458,2)</f>
        <v>0</v>
      </c>
      <c r="K458" s="190" t="s">
        <v>141</v>
      </c>
      <c r="L458" s="40"/>
      <c r="M458" s="195" t="s">
        <v>19</v>
      </c>
      <c r="N458" s="196" t="s">
        <v>39</v>
      </c>
      <c r="O458" s="65"/>
      <c r="P458" s="197">
        <f>O458*H458</f>
        <v>0</v>
      </c>
      <c r="Q458" s="197">
        <v>7.2329999999999998E-3</v>
      </c>
      <c r="R458" s="197">
        <f>Q458*H458</f>
        <v>0.21120359999999999</v>
      </c>
      <c r="S458" s="197">
        <v>0</v>
      </c>
      <c r="T458" s="198">
        <f>S458*H458</f>
        <v>0</v>
      </c>
      <c r="U458" s="35"/>
      <c r="V458" s="35"/>
      <c r="W458" s="35"/>
      <c r="X458" s="35"/>
      <c r="Y458" s="35"/>
      <c r="Z458" s="35"/>
      <c r="AA458" s="35"/>
      <c r="AB458" s="35"/>
      <c r="AC458" s="35"/>
      <c r="AD458" s="35"/>
      <c r="AE458" s="35"/>
      <c r="AR458" s="199" t="s">
        <v>223</v>
      </c>
      <c r="AT458" s="199" t="s">
        <v>137</v>
      </c>
      <c r="AU458" s="199" t="s">
        <v>78</v>
      </c>
      <c r="AY458" s="18" t="s">
        <v>135</v>
      </c>
      <c r="BE458" s="200">
        <f>IF(N458="základní",J458,0)</f>
        <v>0</v>
      </c>
      <c r="BF458" s="200">
        <f>IF(N458="snížená",J458,0)</f>
        <v>0</v>
      </c>
      <c r="BG458" s="200">
        <f>IF(N458="zákl. přenesená",J458,0)</f>
        <v>0</v>
      </c>
      <c r="BH458" s="200">
        <f>IF(N458="sníž. přenesená",J458,0)</f>
        <v>0</v>
      </c>
      <c r="BI458" s="200">
        <f>IF(N458="nulová",J458,0)</f>
        <v>0</v>
      </c>
      <c r="BJ458" s="18" t="s">
        <v>76</v>
      </c>
      <c r="BK458" s="200">
        <f>ROUND(I458*H458,2)</f>
        <v>0</v>
      </c>
      <c r="BL458" s="18" t="s">
        <v>223</v>
      </c>
      <c r="BM458" s="199" t="s">
        <v>792</v>
      </c>
    </row>
    <row r="459" spans="1:65" s="13" customFormat="1" ht="11.25">
      <c r="B459" s="201"/>
      <c r="C459" s="202"/>
      <c r="D459" s="203" t="s">
        <v>144</v>
      </c>
      <c r="E459" s="204" t="s">
        <v>19</v>
      </c>
      <c r="F459" s="205" t="s">
        <v>793</v>
      </c>
      <c r="G459" s="202"/>
      <c r="H459" s="206">
        <v>29.2</v>
      </c>
      <c r="I459" s="207"/>
      <c r="J459" s="202"/>
      <c r="K459" s="202"/>
      <c r="L459" s="208"/>
      <c r="M459" s="209"/>
      <c r="N459" s="210"/>
      <c r="O459" s="210"/>
      <c r="P459" s="210"/>
      <c r="Q459" s="210"/>
      <c r="R459" s="210"/>
      <c r="S459" s="210"/>
      <c r="T459" s="211"/>
      <c r="AT459" s="212" t="s">
        <v>144</v>
      </c>
      <c r="AU459" s="212" t="s">
        <v>78</v>
      </c>
      <c r="AV459" s="13" t="s">
        <v>78</v>
      </c>
      <c r="AW459" s="13" t="s">
        <v>30</v>
      </c>
      <c r="AX459" s="13" t="s">
        <v>76</v>
      </c>
      <c r="AY459" s="212" t="s">
        <v>135</v>
      </c>
    </row>
    <row r="460" spans="1:65" s="2" customFormat="1" ht="24" customHeight="1">
      <c r="A460" s="35"/>
      <c r="B460" s="36"/>
      <c r="C460" s="188" t="s">
        <v>794</v>
      </c>
      <c r="D460" s="188" t="s">
        <v>137</v>
      </c>
      <c r="E460" s="189" t="s">
        <v>795</v>
      </c>
      <c r="F460" s="190" t="s">
        <v>796</v>
      </c>
      <c r="G460" s="191" t="s">
        <v>183</v>
      </c>
      <c r="H460" s="192">
        <v>73.400000000000006</v>
      </c>
      <c r="I460" s="193"/>
      <c r="J460" s="194">
        <f>ROUND(I460*H460,2)</f>
        <v>0</v>
      </c>
      <c r="K460" s="190" t="s">
        <v>141</v>
      </c>
      <c r="L460" s="40"/>
      <c r="M460" s="195" t="s">
        <v>19</v>
      </c>
      <c r="N460" s="196" t="s">
        <v>39</v>
      </c>
      <c r="O460" s="65"/>
      <c r="P460" s="197">
        <f>O460*H460</f>
        <v>0</v>
      </c>
      <c r="Q460" s="197">
        <v>0</v>
      </c>
      <c r="R460" s="197">
        <f>Q460*H460</f>
        <v>0</v>
      </c>
      <c r="S460" s="197">
        <v>0</v>
      </c>
      <c r="T460" s="198">
        <f>S460*H460</f>
        <v>0</v>
      </c>
      <c r="U460" s="35"/>
      <c r="V460" s="35"/>
      <c r="W460" s="35"/>
      <c r="X460" s="35"/>
      <c r="Y460" s="35"/>
      <c r="Z460" s="35"/>
      <c r="AA460" s="35"/>
      <c r="AB460" s="35"/>
      <c r="AC460" s="35"/>
      <c r="AD460" s="35"/>
      <c r="AE460" s="35"/>
      <c r="AR460" s="199" t="s">
        <v>223</v>
      </c>
      <c r="AT460" s="199" t="s">
        <v>137</v>
      </c>
      <c r="AU460" s="199" t="s">
        <v>78</v>
      </c>
      <c r="AY460" s="18" t="s">
        <v>135</v>
      </c>
      <c r="BE460" s="200">
        <f>IF(N460="základní",J460,0)</f>
        <v>0</v>
      </c>
      <c r="BF460" s="200">
        <f>IF(N460="snížená",J460,0)</f>
        <v>0</v>
      </c>
      <c r="BG460" s="200">
        <f>IF(N460="zákl. přenesená",J460,0)</f>
        <v>0</v>
      </c>
      <c r="BH460" s="200">
        <f>IF(N460="sníž. přenesená",J460,0)</f>
        <v>0</v>
      </c>
      <c r="BI460" s="200">
        <f>IF(N460="nulová",J460,0)</f>
        <v>0</v>
      </c>
      <c r="BJ460" s="18" t="s">
        <v>76</v>
      </c>
      <c r="BK460" s="200">
        <f>ROUND(I460*H460,2)</f>
        <v>0</v>
      </c>
      <c r="BL460" s="18" t="s">
        <v>223</v>
      </c>
      <c r="BM460" s="199" t="s">
        <v>797</v>
      </c>
    </row>
    <row r="461" spans="1:65" s="13" customFormat="1" ht="11.25">
      <c r="B461" s="201"/>
      <c r="C461" s="202"/>
      <c r="D461" s="203" t="s">
        <v>144</v>
      </c>
      <c r="E461" s="204" t="s">
        <v>19</v>
      </c>
      <c r="F461" s="205" t="s">
        <v>783</v>
      </c>
      <c r="G461" s="202"/>
      <c r="H461" s="206">
        <v>73.400000000000006</v>
      </c>
      <c r="I461" s="207"/>
      <c r="J461" s="202"/>
      <c r="K461" s="202"/>
      <c r="L461" s="208"/>
      <c r="M461" s="209"/>
      <c r="N461" s="210"/>
      <c r="O461" s="210"/>
      <c r="P461" s="210"/>
      <c r="Q461" s="210"/>
      <c r="R461" s="210"/>
      <c r="S461" s="210"/>
      <c r="T461" s="211"/>
      <c r="AT461" s="212" t="s">
        <v>144</v>
      </c>
      <c r="AU461" s="212" t="s">
        <v>78</v>
      </c>
      <c r="AV461" s="13" t="s">
        <v>78</v>
      </c>
      <c r="AW461" s="13" t="s">
        <v>30</v>
      </c>
      <c r="AX461" s="13" t="s">
        <v>76</v>
      </c>
      <c r="AY461" s="212" t="s">
        <v>135</v>
      </c>
    </row>
    <row r="462" spans="1:65" s="2" customFormat="1" ht="16.5" customHeight="1">
      <c r="A462" s="35"/>
      <c r="B462" s="36"/>
      <c r="C462" s="224" t="s">
        <v>798</v>
      </c>
      <c r="D462" s="224" t="s">
        <v>155</v>
      </c>
      <c r="E462" s="225" t="s">
        <v>799</v>
      </c>
      <c r="F462" s="226" t="s">
        <v>800</v>
      </c>
      <c r="G462" s="227" t="s">
        <v>152</v>
      </c>
      <c r="H462" s="228">
        <v>0.21099999999999999</v>
      </c>
      <c r="I462" s="229"/>
      <c r="J462" s="230">
        <f>ROUND(I462*H462,2)</f>
        <v>0</v>
      </c>
      <c r="K462" s="226" t="s">
        <v>141</v>
      </c>
      <c r="L462" s="231"/>
      <c r="M462" s="232" t="s">
        <v>19</v>
      </c>
      <c r="N462" s="233" t="s">
        <v>39</v>
      </c>
      <c r="O462" s="65"/>
      <c r="P462" s="197">
        <f>O462*H462</f>
        <v>0</v>
      </c>
      <c r="Q462" s="197">
        <v>1</v>
      </c>
      <c r="R462" s="197">
        <f>Q462*H462</f>
        <v>0.21099999999999999</v>
      </c>
      <c r="S462" s="197">
        <v>0</v>
      </c>
      <c r="T462" s="198">
        <f>S462*H462</f>
        <v>0</v>
      </c>
      <c r="U462" s="35"/>
      <c r="V462" s="35"/>
      <c r="W462" s="35"/>
      <c r="X462" s="35"/>
      <c r="Y462" s="35"/>
      <c r="Z462" s="35"/>
      <c r="AA462" s="35"/>
      <c r="AB462" s="35"/>
      <c r="AC462" s="35"/>
      <c r="AD462" s="35"/>
      <c r="AE462" s="35"/>
      <c r="AR462" s="199" t="s">
        <v>326</v>
      </c>
      <c r="AT462" s="199" t="s">
        <v>155</v>
      </c>
      <c r="AU462" s="199" t="s">
        <v>78</v>
      </c>
      <c r="AY462" s="18" t="s">
        <v>135</v>
      </c>
      <c r="BE462" s="200">
        <f>IF(N462="základní",J462,0)</f>
        <v>0</v>
      </c>
      <c r="BF462" s="200">
        <f>IF(N462="snížená",J462,0)</f>
        <v>0</v>
      </c>
      <c r="BG462" s="200">
        <f>IF(N462="zákl. přenesená",J462,0)</f>
        <v>0</v>
      </c>
      <c r="BH462" s="200">
        <f>IF(N462="sníž. přenesená",J462,0)</f>
        <v>0</v>
      </c>
      <c r="BI462" s="200">
        <f>IF(N462="nulová",J462,0)</f>
        <v>0</v>
      </c>
      <c r="BJ462" s="18" t="s">
        <v>76</v>
      </c>
      <c r="BK462" s="200">
        <f>ROUND(I462*H462,2)</f>
        <v>0</v>
      </c>
      <c r="BL462" s="18" t="s">
        <v>223</v>
      </c>
      <c r="BM462" s="199" t="s">
        <v>801</v>
      </c>
    </row>
    <row r="463" spans="1:65" s="13" customFormat="1" ht="11.25">
      <c r="B463" s="201"/>
      <c r="C463" s="202"/>
      <c r="D463" s="203" t="s">
        <v>144</v>
      </c>
      <c r="E463" s="204" t="s">
        <v>19</v>
      </c>
      <c r="F463" s="205" t="s">
        <v>802</v>
      </c>
      <c r="G463" s="202"/>
      <c r="H463" s="206">
        <v>0.21099999999999999</v>
      </c>
      <c r="I463" s="207"/>
      <c r="J463" s="202"/>
      <c r="K463" s="202"/>
      <c r="L463" s="208"/>
      <c r="M463" s="209"/>
      <c r="N463" s="210"/>
      <c r="O463" s="210"/>
      <c r="P463" s="210"/>
      <c r="Q463" s="210"/>
      <c r="R463" s="210"/>
      <c r="S463" s="210"/>
      <c r="T463" s="211"/>
      <c r="AT463" s="212" t="s">
        <v>144</v>
      </c>
      <c r="AU463" s="212" t="s">
        <v>78</v>
      </c>
      <c r="AV463" s="13" t="s">
        <v>78</v>
      </c>
      <c r="AW463" s="13" t="s">
        <v>30</v>
      </c>
      <c r="AX463" s="13" t="s">
        <v>76</v>
      </c>
      <c r="AY463" s="212" t="s">
        <v>135</v>
      </c>
    </row>
    <row r="464" spans="1:65" s="2" customFormat="1" ht="24" customHeight="1">
      <c r="A464" s="35"/>
      <c r="B464" s="36"/>
      <c r="C464" s="188" t="s">
        <v>803</v>
      </c>
      <c r="D464" s="188" t="s">
        <v>137</v>
      </c>
      <c r="E464" s="189" t="s">
        <v>804</v>
      </c>
      <c r="F464" s="190" t="s">
        <v>805</v>
      </c>
      <c r="G464" s="191" t="s">
        <v>183</v>
      </c>
      <c r="H464" s="192">
        <v>27.4</v>
      </c>
      <c r="I464" s="193"/>
      <c r="J464" s="194">
        <f>ROUND(I464*H464,2)</f>
        <v>0</v>
      </c>
      <c r="K464" s="190" t="s">
        <v>141</v>
      </c>
      <c r="L464" s="40"/>
      <c r="M464" s="195" t="s">
        <v>19</v>
      </c>
      <c r="N464" s="196" t="s">
        <v>39</v>
      </c>
      <c r="O464" s="65"/>
      <c r="P464" s="197">
        <f>O464*H464</f>
        <v>0</v>
      </c>
      <c r="Q464" s="197">
        <v>4.0000000000000003E-5</v>
      </c>
      <c r="R464" s="197">
        <f>Q464*H464</f>
        <v>1.096E-3</v>
      </c>
      <c r="S464" s="197">
        <v>0</v>
      </c>
      <c r="T464" s="198">
        <f>S464*H464</f>
        <v>0</v>
      </c>
      <c r="U464" s="35"/>
      <c r="V464" s="35"/>
      <c r="W464" s="35"/>
      <c r="X464" s="35"/>
      <c r="Y464" s="35"/>
      <c r="Z464" s="35"/>
      <c r="AA464" s="35"/>
      <c r="AB464" s="35"/>
      <c r="AC464" s="35"/>
      <c r="AD464" s="35"/>
      <c r="AE464" s="35"/>
      <c r="AR464" s="199" t="s">
        <v>223</v>
      </c>
      <c r="AT464" s="199" t="s">
        <v>137</v>
      </c>
      <c r="AU464" s="199" t="s">
        <v>78</v>
      </c>
      <c r="AY464" s="18" t="s">
        <v>135</v>
      </c>
      <c r="BE464" s="200">
        <f>IF(N464="základní",J464,0)</f>
        <v>0</v>
      </c>
      <c r="BF464" s="200">
        <f>IF(N464="snížená",J464,0)</f>
        <v>0</v>
      </c>
      <c r="BG464" s="200">
        <f>IF(N464="zákl. přenesená",J464,0)</f>
        <v>0</v>
      </c>
      <c r="BH464" s="200">
        <f>IF(N464="sníž. přenesená",J464,0)</f>
        <v>0</v>
      </c>
      <c r="BI464" s="200">
        <f>IF(N464="nulová",J464,0)</f>
        <v>0</v>
      </c>
      <c r="BJ464" s="18" t="s">
        <v>76</v>
      </c>
      <c r="BK464" s="200">
        <f>ROUND(I464*H464,2)</f>
        <v>0</v>
      </c>
      <c r="BL464" s="18" t="s">
        <v>223</v>
      </c>
      <c r="BM464" s="199" t="s">
        <v>806</v>
      </c>
    </row>
    <row r="465" spans="1:65" s="13" customFormat="1" ht="11.25">
      <c r="B465" s="201"/>
      <c r="C465" s="202"/>
      <c r="D465" s="203" t="s">
        <v>144</v>
      </c>
      <c r="E465" s="204" t="s">
        <v>19</v>
      </c>
      <c r="F465" s="205" t="s">
        <v>788</v>
      </c>
      <c r="G465" s="202"/>
      <c r="H465" s="206">
        <v>27.4</v>
      </c>
      <c r="I465" s="207"/>
      <c r="J465" s="202"/>
      <c r="K465" s="202"/>
      <c r="L465" s="208"/>
      <c r="M465" s="209"/>
      <c r="N465" s="210"/>
      <c r="O465" s="210"/>
      <c r="P465" s="210"/>
      <c r="Q465" s="210"/>
      <c r="R465" s="210"/>
      <c r="S465" s="210"/>
      <c r="T465" s="211"/>
      <c r="AT465" s="212" t="s">
        <v>144</v>
      </c>
      <c r="AU465" s="212" t="s">
        <v>78</v>
      </c>
      <c r="AV465" s="13" t="s">
        <v>78</v>
      </c>
      <c r="AW465" s="13" t="s">
        <v>30</v>
      </c>
      <c r="AX465" s="13" t="s">
        <v>76</v>
      </c>
      <c r="AY465" s="212" t="s">
        <v>135</v>
      </c>
    </row>
    <row r="466" spans="1:65" s="2" customFormat="1" ht="16.5" customHeight="1">
      <c r="A466" s="35"/>
      <c r="B466" s="36"/>
      <c r="C466" s="224" t="s">
        <v>807</v>
      </c>
      <c r="D466" s="224" t="s">
        <v>155</v>
      </c>
      <c r="E466" s="225" t="s">
        <v>808</v>
      </c>
      <c r="F466" s="226" t="s">
        <v>809</v>
      </c>
      <c r="G466" s="227" t="s">
        <v>152</v>
      </c>
      <c r="H466" s="228">
        <v>0.06</v>
      </c>
      <c r="I466" s="229"/>
      <c r="J466" s="230">
        <f>ROUND(I466*H466,2)</f>
        <v>0</v>
      </c>
      <c r="K466" s="226" t="s">
        <v>141</v>
      </c>
      <c r="L466" s="231"/>
      <c r="M466" s="232" t="s">
        <v>19</v>
      </c>
      <c r="N466" s="233" t="s">
        <v>39</v>
      </c>
      <c r="O466" s="65"/>
      <c r="P466" s="197">
        <f>O466*H466</f>
        <v>0</v>
      </c>
      <c r="Q466" s="197">
        <v>1</v>
      </c>
      <c r="R466" s="197">
        <f>Q466*H466</f>
        <v>0.06</v>
      </c>
      <c r="S466" s="197">
        <v>0</v>
      </c>
      <c r="T466" s="198">
        <f>S466*H466</f>
        <v>0</v>
      </c>
      <c r="U466" s="35"/>
      <c r="V466" s="35"/>
      <c r="W466" s="35"/>
      <c r="X466" s="35"/>
      <c r="Y466" s="35"/>
      <c r="Z466" s="35"/>
      <c r="AA466" s="35"/>
      <c r="AB466" s="35"/>
      <c r="AC466" s="35"/>
      <c r="AD466" s="35"/>
      <c r="AE466" s="35"/>
      <c r="AR466" s="199" t="s">
        <v>326</v>
      </c>
      <c r="AT466" s="199" t="s">
        <v>155</v>
      </c>
      <c r="AU466" s="199" t="s">
        <v>78</v>
      </c>
      <c r="AY466" s="18" t="s">
        <v>135</v>
      </c>
      <c r="BE466" s="200">
        <f>IF(N466="základní",J466,0)</f>
        <v>0</v>
      </c>
      <c r="BF466" s="200">
        <f>IF(N466="snížená",J466,0)</f>
        <v>0</v>
      </c>
      <c r="BG466" s="200">
        <f>IF(N466="zákl. přenesená",J466,0)</f>
        <v>0</v>
      </c>
      <c r="BH466" s="200">
        <f>IF(N466="sníž. přenesená",J466,0)</f>
        <v>0</v>
      </c>
      <c r="BI466" s="200">
        <f>IF(N466="nulová",J466,0)</f>
        <v>0</v>
      </c>
      <c r="BJ466" s="18" t="s">
        <v>76</v>
      </c>
      <c r="BK466" s="200">
        <f>ROUND(I466*H466,2)</f>
        <v>0</v>
      </c>
      <c r="BL466" s="18" t="s">
        <v>223</v>
      </c>
      <c r="BM466" s="199" t="s">
        <v>810</v>
      </c>
    </row>
    <row r="467" spans="1:65" s="13" customFormat="1" ht="11.25">
      <c r="B467" s="201"/>
      <c r="C467" s="202"/>
      <c r="D467" s="203" t="s">
        <v>144</v>
      </c>
      <c r="E467" s="204" t="s">
        <v>19</v>
      </c>
      <c r="F467" s="205" t="s">
        <v>811</v>
      </c>
      <c r="G467" s="202"/>
      <c r="H467" s="206">
        <v>0.06</v>
      </c>
      <c r="I467" s="207"/>
      <c r="J467" s="202"/>
      <c r="K467" s="202"/>
      <c r="L467" s="208"/>
      <c r="M467" s="209"/>
      <c r="N467" s="210"/>
      <c r="O467" s="210"/>
      <c r="P467" s="210"/>
      <c r="Q467" s="210"/>
      <c r="R467" s="210"/>
      <c r="S467" s="210"/>
      <c r="T467" s="211"/>
      <c r="AT467" s="212" t="s">
        <v>144</v>
      </c>
      <c r="AU467" s="212" t="s">
        <v>78</v>
      </c>
      <c r="AV467" s="13" t="s">
        <v>78</v>
      </c>
      <c r="AW467" s="13" t="s">
        <v>30</v>
      </c>
      <c r="AX467" s="13" t="s">
        <v>76</v>
      </c>
      <c r="AY467" s="212" t="s">
        <v>135</v>
      </c>
    </row>
    <row r="468" spans="1:65" s="2" customFormat="1" ht="36" customHeight="1">
      <c r="A468" s="35"/>
      <c r="B468" s="36"/>
      <c r="C468" s="188" t="s">
        <v>812</v>
      </c>
      <c r="D468" s="188" t="s">
        <v>137</v>
      </c>
      <c r="E468" s="189" t="s">
        <v>813</v>
      </c>
      <c r="F468" s="190" t="s">
        <v>814</v>
      </c>
      <c r="G468" s="191" t="s">
        <v>152</v>
      </c>
      <c r="H468" s="192">
        <v>0.48299999999999998</v>
      </c>
      <c r="I468" s="193"/>
      <c r="J468" s="194">
        <f>ROUND(I468*H468,2)</f>
        <v>0</v>
      </c>
      <c r="K468" s="190" t="s">
        <v>141</v>
      </c>
      <c r="L468" s="40"/>
      <c r="M468" s="195" t="s">
        <v>19</v>
      </c>
      <c r="N468" s="196" t="s">
        <v>39</v>
      </c>
      <c r="O468" s="65"/>
      <c r="P468" s="197">
        <f>O468*H468</f>
        <v>0</v>
      </c>
      <c r="Q468" s="197">
        <v>0</v>
      </c>
      <c r="R468" s="197">
        <f>Q468*H468</f>
        <v>0</v>
      </c>
      <c r="S468" s="197">
        <v>0</v>
      </c>
      <c r="T468" s="198">
        <f>S468*H468</f>
        <v>0</v>
      </c>
      <c r="U468" s="35"/>
      <c r="V468" s="35"/>
      <c r="W468" s="35"/>
      <c r="X468" s="35"/>
      <c r="Y468" s="35"/>
      <c r="Z468" s="35"/>
      <c r="AA468" s="35"/>
      <c r="AB468" s="35"/>
      <c r="AC468" s="35"/>
      <c r="AD468" s="35"/>
      <c r="AE468" s="35"/>
      <c r="AR468" s="199" t="s">
        <v>223</v>
      </c>
      <c r="AT468" s="199" t="s">
        <v>137</v>
      </c>
      <c r="AU468" s="199" t="s">
        <v>78</v>
      </c>
      <c r="AY468" s="18" t="s">
        <v>135</v>
      </c>
      <c r="BE468" s="200">
        <f>IF(N468="základní",J468,0)</f>
        <v>0</v>
      </c>
      <c r="BF468" s="200">
        <f>IF(N468="snížená",J468,0)</f>
        <v>0</v>
      </c>
      <c r="BG468" s="200">
        <f>IF(N468="zákl. přenesená",J468,0)</f>
        <v>0</v>
      </c>
      <c r="BH468" s="200">
        <f>IF(N468="sníž. přenesená",J468,0)</f>
        <v>0</v>
      </c>
      <c r="BI468" s="200">
        <f>IF(N468="nulová",J468,0)</f>
        <v>0</v>
      </c>
      <c r="BJ468" s="18" t="s">
        <v>76</v>
      </c>
      <c r="BK468" s="200">
        <f>ROUND(I468*H468,2)</f>
        <v>0</v>
      </c>
      <c r="BL468" s="18" t="s">
        <v>223</v>
      </c>
      <c r="BM468" s="199" t="s">
        <v>815</v>
      </c>
    </row>
    <row r="469" spans="1:65" s="12" customFormat="1" ht="22.9" customHeight="1">
      <c r="B469" s="172"/>
      <c r="C469" s="173"/>
      <c r="D469" s="174" t="s">
        <v>67</v>
      </c>
      <c r="E469" s="186" t="s">
        <v>816</v>
      </c>
      <c r="F469" s="186" t="s">
        <v>817</v>
      </c>
      <c r="G469" s="173"/>
      <c r="H469" s="173"/>
      <c r="I469" s="176"/>
      <c r="J469" s="187">
        <f>BK469</f>
        <v>0</v>
      </c>
      <c r="K469" s="173"/>
      <c r="L469" s="178"/>
      <c r="M469" s="179"/>
      <c r="N469" s="180"/>
      <c r="O469" s="180"/>
      <c r="P469" s="181">
        <f>SUM(P470:P493)</f>
        <v>0</v>
      </c>
      <c r="Q469" s="180"/>
      <c r="R469" s="181">
        <f>SUM(R470:R493)</f>
        <v>0.267174424375</v>
      </c>
      <c r="S469" s="180"/>
      <c r="T469" s="182">
        <f>SUM(T470:T493)</f>
        <v>0</v>
      </c>
      <c r="AR469" s="183" t="s">
        <v>78</v>
      </c>
      <c r="AT469" s="184" t="s">
        <v>67</v>
      </c>
      <c r="AU469" s="184" t="s">
        <v>76</v>
      </c>
      <c r="AY469" s="183" t="s">
        <v>135</v>
      </c>
      <c r="BK469" s="185">
        <f>SUM(BK470:BK493)</f>
        <v>0</v>
      </c>
    </row>
    <row r="470" spans="1:65" s="2" customFormat="1" ht="24" customHeight="1">
      <c r="A470" s="35"/>
      <c r="B470" s="36"/>
      <c r="C470" s="188" t="s">
        <v>818</v>
      </c>
      <c r="D470" s="188" t="s">
        <v>137</v>
      </c>
      <c r="E470" s="189" t="s">
        <v>819</v>
      </c>
      <c r="F470" s="190" t="s">
        <v>820</v>
      </c>
      <c r="G470" s="191" t="s">
        <v>162</v>
      </c>
      <c r="H470" s="192">
        <v>2.1749999999999998</v>
      </c>
      <c r="I470" s="193"/>
      <c r="J470" s="194">
        <f>ROUND(I470*H470,2)</f>
        <v>0</v>
      </c>
      <c r="K470" s="190" t="s">
        <v>141</v>
      </c>
      <c r="L470" s="40"/>
      <c r="M470" s="195" t="s">
        <v>19</v>
      </c>
      <c r="N470" s="196" t="s">
        <v>39</v>
      </c>
      <c r="O470" s="65"/>
      <c r="P470" s="197">
        <f>O470*H470</f>
        <v>0</v>
      </c>
      <c r="Q470" s="197">
        <v>2.60425E-4</v>
      </c>
      <c r="R470" s="197">
        <f>Q470*H470</f>
        <v>5.6642437499999996E-4</v>
      </c>
      <c r="S470" s="197">
        <v>0</v>
      </c>
      <c r="T470" s="198">
        <f>S470*H470</f>
        <v>0</v>
      </c>
      <c r="U470" s="35"/>
      <c r="V470" s="35"/>
      <c r="W470" s="35"/>
      <c r="X470" s="35"/>
      <c r="Y470" s="35"/>
      <c r="Z470" s="35"/>
      <c r="AA470" s="35"/>
      <c r="AB470" s="35"/>
      <c r="AC470" s="35"/>
      <c r="AD470" s="35"/>
      <c r="AE470" s="35"/>
      <c r="AR470" s="199" t="s">
        <v>223</v>
      </c>
      <c r="AT470" s="199" t="s">
        <v>137</v>
      </c>
      <c r="AU470" s="199" t="s">
        <v>78</v>
      </c>
      <c r="AY470" s="18" t="s">
        <v>135</v>
      </c>
      <c r="BE470" s="200">
        <f>IF(N470="základní",J470,0)</f>
        <v>0</v>
      </c>
      <c r="BF470" s="200">
        <f>IF(N470="snížená",J470,0)</f>
        <v>0</v>
      </c>
      <c r="BG470" s="200">
        <f>IF(N470="zákl. přenesená",J470,0)</f>
        <v>0</v>
      </c>
      <c r="BH470" s="200">
        <f>IF(N470="sníž. přenesená",J470,0)</f>
        <v>0</v>
      </c>
      <c r="BI470" s="200">
        <f>IF(N470="nulová",J470,0)</f>
        <v>0</v>
      </c>
      <c r="BJ470" s="18" t="s">
        <v>76</v>
      </c>
      <c r="BK470" s="200">
        <f>ROUND(I470*H470,2)</f>
        <v>0</v>
      </c>
      <c r="BL470" s="18" t="s">
        <v>223</v>
      </c>
      <c r="BM470" s="199" t="s">
        <v>821</v>
      </c>
    </row>
    <row r="471" spans="1:65" s="13" customFormat="1" ht="11.25">
      <c r="B471" s="201"/>
      <c r="C471" s="202"/>
      <c r="D471" s="203" t="s">
        <v>144</v>
      </c>
      <c r="E471" s="204" t="s">
        <v>19</v>
      </c>
      <c r="F471" s="205" t="s">
        <v>822</v>
      </c>
      <c r="G471" s="202"/>
      <c r="H471" s="206">
        <v>2.1749999999999998</v>
      </c>
      <c r="I471" s="207"/>
      <c r="J471" s="202"/>
      <c r="K471" s="202"/>
      <c r="L471" s="208"/>
      <c r="M471" s="209"/>
      <c r="N471" s="210"/>
      <c r="O471" s="210"/>
      <c r="P471" s="210"/>
      <c r="Q471" s="210"/>
      <c r="R471" s="210"/>
      <c r="S471" s="210"/>
      <c r="T471" s="211"/>
      <c r="AT471" s="212" t="s">
        <v>144</v>
      </c>
      <c r="AU471" s="212" t="s">
        <v>78</v>
      </c>
      <c r="AV471" s="13" t="s">
        <v>78</v>
      </c>
      <c r="AW471" s="13" t="s">
        <v>30</v>
      </c>
      <c r="AX471" s="13" t="s">
        <v>76</v>
      </c>
      <c r="AY471" s="212" t="s">
        <v>135</v>
      </c>
    </row>
    <row r="472" spans="1:65" s="2" customFormat="1" ht="24" customHeight="1">
      <c r="A472" s="35"/>
      <c r="B472" s="36"/>
      <c r="C472" s="224" t="s">
        <v>823</v>
      </c>
      <c r="D472" s="224" t="s">
        <v>155</v>
      </c>
      <c r="E472" s="225" t="s">
        <v>824</v>
      </c>
      <c r="F472" s="226" t="s">
        <v>825</v>
      </c>
      <c r="G472" s="227" t="s">
        <v>162</v>
      </c>
      <c r="H472" s="228">
        <v>2.1749999999999998</v>
      </c>
      <c r="I472" s="229"/>
      <c r="J472" s="230">
        <f>ROUND(I472*H472,2)</f>
        <v>0</v>
      </c>
      <c r="K472" s="226" t="s">
        <v>19</v>
      </c>
      <c r="L472" s="231"/>
      <c r="M472" s="232" t="s">
        <v>19</v>
      </c>
      <c r="N472" s="233" t="s">
        <v>39</v>
      </c>
      <c r="O472" s="65"/>
      <c r="P472" s="197">
        <f>O472*H472</f>
        <v>0</v>
      </c>
      <c r="Q472" s="197">
        <v>3.4720000000000001E-2</v>
      </c>
      <c r="R472" s="197">
        <f>Q472*H472</f>
        <v>7.5516E-2</v>
      </c>
      <c r="S472" s="197">
        <v>0</v>
      </c>
      <c r="T472" s="198">
        <f>S472*H472</f>
        <v>0</v>
      </c>
      <c r="U472" s="35"/>
      <c r="V472" s="35"/>
      <c r="W472" s="35"/>
      <c r="X472" s="35"/>
      <c r="Y472" s="35"/>
      <c r="Z472" s="35"/>
      <c r="AA472" s="35"/>
      <c r="AB472" s="35"/>
      <c r="AC472" s="35"/>
      <c r="AD472" s="35"/>
      <c r="AE472" s="35"/>
      <c r="AR472" s="199" t="s">
        <v>326</v>
      </c>
      <c r="AT472" s="199" t="s">
        <v>155</v>
      </c>
      <c r="AU472" s="199" t="s">
        <v>78</v>
      </c>
      <c r="AY472" s="18" t="s">
        <v>135</v>
      </c>
      <c r="BE472" s="200">
        <f>IF(N472="základní",J472,0)</f>
        <v>0</v>
      </c>
      <c r="BF472" s="200">
        <f>IF(N472="snížená",J472,0)</f>
        <v>0</v>
      </c>
      <c r="BG472" s="200">
        <f>IF(N472="zákl. přenesená",J472,0)</f>
        <v>0</v>
      </c>
      <c r="BH472" s="200">
        <f>IF(N472="sníž. přenesená",J472,0)</f>
        <v>0</v>
      </c>
      <c r="BI472" s="200">
        <f>IF(N472="nulová",J472,0)</f>
        <v>0</v>
      </c>
      <c r="BJ472" s="18" t="s">
        <v>76</v>
      </c>
      <c r="BK472" s="200">
        <f>ROUND(I472*H472,2)</f>
        <v>0</v>
      </c>
      <c r="BL472" s="18" t="s">
        <v>223</v>
      </c>
      <c r="BM472" s="199" t="s">
        <v>826</v>
      </c>
    </row>
    <row r="473" spans="1:65" s="13" customFormat="1" ht="11.25">
      <c r="B473" s="201"/>
      <c r="C473" s="202"/>
      <c r="D473" s="203" t="s">
        <v>144</v>
      </c>
      <c r="E473" s="204" t="s">
        <v>19</v>
      </c>
      <c r="F473" s="205" t="s">
        <v>822</v>
      </c>
      <c r="G473" s="202"/>
      <c r="H473" s="206">
        <v>2.1749999999999998</v>
      </c>
      <c r="I473" s="207"/>
      <c r="J473" s="202"/>
      <c r="K473" s="202"/>
      <c r="L473" s="208"/>
      <c r="M473" s="209"/>
      <c r="N473" s="210"/>
      <c r="O473" s="210"/>
      <c r="P473" s="210"/>
      <c r="Q473" s="210"/>
      <c r="R473" s="210"/>
      <c r="S473" s="210"/>
      <c r="T473" s="211"/>
      <c r="AT473" s="212" t="s">
        <v>144</v>
      </c>
      <c r="AU473" s="212" t="s">
        <v>78</v>
      </c>
      <c r="AV473" s="13" t="s">
        <v>78</v>
      </c>
      <c r="AW473" s="13" t="s">
        <v>30</v>
      </c>
      <c r="AX473" s="13" t="s">
        <v>76</v>
      </c>
      <c r="AY473" s="212" t="s">
        <v>135</v>
      </c>
    </row>
    <row r="474" spans="1:65" s="2" customFormat="1" ht="36" customHeight="1">
      <c r="A474" s="35"/>
      <c r="B474" s="36"/>
      <c r="C474" s="188" t="s">
        <v>827</v>
      </c>
      <c r="D474" s="188" t="s">
        <v>137</v>
      </c>
      <c r="E474" s="189" t="s">
        <v>828</v>
      </c>
      <c r="F474" s="190" t="s">
        <v>829</v>
      </c>
      <c r="G474" s="191" t="s">
        <v>162</v>
      </c>
      <c r="H474" s="192">
        <v>8.3249999999999993</v>
      </c>
      <c r="I474" s="193"/>
      <c r="J474" s="194">
        <f>ROUND(I474*H474,2)</f>
        <v>0</v>
      </c>
      <c r="K474" s="190" t="s">
        <v>141</v>
      </c>
      <c r="L474" s="40"/>
      <c r="M474" s="195" t="s">
        <v>19</v>
      </c>
      <c r="N474" s="196" t="s">
        <v>39</v>
      </c>
      <c r="O474" s="65"/>
      <c r="P474" s="197">
        <f>O474*H474</f>
        <v>0</v>
      </c>
      <c r="Q474" s="197">
        <v>0</v>
      </c>
      <c r="R474" s="197">
        <f>Q474*H474</f>
        <v>0</v>
      </c>
      <c r="S474" s="197">
        <v>0</v>
      </c>
      <c r="T474" s="198">
        <f>S474*H474</f>
        <v>0</v>
      </c>
      <c r="U474" s="35"/>
      <c r="V474" s="35"/>
      <c r="W474" s="35"/>
      <c r="X474" s="35"/>
      <c r="Y474" s="35"/>
      <c r="Z474" s="35"/>
      <c r="AA474" s="35"/>
      <c r="AB474" s="35"/>
      <c r="AC474" s="35"/>
      <c r="AD474" s="35"/>
      <c r="AE474" s="35"/>
      <c r="AR474" s="199" t="s">
        <v>223</v>
      </c>
      <c r="AT474" s="199" t="s">
        <v>137</v>
      </c>
      <c r="AU474" s="199" t="s">
        <v>78</v>
      </c>
      <c r="AY474" s="18" t="s">
        <v>135</v>
      </c>
      <c r="BE474" s="200">
        <f>IF(N474="základní",J474,0)</f>
        <v>0</v>
      </c>
      <c r="BF474" s="200">
        <f>IF(N474="snížená",J474,0)</f>
        <v>0</v>
      </c>
      <c r="BG474" s="200">
        <f>IF(N474="zákl. přenesená",J474,0)</f>
        <v>0</v>
      </c>
      <c r="BH474" s="200">
        <f>IF(N474="sníž. přenesená",J474,0)</f>
        <v>0</v>
      </c>
      <c r="BI474" s="200">
        <f>IF(N474="nulová",J474,0)</f>
        <v>0</v>
      </c>
      <c r="BJ474" s="18" t="s">
        <v>76</v>
      </c>
      <c r="BK474" s="200">
        <f>ROUND(I474*H474,2)</f>
        <v>0</v>
      </c>
      <c r="BL474" s="18" t="s">
        <v>223</v>
      </c>
      <c r="BM474" s="199" t="s">
        <v>830</v>
      </c>
    </row>
    <row r="475" spans="1:65" s="13" customFormat="1" ht="11.25">
      <c r="B475" s="201"/>
      <c r="C475" s="202"/>
      <c r="D475" s="203" t="s">
        <v>144</v>
      </c>
      <c r="E475" s="204" t="s">
        <v>19</v>
      </c>
      <c r="F475" s="205" t="s">
        <v>831</v>
      </c>
      <c r="G475" s="202"/>
      <c r="H475" s="206">
        <v>6.15</v>
      </c>
      <c r="I475" s="207"/>
      <c r="J475" s="202"/>
      <c r="K475" s="202"/>
      <c r="L475" s="208"/>
      <c r="M475" s="209"/>
      <c r="N475" s="210"/>
      <c r="O475" s="210"/>
      <c r="P475" s="210"/>
      <c r="Q475" s="210"/>
      <c r="R475" s="210"/>
      <c r="S475" s="210"/>
      <c r="T475" s="211"/>
      <c r="AT475" s="212" t="s">
        <v>144</v>
      </c>
      <c r="AU475" s="212" t="s">
        <v>78</v>
      </c>
      <c r="AV475" s="13" t="s">
        <v>78</v>
      </c>
      <c r="AW475" s="13" t="s">
        <v>30</v>
      </c>
      <c r="AX475" s="13" t="s">
        <v>68</v>
      </c>
      <c r="AY475" s="212" t="s">
        <v>135</v>
      </c>
    </row>
    <row r="476" spans="1:65" s="13" customFormat="1" ht="11.25">
      <c r="B476" s="201"/>
      <c r="C476" s="202"/>
      <c r="D476" s="203" t="s">
        <v>144</v>
      </c>
      <c r="E476" s="204" t="s">
        <v>19</v>
      </c>
      <c r="F476" s="205" t="s">
        <v>822</v>
      </c>
      <c r="G476" s="202"/>
      <c r="H476" s="206">
        <v>2.1749999999999998</v>
      </c>
      <c r="I476" s="207"/>
      <c r="J476" s="202"/>
      <c r="K476" s="202"/>
      <c r="L476" s="208"/>
      <c r="M476" s="209"/>
      <c r="N476" s="210"/>
      <c r="O476" s="210"/>
      <c r="P476" s="210"/>
      <c r="Q476" s="210"/>
      <c r="R476" s="210"/>
      <c r="S476" s="210"/>
      <c r="T476" s="211"/>
      <c r="AT476" s="212" t="s">
        <v>144</v>
      </c>
      <c r="AU476" s="212" t="s">
        <v>78</v>
      </c>
      <c r="AV476" s="13" t="s">
        <v>78</v>
      </c>
      <c r="AW476" s="13" t="s">
        <v>30</v>
      </c>
      <c r="AX476" s="13" t="s">
        <v>68</v>
      </c>
      <c r="AY476" s="212" t="s">
        <v>135</v>
      </c>
    </row>
    <row r="477" spans="1:65" s="14" customFormat="1" ht="11.25">
      <c r="B477" s="213"/>
      <c r="C477" s="214"/>
      <c r="D477" s="203" t="s">
        <v>144</v>
      </c>
      <c r="E477" s="215" t="s">
        <v>19</v>
      </c>
      <c r="F477" s="216" t="s">
        <v>147</v>
      </c>
      <c r="G477" s="214"/>
      <c r="H477" s="217">
        <v>8.3249999999999993</v>
      </c>
      <c r="I477" s="218"/>
      <c r="J477" s="214"/>
      <c r="K477" s="214"/>
      <c r="L477" s="219"/>
      <c r="M477" s="220"/>
      <c r="N477" s="221"/>
      <c r="O477" s="221"/>
      <c r="P477" s="221"/>
      <c r="Q477" s="221"/>
      <c r="R477" s="221"/>
      <c r="S477" s="221"/>
      <c r="T477" s="222"/>
      <c r="AT477" s="223" t="s">
        <v>144</v>
      </c>
      <c r="AU477" s="223" t="s">
        <v>78</v>
      </c>
      <c r="AV477" s="14" t="s">
        <v>142</v>
      </c>
      <c r="AW477" s="14" t="s">
        <v>30</v>
      </c>
      <c r="AX477" s="14" t="s">
        <v>76</v>
      </c>
      <c r="AY477" s="223" t="s">
        <v>135</v>
      </c>
    </row>
    <row r="478" spans="1:65" s="2" customFormat="1" ht="36" customHeight="1">
      <c r="A478" s="35"/>
      <c r="B478" s="36"/>
      <c r="C478" s="188" t="s">
        <v>832</v>
      </c>
      <c r="D478" s="188" t="s">
        <v>137</v>
      </c>
      <c r="E478" s="189" t="s">
        <v>833</v>
      </c>
      <c r="F478" s="190" t="s">
        <v>834</v>
      </c>
      <c r="G478" s="191" t="s">
        <v>168</v>
      </c>
      <c r="H478" s="192">
        <v>6</v>
      </c>
      <c r="I478" s="193"/>
      <c r="J478" s="194">
        <f t="shared" ref="J478:J484" si="30">ROUND(I478*H478,2)</f>
        <v>0</v>
      </c>
      <c r="K478" s="190" t="s">
        <v>141</v>
      </c>
      <c r="L478" s="40"/>
      <c r="M478" s="195" t="s">
        <v>19</v>
      </c>
      <c r="N478" s="196" t="s">
        <v>39</v>
      </c>
      <c r="O478" s="65"/>
      <c r="P478" s="197">
        <f t="shared" ref="P478:P484" si="31">O478*H478</f>
        <v>0</v>
      </c>
      <c r="Q478" s="197">
        <v>0</v>
      </c>
      <c r="R478" s="197">
        <f t="shared" ref="R478:R484" si="32">Q478*H478</f>
        <v>0</v>
      </c>
      <c r="S478" s="197">
        <v>0</v>
      </c>
      <c r="T478" s="198">
        <f t="shared" ref="T478:T484" si="33">S478*H478</f>
        <v>0</v>
      </c>
      <c r="U478" s="35"/>
      <c r="V478" s="35"/>
      <c r="W478" s="35"/>
      <c r="X478" s="35"/>
      <c r="Y478" s="35"/>
      <c r="Z478" s="35"/>
      <c r="AA478" s="35"/>
      <c r="AB478" s="35"/>
      <c r="AC478" s="35"/>
      <c r="AD478" s="35"/>
      <c r="AE478" s="35"/>
      <c r="AR478" s="199" t="s">
        <v>223</v>
      </c>
      <c r="AT478" s="199" t="s">
        <v>137</v>
      </c>
      <c r="AU478" s="199" t="s">
        <v>78</v>
      </c>
      <c r="AY478" s="18" t="s">
        <v>135</v>
      </c>
      <c r="BE478" s="200">
        <f t="shared" ref="BE478:BE484" si="34">IF(N478="základní",J478,0)</f>
        <v>0</v>
      </c>
      <c r="BF478" s="200">
        <f t="shared" ref="BF478:BF484" si="35">IF(N478="snížená",J478,0)</f>
        <v>0</v>
      </c>
      <c r="BG478" s="200">
        <f t="shared" ref="BG478:BG484" si="36">IF(N478="zákl. přenesená",J478,0)</f>
        <v>0</v>
      </c>
      <c r="BH478" s="200">
        <f t="shared" ref="BH478:BH484" si="37">IF(N478="sníž. přenesená",J478,0)</f>
        <v>0</v>
      </c>
      <c r="BI478" s="200">
        <f t="shared" ref="BI478:BI484" si="38">IF(N478="nulová",J478,0)</f>
        <v>0</v>
      </c>
      <c r="BJ478" s="18" t="s">
        <v>76</v>
      </c>
      <c r="BK478" s="200">
        <f t="shared" ref="BK478:BK484" si="39">ROUND(I478*H478,2)</f>
        <v>0</v>
      </c>
      <c r="BL478" s="18" t="s">
        <v>223</v>
      </c>
      <c r="BM478" s="199" t="s">
        <v>835</v>
      </c>
    </row>
    <row r="479" spans="1:65" s="2" customFormat="1" ht="24" customHeight="1">
      <c r="A479" s="35"/>
      <c r="B479" s="36"/>
      <c r="C479" s="224" t="s">
        <v>836</v>
      </c>
      <c r="D479" s="224" t="s">
        <v>155</v>
      </c>
      <c r="E479" s="225" t="s">
        <v>837</v>
      </c>
      <c r="F479" s="226" t="s">
        <v>838</v>
      </c>
      <c r="G479" s="227" t="s">
        <v>168</v>
      </c>
      <c r="H479" s="228">
        <v>1</v>
      </c>
      <c r="I479" s="229"/>
      <c r="J479" s="230">
        <f t="shared" si="30"/>
        <v>0</v>
      </c>
      <c r="K479" s="226" t="s">
        <v>19</v>
      </c>
      <c r="L479" s="231"/>
      <c r="M479" s="232" t="s">
        <v>19</v>
      </c>
      <c r="N479" s="233" t="s">
        <v>39</v>
      </c>
      <c r="O479" s="65"/>
      <c r="P479" s="197">
        <f t="shared" si="31"/>
        <v>0</v>
      </c>
      <c r="Q479" s="197">
        <v>1.55E-2</v>
      </c>
      <c r="R479" s="197">
        <f t="shared" si="32"/>
        <v>1.55E-2</v>
      </c>
      <c r="S479" s="197">
        <v>0</v>
      </c>
      <c r="T479" s="198">
        <f t="shared" si="33"/>
        <v>0</v>
      </c>
      <c r="U479" s="35"/>
      <c r="V479" s="35"/>
      <c r="W479" s="35"/>
      <c r="X479" s="35"/>
      <c r="Y479" s="35"/>
      <c r="Z479" s="35"/>
      <c r="AA479" s="35"/>
      <c r="AB479" s="35"/>
      <c r="AC479" s="35"/>
      <c r="AD479" s="35"/>
      <c r="AE479" s="35"/>
      <c r="AR479" s="199" t="s">
        <v>326</v>
      </c>
      <c r="AT479" s="199" t="s">
        <v>155</v>
      </c>
      <c r="AU479" s="199" t="s">
        <v>78</v>
      </c>
      <c r="AY479" s="18" t="s">
        <v>135</v>
      </c>
      <c r="BE479" s="200">
        <f t="shared" si="34"/>
        <v>0</v>
      </c>
      <c r="BF479" s="200">
        <f t="shared" si="35"/>
        <v>0</v>
      </c>
      <c r="BG479" s="200">
        <f t="shared" si="36"/>
        <v>0</v>
      </c>
      <c r="BH479" s="200">
        <f t="shared" si="37"/>
        <v>0</v>
      </c>
      <c r="BI479" s="200">
        <f t="shared" si="38"/>
        <v>0</v>
      </c>
      <c r="BJ479" s="18" t="s">
        <v>76</v>
      </c>
      <c r="BK479" s="200">
        <f t="shared" si="39"/>
        <v>0</v>
      </c>
      <c r="BL479" s="18" t="s">
        <v>223</v>
      </c>
      <c r="BM479" s="199" t="s">
        <v>839</v>
      </c>
    </row>
    <row r="480" spans="1:65" s="2" customFormat="1" ht="24" customHeight="1">
      <c r="A480" s="35"/>
      <c r="B480" s="36"/>
      <c r="C480" s="224" t="s">
        <v>840</v>
      </c>
      <c r="D480" s="224" t="s">
        <v>155</v>
      </c>
      <c r="E480" s="225" t="s">
        <v>841</v>
      </c>
      <c r="F480" s="226" t="s">
        <v>842</v>
      </c>
      <c r="G480" s="227" t="s">
        <v>168</v>
      </c>
      <c r="H480" s="228">
        <v>5</v>
      </c>
      <c r="I480" s="229"/>
      <c r="J480" s="230">
        <f t="shared" si="30"/>
        <v>0</v>
      </c>
      <c r="K480" s="226" t="s">
        <v>19</v>
      </c>
      <c r="L480" s="231"/>
      <c r="M480" s="232" t="s">
        <v>19</v>
      </c>
      <c r="N480" s="233" t="s">
        <v>39</v>
      </c>
      <c r="O480" s="65"/>
      <c r="P480" s="197">
        <f t="shared" si="31"/>
        <v>0</v>
      </c>
      <c r="Q480" s="197">
        <v>1.6E-2</v>
      </c>
      <c r="R480" s="197">
        <f t="shared" si="32"/>
        <v>0.08</v>
      </c>
      <c r="S480" s="197">
        <v>0</v>
      </c>
      <c r="T480" s="198">
        <f t="shared" si="33"/>
        <v>0</v>
      </c>
      <c r="U480" s="35"/>
      <c r="V480" s="35"/>
      <c r="W480" s="35"/>
      <c r="X480" s="35"/>
      <c r="Y480" s="35"/>
      <c r="Z480" s="35"/>
      <c r="AA480" s="35"/>
      <c r="AB480" s="35"/>
      <c r="AC480" s="35"/>
      <c r="AD480" s="35"/>
      <c r="AE480" s="35"/>
      <c r="AR480" s="199" t="s">
        <v>326</v>
      </c>
      <c r="AT480" s="199" t="s">
        <v>155</v>
      </c>
      <c r="AU480" s="199" t="s">
        <v>78</v>
      </c>
      <c r="AY480" s="18" t="s">
        <v>135</v>
      </c>
      <c r="BE480" s="200">
        <f t="shared" si="34"/>
        <v>0</v>
      </c>
      <c r="BF480" s="200">
        <f t="shared" si="35"/>
        <v>0</v>
      </c>
      <c r="BG480" s="200">
        <f t="shared" si="36"/>
        <v>0</v>
      </c>
      <c r="BH480" s="200">
        <f t="shared" si="37"/>
        <v>0</v>
      </c>
      <c r="BI480" s="200">
        <f t="shared" si="38"/>
        <v>0</v>
      </c>
      <c r="BJ480" s="18" t="s">
        <v>76</v>
      </c>
      <c r="BK480" s="200">
        <f t="shared" si="39"/>
        <v>0</v>
      </c>
      <c r="BL480" s="18" t="s">
        <v>223</v>
      </c>
      <c r="BM480" s="199" t="s">
        <v>843</v>
      </c>
    </row>
    <row r="481" spans="1:65" s="2" customFormat="1" ht="36" customHeight="1">
      <c r="A481" s="35"/>
      <c r="B481" s="36"/>
      <c r="C481" s="188" t="s">
        <v>844</v>
      </c>
      <c r="D481" s="188" t="s">
        <v>137</v>
      </c>
      <c r="E481" s="189" t="s">
        <v>845</v>
      </c>
      <c r="F481" s="190" t="s">
        <v>846</v>
      </c>
      <c r="G481" s="191" t="s">
        <v>168</v>
      </c>
      <c r="H481" s="192">
        <v>3</v>
      </c>
      <c r="I481" s="193"/>
      <c r="J481" s="194">
        <f t="shared" si="30"/>
        <v>0</v>
      </c>
      <c r="K481" s="190" t="s">
        <v>141</v>
      </c>
      <c r="L481" s="40"/>
      <c r="M481" s="195" t="s">
        <v>19</v>
      </c>
      <c r="N481" s="196" t="s">
        <v>39</v>
      </c>
      <c r="O481" s="65"/>
      <c r="P481" s="197">
        <f t="shared" si="31"/>
        <v>0</v>
      </c>
      <c r="Q481" s="197">
        <v>0</v>
      </c>
      <c r="R481" s="197">
        <f t="shared" si="32"/>
        <v>0</v>
      </c>
      <c r="S481" s="197">
        <v>0</v>
      </c>
      <c r="T481" s="198">
        <f t="shared" si="33"/>
        <v>0</v>
      </c>
      <c r="U481" s="35"/>
      <c r="V481" s="35"/>
      <c r="W481" s="35"/>
      <c r="X481" s="35"/>
      <c r="Y481" s="35"/>
      <c r="Z481" s="35"/>
      <c r="AA481" s="35"/>
      <c r="AB481" s="35"/>
      <c r="AC481" s="35"/>
      <c r="AD481" s="35"/>
      <c r="AE481" s="35"/>
      <c r="AR481" s="199" t="s">
        <v>223</v>
      </c>
      <c r="AT481" s="199" t="s">
        <v>137</v>
      </c>
      <c r="AU481" s="199" t="s">
        <v>78</v>
      </c>
      <c r="AY481" s="18" t="s">
        <v>135</v>
      </c>
      <c r="BE481" s="200">
        <f t="shared" si="34"/>
        <v>0</v>
      </c>
      <c r="BF481" s="200">
        <f t="shared" si="35"/>
        <v>0</v>
      </c>
      <c r="BG481" s="200">
        <f t="shared" si="36"/>
        <v>0</v>
      </c>
      <c r="BH481" s="200">
        <f t="shared" si="37"/>
        <v>0</v>
      </c>
      <c r="BI481" s="200">
        <f t="shared" si="38"/>
        <v>0</v>
      </c>
      <c r="BJ481" s="18" t="s">
        <v>76</v>
      </c>
      <c r="BK481" s="200">
        <f t="shared" si="39"/>
        <v>0</v>
      </c>
      <c r="BL481" s="18" t="s">
        <v>223</v>
      </c>
      <c r="BM481" s="199" t="s">
        <v>847</v>
      </c>
    </row>
    <row r="482" spans="1:65" s="2" customFormat="1" ht="24" customHeight="1">
      <c r="A482" s="35"/>
      <c r="B482" s="36"/>
      <c r="C482" s="224" t="s">
        <v>848</v>
      </c>
      <c r="D482" s="224" t="s">
        <v>155</v>
      </c>
      <c r="E482" s="225" t="s">
        <v>849</v>
      </c>
      <c r="F482" s="226" t="s">
        <v>850</v>
      </c>
      <c r="G482" s="227" t="s">
        <v>168</v>
      </c>
      <c r="H482" s="228">
        <v>3</v>
      </c>
      <c r="I482" s="229"/>
      <c r="J482" s="230">
        <f t="shared" si="30"/>
        <v>0</v>
      </c>
      <c r="K482" s="226" t="s">
        <v>141</v>
      </c>
      <c r="L482" s="231"/>
      <c r="M482" s="232" t="s">
        <v>19</v>
      </c>
      <c r="N482" s="233" t="s">
        <v>39</v>
      </c>
      <c r="O482" s="65"/>
      <c r="P482" s="197">
        <f t="shared" si="31"/>
        <v>0</v>
      </c>
      <c r="Q482" s="197">
        <v>1.7500000000000002E-2</v>
      </c>
      <c r="R482" s="197">
        <f t="shared" si="32"/>
        <v>5.2500000000000005E-2</v>
      </c>
      <c r="S482" s="197">
        <v>0</v>
      </c>
      <c r="T482" s="198">
        <f t="shared" si="33"/>
        <v>0</v>
      </c>
      <c r="U482" s="35"/>
      <c r="V482" s="35"/>
      <c r="W482" s="35"/>
      <c r="X482" s="35"/>
      <c r="Y482" s="35"/>
      <c r="Z482" s="35"/>
      <c r="AA482" s="35"/>
      <c r="AB482" s="35"/>
      <c r="AC482" s="35"/>
      <c r="AD482" s="35"/>
      <c r="AE482" s="35"/>
      <c r="AR482" s="199" t="s">
        <v>326</v>
      </c>
      <c r="AT482" s="199" t="s">
        <v>155</v>
      </c>
      <c r="AU482" s="199" t="s">
        <v>78</v>
      </c>
      <c r="AY482" s="18" t="s">
        <v>135</v>
      </c>
      <c r="BE482" s="200">
        <f t="shared" si="34"/>
        <v>0</v>
      </c>
      <c r="BF482" s="200">
        <f t="shared" si="35"/>
        <v>0</v>
      </c>
      <c r="BG482" s="200">
        <f t="shared" si="36"/>
        <v>0</v>
      </c>
      <c r="BH482" s="200">
        <f t="shared" si="37"/>
        <v>0</v>
      </c>
      <c r="BI482" s="200">
        <f t="shared" si="38"/>
        <v>0</v>
      </c>
      <c r="BJ482" s="18" t="s">
        <v>76</v>
      </c>
      <c r="BK482" s="200">
        <f t="shared" si="39"/>
        <v>0</v>
      </c>
      <c r="BL482" s="18" t="s">
        <v>223</v>
      </c>
      <c r="BM482" s="199" t="s">
        <v>851</v>
      </c>
    </row>
    <row r="483" spans="1:65" s="2" customFormat="1" ht="24" customHeight="1">
      <c r="A483" s="35"/>
      <c r="B483" s="36"/>
      <c r="C483" s="188" t="s">
        <v>852</v>
      </c>
      <c r="D483" s="188" t="s">
        <v>137</v>
      </c>
      <c r="E483" s="189" t="s">
        <v>853</v>
      </c>
      <c r="F483" s="190" t="s">
        <v>854</v>
      </c>
      <c r="G483" s="191" t="s">
        <v>168</v>
      </c>
      <c r="H483" s="192">
        <v>1</v>
      </c>
      <c r="I483" s="193"/>
      <c r="J483" s="194">
        <f t="shared" si="30"/>
        <v>0</v>
      </c>
      <c r="K483" s="190" t="s">
        <v>141</v>
      </c>
      <c r="L483" s="40"/>
      <c r="M483" s="195" t="s">
        <v>19</v>
      </c>
      <c r="N483" s="196" t="s">
        <v>39</v>
      </c>
      <c r="O483" s="65"/>
      <c r="P483" s="197">
        <f t="shared" si="31"/>
        <v>0</v>
      </c>
      <c r="Q483" s="197">
        <v>0</v>
      </c>
      <c r="R483" s="197">
        <f t="shared" si="32"/>
        <v>0</v>
      </c>
      <c r="S483" s="197">
        <v>0</v>
      </c>
      <c r="T483" s="198">
        <f t="shared" si="33"/>
        <v>0</v>
      </c>
      <c r="U483" s="35"/>
      <c r="V483" s="35"/>
      <c r="W483" s="35"/>
      <c r="X483" s="35"/>
      <c r="Y483" s="35"/>
      <c r="Z483" s="35"/>
      <c r="AA483" s="35"/>
      <c r="AB483" s="35"/>
      <c r="AC483" s="35"/>
      <c r="AD483" s="35"/>
      <c r="AE483" s="35"/>
      <c r="AR483" s="199" t="s">
        <v>223</v>
      </c>
      <c r="AT483" s="199" t="s">
        <v>137</v>
      </c>
      <c r="AU483" s="199" t="s">
        <v>78</v>
      </c>
      <c r="AY483" s="18" t="s">
        <v>135</v>
      </c>
      <c r="BE483" s="200">
        <f t="shared" si="34"/>
        <v>0</v>
      </c>
      <c r="BF483" s="200">
        <f t="shared" si="35"/>
        <v>0</v>
      </c>
      <c r="BG483" s="200">
        <f t="shared" si="36"/>
        <v>0</v>
      </c>
      <c r="BH483" s="200">
        <f t="shared" si="37"/>
        <v>0</v>
      </c>
      <c r="BI483" s="200">
        <f t="shared" si="38"/>
        <v>0</v>
      </c>
      <c r="BJ483" s="18" t="s">
        <v>76</v>
      </c>
      <c r="BK483" s="200">
        <f t="shared" si="39"/>
        <v>0</v>
      </c>
      <c r="BL483" s="18" t="s">
        <v>223</v>
      </c>
      <c r="BM483" s="199" t="s">
        <v>855</v>
      </c>
    </row>
    <row r="484" spans="1:65" s="2" customFormat="1" ht="24" customHeight="1">
      <c r="A484" s="35"/>
      <c r="B484" s="36"/>
      <c r="C484" s="224" t="s">
        <v>856</v>
      </c>
      <c r="D484" s="224" t="s">
        <v>155</v>
      </c>
      <c r="E484" s="225" t="s">
        <v>857</v>
      </c>
      <c r="F484" s="226" t="s">
        <v>858</v>
      </c>
      <c r="G484" s="227" t="s">
        <v>162</v>
      </c>
      <c r="H484" s="228">
        <v>1.26</v>
      </c>
      <c r="I484" s="229"/>
      <c r="J484" s="230">
        <f t="shared" si="30"/>
        <v>0</v>
      </c>
      <c r="K484" s="226" t="s">
        <v>141</v>
      </c>
      <c r="L484" s="231"/>
      <c r="M484" s="232" t="s">
        <v>19</v>
      </c>
      <c r="N484" s="233" t="s">
        <v>39</v>
      </c>
      <c r="O484" s="65"/>
      <c r="P484" s="197">
        <f t="shared" si="31"/>
        <v>0</v>
      </c>
      <c r="Q484" s="197">
        <v>3.4200000000000001E-2</v>
      </c>
      <c r="R484" s="197">
        <f t="shared" si="32"/>
        <v>4.3092000000000005E-2</v>
      </c>
      <c r="S484" s="197">
        <v>0</v>
      </c>
      <c r="T484" s="198">
        <f t="shared" si="33"/>
        <v>0</v>
      </c>
      <c r="U484" s="35"/>
      <c r="V484" s="35"/>
      <c r="W484" s="35"/>
      <c r="X484" s="35"/>
      <c r="Y484" s="35"/>
      <c r="Z484" s="35"/>
      <c r="AA484" s="35"/>
      <c r="AB484" s="35"/>
      <c r="AC484" s="35"/>
      <c r="AD484" s="35"/>
      <c r="AE484" s="35"/>
      <c r="AR484" s="199" t="s">
        <v>326</v>
      </c>
      <c r="AT484" s="199" t="s">
        <v>155</v>
      </c>
      <c r="AU484" s="199" t="s">
        <v>78</v>
      </c>
      <c r="AY484" s="18" t="s">
        <v>135</v>
      </c>
      <c r="BE484" s="200">
        <f t="shared" si="34"/>
        <v>0</v>
      </c>
      <c r="BF484" s="200">
        <f t="shared" si="35"/>
        <v>0</v>
      </c>
      <c r="BG484" s="200">
        <f t="shared" si="36"/>
        <v>0</v>
      </c>
      <c r="BH484" s="200">
        <f t="shared" si="37"/>
        <v>0</v>
      </c>
      <c r="BI484" s="200">
        <f t="shared" si="38"/>
        <v>0</v>
      </c>
      <c r="BJ484" s="18" t="s">
        <v>76</v>
      </c>
      <c r="BK484" s="200">
        <f t="shared" si="39"/>
        <v>0</v>
      </c>
      <c r="BL484" s="18" t="s">
        <v>223</v>
      </c>
      <c r="BM484" s="199" t="s">
        <v>859</v>
      </c>
    </row>
    <row r="485" spans="1:65" s="13" customFormat="1" ht="11.25">
      <c r="B485" s="201"/>
      <c r="C485" s="202"/>
      <c r="D485" s="203" t="s">
        <v>144</v>
      </c>
      <c r="E485" s="204" t="s">
        <v>19</v>
      </c>
      <c r="F485" s="205" t="s">
        <v>860</v>
      </c>
      <c r="G485" s="202"/>
      <c r="H485" s="206">
        <v>1.26</v>
      </c>
      <c r="I485" s="207"/>
      <c r="J485" s="202"/>
      <c r="K485" s="202"/>
      <c r="L485" s="208"/>
      <c r="M485" s="209"/>
      <c r="N485" s="210"/>
      <c r="O485" s="210"/>
      <c r="P485" s="210"/>
      <c r="Q485" s="210"/>
      <c r="R485" s="210"/>
      <c r="S485" s="210"/>
      <c r="T485" s="211"/>
      <c r="AT485" s="212" t="s">
        <v>144</v>
      </c>
      <c r="AU485" s="212" t="s">
        <v>78</v>
      </c>
      <c r="AV485" s="13" t="s">
        <v>78</v>
      </c>
      <c r="AW485" s="13" t="s">
        <v>30</v>
      </c>
      <c r="AX485" s="13" t="s">
        <v>76</v>
      </c>
      <c r="AY485" s="212" t="s">
        <v>135</v>
      </c>
    </row>
    <row r="486" spans="1:65" s="2" customFormat="1" ht="24" customHeight="1">
      <c r="A486" s="35"/>
      <c r="B486" s="36"/>
      <c r="C486" s="188" t="s">
        <v>861</v>
      </c>
      <c r="D486" s="188" t="s">
        <v>137</v>
      </c>
      <c r="E486" s="189" t="s">
        <v>862</v>
      </c>
      <c r="F486" s="190" t="s">
        <v>863</v>
      </c>
      <c r="G486" s="191" t="s">
        <v>168</v>
      </c>
      <c r="H486" s="192">
        <v>1</v>
      </c>
      <c r="I486" s="193"/>
      <c r="J486" s="194">
        <f t="shared" ref="J486:J493" si="40">ROUND(I486*H486,2)</f>
        <v>0</v>
      </c>
      <c r="K486" s="190" t="s">
        <v>141</v>
      </c>
      <c r="L486" s="40"/>
      <c r="M486" s="195" t="s">
        <v>19</v>
      </c>
      <c r="N486" s="196" t="s">
        <v>39</v>
      </c>
      <c r="O486" s="65"/>
      <c r="P486" s="197">
        <f t="shared" ref="P486:P493" si="41">O486*H486</f>
        <v>0</v>
      </c>
      <c r="Q486" s="197">
        <v>0</v>
      </c>
      <c r="R486" s="197">
        <f t="shared" ref="R486:R493" si="42">Q486*H486</f>
        <v>0</v>
      </c>
      <c r="S486" s="197">
        <v>0</v>
      </c>
      <c r="T486" s="198">
        <f t="shared" ref="T486:T493" si="43">S486*H486</f>
        <v>0</v>
      </c>
      <c r="U486" s="35"/>
      <c r="V486" s="35"/>
      <c r="W486" s="35"/>
      <c r="X486" s="35"/>
      <c r="Y486" s="35"/>
      <c r="Z486" s="35"/>
      <c r="AA486" s="35"/>
      <c r="AB486" s="35"/>
      <c r="AC486" s="35"/>
      <c r="AD486" s="35"/>
      <c r="AE486" s="35"/>
      <c r="AR486" s="199" t="s">
        <v>223</v>
      </c>
      <c r="AT486" s="199" t="s">
        <v>137</v>
      </c>
      <c r="AU486" s="199" t="s">
        <v>78</v>
      </c>
      <c r="AY486" s="18" t="s">
        <v>135</v>
      </c>
      <c r="BE486" s="200">
        <f t="shared" ref="BE486:BE493" si="44">IF(N486="základní",J486,0)</f>
        <v>0</v>
      </c>
      <c r="BF486" s="200">
        <f t="shared" ref="BF486:BF493" si="45">IF(N486="snížená",J486,0)</f>
        <v>0</v>
      </c>
      <c r="BG486" s="200">
        <f t="shared" ref="BG486:BG493" si="46">IF(N486="zákl. přenesená",J486,0)</f>
        <v>0</v>
      </c>
      <c r="BH486" s="200">
        <f t="shared" ref="BH486:BH493" si="47">IF(N486="sníž. přenesená",J486,0)</f>
        <v>0</v>
      </c>
      <c r="BI486" s="200">
        <f t="shared" ref="BI486:BI493" si="48">IF(N486="nulová",J486,0)</f>
        <v>0</v>
      </c>
      <c r="BJ486" s="18" t="s">
        <v>76</v>
      </c>
      <c r="BK486" s="200">
        <f t="shared" ref="BK486:BK493" si="49">ROUND(I486*H486,2)</f>
        <v>0</v>
      </c>
      <c r="BL486" s="18" t="s">
        <v>223</v>
      </c>
      <c r="BM486" s="199" t="s">
        <v>864</v>
      </c>
    </row>
    <row r="487" spans="1:65" s="2" customFormat="1" ht="24" customHeight="1">
      <c r="A487" s="35"/>
      <c r="B487" s="36"/>
      <c r="C487" s="188" t="s">
        <v>865</v>
      </c>
      <c r="D487" s="188" t="s">
        <v>137</v>
      </c>
      <c r="E487" s="189" t="s">
        <v>866</v>
      </c>
      <c r="F487" s="190" t="s">
        <v>867</v>
      </c>
      <c r="G487" s="191" t="s">
        <v>168</v>
      </c>
      <c r="H487" s="192">
        <v>1</v>
      </c>
      <c r="I487" s="193"/>
      <c r="J487" s="194">
        <f t="shared" si="40"/>
        <v>0</v>
      </c>
      <c r="K487" s="190" t="s">
        <v>141</v>
      </c>
      <c r="L487" s="40"/>
      <c r="M487" s="195" t="s">
        <v>19</v>
      </c>
      <c r="N487" s="196" t="s">
        <v>39</v>
      </c>
      <c r="O487" s="65"/>
      <c r="P487" s="197">
        <f t="shared" si="41"/>
        <v>0</v>
      </c>
      <c r="Q487" s="197">
        <v>0</v>
      </c>
      <c r="R487" s="197">
        <f t="shared" si="42"/>
        <v>0</v>
      </c>
      <c r="S487" s="197">
        <v>0</v>
      </c>
      <c r="T487" s="198">
        <f t="shared" si="43"/>
        <v>0</v>
      </c>
      <c r="U487" s="35"/>
      <c r="V487" s="35"/>
      <c r="W487" s="35"/>
      <c r="X487" s="35"/>
      <c r="Y487" s="35"/>
      <c r="Z487" s="35"/>
      <c r="AA487" s="35"/>
      <c r="AB487" s="35"/>
      <c r="AC487" s="35"/>
      <c r="AD487" s="35"/>
      <c r="AE487" s="35"/>
      <c r="AR487" s="199" t="s">
        <v>223</v>
      </c>
      <c r="AT487" s="199" t="s">
        <v>137</v>
      </c>
      <c r="AU487" s="199" t="s">
        <v>78</v>
      </c>
      <c r="AY487" s="18" t="s">
        <v>135</v>
      </c>
      <c r="BE487" s="200">
        <f t="shared" si="44"/>
        <v>0</v>
      </c>
      <c r="BF487" s="200">
        <f t="shared" si="45"/>
        <v>0</v>
      </c>
      <c r="BG487" s="200">
        <f t="shared" si="46"/>
        <v>0</v>
      </c>
      <c r="BH487" s="200">
        <f t="shared" si="47"/>
        <v>0</v>
      </c>
      <c r="BI487" s="200">
        <f t="shared" si="48"/>
        <v>0</v>
      </c>
      <c r="BJ487" s="18" t="s">
        <v>76</v>
      </c>
      <c r="BK487" s="200">
        <f t="shared" si="49"/>
        <v>0</v>
      </c>
      <c r="BL487" s="18" t="s">
        <v>223</v>
      </c>
      <c r="BM487" s="199" t="s">
        <v>868</v>
      </c>
    </row>
    <row r="488" spans="1:65" s="2" customFormat="1" ht="36" customHeight="1">
      <c r="A488" s="35"/>
      <c r="B488" s="36"/>
      <c r="C488" s="188" t="s">
        <v>869</v>
      </c>
      <c r="D488" s="188" t="s">
        <v>137</v>
      </c>
      <c r="E488" s="189" t="s">
        <v>870</v>
      </c>
      <c r="F488" s="190" t="s">
        <v>871</v>
      </c>
      <c r="G488" s="191" t="s">
        <v>695</v>
      </c>
      <c r="H488" s="192">
        <v>1</v>
      </c>
      <c r="I488" s="193"/>
      <c r="J488" s="194">
        <f t="shared" si="40"/>
        <v>0</v>
      </c>
      <c r="K488" s="190" t="s">
        <v>19</v>
      </c>
      <c r="L488" s="40"/>
      <c r="M488" s="195" t="s">
        <v>19</v>
      </c>
      <c r="N488" s="196" t="s">
        <v>39</v>
      </c>
      <c r="O488" s="65"/>
      <c r="P488" s="197">
        <f t="shared" si="41"/>
        <v>0</v>
      </c>
      <c r="Q488" s="197">
        <v>0</v>
      </c>
      <c r="R488" s="197">
        <f t="shared" si="42"/>
        <v>0</v>
      </c>
      <c r="S488" s="197">
        <v>0</v>
      </c>
      <c r="T488" s="198">
        <f t="shared" si="43"/>
        <v>0</v>
      </c>
      <c r="U488" s="35"/>
      <c r="V488" s="35"/>
      <c r="W488" s="35"/>
      <c r="X488" s="35"/>
      <c r="Y488" s="35"/>
      <c r="Z488" s="35"/>
      <c r="AA488" s="35"/>
      <c r="AB488" s="35"/>
      <c r="AC488" s="35"/>
      <c r="AD488" s="35"/>
      <c r="AE488" s="35"/>
      <c r="AR488" s="199" t="s">
        <v>223</v>
      </c>
      <c r="AT488" s="199" t="s">
        <v>137</v>
      </c>
      <c r="AU488" s="199" t="s">
        <v>78</v>
      </c>
      <c r="AY488" s="18" t="s">
        <v>135</v>
      </c>
      <c r="BE488" s="200">
        <f t="shared" si="44"/>
        <v>0</v>
      </c>
      <c r="BF488" s="200">
        <f t="shared" si="45"/>
        <v>0</v>
      </c>
      <c r="BG488" s="200">
        <f t="shared" si="46"/>
        <v>0</v>
      </c>
      <c r="BH488" s="200">
        <f t="shared" si="47"/>
        <v>0</v>
      </c>
      <c r="BI488" s="200">
        <f t="shared" si="48"/>
        <v>0</v>
      </c>
      <c r="BJ488" s="18" t="s">
        <v>76</v>
      </c>
      <c r="BK488" s="200">
        <f t="shared" si="49"/>
        <v>0</v>
      </c>
      <c r="BL488" s="18" t="s">
        <v>223</v>
      </c>
      <c r="BM488" s="199" t="s">
        <v>872</v>
      </c>
    </row>
    <row r="489" spans="1:65" s="2" customFormat="1" ht="16.5" customHeight="1">
      <c r="A489" s="35"/>
      <c r="B489" s="36"/>
      <c r="C489" s="188" t="s">
        <v>873</v>
      </c>
      <c r="D489" s="188" t="s">
        <v>137</v>
      </c>
      <c r="E489" s="189" t="s">
        <v>874</v>
      </c>
      <c r="F489" s="190" t="s">
        <v>875</v>
      </c>
      <c r="G489" s="191" t="s">
        <v>168</v>
      </c>
      <c r="H489" s="192">
        <v>4</v>
      </c>
      <c r="I489" s="193"/>
      <c r="J489" s="194">
        <f t="shared" si="40"/>
        <v>0</v>
      </c>
      <c r="K489" s="190" t="s">
        <v>19</v>
      </c>
      <c r="L489" s="40"/>
      <c r="M489" s="195" t="s">
        <v>19</v>
      </c>
      <c r="N489" s="196" t="s">
        <v>39</v>
      </c>
      <c r="O489" s="65"/>
      <c r="P489" s="197">
        <f t="shared" si="41"/>
        <v>0</v>
      </c>
      <c r="Q489" s="197">
        <v>0</v>
      </c>
      <c r="R489" s="197">
        <f t="shared" si="42"/>
        <v>0</v>
      </c>
      <c r="S489" s="197">
        <v>0</v>
      </c>
      <c r="T489" s="198">
        <f t="shared" si="43"/>
        <v>0</v>
      </c>
      <c r="U489" s="35"/>
      <c r="V489" s="35"/>
      <c r="W489" s="35"/>
      <c r="X489" s="35"/>
      <c r="Y489" s="35"/>
      <c r="Z489" s="35"/>
      <c r="AA489" s="35"/>
      <c r="AB489" s="35"/>
      <c r="AC489" s="35"/>
      <c r="AD489" s="35"/>
      <c r="AE489" s="35"/>
      <c r="AR489" s="199" t="s">
        <v>223</v>
      </c>
      <c r="AT489" s="199" t="s">
        <v>137</v>
      </c>
      <c r="AU489" s="199" t="s">
        <v>78</v>
      </c>
      <c r="AY489" s="18" t="s">
        <v>135</v>
      </c>
      <c r="BE489" s="200">
        <f t="shared" si="44"/>
        <v>0</v>
      </c>
      <c r="BF489" s="200">
        <f t="shared" si="45"/>
        <v>0</v>
      </c>
      <c r="BG489" s="200">
        <f t="shared" si="46"/>
        <v>0</v>
      </c>
      <c r="BH489" s="200">
        <f t="shared" si="47"/>
        <v>0</v>
      </c>
      <c r="BI489" s="200">
        <f t="shared" si="48"/>
        <v>0</v>
      </c>
      <c r="BJ489" s="18" t="s">
        <v>76</v>
      </c>
      <c r="BK489" s="200">
        <f t="shared" si="49"/>
        <v>0</v>
      </c>
      <c r="BL489" s="18" t="s">
        <v>223</v>
      </c>
      <c r="BM489" s="199" t="s">
        <v>876</v>
      </c>
    </row>
    <row r="490" spans="1:65" s="2" customFormat="1" ht="24" customHeight="1">
      <c r="A490" s="35"/>
      <c r="B490" s="36"/>
      <c r="C490" s="188" t="s">
        <v>877</v>
      </c>
      <c r="D490" s="188" t="s">
        <v>137</v>
      </c>
      <c r="E490" s="189" t="s">
        <v>878</v>
      </c>
      <c r="F490" s="190" t="s">
        <v>879</v>
      </c>
      <c r="G490" s="191" t="s">
        <v>168</v>
      </c>
      <c r="H490" s="192">
        <v>1</v>
      </c>
      <c r="I490" s="193"/>
      <c r="J490" s="194">
        <f t="shared" si="40"/>
        <v>0</v>
      </c>
      <c r="K490" s="190" t="s">
        <v>19</v>
      </c>
      <c r="L490" s="40"/>
      <c r="M490" s="195" t="s">
        <v>19</v>
      </c>
      <c r="N490" s="196" t="s">
        <v>39</v>
      </c>
      <c r="O490" s="65"/>
      <c r="P490" s="197">
        <f t="shared" si="41"/>
        <v>0</v>
      </c>
      <c r="Q490" s="197">
        <v>0</v>
      </c>
      <c r="R490" s="197">
        <f t="shared" si="42"/>
        <v>0</v>
      </c>
      <c r="S490" s="197">
        <v>0</v>
      </c>
      <c r="T490" s="198">
        <f t="shared" si="43"/>
        <v>0</v>
      </c>
      <c r="U490" s="35"/>
      <c r="V490" s="35"/>
      <c r="W490" s="35"/>
      <c r="X490" s="35"/>
      <c r="Y490" s="35"/>
      <c r="Z490" s="35"/>
      <c r="AA490" s="35"/>
      <c r="AB490" s="35"/>
      <c r="AC490" s="35"/>
      <c r="AD490" s="35"/>
      <c r="AE490" s="35"/>
      <c r="AR490" s="199" t="s">
        <v>223</v>
      </c>
      <c r="AT490" s="199" t="s">
        <v>137</v>
      </c>
      <c r="AU490" s="199" t="s">
        <v>78</v>
      </c>
      <c r="AY490" s="18" t="s">
        <v>135</v>
      </c>
      <c r="BE490" s="200">
        <f t="shared" si="44"/>
        <v>0</v>
      </c>
      <c r="BF490" s="200">
        <f t="shared" si="45"/>
        <v>0</v>
      </c>
      <c r="BG490" s="200">
        <f t="shared" si="46"/>
        <v>0</v>
      </c>
      <c r="BH490" s="200">
        <f t="shared" si="47"/>
        <v>0</v>
      </c>
      <c r="BI490" s="200">
        <f t="shared" si="48"/>
        <v>0</v>
      </c>
      <c r="BJ490" s="18" t="s">
        <v>76</v>
      </c>
      <c r="BK490" s="200">
        <f t="shared" si="49"/>
        <v>0</v>
      </c>
      <c r="BL490" s="18" t="s">
        <v>223</v>
      </c>
      <c r="BM490" s="199" t="s">
        <v>880</v>
      </c>
    </row>
    <row r="491" spans="1:65" s="2" customFormat="1" ht="36" customHeight="1">
      <c r="A491" s="35"/>
      <c r="B491" s="36"/>
      <c r="C491" s="188" t="s">
        <v>881</v>
      </c>
      <c r="D491" s="188" t="s">
        <v>137</v>
      </c>
      <c r="E491" s="189" t="s">
        <v>882</v>
      </c>
      <c r="F491" s="190" t="s">
        <v>883</v>
      </c>
      <c r="G491" s="191" t="s">
        <v>152</v>
      </c>
      <c r="H491" s="192">
        <v>0.26700000000000002</v>
      </c>
      <c r="I491" s="193"/>
      <c r="J491" s="194">
        <f t="shared" si="40"/>
        <v>0</v>
      </c>
      <c r="K491" s="190" t="s">
        <v>141</v>
      </c>
      <c r="L491" s="40"/>
      <c r="M491" s="195" t="s">
        <v>19</v>
      </c>
      <c r="N491" s="196" t="s">
        <v>39</v>
      </c>
      <c r="O491" s="65"/>
      <c r="P491" s="197">
        <f t="shared" si="41"/>
        <v>0</v>
      </c>
      <c r="Q491" s="197">
        <v>0</v>
      </c>
      <c r="R491" s="197">
        <f t="shared" si="42"/>
        <v>0</v>
      </c>
      <c r="S491" s="197">
        <v>0</v>
      </c>
      <c r="T491" s="198">
        <f t="shared" si="43"/>
        <v>0</v>
      </c>
      <c r="U491" s="35"/>
      <c r="V491" s="35"/>
      <c r="W491" s="35"/>
      <c r="X491" s="35"/>
      <c r="Y491" s="35"/>
      <c r="Z491" s="35"/>
      <c r="AA491" s="35"/>
      <c r="AB491" s="35"/>
      <c r="AC491" s="35"/>
      <c r="AD491" s="35"/>
      <c r="AE491" s="35"/>
      <c r="AR491" s="199" t="s">
        <v>223</v>
      </c>
      <c r="AT491" s="199" t="s">
        <v>137</v>
      </c>
      <c r="AU491" s="199" t="s">
        <v>78</v>
      </c>
      <c r="AY491" s="18" t="s">
        <v>135</v>
      </c>
      <c r="BE491" s="200">
        <f t="shared" si="44"/>
        <v>0</v>
      </c>
      <c r="BF491" s="200">
        <f t="shared" si="45"/>
        <v>0</v>
      </c>
      <c r="BG491" s="200">
        <f t="shared" si="46"/>
        <v>0</v>
      </c>
      <c r="BH491" s="200">
        <f t="shared" si="47"/>
        <v>0</v>
      </c>
      <c r="BI491" s="200">
        <f t="shared" si="48"/>
        <v>0</v>
      </c>
      <c r="BJ491" s="18" t="s">
        <v>76</v>
      </c>
      <c r="BK491" s="200">
        <f t="shared" si="49"/>
        <v>0</v>
      </c>
      <c r="BL491" s="18" t="s">
        <v>223</v>
      </c>
      <c r="BM491" s="199" t="s">
        <v>884</v>
      </c>
    </row>
    <row r="492" spans="1:65" s="2" customFormat="1" ht="24" customHeight="1">
      <c r="A492" s="35"/>
      <c r="B492" s="36"/>
      <c r="C492" s="188" t="s">
        <v>885</v>
      </c>
      <c r="D492" s="188" t="s">
        <v>137</v>
      </c>
      <c r="E492" s="189" t="s">
        <v>886</v>
      </c>
      <c r="F492" s="190" t="s">
        <v>887</v>
      </c>
      <c r="G492" s="191" t="s">
        <v>168</v>
      </c>
      <c r="H492" s="192">
        <v>6</v>
      </c>
      <c r="I492" s="193"/>
      <c r="J492" s="194">
        <f t="shared" si="40"/>
        <v>0</v>
      </c>
      <c r="K492" s="190" t="s">
        <v>19</v>
      </c>
      <c r="L492" s="40"/>
      <c r="M492" s="195" t="s">
        <v>19</v>
      </c>
      <c r="N492" s="196" t="s">
        <v>39</v>
      </c>
      <c r="O492" s="65"/>
      <c r="P492" s="197">
        <f t="shared" si="41"/>
        <v>0</v>
      </c>
      <c r="Q492" s="197">
        <v>0</v>
      </c>
      <c r="R492" s="197">
        <f t="shared" si="42"/>
        <v>0</v>
      </c>
      <c r="S492" s="197">
        <v>0</v>
      </c>
      <c r="T492" s="198">
        <f t="shared" si="43"/>
        <v>0</v>
      </c>
      <c r="U492" s="35"/>
      <c r="V492" s="35"/>
      <c r="W492" s="35"/>
      <c r="X492" s="35"/>
      <c r="Y492" s="35"/>
      <c r="Z492" s="35"/>
      <c r="AA492" s="35"/>
      <c r="AB492" s="35"/>
      <c r="AC492" s="35"/>
      <c r="AD492" s="35"/>
      <c r="AE492" s="35"/>
      <c r="AR492" s="199" t="s">
        <v>223</v>
      </c>
      <c r="AT492" s="199" t="s">
        <v>137</v>
      </c>
      <c r="AU492" s="199" t="s">
        <v>78</v>
      </c>
      <c r="AY492" s="18" t="s">
        <v>135</v>
      </c>
      <c r="BE492" s="200">
        <f t="shared" si="44"/>
        <v>0</v>
      </c>
      <c r="BF492" s="200">
        <f t="shared" si="45"/>
        <v>0</v>
      </c>
      <c r="BG492" s="200">
        <f t="shared" si="46"/>
        <v>0</v>
      </c>
      <c r="BH492" s="200">
        <f t="shared" si="47"/>
        <v>0</v>
      </c>
      <c r="BI492" s="200">
        <f t="shared" si="48"/>
        <v>0</v>
      </c>
      <c r="BJ492" s="18" t="s">
        <v>76</v>
      </c>
      <c r="BK492" s="200">
        <f t="shared" si="49"/>
        <v>0</v>
      </c>
      <c r="BL492" s="18" t="s">
        <v>223</v>
      </c>
      <c r="BM492" s="199" t="s">
        <v>888</v>
      </c>
    </row>
    <row r="493" spans="1:65" s="2" customFormat="1" ht="16.5" customHeight="1">
      <c r="A493" s="35"/>
      <c r="B493" s="36"/>
      <c r="C493" s="188" t="s">
        <v>889</v>
      </c>
      <c r="D493" s="188" t="s">
        <v>137</v>
      </c>
      <c r="E493" s="189" t="s">
        <v>890</v>
      </c>
      <c r="F493" s="190" t="s">
        <v>891</v>
      </c>
      <c r="G493" s="191" t="s">
        <v>168</v>
      </c>
      <c r="H493" s="192">
        <v>2</v>
      </c>
      <c r="I493" s="193"/>
      <c r="J493" s="194">
        <f t="shared" si="40"/>
        <v>0</v>
      </c>
      <c r="K493" s="190" t="s">
        <v>19</v>
      </c>
      <c r="L493" s="40"/>
      <c r="M493" s="195" t="s">
        <v>19</v>
      </c>
      <c r="N493" s="196" t="s">
        <v>39</v>
      </c>
      <c r="O493" s="65"/>
      <c r="P493" s="197">
        <f t="shared" si="41"/>
        <v>0</v>
      </c>
      <c r="Q493" s="197">
        <v>0</v>
      </c>
      <c r="R493" s="197">
        <f t="shared" si="42"/>
        <v>0</v>
      </c>
      <c r="S493" s="197">
        <v>0</v>
      </c>
      <c r="T493" s="198">
        <f t="shared" si="43"/>
        <v>0</v>
      </c>
      <c r="U493" s="35"/>
      <c r="V493" s="35"/>
      <c r="W493" s="35"/>
      <c r="X493" s="35"/>
      <c r="Y493" s="35"/>
      <c r="Z493" s="35"/>
      <c r="AA493" s="35"/>
      <c r="AB493" s="35"/>
      <c r="AC493" s="35"/>
      <c r="AD493" s="35"/>
      <c r="AE493" s="35"/>
      <c r="AR493" s="199" t="s">
        <v>223</v>
      </c>
      <c r="AT493" s="199" t="s">
        <v>137</v>
      </c>
      <c r="AU493" s="199" t="s">
        <v>78</v>
      </c>
      <c r="AY493" s="18" t="s">
        <v>135</v>
      </c>
      <c r="BE493" s="200">
        <f t="shared" si="44"/>
        <v>0</v>
      </c>
      <c r="BF493" s="200">
        <f t="shared" si="45"/>
        <v>0</v>
      </c>
      <c r="BG493" s="200">
        <f t="shared" si="46"/>
        <v>0</v>
      </c>
      <c r="BH493" s="200">
        <f t="shared" si="47"/>
        <v>0</v>
      </c>
      <c r="BI493" s="200">
        <f t="shared" si="48"/>
        <v>0</v>
      </c>
      <c r="BJ493" s="18" t="s">
        <v>76</v>
      </c>
      <c r="BK493" s="200">
        <f t="shared" si="49"/>
        <v>0</v>
      </c>
      <c r="BL493" s="18" t="s">
        <v>223</v>
      </c>
      <c r="BM493" s="199" t="s">
        <v>892</v>
      </c>
    </row>
    <row r="494" spans="1:65" s="12" customFormat="1" ht="22.9" customHeight="1">
      <c r="B494" s="172"/>
      <c r="C494" s="173"/>
      <c r="D494" s="174" t="s">
        <v>67</v>
      </c>
      <c r="E494" s="186" t="s">
        <v>893</v>
      </c>
      <c r="F494" s="186" t="s">
        <v>894</v>
      </c>
      <c r="G494" s="173"/>
      <c r="H494" s="173"/>
      <c r="I494" s="176"/>
      <c r="J494" s="187">
        <f>BK494</f>
        <v>0</v>
      </c>
      <c r="K494" s="173"/>
      <c r="L494" s="178"/>
      <c r="M494" s="179"/>
      <c r="N494" s="180"/>
      <c r="O494" s="180"/>
      <c r="P494" s="181">
        <f>SUM(P495:P520)</f>
        <v>0</v>
      </c>
      <c r="Q494" s="180"/>
      <c r="R494" s="181">
        <f>SUM(R495:R520)</f>
        <v>1.0262498885</v>
      </c>
      <c r="S494" s="180"/>
      <c r="T494" s="182">
        <f>SUM(T495:T520)</f>
        <v>0.25</v>
      </c>
      <c r="AR494" s="183" t="s">
        <v>78</v>
      </c>
      <c r="AT494" s="184" t="s">
        <v>67</v>
      </c>
      <c r="AU494" s="184" t="s">
        <v>76</v>
      </c>
      <c r="AY494" s="183" t="s">
        <v>135</v>
      </c>
      <c r="BK494" s="185">
        <f>SUM(BK495:BK520)</f>
        <v>0</v>
      </c>
    </row>
    <row r="495" spans="1:65" s="2" customFormat="1" ht="60" customHeight="1">
      <c r="A495" s="35"/>
      <c r="B495" s="36"/>
      <c r="C495" s="188" t="s">
        <v>895</v>
      </c>
      <c r="D495" s="188" t="s">
        <v>137</v>
      </c>
      <c r="E495" s="189" t="s">
        <v>896</v>
      </c>
      <c r="F495" s="190" t="s">
        <v>897</v>
      </c>
      <c r="G495" s="191" t="s">
        <v>399</v>
      </c>
      <c r="H495" s="192">
        <v>1</v>
      </c>
      <c r="I495" s="193"/>
      <c r="J495" s="194">
        <f>ROUND(I495*H495,2)</f>
        <v>0</v>
      </c>
      <c r="K495" s="190" t="s">
        <v>19</v>
      </c>
      <c r="L495" s="40"/>
      <c r="M495" s="195" t="s">
        <v>19</v>
      </c>
      <c r="N495" s="196" t="s">
        <v>39</v>
      </c>
      <c r="O495" s="65"/>
      <c r="P495" s="197">
        <f>O495*H495</f>
        <v>0</v>
      </c>
      <c r="Q495" s="197">
        <v>0</v>
      </c>
      <c r="R495" s="197">
        <f>Q495*H495</f>
        <v>0</v>
      </c>
      <c r="S495" s="197">
        <v>0</v>
      </c>
      <c r="T495" s="198">
        <f>S495*H495</f>
        <v>0</v>
      </c>
      <c r="U495" s="35"/>
      <c r="V495" s="35"/>
      <c r="W495" s="35"/>
      <c r="X495" s="35"/>
      <c r="Y495" s="35"/>
      <c r="Z495" s="35"/>
      <c r="AA495" s="35"/>
      <c r="AB495" s="35"/>
      <c r="AC495" s="35"/>
      <c r="AD495" s="35"/>
      <c r="AE495" s="35"/>
      <c r="AR495" s="199" t="s">
        <v>223</v>
      </c>
      <c r="AT495" s="199" t="s">
        <v>137</v>
      </c>
      <c r="AU495" s="199" t="s">
        <v>78</v>
      </c>
      <c r="AY495" s="18" t="s">
        <v>135</v>
      </c>
      <c r="BE495" s="200">
        <f>IF(N495="základní",J495,0)</f>
        <v>0</v>
      </c>
      <c r="BF495" s="200">
        <f>IF(N495="snížená",J495,0)</f>
        <v>0</v>
      </c>
      <c r="BG495" s="200">
        <f>IF(N495="zákl. přenesená",J495,0)</f>
        <v>0</v>
      </c>
      <c r="BH495" s="200">
        <f>IF(N495="sníž. přenesená",J495,0)</f>
        <v>0</v>
      </c>
      <c r="BI495" s="200">
        <f>IF(N495="nulová",J495,0)</f>
        <v>0</v>
      </c>
      <c r="BJ495" s="18" t="s">
        <v>76</v>
      </c>
      <c r="BK495" s="200">
        <f>ROUND(I495*H495,2)</f>
        <v>0</v>
      </c>
      <c r="BL495" s="18" t="s">
        <v>223</v>
      </c>
      <c r="BM495" s="199" t="s">
        <v>898</v>
      </c>
    </row>
    <row r="496" spans="1:65" s="2" customFormat="1" ht="36" customHeight="1">
      <c r="A496" s="35"/>
      <c r="B496" s="36"/>
      <c r="C496" s="188" t="s">
        <v>899</v>
      </c>
      <c r="D496" s="188" t="s">
        <v>137</v>
      </c>
      <c r="E496" s="189" t="s">
        <v>900</v>
      </c>
      <c r="F496" s="190" t="s">
        <v>901</v>
      </c>
      <c r="G496" s="191" t="s">
        <v>162</v>
      </c>
      <c r="H496" s="192">
        <v>8.9499999999999993</v>
      </c>
      <c r="I496" s="193"/>
      <c r="J496" s="194">
        <f>ROUND(I496*H496,2)</f>
        <v>0</v>
      </c>
      <c r="K496" s="190" t="s">
        <v>141</v>
      </c>
      <c r="L496" s="40"/>
      <c r="M496" s="195" t="s">
        <v>19</v>
      </c>
      <c r="N496" s="196" t="s">
        <v>39</v>
      </c>
      <c r="O496" s="65"/>
      <c r="P496" s="197">
        <f>O496*H496</f>
        <v>0</v>
      </c>
      <c r="Q496" s="197">
        <v>2.68375E-4</v>
      </c>
      <c r="R496" s="197">
        <f>Q496*H496</f>
        <v>2.4019562499999997E-3</v>
      </c>
      <c r="S496" s="197">
        <v>0</v>
      </c>
      <c r="T496" s="198">
        <f>S496*H496</f>
        <v>0</v>
      </c>
      <c r="U496" s="35"/>
      <c r="V496" s="35"/>
      <c r="W496" s="35"/>
      <c r="X496" s="35"/>
      <c r="Y496" s="35"/>
      <c r="Z496" s="35"/>
      <c r="AA496" s="35"/>
      <c r="AB496" s="35"/>
      <c r="AC496" s="35"/>
      <c r="AD496" s="35"/>
      <c r="AE496" s="35"/>
      <c r="AR496" s="199" t="s">
        <v>223</v>
      </c>
      <c r="AT496" s="199" t="s">
        <v>137</v>
      </c>
      <c r="AU496" s="199" t="s">
        <v>78</v>
      </c>
      <c r="AY496" s="18" t="s">
        <v>135</v>
      </c>
      <c r="BE496" s="200">
        <f>IF(N496="základní",J496,0)</f>
        <v>0</v>
      </c>
      <c r="BF496" s="200">
        <f>IF(N496="snížená",J496,0)</f>
        <v>0</v>
      </c>
      <c r="BG496" s="200">
        <f>IF(N496="zákl. přenesená",J496,0)</f>
        <v>0</v>
      </c>
      <c r="BH496" s="200">
        <f>IF(N496="sníž. přenesená",J496,0)</f>
        <v>0</v>
      </c>
      <c r="BI496" s="200">
        <f>IF(N496="nulová",J496,0)</f>
        <v>0</v>
      </c>
      <c r="BJ496" s="18" t="s">
        <v>76</v>
      </c>
      <c r="BK496" s="200">
        <f>ROUND(I496*H496,2)</f>
        <v>0</v>
      </c>
      <c r="BL496" s="18" t="s">
        <v>223</v>
      </c>
      <c r="BM496" s="199" t="s">
        <v>902</v>
      </c>
    </row>
    <row r="497" spans="1:65" s="13" customFormat="1" ht="11.25">
      <c r="B497" s="201"/>
      <c r="C497" s="202"/>
      <c r="D497" s="203" t="s">
        <v>144</v>
      </c>
      <c r="E497" s="204" t="s">
        <v>19</v>
      </c>
      <c r="F497" s="205" t="s">
        <v>831</v>
      </c>
      <c r="G497" s="202"/>
      <c r="H497" s="206">
        <v>6.15</v>
      </c>
      <c r="I497" s="207"/>
      <c r="J497" s="202"/>
      <c r="K497" s="202"/>
      <c r="L497" s="208"/>
      <c r="M497" s="209"/>
      <c r="N497" s="210"/>
      <c r="O497" s="210"/>
      <c r="P497" s="210"/>
      <c r="Q497" s="210"/>
      <c r="R497" s="210"/>
      <c r="S497" s="210"/>
      <c r="T497" s="211"/>
      <c r="AT497" s="212" t="s">
        <v>144</v>
      </c>
      <c r="AU497" s="212" t="s">
        <v>78</v>
      </c>
      <c r="AV497" s="13" t="s">
        <v>78</v>
      </c>
      <c r="AW497" s="13" t="s">
        <v>30</v>
      </c>
      <c r="AX497" s="13" t="s">
        <v>68</v>
      </c>
      <c r="AY497" s="212" t="s">
        <v>135</v>
      </c>
    </row>
    <row r="498" spans="1:65" s="13" customFormat="1" ht="11.25">
      <c r="B498" s="201"/>
      <c r="C498" s="202"/>
      <c r="D498" s="203" t="s">
        <v>144</v>
      </c>
      <c r="E498" s="204" t="s">
        <v>19</v>
      </c>
      <c r="F498" s="205" t="s">
        <v>903</v>
      </c>
      <c r="G498" s="202"/>
      <c r="H498" s="206">
        <v>2.8</v>
      </c>
      <c r="I498" s="207"/>
      <c r="J498" s="202"/>
      <c r="K498" s="202"/>
      <c r="L498" s="208"/>
      <c r="M498" s="209"/>
      <c r="N498" s="210"/>
      <c r="O498" s="210"/>
      <c r="P498" s="210"/>
      <c r="Q498" s="210"/>
      <c r="R498" s="210"/>
      <c r="S498" s="210"/>
      <c r="T498" s="211"/>
      <c r="AT498" s="212" t="s">
        <v>144</v>
      </c>
      <c r="AU498" s="212" t="s">
        <v>78</v>
      </c>
      <c r="AV498" s="13" t="s">
        <v>78</v>
      </c>
      <c r="AW498" s="13" t="s">
        <v>30</v>
      </c>
      <c r="AX498" s="13" t="s">
        <v>68</v>
      </c>
      <c r="AY498" s="212" t="s">
        <v>135</v>
      </c>
    </row>
    <row r="499" spans="1:65" s="14" customFormat="1" ht="11.25">
      <c r="B499" s="213"/>
      <c r="C499" s="214"/>
      <c r="D499" s="203" t="s">
        <v>144</v>
      </c>
      <c r="E499" s="215" t="s">
        <v>19</v>
      </c>
      <c r="F499" s="216" t="s">
        <v>147</v>
      </c>
      <c r="G499" s="214"/>
      <c r="H499" s="217">
        <v>8.9499999999999993</v>
      </c>
      <c r="I499" s="218"/>
      <c r="J499" s="214"/>
      <c r="K499" s="214"/>
      <c r="L499" s="219"/>
      <c r="M499" s="220"/>
      <c r="N499" s="221"/>
      <c r="O499" s="221"/>
      <c r="P499" s="221"/>
      <c r="Q499" s="221"/>
      <c r="R499" s="221"/>
      <c r="S499" s="221"/>
      <c r="T499" s="222"/>
      <c r="AT499" s="223" t="s">
        <v>144</v>
      </c>
      <c r="AU499" s="223" t="s">
        <v>78</v>
      </c>
      <c r="AV499" s="14" t="s">
        <v>142</v>
      </c>
      <c r="AW499" s="14" t="s">
        <v>30</v>
      </c>
      <c r="AX499" s="14" t="s">
        <v>76</v>
      </c>
      <c r="AY499" s="223" t="s">
        <v>135</v>
      </c>
    </row>
    <row r="500" spans="1:65" s="2" customFormat="1" ht="24" customHeight="1">
      <c r="A500" s="35"/>
      <c r="B500" s="36"/>
      <c r="C500" s="224" t="s">
        <v>904</v>
      </c>
      <c r="D500" s="224" t="s">
        <v>155</v>
      </c>
      <c r="E500" s="225" t="s">
        <v>905</v>
      </c>
      <c r="F500" s="226" t="s">
        <v>906</v>
      </c>
      <c r="G500" s="227" t="s">
        <v>162</v>
      </c>
      <c r="H500" s="228">
        <v>2.8</v>
      </c>
      <c r="I500" s="229"/>
      <c r="J500" s="230">
        <f>ROUND(I500*H500,2)</f>
        <v>0</v>
      </c>
      <c r="K500" s="226" t="s">
        <v>141</v>
      </c>
      <c r="L500" s="231"/>
      <c r="M500" s="232" t="s">
        <v>19</v>
      </c>
      <c r="N500" s="233" t="s">
        <v>39</v>
      </c>
      <c r="O500" s="65"/>
      <c r="P500" s="197">
        <f>O500*H500</f>
        <v>0</v>
      </c>
      <c r="Q500" s="197">
        <v>2.741E-2</v>
      </c>
      <c r="R500" s="197">
        <f>Q500*H500</f>
        <v>7.6747999999999997E-2</v>
      </c>
      <c r="S500" s="197">
        <v>0</v>
      </c>
      <c r="T500" s="198">
        <f>S500*H500</f>
        <v>0</v>
      </c>
      <c r="U500" s="35"/>
      <c r="V500" s="35"/>
      <c r="W500" s="35"/>
      <c r="X500" s="35"/>
      <c r="Y500" s="35"/>
      <c r="Z500" s="35"/>
      <c r="AA500" s="35"/>
      <c r="AB500" s="35"/>
      <c r="AC500" s="35"/>
      <c r="AD500" s="35"/>
      <c r="AE500" s="35"/>
      <c r="AR500" s="199" t="s">
        <v>326</v>
      </c>
      <c r="AT500" s="199" t="s">
        <v>155</v>
      </c>
      <c r="AU500" s="199" t="s">
        <v>78</v>
      </c>
      <c r="AY500" s="18" t="s">
        <v>135</v>
      </c>
      <c r="BE500" s="200">
        <f>IF(N500="základní",J500,0)</f>
        <v>0</v>
      </c>
      <c r="BF500" s="200">
        <f>IF(N500="snížená",J500,0)</f>
        <v>0</v>
      </c>
      <c r="BG500" s="200">
        <f>IF(N500="zákl. přenesená",J500,0)</f>
        <v>0</v>
      </c>
      <c r="BH500" s="200">
        <f>IF(N500="sníž. přenesená",J500,0)</f>
        <v>0</v>
      </c>
      <c r="BI500" s="200">
        <f>IF(N500="nulová",J500,0)</f>
        <v>0</v>
      </c>
      <c r="BJ500" s="18" t="s">
        <v>76</v>
      </c>
      <c r="BK500" s="200">
        <f>ROUND(I500*H500,2)</f>
        <v>0</v>
      </c>
      <c r="BL500" s="18" t="s">
        <v>223</v>
      </c>
      <c r="BM500" s="199" t="s">
        <v>907</v>
      </c>
    </row>
    <row r="501" spans="1:65" s="13" customFormat="1" ht="11.25">
      <c r="B501" s="201"/>
      <c r="C501" s="202"/>
      <c r="D501" s="203" t="s">
        <v>144</v>
      </c>
      <c r="E501" s="204" t="s">
        <v>19</v>
      </c>
      <c r="F501" s="205" t="s">
        <v>903</v>
      </c>
      <c r="G501" s="202"/>
      <c r="H501" s="206">
        <v>2.8</v>
      </c>
      <c r="I501" s="207"/>
      <c r="J501" s="202"/>
      <c r="K501" s="202"/>
      <c r="L501" s="208"/>
      <c r="M501" s="209"/>
      <c r="N501" s="210"/>
      <c r="O501" s="210"/>
      <c r="P501" s="210"/>
      <c r="Q501" s="210"/>
      <c r="R501" s="210"/>
      <c r="S501" s="210"/>
      <c r="T501" s="211"/>
      <c r="AT501" s="212" t="s">
        <v>144</v>
      </c>
      <c r="AU501" s="212" t="s">
        <v>78</v>
      </c>
      <c r="AV501" s="13" t="s">
        <v>78</v>
      </c>
      <c r="AW501" s="13" t="s">
        <v>30</v>
      </c>
      <c r="AX501" s="13" t="s">
        <v>76</v>
      </c>
      <c r="AY501" s="212" t="s">
        <v>135</v>
      </c>
    </row>
    <row r="502" spans="1:65" s="2" customFormat="1" ht="24" customHeight="1">
      <c r="A502" s="35"/>
      <c r="B502" s="36"/>
      <c r="C502" s="224" t="s">
        <v>908</v>
      </c>
      <c r="D502" s="224" t="s">
        <v>155</v>
      </c>
      <c r="E502" s="225" t="s">
        <v>909</v>
      </c>
      <c r="F502" s="226" t="s">
        <v>910</v>
      </c>
      <c r="G502" s="227" t="s">
        <v>162</v>
      </c>
      <c r="H502" s="228">
        <v>6.15</v>
      </c>
      <c r="I502" s="229"/>
      <c r="J502" s="230">
        <f>ROUND(I502*H502,2)</f>
        <v>0</v>
      </c>
      <c r="K502" s="226" t="s">
        <v>141</v>
      </c>
      <c r="L502" s="231"/>
      <c r="M502" s="232" t="s">
        <v>19</v>
      </c>
      <c r="N502" s="233" t="s">
        <v>39</v>
      </c>
      <c r="O502" s="65"/>
      <c r="P502" s="197">
        <f>O502*H502</f>
        <v>0</v>
      </c>
      <c r="Q502" s="197">
        <v>2.741E-2</v>
      </c>
      <c r="R502" s="197">
        <f>Q502*H502</f>
        <v>0.16857150000000001</v>
      </c>
      <c r="S502" s="197">
        <v>0</v>
      </c>
      <c r="T502" s="198">
        <f>S502*H502</f>
        <v>0</v>
      </c>
      <c r="U502" s="35"/>
      <c r="V502" s="35"/>
      <c r="W502" s="35"/>
      <c r="X502" s="35"/>
      <c r="Y502" s="35"/>
      <c r="Z502" s="35"/>
      <c r="AA502" s="35"/>
      <c r="AB502" s="35"/>
      <c r="AC502" s="35"/>
      <c r="AD502" s="35"/>
      <c r="AE502" s="35"/>
      <c r="AR502" s="199" t="s">
        <v>326</v>
      </c>
      <c r="AT502" s="199" t="s">
        <v>155</v>
      </c>
      <c r="AU502" s="199" t="s">
        <v>78</v>
      </c>
      <c r="AY502" s="18" t="s">
        <v>135</v>
      </c>
      <c r="BE502" s="200">
        <f>IF(N502="základní",J502,0)</f>
        <v>0</v>
      </c>
      <c r="BF502" s="200">
        <f>IF(N502="snížená",J502,0)</f>
        <v>0</v>
      </c>
      <c r="BG502" s="200">
        <f>IF(N502="zákl. přenesená",J502,0)</f>
        <v>0</v>
      </c>
      <c r="BH502" s="200">
        <f>IF(N502="sníž. přenesená",J502,0)</f>
        <v>0</v>
      </c>
      <c r="BI502" s="200">
        <f>IF(N502="nulová",J502,0)</f>
        <v>0</v>
      </c>
      <c r="BJ502" s="18" t="s">
        <v>76</v>
      </c>
      <c r="BK502" s="200">
        <f>ROUND(I502*H502,2)</f>
        <v>0</v>
      </c>
      <c r="BL502" s="18" t="s">
        <v>223</v>
      </c>
      <c r="BM502" s="199" t="s">
        <v>911</v>
      </c>
    </row>
    <row r="503" spans="1:65" s="2" customFormat="1" ht="24" customHeight="1">
      <c r="A503" s="35"/>
      <c r="B503" s="36"/>
      <c r="C503" s="188" t="s">
        <v>912</v>
      </c>
      <c r="D503" s="188" t="s">
        <v>137</v>
      </c>
      <c r="E503" s="189" t="s">
        <v>913</v>
      </c>
      <c r="F503" s="190" t="s">
        <v>914</v>
      </c>
      <c r="G503" s="191" t="s">
        <v>168</v>
      </c>
      <c r="H503" s="192">
        <v>1</v>
      </c>
      <c r="I503" s="193"/>
      <c r="J503" s="194">
        <f>ROUND(I503*H503,2)</f>
        <v>0</v>
      </c>
      <c r="K503" s="190" t="s">
        <v>141</v>
      </c>
      <c r="L503" s="40"/>
      <c r="M503" s="195" t="s">
        <v>19</v>
      </c>
      <c r="N503" s="196" t="s">
        <v>39</v>
      </c>
      <c r="O503" s="65"/>
      <c r="P503" s="197">
        <f>O503*H503</f>
        <v>0</v>
      </c>
      <c r="Q503" s="197">
        <v>0</v>
      </c>
      <c r="R503" s="197">
        <f>Q503*H503</f>
        <v>0</v>
      </c>
      <c r="S503" s="197">
        <v>0</v>
      </c>
      <c r="T503" s="198">
        <f>S503*H503</f>
        <v>0</v>
      </c>
      <c r="U503" s="35"/>
      <c r="V503" s="35"/>
      <c r="W503" s="35"/>
      <c r="X503" s="35"/>
      <c r="Y503" s="35"/>
      <c r="Z503" s="35"/>
      <c r="AA503" s="35"/>
      <c r="AB503" s="35"/>
      <c r="AC503" s="35"/>
      <c r="AD503" s="35"/>
      <c r="AE503" s="35"/>
      <c r="AR503" s="199" t="s">
        <v>223</v>
      </c>
      <c r="AT503" s="199" t="s">
        <v>137</v>
      </c>
      <c r="AU503" s="199" t="s">
        <v>78</v>
      </c>
      <c r="AY503" s="18" t="s">
        <v>135</v>
      </c>
      <c r="BE503" s="200">
        <f>IF(N503="základní",J503,0)</f>
        <v>0</v>
      </c>
      <c r="BF503" s="200">
        <f>IF(N503="snížená",J503,0)</f>
        <v>0</v>
      </c>
      <c r="BG503" s="200">
        <f>IF(N503="zákl. přenesená",J503,0)</f>
        <v>0</v>
      </c>
      <c r="BH503" s="200">
        <f>IF(N503="sníž. přenesená",J503,0)</f>
        <v>0</v>
      </c>
      <c r="BI503" s="200">
        <f>IF(N503="nulová",J503,0)</f>
        <v>0</v>
      </c>
      <c r="BJ503" s="18" t="s">
        <v>76</v>
      </c>
      <c r="BK503" s="200">
        <f>ROUND(I503*H503,2)</f>
        <v>0</v>
      </c>
      <c r="BL503" s="18" t="s">
        <v>223</v>
      </c>
      <c r="BM503" s="199" t="s">
        <v>915</v>
      </c>
    </row>
    <row r="504" spans="1:65" s="2" customFormat="1" ht="36" customHeight="1">
      <c r="A504" s="35"/>
      <c r="B504" s="36"/>
      <c r="C504" s="224" t="s">
        <v>916</v>
      </c>
      <c r="D504" s="224" t="s">
        <v>155</v>
      </c>
      <c r="E504" s="225" t="s">
        <v>917</v>
      </c>
      <c r="F504" s="226" t="s">
        <v>918</v>
      </c>
      <c r="G504" s="227" t="s">
        <v>168</v>
      </c>
      <c r="H504" s="228">
        <v>1</v>
      </c>
      <c r="I504" s="229"/>
      <c r="J504" s="230">
        <f>ROUND(I504*H504,2)</f>
        <v>0</v>
      </c>
      <c r="K504" s="226" t="s">
        <v>19</v>
      </c>
      <c r="L504" s="231"/>
      <c r="M504" s="232" t="s">
        <v>19</v>
      </c>
      <c r="N504" s="233" t="s">
        <v>39</v>
      </c>
      <c r="O504" s="65"/>
      <c r="P504" s="197">
        <f>O504*H504</f>
        <v>0</v>
      </c>
      <c r="Q504" s="197">
        <v>2.3E-2</v>
      </c>
      <c r="R504" s="197">
        <f>Q504*H504</f>
        <v>2.3E-2</v>
      </c>
      <c r="S504" s="197">
        <v>0</v>
      </c>
      <c r="T504" s="198">
        <f>S504*H504</f>
        <v>0</v>
      </c>
      <c r="U504" s="35"/>
      <c r="V504" s="35"/>
      <c r="W504" s="35"/>
      <c r="X504" s="35"/>
      <c r="Y504" s="35"/>
      <c r="Z504" s="35"/>
      <c r="AA504" s="35"/>
      <c r="AB504" s="35"/>
      <c r="AC504" s="35"/>
      <c r="AD504" s="35"/>
      <c r="AE504" s="35"/>
      <c r="AR504" s="199" t="s">
        <v>326</v>
      </c>
      <c r="AT504" s="199" t="s">
        <v>155</v>
      </c>
      <c r="AU504" s="199" t="s">
        <v>78</v>
      </c>
      <c r="AY504" s="18" t="s">
        <v>135</v>
      </c>
      <c r="BE504" s="200">
        <f>IF(N504="základní",J504,0)</f>
        <v>0</v>
      </c>
      <c r="BF504" s="200">
        <f>IF(N504="snížená",J504,0)</f>
        <v>0</v>
      </c>
      <c r="BG504" s="200">
        <f>IF(N504="zákl. přenesená",J504,0)</f>
        <v>0</v>
      </c>
      <c r="BH504" s="200">
        <f>IF(N504="sníž. přenesená",J504,0)</f>
        <v>0</v>
      </c>
      <c r="BI504" s="200">
        <f>IF(N504="nulová",J504,0)</f>
        <v>0</v>
      </c>
      <c r="BJ504" s="18" t="s">
        <v>76</v>
      </c>
      <c r="BK504" s="200">
        <f>ROUND(I504*H504,2)</f>
        <v>0</v>
      </c>
      <c r="BL504" s="18" t="s">
        <v>223</v>
      </c>
      <c r="BM504" s="199" t="s">
        <v>919</v>
      </c>
    </row>
    <row r="505" spans="1:65" s="2" customFormat="1" ht="19.5">
      <c r="A505" s="35"/>
      <c r="B505" s="36"/>
      <c r="C505" s="37"/>
      <c r="D505" s="203" t="s">
        <v>920</v>
      </c>
      <c r="E505" s="37"/>
      <c r="F505" s="244" t="s">
        <v>921</v>
      </c>
      <c r="G505" s="37"/>
      <c r="H505" s="37"/>
      <c r="I505" s="109"/>
      <c r="J505" s="37"/>
      <c r="K505" s="37"/>
      <c r="L505" s="40"/>
      <c r="M505" s="245"/>
      <c r="N505" s="246"/>
      <c r="O505" s="65"/>
      <c r="P505" s="65"/>
      <c r="Q505" s="65"/>
      <c r="R505" s="65"/>
      <c r="S505" s="65"/>
      <c r="T505" s="66"/>
      <c r="U505" s="35"/>
      <c r="V505" s="35"/>
      <c r="W505" s="35"/>
      <c r="X505" s="35"/>
      <c r="Y505" s="35"/>
      <c r="Z505" s="35"/>
      <c r="AA505" s="35"/>
      <c r="AB505" s="35"/>
      <c r="AC505" s="35"/>
      <c r="AD505" s="35"/>
      <c r="AE505" s="35"/>
      <c r="AT505" s="18" t="s">
        <v>920</v>
      </c>
      <c r="AU505" s="18" t="s">
        <v>78</v>
      </c>
    </row>
    <row r="506" spans="1:65" s="2" customFormat="1" ht="24" customHeight="1">
      <c r="A506" s="35"/>
      <c r="B506" s="36"/>
      <c r="C506" s="188" t="s">
        <v>922</v>
      </c>
      <c r="D506" s="188" t="s">
        <v>137</v>
      </c>
      <c r="E506" s="189" t="s">
        <v>923</v>
      </c>
      <c r="F506" s="190" t="s">
        <v>924</v>
      </c>
      <c r="G506" s="191" t="s">
        <v>183</v>
      </c>
      <c r="H506" s="192">
        <v>5</v>
      </c>
      <c r="I506" s="193"/>
      <c r="J506" s="194">
        <f>ROUND(I506*H506,2)</f>
        <v>0</v>
      </c>
      <c r="K506" s="190" t="s">
        <v>217</v>
      </c>
      <c r="L506" s="40"/>
      <c r="M506" s="195" t="s">
        <v>19</v>
      </c>
      <c r="N506" s="196" t="s">
        <v>39</v>
      </c>
      <c r="O506" s="65"/>
      <c r="P506" s="197">
        <f>O506*H506</f>
        <v>0</v>
      </c>
      <c r="Q506" s="197">
        <v>0</v>
      </c>
      <c r="R506" s="197">
        <f>Q506*H506</f>
        <v>0</v>
      </c>
      <c r="S506" s="197">
        <v>0</v>
      </c>
      <c r="T506" s="198">
        <f>S506*H506</f>
        <v>0</v>
      </c>
      <c r="U506" s="35"/>
      <c r="V506" s="35"/>
      <c r="W506" s="35"/>
      <c r="X506" s="35"/>
      <c r="Y506" s="35"/>
      <c r="Z506" s="35"/>
      <c r="AA506" s="35"/>
      <c r="AB506" s="35"/>
      <c r="AC506" s="35"/>
      <c r="AD506" s="35"/>
      <c r="AE506" s="35"/>
      <c r="AR506" s="199" t="s">
        <v>223</v>
      </c>
      <c r="AT506" s="199" t="s">
        <v>137</v>
      </c>
      <c r="AU506" s="199" t="s">
        <v>78</v>
      </c>
      <c r="AY506" s="18" t="s">
        <v>135</v>
      </c>
      <c r="BE506" s="200">
        <f>IF(N506="základní",J506,0)</f>
        <v>0</v>
      </c>
      <c r="BF506" s="200">
        <f>IF(N506="snížená",J506,0)</f>
        <v>0</v>
      </c>
      <c r="BG506" s="200">
        <f>IF(N506="zákl. přenesená",J506,0)</f>
        <v>0</v>
      </c>
      <c r="BH506" s="200">
        <f>IF(N506="sníž. přenesená",J506,0)</f>
        <v>0</v>
      </c>
      <c r="BI506" s="200">
        <f>IF(N506="nulová",J506,0)</f>
        <v>0</v>
      </c>
      <c r="BJ506" s="18" t="s">
        <v>76</v>
      </c>
      <c r="BK506" s="200">
        <f>ROUND(I506*H506,2)</f>
        <v>0</v>
      </c>
      <c r="BL506" s="18" t="s">
        <v>223</v>
      </c>
      <c r="BM506" s="199" t="s">
        <v>925</v>
      </c>
    </row>
    <row r="507" spans="1:65" s="2" customFormat="1" ht="36" customHeight="1">
      <c r="A507" s="35"/>
      <c r="B507" s="36"/>
      <c r="C507" s="224" t="s">
        <v>926</v>
      </c>
      <c r="D507" s="224" t="s">
        <v>155</v>
      </c>
      <c r="E507" s="225" t="s">
        <v>927</v>
      </c>
      <c r="F507" s="226" t="s">
        <v>928</v>
      </c>
      <c r="G507" s="227" t="s">
        <v>183</v>
      </c>
      <c r="H507" s="228">
        <v>5</v>
      </c>
      <c r="I507" s="229"/>
      <c r="J507" s="230">
        <f>ROUND(I507*H507,2)</f>
        <v>0</v>
      </c>
      <c r="K507" s="226" t="s">
        <v>19</v>
      </c>
      <c r="L507" s="231"/>
      <c r="M507" s="232" t="s">
        <v>19</v>
      </c>
      <c r="N507" s="233" t="s">
        <v>39</v>
      </c>
      <c r="O507" s="65"/>
      <c r="P507" s="197">
        <f>O507*H507</f>
        <v>0</v>
      </c>
      <c r="Q507" s="197">
        <v>5.3100000000000001E-2</v>
      </c>
      <c r="R507" s="197">
        <f>Q507*H507</f>
        <v>0.26550000000000001</v>
      </c>
      <c r="S507" s="197">
        <v>0</v>
      </c>
      <c r="T507" s="198">
        <f>S507*H507</f>
        <v>0</v>
      </c>
      <c r="U507" s="35"/>
      <c r="V507" s="35"/>
      <c r="W507" s="35"/>
      <c r="X507" s="35"/>
      <c r="Y507" s="35"/>
      <c r="Z507" s="35"/>
      <c r="AA507" s="35"/>
      <c r="AB507" s="35"/>
      <c r="AC507" s="35"/>
      <c r="AD507" s="35"/>
      <c r="AE507" s="35"/>
      <c r="AR507" s="199" t="s">
        <v>326</v>
      </c>
      <c r="AT507" s="199" t="s">
        <v>155</v>
      </c>
      <c r="AU507" s="199" t="s">
        <v>78</v>
      </c>
      <c r="AY507" s="18" t="s">
        <v>135</v>
      </c>
      <c r="BE507" s="200">
        <f>IF(N507="základní",J507,0)</f>
        <v>0</v>
      </c>
      <c r="BF507" s="200">
        <f>IF(N507="snížená",J507,0)</f>
        <v>0</v>
      </c>
      <c r="BG507" s="200">
        <f>IF(N507="zákl. přenesená",J507,0)</f>
        <v>0</v>
      </c>
      <c r="BH507" s="200">
        <f>IF(N507="sníž. přenesená",J507,0)</f>
        <v>0</v>
      </c>
      <c r="BI507" s="200">
        <f>IF(N507="nulová",J507,0)</f>
        <v>0</v>
      </c>
      <c r="BJ507" s="18" t="s">
        <v>76</v>
      </c>
      <c r="BK507" s="200">
        <f>ROUND(I507*H507,2)</f>
        <v>0</v>
      </c>
      <c r="BL507" s="18" t="s">
        <v>223</v>
      </c>
      <c r="BM507" s="199" t="s">
        <v>929</v>
      </c>
    </row>
    <row r="508" spans="1:65" s="2" customFormat="1" ht="24" customHeight="1">
      <c r="A508" s="35"/>
      <c r="B508" s="36"/>
      <c r="C508" s="188" t="s">
        <v>930</v>
      </c>
      <c r="D508" s="188" t="s">
        <v>137</v>
      </c>
      <c r="E508" s="189" t="s">
        <v>931</v>
      </c>
      <c r="F508" s="190" t="s">
        <v>932</v>
      </c>
      <c r="G508" s="191" t="s">
        <v>183</v>
      </c>
      <c r="H508" s="192">
        <v>5</v>
      </c>
      <c r="I508" s="193"/>
      <c r="J508" s="194">
        <f>ROUND(I508*H508,2)</f>
        <v>0</v>
      </c>
      <c r="K508" s="190" t="s">
        <v>217</v>
      </c>
      <c r="L508" s="40"/>
      <c r="M508" s="195" t="s">
        <v>19</v>
      </c>
      <c r="N508" s="196" t="s">
        <v>39</v>
      </c>
      <c r="O508" s="65"/>
      <c r="P508" s="197">
        <f>O508*H508</f>
        <v>0</v>
      </c>
      <c r="Q508" s="197">
        <v>0</v>
      </c>
      <c r="R508" s="197">
        <f>Q508*H508</f>
        <v>0</v>
      </c>
      <c r="S508" s="197">
        <v>0.05</v>
      </c>
      <c r="T508" s="198">
        <f>S508*H508</f>
        <v>0.25</v>
      </c>
      <c r="U508" s="35"/>
      <c r="V508" s="35"/>
      <c r="W508" s="35"/>
      <c r="X508" s="35"/>
      <c r="Y508" s="35"/>
      <c r="Z508" s="35"/>
      <c r="AA508" s="35"/>
      <c r="AB508" s="35"/>
      <c r="AC508" s="35"/>
      <c r="AD508" s="35"/>
      <c r="AE508" s="35"/>
      <c r="AR508" s="199" t="s">
        <v>223</v>
      </c>
      <c r="AT508" s="199" t="s">
        <v>137</v>
      </c>
      <c r="AU508" s="199" t="s">
        <v>78</v>
      </c>
      <c r="AY508" s="18" t="s">
        <v>135</v>
      </c>
      <c r="BE508" s="200">
        <f>IF(N508="základní",J508,0)</f>
        <v>0</v>
      </c>
      <c r="BF508" s="200">
        <f>IF(N508="snížená",J508,0)</f>
        <v>0</v>
      </c>
      <c r="BG508" s="200">
        <f>IF(N508="zákl. přenesená",J508,0)</f>
        <v>0</v>
      </c>
      <c r="BH508" s="200">
        <f>IF(N508="sníž. přenesená",J508,0)</f>
        <v>0</v>
      </c>
      <c r="BI508" s="200">
        <f>IF(N508="nulová",J508,0)</f>
        <v>0</v>
      </c>
      <c r="BJ508" s="18" t="s">
        <v>76</v>
      </c>
      <c r="BK508" s="200">
        <f>ROUND(I508*H508,2)</f>
        <v>0</v>
      </c>
      <c r="BL508" s="18" t="s">
        <v>223</v>
      </c>
      <c r="BM508" s="199" t="s">
        <v>933</v>
      </c>
    </row>
    <row r="509" spans="1:65" s="2" customFormat="1" ht="24" customHeight="1">
      <c r="A509" s="35"/>
      <c r="B509" s="36"/>
      <c r="C509" s="188" t="s">
        <v>934</v>
      </c>
      <c r="D509" s="188" t="s">
        <v>137</v>
      </c>
      <c r="E509" s="189" t="s">
        <v>935</v>
      </c>
      <c r="F509" s="190" t="s">
        <v>936</v>
      </c>
      <c r="G509" s="191" t="s">
        <v>937</v>
      </c>
      <c r="H509" s="192">
        <v>462.42</v>
      </c>
      <c r="I509" s="193"/>
      <c r="J509" s="194">
        <f>ROUND(I509*H509,2)</f>
        <v>0</v>
      </c>
      <c r="K509" s="190" t="s">
        <v>141</v>
      </c>
      <c r="L509" s="40"/>
      <c r="M509" s="195" t="s">
        <v>19</v>
      </c>
      <c r="N509" s="196" t="s">
        <v>39</v>
      </c>
      <c r="O509" s="65"/>
      <c r="P509" s="197">
        <f>O509*H509</f>
        <v>0</v>
      </c>
      <c r="Q509" s="197">
        <v>6.0612500000000003E-5</v>
      </c>
      <c r="R509" s="197">
        <f>Q509*H509</f>
        <v>2.8028432250000002E-2</v>
      </c>
      <c r="S509" s="197">
        <v>0</v>
      </c>
      <c r="T509" s="198">
        <f>S509*H509</f>
        <v>0</v>
      </c>
      <c r="U509" s="35"/>
      <c r="V509" s="35"/>
      <c r="W509" s="35"/>
      <c r="X509" s="35"/>
      <c r="Y509" s="35"/>
      <c r="Z509" s="35"/>
      <c r="AA509" s="35"/>
      <c r="AB509" s="35"/>
      <c r="AC509" s="35"/>
      <c r="AD509" s="35"/>
      <c r="AE509" s="35"/>
      <c r="AR509" s="199" t="s">
        <v>223</v>
      </c>
      <c r="AT509" s="199" t="s">
        <v>137</v>
      </c>
      <c r="AU509" s="199" t="s">
        <v>78</v>
      </c>
      <c r="AY509" s="18" t="s">
        <v>135</v>
      </c>
      <c r="BE509" s="200">
        <f>IF(N509="základní",J509,0)</f>
        <v>0</v>
      </c>
      <c r="BF509" s="200">
        <f>IF(N509="snížená",J509,0)</f>
        <v>0</v>
      </c>
      <c r="BG509" s="200">
        <f>IF(N509="zákl. přenesená",J509,0)</f>
        <v>0</v>
      </c>
      <c r="BH509" s="200">
        <f>IF(N509="sníž. přenesená",J509,0)</f>
        <v>0</v>
      </c>
      <c r="BI509" s="200">
        <f>IF(N509="nulová",J509,0)</f>
        <v>0</v>
      </c>
      <c r="BJ509" s="18" t="s">
        <v>76</v>
      </c>
      <c r="BK509" s="200">
        <f>ROUND(I509*H509,2)</f>
        <v>0</v>
      </c>
      <c r="BL509" s="18" t="s">
        <v>223</v>
      </c>
      <c r="BM509" s="199" t="s">
        <v>938</v>
      </c>
    </row>
    <row r="510" spans="1:65" s="13" customFormat="1" ht="11.25">
      <c r="B510" s="201"/>
      <c r="C510" s="202"/>
      <c r="D510" s="203" t="s">
        <v>144</v>
      </c>
      <c r="E510" s="204" t="s">
        <v>19</v>
      </c>
      <c r="F510" s="205" t="s">
        <v>939</v>
      </c>
      <c r="G510" s="202"/>
      <c r="H510" s="206">
        <v>462.42</v>
      </c>
      <c r="I510" s="207"/>
      <c r="J510" s="202"/>
      <c r="K510" s="202"/>
      <c r="L510" s="208"/>
      <c r="M510" s="209"/>
      <c r="N510" s="210"/>
      <c r="O510" s="210"/>
      <c r="P510" s="210"/>
      <c r="Q510" s="210"/>
      <c r="R510" s="210"/>
      <c r="S510" s="210"/>
      <c r="T510" s="211"/>
      <c r="AT510" s="212" t="s">
        <v>144</v>
      </c>
      <c r="AU510" s="212" t="s">
        <v>78</v>
      </c>
      <c r="AV510" s="13" t="s">
        <v>78</v>
      </c>
      <c r="AW510" s="13" t="s">
        <v>30</v>
      </c>
      <c r="AX510" s="13" t="s">
        <v>76</v>
      </c>
      <c r="AY510" s="212" t="s">
        <v>135</v>
      </c>
    </row>
    <row r="511" spans="1:65" s="2" customFormat="1" ht="16.5" customHeight="1">
      <c r="A511" s="35"/>
      <c r="B511" s="36"/>
      <c r="C511" s="224" t="s">
        <v>940</v>
      </c>
      <c r="D511" s="224" t="s">
        <v>155</v>
      </c>
      <c r="E511" s="225" t="s">
        <v>941</v>
      </c>
      <c r="F511" s="226" t="s">
        <v>942</v>
      </c>
      <c r="G511" s="227" t="s">
        <v>152</v>
      </c>
      <c r="H511" s="228">
        <v>0.46200000000000002</v>
      </c>
      <c r="I511" s="229"/>
      <c r="J511" s="230">
        <f>ROUND(I511*H511,2)</f>
        <v>0</v>
      </c>
      <c r="K511" s="226" t="s">
        <v>141</v>
      </c>
      <c r="L511" s="231"/>
      <c r="M511" s="232" t="s">
        <v>19</v>
      </c>
      <c r="N511" s="233" t="s">
        <v>39</v>
      </c>
      <c r="O511" s="65"/>
      <c r="P511" s="197">
        <f>O511*H511</f>
        <v>0</v>
      </c>
      <c r="Q511" s="197">
        <v>1</v>
      </c>
      <c r="R511" s="197">
        <f>Q511*H511</f>
        <v>0.46200000000000002</v>
      </c>
      <c r="S511" s="197">
        <v>0</v>
      </c>
      <c r="T511" s="198">
        <f>S511*H511</f>
        <v>0</v>
      </c>
      <c r="U511" s="35"/>
      <c r="V511" s="35"/>
      <c r="W511" s="35"/>
      <c r="X511" s="35"/>
      <c r="Y511" s="35"/>
      <c r="Z511" s="35"/>
      <c r="AA511" s="35"/>
      <c r="AB511" s="35"/>
      <c r="AC511" s="35"/>
      <c r="AD511" s="35"/>
      <c r="AE511" s="35"/>
      <c r="AR511" s="199" t="s">
        <v>326</v>
      </c>
      <c r="AT511" s="199" t="s">
        <v>155</v>
      </c>
      <c r="AU511" s="199" t="s">
        <v>78</v>
      </c>
      <c r="AY511" s="18" t="s">
        <v>135</v>
      </c>
      <c r="BE511" s="200">
        <f>IF(N511="základní",J511,0)</f>
        <v>0</v>
      </c>
      <c r="BF511" s="200">
        <f>IF(N511="snížená",J511,0)</f>
        <v>0</v>
      </c>
      <c r="BG511" s="200">
        <f>IF(N511="zákl. přenesená",J511,0)</f>
        <v>0</v>
      </c>
      <c r="BH511" s="200">
        <f>IF(N511="sníž. přenesená",J511,0)</f>
        <v>0</v>
      </c>
      <c r="BI511" s="200">
        <f>IF(N511="nulová",J511,0)</f>
        <v>0</v>
      </c>
      <c r="BJ511" s="18" t="s">
        <v>76</v>
      </c>
      <c r="BK511" s="200">
        <f>ROUND(I511*H511,2)</f>
        <v>0</v>
      </c>
      <c r="BL511" s="18" t="s">
        <v>223</v>
      </c>
      <c r="BM511" s="199" t="s">
        <v>943</v>
      </c>
    </row>
    <row r="512" spans="1:65" s="2" customFormat="1" ht="48" customHeight="1">
      <c r="A512" s="35"/>
      <c r="B512" s="36"/>
      <c r="C512" s="188" t="s">
        <v>944</v>
      </c>
      <c r="D512" s="188" t="s">
        <v>137</v>
      </c>
      <c r="E512" s="189" t="s">
        <v>945</v>
      </c>
      <c r="F512" s="190" t="s">
        <v>946</v>
      </c>
      <c r="G512" s="191" t="s">
        <v>168</v>
      </c>
      <c r="H512" s="192">
        <v>1</v>
      </c>
      <c r="I512" s="193"/>
      <c r="J512" s="194">
        <f>ROUND(I512*H512,2)</f>
        <v>0</v>
      </c>
      <c r="K512" s="190" t="s">
        <v>19</v>
      </c>
      <c r="L512" s="40"/>
      <c r="M512" s="195" t="s">
        <v>19</v>
      </c>
      <c r="N512" s="196" t="s">
        <v>39</v>
      </c>
      <c r="O512" s="65"/>
      <c r="P512" s="197">
        <f>O512*H512</f>
        <v>0</v>
      </c>
      <c r="Q512" s="197">
        <v>0</v>
      </c>
      <c r="R512" s="197">
        <f>Q512*H512</f>
        <v>0</v>
      </c>
      <c r="S512" s="197">
        <v>0</v>
      </c>
      <c r="T512" s="198">
        <f>S512*H512</f>
        <v>0</v>
      </c>
      <c r="U512" s="35"/>
      <c r="V512" s="35"/>
      <c r="W512" s="35"/>
      <c r="X512" s="35"/>
      <c r="Y512" s="35"/>
      <c r="Z512" s="35"/>
      <c r="AA512" s="35"/>
      <c r="AB512" s="35"/>
      <c r="AC512" s="35"/>
      <c r="AD512" s="35"/>
      <c r="AE512" s="35"/>
      <c r="AR512" s="199" t="s">
        <v>223</v>
      </c>
      <c r="AT512" s="199" t="s">
        <v>137</v>
      </c>
      <c r="AU512" s="199" t="s">
        <v>78</v>
      </c>
      <c r="AY512" s="18" t="s">
        <v>135</v>
      </c>
      <c r="BE512" s="200">
        <f>IF(N512="základní",J512,0)</f>
        <v>0</v>
      </c>
      <c r="BF512" s="200">
        <f>IF(N512="snížená",J512,0)</f>
        <v>0</v>
      </c>
      <c r="BG512" s="200">
        <f>IF(N512="zákl. přenesená",J512,0)</f>
        <v>0</v>
      </c>
      <c r="BH512" s="200">
        <f>IF(N512="sníž. přenesená",J512,0)</f>
        <v>0</v>
      </c>
      <c r="BI512" s="200">
        <f>IF(N512="nulová",J512,0)</f>
        <v>0</v>
      </c>
      <c r="BJ512" s="18" t="s">
        <v>76</v>
      </c>
      <c r="BK512" s="200">
        <f>ROUND(I512*H512,2)</f>
        <v>0</v>
      </c>
      <c r="BL512" s="18" t="s">
        <v>223</v>
      </c>
      <c r="BM512" s="199" t="s">
        <v>947</v>
      </c>
    </row>
    <row r="513" spans="1:65" s="2" customFormat="1" ht="48.75">
      <c r="A513" s="35"/>
      <c r="B513" s="36"/>
      <c r="C513" s="37"/>
      <c r="D513" s="203" t="s">
        <v>920</v>
      </c>
      <c r="E513" s="37"/>
      <c r="F513" s="244" t="s">
        <v>948</v>
      </c>
      <c r="G513" s="37"/>
      <c r="H513" s="37"/>
      <c r="I513" s="109"/>
      <c r="J513" s="37"/>
      <c r="K513" s="37"/>
      <c r="L513" s="40"/>
      <c r="M513" s="245"/>
      <c r="N513" s="246"/>
      <c r="O513" s="65"/>
      <c r="P513" s="65"/>
      <c r="Q513" s="65"/>
      <c r="R513" s="65"/>
      <c r="S513" s="65"/>
      <c r="T513" s="66"/>
      <c r="U513" s="35"/>
      <c r="V513" s="35"/>
      <c r="W513" s="35"/>
      <c r="X513" s="35"/>
      <c r="Y513" s="35"/>
      <c r="Z513" s="35"/>
      <c r="AA513" s="35"/>
      <c r="AB513" s="35"/>
      <c r="AC513" s="35"/>
      <c r="AD513" s="35"/>
      <c r="AE513" s="35"/>
      <c r="AT513" s="18" t="s">
        <v>920</v>
      </c>
      <c r="AU513" s="18" t="s">
        <v>78</v>
      </c>
    </row>
    <row r="514" spans="1:65" s="2" customFormat="1" ht="16.5" customHeight="1">
      <c r="A514" s="35"/>
      <c r="B514" s="36"/>
      <c r="C514" s="188" t="s">
        <v>949</v>
      </c>
      <c r="D514" s="188" t="s">
        <v>137</v>
      </c>
      <c r="E514" s="189" t="s">
        <v>950</v>
      </c>
      <c r="F514" s="190" t="s">
        <v>951</v>
      </c>
      <c r="G514" s="191" t="s">
        <v>168</v>
      </c>
      <c r="H514" s="192">
        <v>2</v>
      </c>
      <c r="I514" s="193"/>
      <c r="J514" s="194">
        <f>ROUND(I514*H514,2)</f>
        <v>0</v>
      </c>
      <c r="K514" s="190" t="s">
        <v>19</v>
      </c>
      <c r="L514" s="40"/>
      <c r="M514" s="195" t="s">
        <v>19</v>
      </c>
      <c r="N514" s="196" t="s">
        <v>39</v>
      </c>
      <c r="O514" s="65"/>
      <c r="P514" s="197">
        <f>O514*H514</f>
        <v>0</v>
      </c>
      <c r="Q514" s="197">
        <v>0</v>
      </c>
      <c r="R514" s="197">
        <f>Q514*H514</f>
        <v>0</v>
      </c>
      <c r="S514" s="197">
        <v>0</v>
      </c>
      <c r="T514" s="198">
        <f>S514*H514</f>
        <v>0</v>
      </c>
      <c r="U514" s="35"/>
      <c r="V514" s="35"/>
      <c r="W514" s="35"/>
      <c r="X514" s="35"/>
      <c r="Y514" s="35"/>
      <c r="Z514" s="35"/>
      <c r="AA514" s="35"/>
      <c r="AB514" s="35"/>
      <c r="AC514" s="35"/>
      <c r="AD514" s="35"/>
      <c r="AE514" s="35"/>
      <c r="AR514" s="199" t="s">
        <v>223</v>
      </c>
      <c r="AT514" s="199" t="s">
        <v>137</v>
      </c>
      <c r="AU514" s="199" t="s">
        <v>78</v>
      </c>
      <c r="AY514" s="18" t="s">
        <v>135</v>
      </c>
      <c r="BE514" s="200">
        <f>IF(N514="základní",J514,0)</f>
        <v>0</v>
      </c>
      <c r="BF514" s="200">
        <f>IF(N514="snížená",J514,0)</f>
        <v>0</v>
      </c>
      <c r="BG514" s="200">
        <f>IF(N514="zákl. přenesená",J514,0)</f>
        <v>0</v>
      </c>
      <c r="BH514" s="200">
        <f>IF(N514="sníž. přenesená",J514,0)</f>
        <v>0</v>
      </c>
      <c r="BI514" s="200">
        <f>IF(N514="nulová",J514,0)</f>
        <v>0</v>
      </c>
      <c r="BJ514" s="18" t="s">
        <v>76</v>
      </c>
      <c r="BK514" s="200">
        <f>ROUND(I514*H514,2)</f>
        <v>0</v>
      </c>
      <c r="BL514" s="18" t="s">
        <v>223</v>
      </c>
      <c r="BM514" s="199" t="s">
        <v>952</v>
      </c>
    </row>
    <row r="515" spans="1:65" s="2" customFormat="1" ht="29.25">
      <c r="A515" s="35"/>
      <c r="B515" s="36"/>
      <c r="C515" s="37"/>
      <c r="D515" s="203" t="s">
        <v>920</v>
      </c>
      <c r="E515" s="37"/>
      <c r="F515" s="244" t="s">
        <v>953</v>
      </c>
      <c r="G515" s="37"/>
      <c r="H515" s="37"/>
      <c r="I515" s="109"/>
      <c r="J515" s="37"/>
      <c r="K515" s="37"/>
      <c r="L515" s="40"/>
      <c r="M515" s="245"/>
      <c r="N515" s="246"/>
      <c r="O515" s="65"/>
      <c r="P515" s="65"/>
      <c r="Q515" s="65"/>
      <c r="R515" s="65"/>
      <c r="S515" s="65"/>
      <c r="T515" s="66"/>
      <c r="U515" s="35"/>
      <c r="V515" s="35"/>
      <c r="W515" s="35"/>
      <c r="X515" s="35"/>
      <c r="Y515" s="35"/>
      <c r="Z515" s="35"/>
      <c r="AA515" s="35"/>
      <c r="AB515" s="35"/>
      <c r="AC515" s="35"/>
      <c r="AD515" s="35"/>
      <c r="AE515" s="35"/>
      <c r="AT515" s="18" t="s">
        <v>920</v>
      </c>
      <c r="AU515" s="18" t="s">
        <v>78</v>
      </c>
    </row>
    <row r="516" spans="1:65" s="2" customFormat="1" ht="16.5" customHeight="1">
      <c r="A516" s="35"/>
      <c r="B516" s="36"/>
      <c r="C516" s="188" t="s">
        <v>954</v>
      </c>
      <c r="D516" s="188" t="s">
        <v>137</v>
      </c>
      <c r="E516" s="189" t="s">
        <v>955</v>
      </c>
      <c r="F516" s="190" t="s">
        <v>956</v>
      </c>
      <c r="G516" s="191" t="s">
        <v>168</v>
      </c>
      <c r="H516" s="192">
        <v>1</v>
      </c>
      <c r="I516" s="193"/>
      <c r="J516" s="194">
        <f>ROUND(I516*H516,2)</f>
        <v>0</v>
      </c>
      <c r="K516" s="190" t="s">
        <v>19</v>
      </c>
      <c r="L516" s="40"/>
      <c r="M516" s="195" t="s">
        <v>19</v>
      </c>
      <c r="N516" s="196" t="s">
        <v>39</v>
      </c>
      <c r="O516" s="65"/>
      <c r="P516" s="197">
        <f>O516*H516</f>
        <v>0</v>
      </c>
      <c r="Q516" s="197">
        <v>0</v>
      </c>
      <c r="R516" s="197">
        <f>Q516*H516</f>
        <v>0</v>
      </c>
      <c r="S516" s="197">
        <v>0</v>
      </c>
      <c r="T516" s="198">
        <f>S516*H516</f>
        <v>0</v>
      </c>
      <c r="U516" s="35"/>
      <c r="V516" s="35"/>
      <c r="W516" s="35"/>
      <c r="X516" s="35"/>
      <c r="Y516" s="35"/>
      <c r="Z516" s="35"/>
      <c r="AA516" s="35"/>
      <c r="AB516" s="35"/>
      <c r="AC516" s="35"/>
      <c r="AD516" s="35"/>
      <c r="AE516" s="35"/>
      <c r="AR516" s="199" t="s">
        <v>223</v>
      </c>
      <c r="AT516" s="199" t="s">
        <v>137</v>
      </c>
      <c r="AU516" s="199" t="s">
        <v>78</v>
      </c>
      <c r="AY516" s="18" t="s">
        <v>135</v>
      </c>
      <c r="BE516" s="200">
        <f>IF(N516="základní",J516,0)</f>
        <v>0</v>
      </c>
      <c r="BF516" s="200">
        <f>IF(N516="snížená",J516,0)</f>
        <v>0</v>
      </c>
      <c r="BG516" s="200">
        <f>IF(N516="zákl. přenesená",J516,0)</f>
        <v>0</v>
      </c>
      <c r="BH516" s="200">
        <f>IF(N516="sníž. přenesená",J516,0)</f>
        <v>0</v>
      </c>
      <c r="BI516" s="200">
        <f>IF(N516="nulová",J516,0)</f>
        <v>0</v>
      </c>
      <c r="BJ516" s="18" t="s">
        <v>76</v>
      </c>
      <c r="BK516" s="200">
        <f>ROUND(I516*H516,2)</f>
        <v>0</v>
      </c>
      <c r="BL516" s="18" t="s">
        <v>223</v>
      </c>
      <c r="BM516" s="199" t="s">
        <v>957</v>
      </c>
    </row>
    <row r="517" spans="1:65" s="2" customFormat="1" ht="19.5">
      <c r="A517" s="35"/>
      <c r="B517" s="36"/>
      <c r="C517" s="37"/>
      <c r="D517" s="203" t="s">
        <v>920</v>
      </c>
      <c r="E517" s="37"/>
      <c r="F517" s="244" t="s">
        <v>958</v>
      </c>
      <c r="G517" s="37"/>
      <c r="H517" s="37"/>
      <c r="I517" s="109"/>
      <c r="J517" s="37"/>
      <c r="K517" s="37"/>
      <c r="L517" s="40"/>
      <c r="M517" s="245"/>
      <c r="N517" s="246"/>
      <c r="O517" s="65"/>
      <c r="P517" s="65"/>
      <c r="Q517" s="65"/>
      <c r="R517" s="65"/>
      <c r="S517" s="65"/>
      <c r="T517" s="66"/>
      <c r="U517" s="35"/>
      <c r="V517" s="35"/>
      <c r="W517" s="35"/>
      <c r="X517" s="35"/>
      <c r="Y517" s="35"/>
      <c r="Z517" s="35"/>
      <c r="AA517" s="35"/>
      <c r="AB517" s="35"/>
      <c r="AC517" s="35"/>
      <c r="AD517" s="35"/>
      <c r="AE517" s="35"/>
      <c r="AT517" s="18" t="s">
        <v>920</v>
      </c>
      <c r="AU517" s="18" t="s">
        <v>78</v>
      </c>
    </row>
    <row r="518" spans="1:65" s="2" customFormat="1" ht="16.5" customHeight="1">
      <c r="A518" s="35"/>
      <c r="B518" s="36"/>
      <c r="C518" s="188" t="s">
        <v>959</v>
      </c>
      <c r="D518" s="188" t="s">
        <v>137</v>
      </c>
      <c r="E518" s="189" t="s">
        <v>960</v>
      </c>
      <c r="F518" s="190" t="s">
        <v>961</v>
      </c>
      <c r="G518" s="191" t="s">
        <v>695</v>
      </c>
      <c r="H518" s="192">
        <v>1</v>
      </c>
      <c r="I518" s="193"/>
      <c r="J518" s="194">
        <f>ROUND(I518*H518,2)</f>
        <v>0</v>
      </c>
      <c r="K518" s="190" t="s">
        <v>19</v>
      </c>
      <c r="L518" s="40"/>
      <c r="M518" s="195" t="s">
        <v>19</v>
      </c>
      <c r="N518" s="196" t="s">
        <v>39</v>
      </c>
      <c r="O518" s="65"/>
      <c r="P518" s="197">
        <f>O518*H518</f>
        <v>0</v>
      </c>
      <c r="Q518" s="197">
        <v>0</v>
      </c>
      <c r="R518" s="197">
        <f>Q518*H518</f>
        <v>0</v>
      </c>
      <c r="S518" s="197">
        <v>0</v>
      </c>
      <c r="T518" s="198">
        <f>S518*H518</f>
        <v>0</v>
      </c>
      <c r="U518" s="35"/>
      <c r="V518" s="35"/>
      <c r="W518" s="35"/>
      <c r="X518" s="35"/>
      <c r="Y518" s="35"/>
      <c r="Z518" s="35"/>
      <c r="AA518" s="35"/>
      <c r="AB518" s="35"/>
      <c r="AC518" s="35"/>
      <c r="AD518" s="35"/>
      <c r="AE518" s="35"/>
      <c r="AR518" s="199" t="s">
        <v>223</v>
      </c>
      <c r="AT518" s="199" t="s">
        <v>137</v>
      </c>
      <c r="AU518" s="199" t="s">
        <v>78</v>
      </c>
      <c r="AY518" s="18" t="s">
        <v>135</v>
      </c>
      <c r="BE518" s="200">
        <f>IF(N518="základní",J518,0)</f>
        <v>0</v>
      </c>
      <c r="BF518" s="200">
        <f>IF(N518="snížená",J518,0)</f>
        <v>0</v>
      </c>
      <c r="BG518" s="200">
        <f>IF(N518="zákl. přenesená",J518,0)</f>
        <v>0</v>
      </c>
      <c r="BH518" s="200">
        <f>IF(N518="sníž. přenesená",J518,0)</f>
        <v>0</v>
      </c>
      <c r="BI518" s="200">
        <f>IF(N518="nulová",J518,0)</f>
        <v>0</v>
      </c>
      <c r="BJ518" s="18" t="s">
        <v>76</v>
      </c>
      <c r="BK518" s="200">
        <f>ROUND(I518*H518,2)</f>
        <v>0</v>
      </c>
      <c r="BL518" s="18" t="s">
        <v>223</v>
      </c>
      <c r="BM518" s="199" t="s">
        <v>962</v>
      </c>
    </row>
    <row r="519" spans="1:65" s="2" customFormat="1" ht="24" customHeight="1">
      <c r="A519" s="35"/>
      <c r="B519" s="36"/>
      <c r="C519" s="188" t="s">
        <v>963</v>
      </c>
      <c r="D519" s="188" t="s">
        <v>137</v>
      </c>
      <c r="E519" s="189" t="s">
        <v>964</v>
      </c>
      <c r="F519" s="190" t="s">
        <v>965</v>
      </c>
      <c r="G519" s="191" t="s">
        <v>168</v>
      </c>
      <c r="H519" s="192">
        <v>1</v>
      </c>
      <c r="I519" s="193"/>
      <c r="J519" s="194">
        <f>ROUND(I519*H519,2)</f>
        <v>0</v>
      </c>
      <c r="K519" s="190" t="s">
        <v>19</v>
      </c>
      <c r="L519" s="40"/>
      <c r="M519" s="195" t="s">
        <v>19</v>
      </c>
      <c r="N519" s="196" t="s">
        <v>39</v>
      </c>
      <c r="O519" s="65"/>
      <c r="P519" s="197">
        <f>O519*H519</f>
        <v>0</v>
      </c>
      <c r="Q519" s="197">
        <v>0</v>
      </c>
      <c r="R519" s="197">
        <f>Q519*H519</f>
        <v>0</v>
      </c>
      <c r="S519" s="197">
        <v>0</v>
      </c>
      <c r="T519" s="198">
        <f>S519*H519</f>
        <v>0</v>
      </c>
      <c r="U519" s="35"/>
      <c r="V519" s="35"/>
      <c r="W519" s="35"/>
      <c r="X519" s="35"/>
      <c r="Y519" s="35"/>
      <c r="Z519" s="35"/>
      <c r="AA519" s="35"/>
      <c r="AB519" s="35"/>
      <c r="AC519" s="35"/>
      <c r="AD519" s="35"/>
      <c r="AE519" s="35"/>
      <c r="AR519" s="199" t="s">
        <v>223</v>
      </c>
      <c r="AT519" s="199" t="s">
        <v>137</v>
      </c>
      <c r="AU519" s="199" t="s">
        <v>78</v>
      </c>
      <c r="AY519" s="18" t="s">
        <v>135</v>
      </c>
      <c r="BE519" s="200">
        <f>IF(N519="základní",J519,0)</f>
        <v>0</v>
      </c>
      <c r="BF519" s="200">
        <f>IF(N519="snížená",J519,0)</f>
        <v>0</v>
      </c>
      <c r="BG519" s="200">
        <f>IF(N519="zákl. přenesená",J519,0)</f>
        <v>0</v>
      </c>
      <c r="BH519" s="200">
        <f>IF(N519="sníž. přenesená",J519,0)</f>
        <v>0</v>
      </c>
      <c r="BI519" s="200">
        <f>IF(N519="nulová",J519,0)</f>
        <v>0</v>
      </c>
      <c r="BJ519" s="18" t="s">
        <v>76</v>
      </c>
      <c r="BK519" s="200">
        <f>ROUND(I519*H519,2)</f>
        <v>0</v>
      </c>
      <c r="BL519" s="18" t="s">
        <v>223</v>
      </c>
      <c r="BM519" s="199" t="s">
        <v>966</v>
      </c>
    </row>
    <row r="520" spans="1:65" s="2" customFormat="1" ht="36" customHeight="1">
      <c r="A520" s="35"/>
      <c r="B520" s="36"/>
      <c r="C520" s="188" t="s">
        <v>967</v>
      </c>
      <c r="D520" s="188" t="s">
        <v>137</v>
      </c>
      <c r="E520" s="189" t="s">
        <v>968</v>
      </c>
      <c r="F520" s="190" t="s">
        <v>969</v>
      </c>
      <c r="G520" s="191" t="s">
        <v>152</v>
      </c>
      <c r="H520" s="192">
        <v>1.026</v>
      </c>
      <c r="I520" s="193"/>
      <c r="J520" s="194">
        <f>ROUND(I520*H520,2)</f>
        <v>0</v>
      </c>
      <c r="K520" s="190" t="s">
        <v>141</v>
      </c>
      <c r="L520" s="40"/>
      <c r="M520" s="195" t="s">
        <v>19</v>
      </c>
      <c r="N520" s="196" t="s">
        <v>39</v>
      </c>
      <c r="O520" s="65"/>
      <c r="P520" s="197">
        <f>O520*H520</f>
        <v>0</v>
      </c>
      <c r="Q520" s="197">
        <v>0</v>
      </c>
      <c r="R520" s="197">
        <f>Q520*H520</f>
        <v>0</v>
      </c>
      <c r="S520" s="197">
        <v>0</v>
      </c>
      <c r="T520" s="198">
        <f>S520*H520</f>
        <v>0</v>
      </c>
      <c r="U520" s="35"/>
      <c r="V520" s="35"/>
      <c r="W520" s="35"/>
      <c r="X520" s="35"/>
      <c r="Y520" s="35"/>
      <c r="Z520" s="35"/>
      <c r="AA520" s="35"/>
      <c r="AB520" s="35"/>
      <c r="AC520" s="35"/>
      <c r="AD520" s="35"/>
      <c r="AE520" s="35"/>
      <c r="AR520" s="199" t="s">
        <v>223</v>
      </c>
      <c r="AT520" s="199" t="s">
        <v>137</v>
      </c>
      <c r="AU520" s="199" t="s">
        <v>78</v>
      </c>
      <c r="AY520" s="18" t="s">
        <v>135</v>
      </c>
      <c r="BE520" s="200">
        <f>IF(N520="základní",J520,0)</f>
        <v>0</v>
      </c>
      <c r="BF520" s="200">
        <f>IF(N520="snížená",J520,0)</f>
        <v>0</v>
      </c>
      <c r="BG520" s="200">
        <f>IF(N520="zákl. přenesená",J520,0)</f>
        <v>0</v>
      </c>
      <c r="BH520" s="200">
        <f>IF(N520="sníž. přenesená",J520,0)</f>
        <v>0</v>
      </c>
      <c r="BI520" s="200">
        <f>IF(N520="nulová",J520,0)</f>
        <v>0</v>
      </c>
      <c r="BJ520" s="18" t="s">
        <v>76</v>
      </c>
      <c r="BK520" s="200">
        <f>ROUND(I520*H520,2)</f>
        <v>0</v>
      </c>
      <c r="BL520" s="18" t="s">
        <v>223</v>
      </c>
      <c r="BM520" s="199" t="s">
        <v>970</v>
      </c>
    </row>
    <row r="521" spans="1:65" s="12" customFormat="1" ht="22.9" customHeight="1">
      <c r="B521" s="172"/>
      <c r="C521" s="173"/>
      <c r="D521" s="174" t="s">
        <v>67</v>
      </c>
      <c r="E521" s="186" t="s">
        <v>971</v>
      </c>
      <c r="F521" s="186" t="s">
        <v>972</v>
      </c>
      <c r="G521" s="173"/>
      <c r="H521" s="173"/>
      <c r="I521" s="176"/>
      <c r="J521" s="187">
        <f>BK521</f>
        <v>0</v>
      </c>
      <c r="K521" s="173"/>
      <c r="L521" s="178"/>
      <c r="M521" s="179"/>
      <c r="N521" s="180"/>
      <c r="O521" s="180"/>
      <c r="P521" s="181">
        <f>SUM(P522:P532)</f>
        <v>0</v>
      </c>
      <c r="Q521" s="180"/>
      <c r="R521" s="181">
        <f>SUM(R522:R532)</f>
        <v>2.0055160000000001</v>
      </c>
      <c r="S521" s="180"/>
      <c r="T521" s="182">
        <f>SUM(T522:T532)</f>
        <v>0</v>
      </c>
      <c r="AR521" s="183" t="s">
        <v>78</v>
      </c>
      <c r="AT521" s="184" t="s">
        <v>67</v>
      </c>
      <c r="AU521" s="184" t="s">
        <v>76</v>
      </c>
      <c r="AY521" s="183" t="s">
        <v>135</v>
      </c>
      <c r="BK521" s="185">
        <f>SUM(BK522:BK532)</f>
        <v>0</v>
      </c>
    </row>
    <row r="522" spans="1:65" s="2" customFormat="1" ht="48" customHeight="1">
      <c r="A522" s="35"/>
      <c r="B522" s="36"/>
      <c r="C522" s="188" t="s">
        <v>973</v>
      </c>
      <c r="D522" s="188" t="s">
        <v>137</v>
      </c>
      <c r="E522" s="189" t="s">
        <v>974</v>
      </c>
      <c r="F522" s="190" t="s">
        <v>975</v>
      </c>
      <c r="G522" s="191" t="s">
        <v>162</v>
      </c>
      <c r="H522" s="192">
        <v>71.599999999999994</v>
      </c>
      <c r="I522" s="193"/>
      <c r="J522" s="194">
        <f>ROUND(I522*H522,2)</f>
        <v>0</v>
      </c>
      <c r="K522" s="190" t="s">
        <v>141</v>
      </c>
      <c r="L522" s="40"/>
      <c r="M522" s="195" t="s">
        <v>19</v>
      </c>
      <c r="N522" s="196" t="s">
        <v>39</v>
      </c>
      <c r="O522" s="65"/>
      <c r="P522" s="197">
        <f>O522*H522</f>
        <v>0</v>
      </c>
      <c r="Q522" s="197">
        <v>6.8900000000000003E-3</v>
      </c>
      <c r="R522" s="197">
        <f>Q522*H522</f>
        <v>0.49332399999999998</v>
      </c>
      <c r="S522" s="197">
        <v>0</v>
      </c>
      <c r="T522" s="198">
        <f>S522*H522</f>
        <v>0</v>
      </c>
      <c r="U522" s="35"/>
      <c r="V522" s="35"/>
      <c r="W522" s="35"/>
      <c r="X522" s="35"/>
      <c r="Y522" s="35"/>
      <c r="Z522" s="35"/>
      <c r="AA522" s="35"/>
      <c r="AB522" s="35"/>
      <c r="AC522" s="35"/>
      <c r="AD522" s="35"/>
      <c r="AE522" s="35"/>
      <c r="AR522" s="199" t="s">
        <v>223</v>
      </c>
      <c r="AT522" s="199" t="s">
        <v>137</v>
      </c>
      <c r="AU522" s="199" t="s">
        <v>78</v>
      </c>
      <c r="AY522" s="18" t="s">
        <v>135</v>
      </c>
      <c r="BE522" s="200">
        <f>IF(N522="základní",J522,0)</f>
        <v>0</v>
      </c>
      <c r="BF522" s="200">
        <f>IF(N522="snížená",J522,0)</f>
        <v>0</v>
      </c>
      <c r="BG522" s="200">
        <f>IF(N522="zákl. přenesená",J522,0)</f>
        <v>0</v>
      </c>
      <c r="BH522" s="200">
        <f>IF(N522="sníž. přenesená",J522,0)</f>
        <v>0</v>
      </c>
      <c r="BI522" s="200">
        <f>IF(N522="nulová",J522,0)</f>
        <v>0</v>
      </c>
      <c r="BJ522" s="18" t="s">
        <v>76</v>
      </c>
      <c r="BK522" s="200">
        <f>ROUND(I522*H522,2)</f>
        <v>0</v>
      </c>
      <c r="BL522" s="18" t="s">
        <v>223</v>
      </c>
      <c r="BM522" s="199" t="s">
        <v>976</v>
      </c>
    </row>
    <row r="523" spans="1:65" s="13" customFormat="1" ht="11.25">
      <c r="B523" s="201"/>
      <c r="C523" s="202"/>
      <c r="D523" s="203" t="s">
        <v>144</v>
      </c>
      <c r="E523" s="204" t="s">
        <v>19</v>
      </c>
      <c r="F523" s="205" t="s">
        <v>977</v>
      </c>
      <c r="G523" s="202"/>
      <c r="H523" s="206">
        <v>30.2</v>
      </c>
      <c r="I523" s="207"/>
      <c r="J523" s="202"/>
      <c r="K523" s="202"/>
      <c r="L523" s="208"/>
      <c r="M523" s="209"/>
      <c r="N523" s="210"/>
      <c r="O523" s="210"/>
      <c r="P523" s="210"/>
      <c r="Q523" s="210"/>
      <c r="R523" s="210"/>
      <c r="S523" s="210"/>
      <c r="T523" s="211"/>
      <c r="AT523" s="212" t="s">
        <v>144</v>
      </c>
      <c r="AU523" s="212" t="s">
        <v>78</v>
      </c>
      <c r="AV523" s="13" t="s">
        <v>78</v>
      </c>
      <c r="AW523" s="13" t="s">
        <v>30</v>
      </c>
      <c r="AX523" s="13" t="s">
        <v>68</v>
      </c>
      <c r="AY523" s="212" t="s">
        <v>135</v>
      </c>
    </row>
    <row r="524" spans="1:65" s="13" customFormat="1" ht="11.25">
      <c r="B524" s="201"/>
      <c r="C524" s="202"/>
      <c r="D524" s="203" t="s">
        <v>144</v>
      </c>
      <c r="E524" s="204" t="s">
        <v>19</v>
      </c>
      <c r="F524" s="205" t="s">
        <v>978</v>
      </c>
      <c r="G524" s="202"/>
      <c r="H524" s="206">
        <v>16.899999999999999</v>
      </c>
      <c r="I524" s="207"/>
      <c r="J524" s="202"/>
      <c r="K524" s="202"/>
      <c r="L524" s="208"/>
      <c r="M524" s="209"/>
      <c r="N524" s="210"/>
      <c r="O524" s="210"/>
      <c r="P524" s="210"/>
      <c r="Q524" s="210"/>
      <c r="R524" s="210"/>
      <c r="S524" s="210"/>
      <c r="T524" s="211"/>
      <c r="AT524" s="212" t="s">
        <v>144</v>
      </c>
      <c r="AU524" s="212" t="s">
        <v>78</v>
      </c>
      <c r="AV524" s="13" t="s">
        <v>78</v>
      </c>
      <c r="AW524" s="13" t="s">
        <v>30</v>
      </c>
      <c r="AX524" s="13" t="s">
        <v>68</v>
      </c>
      <c r="AY524" s="212" t="s">
        <v>135</v>
      </c>
    </row>
    <row r="525" spans="1:65" s="13" customFormat="1" ht="11.25">
      <c r="B525" s="201"/>
      <c r="C525" s="202"/>
      <c r="D525" s="203" t="s">
        <v>144</v>
      </c>
      <c r="E525" s="204" t="s">
        <v>19</v>
      </c>
      <c r="F525" s="205" t="s">
        <v>979</v>
      </c>
      <c r="G525" s="202"/>
      <c r="H525" s="206">
        <v>3.7</v>
      </c>
      <c r="I525" s="207"/>
      <c r="J525" s="202"/>
      <c r="K525" s="202"/>
      <c r="L525" s="208"/>
      <c r="M525" s="209"/>
      <c r="N525" s="210"/>
      <c r="O525" s="210"/>
      <c r="P525" s="210"/>
      <c r="Q525" s="210"/>
      <c r="R525" s="210"/>
      <c r="S525" s="210"/>
      <c r="T525" s="211"/>
      <c r="AT525" s="212" t="s">
        <v>144</v>
      </c>
      <c r="AU525" s="212" t="s">
        <v>78</v>
      </c>
      <c r="AV525" s="13" t="s">
        <v>78</v>
      </c>
      <c r="AW525" s="13" t="s">
        <v>30</v>
      </c>
      <c r="AX525" s="13" t="s">
        <v>68</v>
      </c>
      <c r="AY525" s="212" t="s">
        <v>135</v>
      </c>
    </row>
    <row r="526" spans="1:65" s="13" customFormat="1" ht="11.25">
      <c r="B526" s="201"/>
      <c r="C526" s="202"/>
      <c r="D526" s="203" t="s">
        <v>144</v>
      </c>
      <c r="E526" s="204" t="s">
        <v>19</v>
      </c>
      <c r="F526" s="205" t="s">
        <v>980</v>
      </c>
      <c r="G526" s="202"/>
      <c r="H526" s="206">
        <v>4.5</v>
      </c>
      <c r="I526" s="207"/>
      <c r="J526" s="202"/>
      <c r="K526" s="202"/>
      <c r="L526" s="208"/>
      <c r="M526" s="209"/>
      <c r="N526" s="210"/>
      <c r="O526" s="210"/>
      <c r="P526" s="210"/>
      <c r="Q526" s="210"/>
      <c r="R526" s="210"/>
      <c r="S526" s="210"/>
      <c r="T526" s="211"/>
      <c r="AT526" s="212" t="s">
        <v>144</v>
      </c>
      <c r="AU526" s="212" t="s">
        <v>78</v>
      </c>
      <c r="AV526" s="13" t="s">
        <v>78</v>
      </c>
      <c r="AW526" s="13" t="s">
        <v>30</v>
      </c>
      <c r="AX526" s="13" t="s">
        <v>68</v>
      </c>
      <c r="AY526" s="212" t="s">
        <v>135</v>
      </c>
    </row>
    <row r="527" spans="1:65" s="13" customFormat="1" ht="11.25">
      <c r="B527" s="201"/>
      <c r="C527" s="202"/>
      <c r="D527" s="203" t="s">
        <v>144</v>
      </c>
      <c r="E527" s="204" t="s">
        <v>19</v>
      </c>
      <c r="F527" s="205" t="s">
        <v>981</v>
      </c>
      <c r="G527" s="202"/>
      <c r="H527" s="206">
        <v>1.9</v>
      </c>
      <c r="I527" s="207"/>
      <c r="J527" s="202"/>
      <c r="K527" s="202"/>
      <c r="L527" s="208"/>
      <c r="M527" s="209"/>
      <c r="N527" s="210"/>
      <c r="O527" s="210"/>
      <c r="P527" s="210"/>
      <c r="Q527" s="210"/>
      <c r="R527" s="210"/>
      <c r="S527" s="210"/>
      <c r="T527" s="211"/>
      <c r="AT527" s="212" t="s">
        <v>144</v>
      </c>
      <c r="AU527" s="212" t="s">
        <v>78</v>
      </c>
      <c r="AV527" s="13" t="s">
        <v>78</v>
      </c>
      <c r="AW527" s="13" t="s">
        <v>30</v>
      </c>
      <c r="AX527" s="13" t="s">
        <v>68</v>
      </c>
      <c r="AY527" s="212" t="s">
        <v>135</v>
      </c>
    </row>
    <row r="528" spans="1:65" s="13" customFormat="1" ht="11.25">
      <c r="B528" s="201"/>
      <c r="C528" s="202"/>
      <c r="D528" s="203" t="s">
        <v>144</v>
      </c>
      <c r="E528" s="204" t="s">
        <v>19</v>
      </c>
      <c r="F528" s="205" t="s">
        <v>982</v>
      </c>
      <c r="G528" s="202"/>
      <c r="H528" s="206">
        <v>14.4</v>
      </c>
      <c r="I528" s="207"/>
      <c r="J528" s="202"/>
      <c r="K528" s="202"/>
      <c r="L528" s="208"/>
      <c r="M528" s="209"/>
      <c r="N528" s="210"/>
      <c r="O528" s="210"/>
      <c r="P528" s="210"/>
      <c r="Q528" s="210"/>
      <c r="R528" s="210"/>
      <c r="S528" s="210"/>
      <c r="T528" s="211"/>
      <c r="AT528" s="212" t="s">
        <v>144</v>
      </c>
      <c r="AU528" s="212" t="s">
        <v>78</v>
      </c>
      <c r="AV528" s="13" t="s">
        <v>78</v>
      </c>
      <c r="AW528" s="13" t="s">
        <v>30</v>
      </c>
      <c r="AX528" s="13" t="s">
        <v>68</v>
      </c>
      <c r="AY528" s="212" t="s">
        <v>135</v>
      </c>
    </row>
    <row r="529" spans="1:65" s="14" customFormat="1" ht="11.25">
      <c r="B529" s="213"/>
      <c r="C529" s="214"/>
      <c r="D529" s="203" t="s">
        <v>144</v>
      </c>
      <c r="E529" s="215" t="s">
        <v>19</v>
      </c>
      <c r="F529" s="216" t="s">
        <v>147</v>
      </c>
      <c r="G529" s="214"/>
      <c r="H529" s="217">
        <v>71.599999999999994</v>
      </c>
      <c r="I529" s="218"/>
      <c r="J529" s="214"/>
      <c r="K529" s="214"/>
      <c r="L529" s="219"/>
      <c r="M529" s="220"/>
      <c r="N529" s="221"/>
      <c r="O529" s="221"/>
      <c r="P529" s="221"/>
      <c r="Q529" s="221"/>
      <c r="R529" s="221"/>
      <c r="S529" s="221"/>
      <c r="T529" s="222"/>
      <c r="AT529" s="223" t="s">
        <v>144</v>
      </c>
      <c r="AU529" s="223" t="s">
        <v>78</v>
      </c>
      <c r="AV529" s="14" t="s">
        <v>142</v>
      </c>
      <c r="AW529" s="14" t="s">
        <v>30</v>
      </c>
      <c r="AX529" s="14" t="s">
        <v>76</v>
      </c>
      <c r="AY529" s="223" t="s">
        <v>135</v>
      </c>
    </row>
    <row r="530" spans="1:65" s="2" customFormat="1" ht="36" customHeight="1">
      <c r="A530" s="35"/>
      <c r="B530" s="36"/>
      <c r="C530" s="224" t="s">
        <v>983</v>
      </c>
      <c r="D530" s="224" t="s">
        <v>155</v>
      </c>
      <c r="E530" s="225" t="s">
        <v>984</v>
      </c>
      <c r="F530" s="226" t="s">
        <v>985</v>
      </c>
      <c r="G530" s="227" t="s">
        <v>162</v>
      </c>
      <c r="H530" s="228">
        <v>78.760000000000005</v>
      </c>
      <c r="I530" s="229"/>
      <c r="J530" s="230">
        <f>ROUND(I530*H530,2)</f>
        <v>0</v>
      </c>
      <c r="K530" s="226" t="s">
        <v>141</v>
      </c>
      <c r="L530" s="231"/>
      <c r="M530" s="232" t="s">
        <v>19</v>
      </c>
      <c r="N530" s="233" t="s">
        <v>39</v>
      </c>
      <c r="O530" s="65"/>
      <c r="P530" s="197">
        <f>O530*H530</f>
        <v>0</v>
      </c>
      <c r="Q530" s="197">
        <v>1.9199999999999998E-2</v>
      </c>
      <c r="R530" s="197">
        <f>Q530*H530</f>
        <v>1.512192</v>
      </c>
      <c r="S530" s="197">
        <v>0</v>
      </c>
      <c r="T530" s="198">
        <f>S530*H530</f>
        <v>0</v>
      </c>
      <c r="U530" s="35"/>
      <c r="V530" s="35"/>
      <c r="W530" s="35"/>
      <c r="X530" s="35"/>
      <c r="Y530" s="35"/>
      <c r="Z530" s="35"/>
      <c r="AA530" s="35"/>
      <c r="AB530" s="35"/>
      <c r="AC530" s="35"/>
      <c r="AD530" s="35"/>
      <c r="AE530" s="35"/>
      <c r="AR530" s="199" t="s">
        <v>326</v>
      </c>
      <c r="AT530" s="199" t="s">
        <v>155</v>
      </c>
      <c r="AU530" s="199" t="s">
        <v>78</v>
      </c>
      <c r="AY530" s="18" t="s">
        <v>135</v>
      </c>
      <c r="BE530" s="200">
        <f>IF(N530="základní",J530,0)</f>
        <v>0</v>
      </c>
      <c r="BF530" s="200">
        <f>IF(N530="snížená",J530,0)</f>
        <v>0</v>
      </c>
      <c r="BG530" s="200">
        <f>IF(N530="zákl. přenesená",J530,0)</f>
        <v>0</v>
      </c>
      <c r="BH530" s="200">
        <f>IF(N530="sníž. přenesená",J530,0)</f>
        <v>0</v>
      </c>
      <c r="BI530" s="200">
        <f>IF(N530="nulová",J530,0)</f>
        <v>0</v>
      </c>
      <c r="BJ530" s="18" t="s">
        <v>76</v>
      </c>
      <c r="BK530" s="200">
        <f>ROUND(I530*H530,2)</f>
        <v>0</v>
      </c>
      <c r="BL530" s="18" t="s">
        <v>223</v>
      </c>
      <c r="BM530" s="199" t="s">
        <v>986</v>
      </c>
    </row>
    <row r="531" spans="1:65" s="13" customFormat="1" ht="11.25">
      <c r="B531" s="201"/>
      <c r="C531" s="202"/>
      <c r="D531" s="203" t="s">
        <v>144</v>
      </c>
      <c r="E531" s="202"/>
      <c r="F531" s="205" t="s">
        <v>987</v>
      </c>
      <c r="G531" s="202"/>
      <c r="H531" s="206">
        <v>78.760000000000005</v>
      </c>
      <c r="I531" s="207"/>
      <c r="J531" s="202"/>
      <c r="K531" s="202"/>
      <c r="L531" s="208"/>
      <c r="M531" s="209"/>
      <c r="N531" s="210"/>
      <c r="O531" s="210"/>
      <c r="P531" s="210"/>
      <c r="Q531" s="210"/>
      <c r="R531" s="210"/>
      <c r="S531" s="210"/>
      <c r="T531" s="211"/>
      <c r="AT531" s="212" t="s">
        <v>144</v>
      </c>
      <c r="AU531" s="212" t="s">
        <v>78</v>
      </c>
      <c r="AV531" s="13" t="s">
        <v>78</v>
      </c>
      <c r="AW531" s="13" t="s">
        <v>4</v>
      </c>
      <c r="AX531" s="13" t="s">
        <v>76</v>
      </c>
      <c r="AY531" s="212" t="s">
        <v>135</v>
      </c>
    </row>
    <row r="532" spans="1:65" s="2" customFormat="1" ht="36" customHeight="1">
      <c r="A532" s="35"/>
      <c r="B532" s="36"/>
      <c r="C532" s="188" t="s">
        <v>988</v>
      </c>
      <c r="D532" s="188" t="s">
        <v>137</v>
      </c>
      <c r="E532" s="189" t="s">
        <v>989</v>
      </c>
      <c r="F532" s="190" t="s">
        <v>990</v>
      </c>
      <c r="G532" s="191" t="s">
        <v>152</v>
      </c>
      <c r="H532" s="192">
        <v>2.0059999999999998</v>
      </c>
      <c r="I532" s="193"/>
      <c r="J532" s="194">
        <f>ROUND(I532*H532,2)</f>
        <v>0</v>
      </c>
      <c r="K532" s="190" t="s">
        <v>141</v>
      </c>
      <c r="L532" s="40"/>
      <c r="M532" s="195" t="s">
        <v>19</v>
      </c>
      <c r="N532" s="196" t="s">
        <v>39</v>
      </c>
      <c r="O532" s="65"/>
      <c r="P532" s="197">
        <f>O532*H532</f>
        <v>0</v>
      </c>
      <c r="Q532" s="197">
        <v>0</v>
      </c>
      <c r="R532" s="197">
        <f>Q532*H532</f>
        <v>0</v>
      </c>
      <c r="S532" s="197">
        <v>0</v>
      </c>
      <c r="T532" s="198">
        <f>S532*H532</f>
        <v>0</v>
      </c>
      <c r="U532" s="35"/>
      <c r="V532" s="35"/>
      <c r="W532" s="35"/>
      <c r="X532" s="35"/>
      <c r="Y532" s="35"/>
      <c r="Z532" s="35"/>
      <c r="AA532" s="35"/>
      <c r="AB532" s="35"/>
      <c r="AC532" s="35"/>
      <c r="AD532" s="35"/>
      <c r="AE532" s="35"/>
      <c r="AR532" s="199" t="s">
        <v>223</v>
      </c>
      <c r="AT532" s="199" t="s">
        <v>137</v>
      </c>
      <c r="AU532" s="199" t="s">
        <v>78</v>
      </c>
      <c r="AY532" s="18" t="s">
        <v>135</v>
      </c>
      <c r="BE532" s="200">
        <f>IF(N532="základní",J532,0)</f>
        <v>0</v>
      </c>
      <c r="BF532" s="200">
        <f>IF(N532="snížená",J532,0)</f>
        <v>0</v>
      </c>
      <c r="BG532" s="200">
        <f>IF(N532="zákl. přenesená",J532,0)</f>
        <v>0</v>
      </c>
      <c r="BH532" s="200">
        <f>IF(N532="sníž. přenesená",J532,0)</f>
        <v>0</v>
      </c>
      <c r="BI532" s="200">
        <f>IF(N532="nulová",J532,0)</f>
        <v>0</v>
      </c>
      <c r="BJ532" s="18" t="s">
        <v>76</v>
      </c>
      <c r="BK532" s="200">
        <f>ROUND(I532*H532,2)</f>
        <v>0</v>
      </c>
      <c r="BL532" s="18" t="s">
        <v>223</v>
      </c>
      <c r="BM532" s="199" t="s">
        <v>991</v>
      </c>
    </row>
    <row r="533" spans="1:65" s="12" customFormat="1" ht="22.9" customHeight="1">
      <c r="B533" s="172"/>
      <c r="C533" s="173"/>
      <c r="D533" s="174" t="s">
        <v>67</v>
      </c>
      <c r="E533" s="186" t="s">
        <v>992</v>
      </c>
      <c r="F533" s="186" t="s">
        <v>993</v>
      </c>
      <c r="G533" s="173"/>
      <c r="H533" s="173"/>
      <c r="I533" s="176"/>
      <c r="J533" s="187">
        <f>BK533</f>
        <v>0</v>
      </c>
      <c r="K533" s="173"/>
      <c r="L533" s="178"/>
      <c r="M533" s="179"/>
      <c r="N533" s="180"/>
      <c r="O533" s="180"/>
      <c r="P533" s="181">
        <f>SUM(P534:P543)</f>
        <v>0</v>
      </c>
      <c r="Q533" s="180"/>
      <c r="R533" s="181">
        <f>SUM(R534:R543)</f>
        <v>0.22435930000000004</v>
      </c>
      <c r="S533" s="180"/>
      <c r="T533" s="182">
        <f>SUM(T534:T543)</f>
        <v>0</v>
      </c>
      <c r="AR533" s="183" t="s">
        <v>78</v>
      </c>
      <c r="AT533" s="184" t="s">
        <v>67</v>
      </c>
      <c r="AU533" s="184" t="s">
        <v>76</v>
      </c>
      <c r="AY533" s="183" t="s">
        <v>135</v>
      </c>
      <c r="BK533" s="185">
        <f>SUM(BK534:BK543)</f>
        <v>0</v>
      </c>
    </row>
    <row r="534" spans="1:65" s="2" customFormat="1" ht="24" customHeight="1">
      <c r="A534" s="35"/>
      <c r="B534" s="36"/>
      <c r="C534" s="188" t="s">
        <v>994</v>
      </c>
      <c r="D534" s="188" t="s">
        <v>137</v>
      </c>
      <c r="E534" s="189" t="s">
        <v>995</v>
      </c>
      <c r="F534" s="190" t="s">
        <v>996</v>
      </c>
      <c r="G534" s="191" t="s">
        <v>162</v>
      </c>
      <c r="H534" s="192">
        <v>64.900000000000006</v>
      </c>
      <c r="I534" s="193"/>
      <c r="J534" s="194">
        <f>ROUND(I534*H534,2)</f>
        <v>0</v>
      </c>
      <c r="K534" s="190" t="s">
        <v>141</v>
      </c>
      <c r="L534" s="40"/>
      <c r="M534" s="195" t="s">
        <v>19</v>
      </c>
      <c r="N534" s="196" t="s">
        <v>39</v>
      </c>
      <c r="O534" s="65"/>
      <c r="P534" s="197">
        <f>O534*H534</f>
        <v>0</v>
      </c>
      <c r="Q534" s="197">
        <v>2.9999999999999997E-4</v>
      </c>
      <c r="R534" s="197">
        <f>Q534*H534</f>
        <v>1.9470000000000001E-2</v>
      </c>
      <c r="S534" s="197">
        <v>0</v>
      </c>
      <c r="T534" s="198">
        <f>S534*H534</f>
        <v>0</v>
      </c>
      <c r="U534" s="35"/>
      <c r="V534" s="35"/>
      <c r="W534" s="35"/>
      <c r="X534" s="35"/>
      <c r="Y534" s="35"/>
      <c r="Z534" s="35"/>
      <c r="AA534" s="35"/>
      <c r="AB534" s="35"/>
      <c r="AC534" s="35"/>
      <c r="AD534" s="35"/>
      <c r="AE534" s="35"/>
      <c r="AR534" s="199" t="s">
        <v>223</v>
      </c>
      <c r="AT534" s="199" t="s">
        <v>137</v>
      </c>
      <c r="AU534" s="199" t="s">
        <v>78</v>
      </c>
      <c r="AY534" s="18" t="s">
        <v>135</v>
      </c>
      <c r="BE534" s="200">
        <f>IF(N534="základní",J534,0)</f>
        <v>0</v>
      </c>
      <c r="BF534" s="200">
        <f>IF(N534="snížená",J534,0)</f>
        <v>0</v>
      </c>
      <c r="BG534" s="200">
        <f>IF(N534="zákl. přenesená",J534,0)</f>
        <v>0</v>
      </c>
      <c r="BH534" s="200">
        <f>IF(N534="sníž. přenesená",J534,0)</f>
        <v>0</v>
      </c>
      <c r="BI534" s="200">
        <f>IF(N534="nulová",J534,0)</f>
        <v>0</v>
      </c>
      <c r="BJ534" s="18" t="s">
        <v>76</v>
      </c>
      <c r="BK534" s="200">
        <f>ROUND(I534*H534,2)</f>
        <v>0</v>
      </c>
      <c r="BL534" s="18" t="s">
        <v>223</v>
      </c>
      <c r="BM534" s="199" t="s">
        <v>997</v>
      </c>
    </row>
    <row r="535" spans="1:65" s="13" customFormat="1" ht="11.25">
      <c r="B535" s="201"/>
      <c r="C535" s="202"/>
      <c r="D535" s="203" t="s">
        <v>144</v>
      </c>
      <c r="E535" s="204" t="s">
        <v>19</v>
      </c>
      <c r="F535" s="205" t="s">
        <v>998</v>
      </c>
      <c r="G535" s="202"/>
      <c r="H535" s="206">
        <v>14</v>
      </c>
      <c r="I535" s="207"/>
      <c r="J535" s="202"/>
      <c r="K535" s="202"/>
      <c r="L535" s="208"/>
      <c r="M535" s="209"/>
      <c r="N535" s="210"/>
      <c r="O535" s="210"/>
      <c r="P535" s="210"/>
      <c r="Q535" s="210"/>
      <c r="R535" s="210"/>
      <c r="S535" s="210"/>
      <c r="T535" s="211"/>
      <c r="AT535" s="212" t="s">
        <v>144</v>
      </c>
      <c r="AU535" s="212" t="s">
        <v>78</v>
      </c>
      <c r="AV535" s="13" t="s">
        <v>78</v>
      </c>
      <c r="AW535" s="13" t="s">
        <v>30</v>
      </c>
      <c r="AX535" s="13" t="s">
        <v>68</v>
      </c>
      <c r="AY535" s="212" t="s">
        <v>135</v>
      </c>
    </row>
    <row r="536" spans="1:65" s="13" customFormat="1" ht="11.25">
      <c r="B536" s="201"/>
      <c r="C536" s="202"/>
      <c r="D536" s="203" t="s">
        <v>144</v>
      </c>
      <c r="E536" s="204" t="s">
        <v>19</v>
      </c>
      <c r="F536" s="205" t="s">
        <v>999</v>
      </c>
      <c r="G536" s="202"/>
      <c r="H536" s="206">
        <v>21.3</v>
      </c>
      <c r="I536" s="207"/>
      <c r="J536" s="202"/>
      <c r="K536" s="202"/>
      <c r="L536" s="208"/>
      <c r="M536" s="209"/>
      <c r="N536" s="210"/>
      <c r="O536" s="210"/>
      <c r="P536" s="210"/>
      <c r="Q536" s="210"/>
      <c r="R536" s="210"/>
      <c r="S536" s="210"/>
      <c r="T536" s="211"/>
      <c r="AT536" s="212" t="s">
        <v>144</v>
      </c>
      <c r="AU536" s="212" t="s">
        <v>78</v>
      </c>
      <c r="AV536" s="13" t="s">
        <v>78</v>
      </c>
      <c r="AW536" s="13" t="s">
        <v>30</v>
      </c>
      <c r="AX536" s="13" t="s">
        <v>68</v>
      </c>
      <c r="AY536" s="212" t="s">
        <v>135</v>
      </c>
    </row>
    <row r="537" spans="1:65" s="13" customFormat="1" ht="11.25">
      <c r="B537" s="201"/>
      <c r="C537" s="202"/>
      <c r="D537" s="203" t="s">
        <v>144</v>
      </c>
      <c r="E537" s="204" t="s">
        <v>19</v>
      </c>
      <c r="F537" s="205" t="s">
        <v>1000</v>
      </c>
      <c r="G537" s="202"/>
      <c r="H537" s="206">
        <v>3</v>
      </c>
      <c r="I537" s="207"/>
      <c r="J537" s="202"/>
      <c r="K537" s="202"/>
      <c r="L537" s="208"/>
      <c r="M537" s="209"/>
      <c r="N537" s="210"/>
      <c r="O537" s="210"/>
      <c r="P537" s="210"/>
      <c r="Q537" s="210"/>
      <c r="R537" s="210"/>
      <c r="S537" s="210"/>
      <c r="T537" s="211"/>
      <c r="AT537" s="212" t="s">
        <v>144</v>
      </c>
      <c r="AU537" s="212" t="s">
        <v>78</v>
      </c>
      <c r="AV537" s="13" t="s">
        <v>78</v>
      </c>
      <c r="AW537" s="13" t="s">
        <v>30</v>
      </c>
      <c r="AX537" s="13" t="s">
        <v>68</v>
      </c>
      <c r="AY537" s="212" t="s">
        <v>135</v>
      </c>
    </row>
    <row r="538" spans="1:65" s="13" customFormat="1" ht="11.25">
      <c r="B538" s="201"/>
      <c r="C538" s="202"/>
      <c r="D538" s="203" t="s">
        <v>144</v>
      </c>
      <c r="E538" s="204" t="s">
        <v>19</v>
      </c>
      <c r="F538" s="205" t="s">
        <v>1001</v>
      </c>
      <c r="G538" s="202"/>
      <c r="H538" s="206">
        <v>17.600000000000001</v>
      </c>
      <c r="I538" s="207"/>
      <c r="J538" s="202"/>
      <c r="K538" s="202"/>
      <c r="L538" s="208"/>
      <c r="M538" s="209"/>
      <c r="N538" s="210"/>
      <c r="O538" s="210"/>
      <c r="P538" s="210"/>
      <c r="Q538" s="210"/>
      <c r="R538" s="210"/>
      <c r="S538" s="210"/>
      <c r="T538" s="211"/>
      <c r="AT538" s="212" t="s">
        <v>144</v>
      </c>
      <c r="AU538" s="212" t="s">
        <v>78</v>
      </c>
      <c r="AV538" s="13" t="s">
        <v>78</v>
      </c>
      <c r="AW538" s="13" t="s">
        <v>30</v>
      </c>
      <c r="AX538" s="13" t="s">
        <v>68</v>
      </c>
      <c r="AY538" s="212" t="s">
        <v>135</v>
      </c>
    </row>
    <row r="539" spans="1:65" s="13" customFormat="1" ht="11.25">
      <c r="B539" s="201"/>
      <c r="C539" s="202"/>
      <c r="D539" s="203" t="s">
        <v>144</v>
      </c>
      <c r="E539" s="204" t="s">
        <v>19</v>
      </c>
      <c r="F539" s="205" t="s">
        <v>1002</v>
      </c>
      <c r="G539" s="202"/>
      <c r="H539" s="206">
        <v>9</v>
      </c>
      <c r="I539" s="207"/>
      <c r="J539" s="202"/>
      <c r="K539" s="202"/>
      <c r="L539" s="208"/>
      <c r="M539" s="209"/>
      <c r="N539" s="210"/>
      <c r="O539" s="210"/>
      <c r="P539" s="210"/>
      <c r="Q539" s="210"/>
      <c r="R539" s="210"/>
      <c r="S539" s="210"/>
      <c r="T539" s="211"/>
      <c r="AT539" s="212" t="s">
        <v>144</v>
      </c>
      <c r="AU539" s="212" t="s">
        <v>78</v>
      </c>
      <c r="AV539" s="13" t="s">
        <v>78</v>
      </c>
      <c r="AW539" s="13" t="s">
        <v>30</v>
      </c>
      <c r="AX539" s="13" t="s">
        <v>68</v>
      </c>
      <c r="AY539" s="212" t="s">
        <v>135</v>
      </c>
    </row>
    <row r="540" spans="1:65" s="14" customFormat="1" ht="11.25">
      <c r="B540" s="213"/>
      <c r="C540" s="214"/>
      <c r="D540" s="203" t="s">
        <v>144</v>
      </c>
      <c r="E540" s="215" t="s">
        <v>19</v>
      </c>
      <c r="F540" s="216" t="s">
        <v>147</v>
      </c>
      <c r="G540" s="214"/>
      <c r="H540" s="217">
        <v>64.900000000000006</v>
      </c>
      <c r="I540" s="218"/>
      <c r="J540" s="214"/>
      <c r="K540" s="214"/>
      <c r="L540" s="219"/>
      <c r="M540" s="220"/>
      <c r="N540" s="221"/>
      <c r="O540" s="221"/>
      <c r="P540" s="221"/>
      <c r="Q540" s="221"/>
      <c r="R540" s="221"/>
      <c r="S540" s="221"/>
      <c r="T540" s="222"/>
      <c r="AT540" s="223" t="s">
        <v>144</v>
      </c>
      <c r="AU540" s="223" t="s">
        <v>78</v>
      </c>
      <c r="AV540" s="14" t="s">
        <v>142</v>
      </c>
      <c r="AW540" s="14" t="s">
        <v>30</v>
      </c>
      <c r="AX540" s="14" t="s">
        <v>76</v>
      </c>
      <c r="AY540" s="223" t="s">
        <v>135</v>
      </c>
    </row>
    <row r="541" spans="1:65" s="2" customFormat="1" ht="36" customHeight="1">
      <c r="A541" s="35"/>
      <c r="B541" s="36"/>
      <c r="C541" s="224" t="s">
        <v>1003</v>
      </c>
      <c r="D541" s="224" t="s">
        <v>155</v>
      </c>
      <c r="E541" s="225" t="s">
        <v>1004</v>
      </c>
      <c r="F541" s="226" t="s">
        <v>1005</v>
      </c>
      <c r="G541" s="227" t="s">
        <v>162</v>
      </c>
      <c r="H541" s="228">
        <v>71.39</v>
      </c>
      <c r="I541" s="229"/>
      <c r="J541" s="230">
        <f>ROUND(I541*H541,2)</f>
        <v>0</v>
      </c>
      <c r="K541" s="226" t="s">
        <v>141</v>
      </c>
      <c r="L541" s="231"/>
      <c r="M541" s="232" t="s">
        <v>19</v>
      </c>
      <c r="N541" s="233" t="s">
        <v>39</v>
      </c>
      <c r="O541" s="65"/>
      <c r="P541" s="197">
        <f>O541*H541</f>
        <v>0</v>
      </c>
      <c r="Q541" s="197">
        <v>2.8700000000000002E-3</v>
      </c>
      <c r="R541" s="197">
        <f>Q541*H541</f>
        <v>0.20488930000000002</v>
      </c>
      <c r="S541" s="197">
        <v>0</v>
      </c>
      <c r="T541" s="198">
        <f>S541*H541</f>
        <v>0</v>
      </c>
      <c r="U541" s="35"/>
      <c r="V541" s="35"/>
      <c r="W541" s="35"/>
      <c r="X541" s="35"/>
      <c r="Y541" s="35"/>
      <c r="Z541" s="35"/>
      <c r="AA541" s="35"/>
      <c r="AB541" s="35"/>
      <c r="AC541" s="35"/>
      <c r="AD541" s="35"/>
      <c r="AE541" s="35"/>
      <c r="AR541" s="199" t="s">
        <v>326</v>
      </c>
      <c r="AT541" s="199" t="s">
        <v>155</v>
      </c>
      <c r="AU541" s="199" t="s">
        <v>78</v>
      </c>
      <c r="AY541" s="18" t="s">
        <v>135</v>
      </c>
      <c r="BE541" s="200">
        <f>IF(N541="základní",J541,0)</f>
        <v>0</v>
      </c>
      <c r="BF541" s="200">
        <f>IF(N541="snížená",J541,0)</f>
        <v>0</v>
      </c>
      <c r="BG541" s="200">
        <f>IF(N541="zákl. přenesená",J541,0)</f>
        <v>0</v>
      </c>
      <c r="BH541" s="200">
        <f>IF(N541="sníž. přenesená",J541,0)</f>
        <v>0</v>
      </c>
      <c r="BI541" s="200">
        <f>IF(N541="nulová",J541,0)</f>
        <v>0</v>
      </c>
      <c r="BJ541" s="18" t="s">
        <v>76</v>
      </c>
      <c r="BK541" s="200">
        <f>ROUND(I541*H541,2)</f>
        <v>0</v>
      </c>
      <c r="BL541" s="18" t="s">
        <v>223</v>
      </c>
      <c r="BM541" s="199" t="s">
        <v>1006</v>
      </c>
    </row>
    <row r="542" spans="1:65" s="13" customFormat="1" ht="11.25">
      <c r="B542" s="201"/>
      <c r="C542" s="202"/>
      <c r="D542" s="203" t="s">
        <v>144</v>
      </c>
      <c r="E542" s="202"/>
      <c r="F542" s="205" t="s">
        <v>1007</v>
      </c>
      <c r="G542" s="202"/>
      <c r="H542" s="206">
        <v>71.39</v>
      </c>
      <c r="I542" s="207"/>
      <c r="J542" s="202"/>
      <c r="K542" s="202"/>
      <c r="L542" s="208"/>
      <c r="M542" s="209"/>
      <c r="N542" s="210"/>
      <c r="O542" s="210"/>
      <c r="P542" s="210"/>
      <c r="Q542" s="210"/>
      <c r="R542" s="210"/>
      <c r="S542" s="210"/>
      <c r="T542" s="211"/>
      <c r="AT542" s="212" t="s">
        <v>144</v>
      </c>
      <c r="AU542" s="212" t="s">
        <v>78</v>
      </c>
      <c r="AV542" s="13" t="s">
        <v>78</v>
      </c>
      <c r="AW542" s="13" t="s">
        <v>4</v>
      </c>
      <c r="AX542" s="13" t="s">
        <v>76</v>
      </c>
      <c r="AY542" s="212" t="s">
        <v>135</v>
      </c>
    </row>
    <row r="543" spans="1:65" s="2" customFormat="1" ht="36" customHeight="1">
      <c r="A543" s="35"/>
      <c r="B543" s="36"/>
      <c r="C543" s="188" t="s">
        <v>1008</v>
      </c>
      <c r="D543" s="188" t="s">
        <v>137</v>
      </c>
      <c r="E543" s="189" t="s">
        <v>1009</v>
      </c>
      <c r="F543" s="190" t="s">
        <v>1010</v>
      </c>
      <c r="G543" s="191" t="s">
        <v>152</v>
      </c>
      <c r="H543" s="192">
        <v>0.224</v>
      </c>
      <c r="I543" s="193"/>
      <c r="J543" s="194">
        <f>ROUND(I543*H543,2)</f>
        <v>0</v>
      </c>
      <c r="K543" s="190" t="s">
        <v>141</v>
      </c>
      <c r="L543" s="40"/>
      <c r="M543" s="195" t="s">
        <v>19</v>
      </c>
      <c r="N543" s="196" t="s">
        <v>39</v>
      </c>
      <c r="O543" s="65"/>
      <c r="P543" s="197">
        <f>O543*H543</f>
        <v>0</v>
      </c>
      <c r="Q543" s="197">
        <v>0</v>
      </c>
      <c r="R543" s="197">
        <f>Q543*H543</f>
        <v>0</v>
      </c>
      <c r="S543" s="197">
        <v>0</v>
      </c>
      <c r="T543" s="198">
        <f>S543*H543</f>
        <v>0</v>
      </c>
      <c r="U543" s="35"/>
      <c r="V543" s="35"/>
      <c r="W543" s="35"/>
      <c r="X543" s="35"/>
      <c r="Y543" s="35"/>
      <c r="Z543" s="35"/>
      <c r="AA543" s="35"/>
      <c r="AB543" s="35"/>
      <c r="AC543" s="35"/>
      <c r="AD543" s="35"/>
      <c r="AE543" s="35"/>
      <c r="AR543" s="199" t="s">
        <v>223</v>
      </c>
      <c r="AT543" s="199" t="s">
        <v>137</v>
      </c>
      <c r="AU543" s="199" t="s">
        <v>78</v>
      </c>
      <c r="AY543" s="18" t="s">
        <v>135</v>
      </c>
      <c r="BE543" s="200">
        <f>IF(N543="základní",J543,0)</f>
        <v>0</v>
      </c>
      <c r="BF543" s="200">
        <f>IF(N543="snížená",J543,0)</f>
        <v>0</v>
      </c>
      <c r="BG543" s="200">
        <f>IF(N543="zákl. přenesená",J543,0)</f>
        <v>0</v>
      </c>
      <c r="BH543" s="200">
        <f>IF(N543="sníž. přenesená",J543,0)</f>
        <v>0</v>
      </c>
      <c r="BI543" s="200">
        <f>IF(N543="nulová",J543,0)</f>
        <v>0</v>
      </c>
      <c r="BJ543" s="18" t="s">
        <v>76</v>
      </c>
      <c r="BK543" s="200">
        <f>ROUND(I543*H543,2)</f>
        <v>0</v>
      </c>
      <c r="BL543" s="18" t="s">
        <v>223</v>
      </c>
      <c r="BM543" s="199" t="s">
        <v>1011</v>
      </c>
    </row>
    <row r="544" spans="1:65" s="12" customFormat="1" ht="22.9" customHeight="1">
      <c r="B544" s="172"/>
      <c r="C544" s="173"/>
      <c r="D544" s="174" t="s">
        <v>67</v>
      </c>
      <c r="E544" s="186" t="s">
        <v>1012</v>
      </c>
      <c r="F544" s="186" t="s">
        <v>1013</v>
      </c>
      <c r="G544" s="173"/>
      <c r="H544" s="173"/>
      <c r="I544" s="176"/>
      <c r="J544" s="187">
        <f>BK544</f>
        <v>0</v>
      </c>
      <c r="K544" s="173"/>
      <c r="L544" s="178"/>
      <c r="M544" s="179"/>
      <c r="N544" s="180"/>
      <c r="O544" s="180"/>
      <c r="P544" s="181">
        <f>SUM(P545:P563)</f>
        <v>0</v>
      </c>
      <c r="Q544" s="180"/>
      <c r="R544" s="181">
        <f>SUM(R545:R563)</f>
        <v>1.6892413027599997</v>
      </c>
      <c r="S544" s="180"/>
      <c r="T544" s="182">
        <f>SUM(T545:T563)</f>
        <v>0</v>
      </c>
      <c r="AR544" s="183" t="s">
        <v>78</v>
      </c>
      <c r="AT544" s="184" t="s">
        <v>67</v>
      </c>
      <c r="AU544" s="184" t="s">
        <v>76</v>
      </c>
      <c r="AY544" s="183" t="s">
        <v>135</v>
      </c>
      <c r="BK544" s="185">
        <f>SUM(BK545:BK563)</f>
        <v>0</v>
      </c>
    </row>
    <row r="545" spans="1:65" s="2" customFormat="1" ht="24" customHeight="1">
      <c r="A545" s="35"/>
      <c r="B545" s="36"/>
      <c r="C545" s="188" t="s">
        <v>1014</v>
      </c>
      <c r="D545" s="188" t="s">
        <v>137</v>
      </c>
      <c r="E545" s="189" t="s">
        <v>1015</v>
      </c>
      <c r="F545" s="190" t="s">
        <v>1016</v>
      </c>
      <c r="G545" s="191" t="s">
        <v>162</v>
      </c>
      <c r="H545" s="192">
        <v>37.524999999999999</v>
      </c>
      <c r="I545" s="193"/>
      <c r="J545" s="194">
        <f>ROUND(I545*H545,2)</f>
        <v>0</v>
      </c>
      <c r="K545" s="190" t="s">
        <v>141</v>
      </c>
      <c r="L545" s="40"/>
      <c r="M545" s="195" t="s">
        <v>19</v>
      </c>
      <c r="N545" s="196" t="s">
        <v>39</v>
      </c>
      <c r="O545" s="65"/>
      <c r="P545" s="197">
        <f>O545*H545</f>
        <v>0</v>
      </c>
      <c r="Q545" s="197">
        <v>2.9999999999999997E-4</v>
      </c>
      <c r="R545" s="197">
        <f>Q545*H545</f>
        <v>1.1257499999999998E-2</v>
      </c>
      <c r="S545" s="197">
        <v>0</v>
      </c>
      <c r="T545" s="198">
        <f>S545*H545</f>
        <v>0</v>
      </c>
      <c r="U545" s="35"/>
      <c r="V545" s="35"/>
      <c r="W545" s="35"/>
      <c r="X545" s="35"/>
      <c r="Y545" s="35"/>
      <c r="Z545" s="35"/>
      <c r="AA545" s="35"/>
      <c r="AB545" s="35"/>
      <c r="AC545" s="35"/>
      <c r="AD545" s="35"/>
      <c r="AE545" s="35"/>
      <c r="AR545" s="199" t="s">
        <v>223</v>
      </c>
      <c r="AT545" s="199" t="s">
        <v>137</v>
      </c>
      <c r="AU545" s="199" t="s">
        <v>78</v>
      </c>
      <c r="AY545" s="18" t="s">
        <v>135</v>
      </c>
      <c r="BE545" s="200">
        <f>IF(N545="základní",J545,0)</f>
        <v>0</v>
      </c>
      <c r="BF545" s="200">
        <f>IF(N545="snížená",J545,0)</f>
        <v>0</v>
      </c>
      <c r="BG545" s="200">
        <f>IF(N545="zákl. přenesená",J545,0)</f>
        <v>0</v>
      </c>
      <c r="BH545" s="200">
        <f>IF(N545="sníž. přenesená",J545,0)</f>
        <v>0</v>
      </c>
      <c r="BI545" s="200">
        <f>IF(N545="nulová",J545,0)</f>
        <v>0</v>
      </c>
      <c r="BJ545" s="18" t="s">
        <v>76</v>
      </c>
      <c r="BK545" s="200">
        <f>ROUND(I545*H545,2)</f>
        <v>0</v>
      </c>
      <c r="BL545" s="18" t="s">
        <v>223</v>
      </c>
      <c r="BM545" s="199" t="s">
        <v>1017</v>
      </c>
    </row>
    <row r="546" spans="1:65" s="13" customFormat="1" ht="11.25">
      <c r="B546" s="201"/>
      <c r="C546" s="202"/>
      <c r="D546" s="203" t="s">
        <v>144</v>
      </c>
      <c r="E546" s="204" t="s">
        <v>19</v>
      </c>
      <c r="F546" s="205" t="s">
        <v>1018</v>
      </c>
      <c r="G546" s="202"/>
      <c r="H546" s="206">
        <v>46.534999999999997</v>
      </c>
      <c r="I546" s="207"/>
      <c r="J546" s="202"/>
      <c r="K546" s="202"/>
      <c r="L546" s="208"/>
      <c r="M546" s="209"/>
      <c r="N546" s="210"/>
      <c r="O546" s="210"/>
      <c r="P546" s="210"/>
      <c r="Q546" s="210"/>
      <c r="R546" s="210"/>
      <c r="S546" s="210"/>
      <c r="T546" s="211"/>
      <c r="AT546" s="212" t="s">
        <v>144</v>
      </c>
      <c r="AU546" s="212" t="s">
        <v>78</v>
      </c>
      <c r="AV546" s="13" t="s">
        <v>78</v>
      </c>
      <c r="AW546" s="13" t="s">
        <v>30</v>
      </c>
      <c r="AX546" s="13" t="s">
        <v>68</v>
      </c>
      <c r="AY546" s="212" t="s">
        <v>135</v>
      </c>
    </row>
    <row r="547" spans="1:65" s="13" customFormat="1" ht="11.25">
      <c r="B547" s="201"/>
      <c r="C547" s="202"/>
      <c r="D547" s="203" t="s">
        <v>144</v>
      </c>
      <c r="E547" s="204" t="s">
        <v>19</v>
      </c>
      <c r="F547" s="205" t="s">
        <v>1019</v>
      </c>
      <c r="G547" s="202"/>
      <c r="H547" s="206">
        <v>-9.01</v>
      </c>
      <c r="I547" s="207"/>
      <c r="J547" s="202"/>
      <c r="K547" s="202"/>
      <c r="L547" s="208"/>
      <c r="M547" s="209"/>
      <c r="N547" s="210"/>
      <c r="O547" s="210"/>
      <c r="P547" s="210"/>
      <c r="Q547" s="210"/>
      <c r="R547" s="210"/>
      <c r="S547" s="210"/>
      <c r="T547" s="211"/>
      <c r="AT547" s="212" t="s">
        <v>144</v>
      </c>
      <c r="AU547" s="212" t="s">
        <v>78</v>
      </c>
      <c r="AV547" s="13" t="s">
        <v>78</v>
      </c>
      <c r="AW547" s="13" t="s">
        <v>30</v>
      </c>
      <c r="AX547" s="13" t="s">
        <v>68</v>
      </c>
      <c r="AY547" s="212" t="s">
        <v>135</v>
      </c>
    </row>
    <row r="548" spans="1:65" s="14" customFormat="1" ht="11.25">
      <c r="B548" s="213"/>
      <c r="C548" s="214"/>
      <c r="D548" s="203" t="s">
        <v>144</v>
      </c>
      <c r="E548" s="215" t="s">
        <v>19</v>
      </c>
      <c r="F548" s="216" t="s">
        <v>147</v>
      </c>
      <c r="G548" s="214"/>
      <c r="H548" s="217">
        <v>37.524999999999999</v>
      </c>
      <c r="I548" s="218"/>
      <c r="J548" s="214"/>
      <c r="K548" s="214"/>
      <c r="L548" s="219"/>
      <c r="M548" s="220"/>
      <c r="N548" s="221"/>
      <c r="O548" s="221"/>
      <c r="P548" s="221"/>
      <c r="Q548" s="221"/>
      <c r="R548" s="221"/>
      <c r="S548" s="221"/>
      <c r="T548" s="222"/>
      <c r="AT548" s="223" t="s">
        <v>144</v>
      </c>
      <c r="AU548" s="223" t="s">
        <v>78</v>
      </c>
      <c r="AV548" s="14" t="s">
        <v>142</v>
      </c>
      <c r="AW548" s="14" t="s">
        <v>30</v>
      </c>
      <c r="AX548" s="14" t="s">
        <v>76</v>
      </c>
      <c r="AY548" s="223" t="s">
        <v>135</v>
      </c>
    </row>
    <row r="549" spans="1:65" s="2" customFormat="1" ht="36" customHeight="1">
      <c r="A549" s="35"/>
      <c r="B549" s="36"/>
      <c r="C549" s="188" t="s">
        <v>1020</v>
      </c>
      <c r="D549" s="188" t="s">
        <v>137</v>
      </c>
      <c r="E549" s="189" t="s">
        <v>1021</v>
      </c>
      <c r="F549" s="190" t="s">
        <v>1022</v>
      </c>
      <c r="G549" s="191" t="s">
        <v>162</v>
      </c>
      <c r="H549" s="192">
        <v>37.524999999999999</v>
      </c>
      <c r="I549" s="193"/>
      <c r="J549" s="194">
        <f>ROUND(I549*H549,2)</f>
        <v>0</v>
      </c>
      <c r="K549" s="190" t="s">
        <v>141</v>
      </c>
      <c r="L549" s="40"/>
      <c r="M549" s="195" t="s">
        <v>19</v>
      </c>
      <c r="N549" s="196" t="s">
        <v>39</v>
      </c>
      <c r="O549" s="65"/>
      <c r="P549" s="197">
        <f>O549*H549</f>
        <v>0</v>
      </c>
      <c r="Q549" s="197">
        <v>6.0000000000000001E-3</v>
      </c>
      <c r="R549" s="197">
        <f>Q549*H549</f>
        <v>0.22514999999999999</v>
      </c>
      <c r="S549" s="197">
        <v>0</v>
      </c>
      <c r="T549" s="198">
        <f>S549*H549</f>
        <v>0</v>
      </c>
      <c r="U549" s="35"/>
      <c r="V549" s="35"/>
      <c r="W549" s="35"/>
      <c r="X549" s="35"/>
      <c r="Y549" s="35"/>
      <c r="Z549" s="35"/>
      <c r="AA549" s="35"/>
      <c r="AB549" s="35"/>
      <c r="AC549" s="35"/>
      <c r="AD549" s="35"/>
      <c r="AE549" s="35"/>
      <c r="AR549" s="199" t="s">
        <v>223</v>
      </c>
      <c r="AT549" s="199" t="s">
        <v>137</v>
      </c>
      <c r="AU549" s="199" t="s">
        <v>78</v>
      </c>
      <c r="AY549" s="18" t="s">
        <v>135</v>
      </c>
      <c r="BE549" s="200">
        <f>IF(N549="základní",J549,0)</f>
        <v>0</v>
      </c>
      <c r="BF549" s="200">
        <f>IF(N549="snížená",J549,0)</f>
        <v>0</v>
      </c>
      <c r="BG549" s="200">
        <f>IF(N549="zákl. přenesená",J549,0)</f>
        <v>0</v>
      </c>
      <c r="BH549" s="200">
        <f>IF(N549="sníž. přenesená",J549,0)</f>
        <v>0</v>
      </c>
      <c r="BI549" s="200">
        <f>IF(N549="nulová",J549,0)</f>
        <v>0</v>
      </c>
      <c r="BJ549" s="18" t="s">
        <v>76</v>
      </c>
      <c r="BK549" s="200">
        <f>ROUND(I549*H549,2)</f>
        <v>0</v>
      </c>
      <c r="BL549" s="18" t="s">
        <v>223</v>
      </c>
      <c r="BM549" s="199" t="s">
        <v>1023</v>
      </c>
    </row>
    <row r="550" spans="1:65" s="13" customFormat="1" ht="11.25">
      <c r="B550" s="201"/>
      <c r="C550" s="202"/>
      <c r="D550" s="203" t="s">
        <v>144</v>
      </c>
      <c r="E550" s="204" t="s">
        <v>19</v>
      </c>
      <c r="F550" s="205" t="s">
        <v>1018</v>
      </c>
      <c r="G550" s="202"/>
      <c r="H550" s="206">
        <v>46.534999999999997</v>
      </c>
      <c r="I550" s="207"/>
      <c r="J550" s="202"/>
      <c r="K550" s="202"/>
      <c r="L550" s="208"/>
      <c r="M550" s="209"/>
      <c r="N550" s="210"/>
      <c r="O550" s="210"/>
      <c r="P550" s="210"/>
      <c r="Q550" s="210"/>
      <c r="R550" s="210"/>
      <c r="S550" s="210"/>
      <c r="T550" s="211"/>
      <c r="AT550" s="212" t="s">
        <v>144</v>
      </c>
      <c r="AU550" s="212" t="s">
        <v>78</v>
      </c>
      <c r="AV550" s="13" t="s">
        <v>78</v>
      </c>
      <c r="AW550" s="13" t="s">
        <v>30</v>
      </c>
      <c r="AX550" s="13" t="s">
        <v>68</v>
      </c>
      <c r="AY550" s="212" t="s">
        <v>135</v>
      </c>
    </row>
    <row r="551" spans="1:65" s="13" customFormat="1" ht="11.25">
      <c r="B551" s="201"/>
      <c r="C551" s="202"/>
      <c r="D551" s="203" t="s">
        <v>144</v>
      </c>
      <c r="E551" s="204" t="s">
        <v>19</v>
      </c>
      <c r="F551" s="205" t="s">
        <v>1019</v>
      </c>
      <c r="G551" s="202"/>
      <c r="H551" s="206">
        <v>-9.01</v>
      </c>
      <c r="I551" s="207"/>
      <c r="J551" s="202"/>
      <c r="K551" s="202"/>
      <c r="L551" s="208"/>
      <c r="M551" s="209"/>
      <c r="N551" s="210"/>
      <c r="O551" s="210"/>
      <c r="P551" s="210"/>
      <c r="Q551" s="210"/>
      <c r="R551" s="210"/>
      <c r="S551" s="210"/>
      <c r="T551" s="211"/>
      <c r="AT551" s="212" t="s">
        <v>144</v>
      </c>
      <c r="AU551" s="212" t="s">
        <v>78</v>
      </c>
      <c r="AV551" s="13" t="s">
        <v>78</v>
      </c>
      <c r="AW551" s="13" t="s">
        <v>30</v>
      </c>
      <c r="AX551" s="13" t="s">
        <v>68</v>
      </c>
      <c r="AY551" s="212" t="s">
        <v>135</v>
      </c>
    </row>
    <row r="552" spans="1:65" s="14" customFormat="1" ht="11.25">
      <c r="B552" s="213"/>
      <c r="C552" s="214"/>
      <c r="D552" s="203" t="s">
        <v>144</v>
      </c>
      <c r="E552" s="215" t="s">
        <v>19</v>
      </c>
      <c r="F552" s="216" t="s">
        <v>147</v>
      </c>
      <c r="G552" s="214"/>
      <c r="H552" s="217">
        <v>37.524999999999999</v>
      </c>
      <c r="I552" s="218"/>
      <c r="J552" s="214"/>
      <c r="K552" s="214"/>
      <c r="L552" s="219"/>
      <c r="M552" s="220"/>
      <c r="N552" s="221"/>
      <c r="O552" s="221"/>
      <c r="P552" s="221"/>
      <c r="Q552" s="221"/>
      <c r="R552" s="221"/>
      <c r="S552" s="221"/>
      <c r="T552" s="222"/>
      <c r="AT552" s="223" t="s">
        <v>144</v>
      </c>
      <c r="AU552" s="223" t="s">
        <v>78</v>
      </c>
      <c r="AV552" s="14" t="s">
        <v>142</v>
      </c>
      <c r="AW552" s="14" t="s">
        <v>30</v>
      </c>
      <c r="AX552" s="14" t="s">
        <v>76</v>
      </c>
      <c r="AY552" s="223" t="s">
        <v>135</v>
      </c>
    </row>
    <row r="553" spans="1:65" s="2" customFormat="1" ht="16.5" customHeight="1">
      <c r="A553" s="35"/>
      <c r="B553" s="36"/>
      <c r="C553" s="224" t="s">
        <v>1024</v>
      </c>
      <c r="D553" s="224" t="s">
        <v>155</v>
      </c>
      <c r="E553" s="225" t="s">
        <v>1025</v>
      </c>
      <c r="F553" s="226" t="s">
        <v>1026</v>
      </c>
      <c r="G553" s="227" t="s">
        <v>162</v>
      </c>
      <c r="H553" s="228">
        <v>41.277999999999999</v>
      </c>
      <c r="I553" s="229"/>
      <c r="J553" s="230">
        <f>ROUND(I553*H553,2)</f>
        <v>0</v>
      </c>
      <c r="K553" s="226" t="s">
        <v>141</v>
      </c>
      <c r="L553" s="231"/>
      <c r="M553" s="232" t="s">
        <v>19</v>
      </c>
      <c r="N553" s="233" t="s">
        <v>39</v>
      </c>
      <c r="O553" s="65"/>
      <c r="P553" s="197">
        <f>O553*H553</f>
        <v>0</v>
      </c>
      <c r="Q553" s="197">
        <v>1.18E-2</v>
      </c>
      <c r="R553" s="197">
        <f>Q553*H553</f>
        <v>0.48708039999999997</v>
      </c>
      <c r="S553" s="197">
        <v>0</v>
      </c>
      <c r="T553" s="198">
        <f>S553*H553</f>
        <v>0</v>
      </c>
      <c r="U553" s="35"/>
      <c r="V553" s="35"/>
      <c r="W553" s="35"/>
      <c r="X553" s="35"/>
      <c r="Y553" s="35"/>
      <c r="Z553" s="35"/>
      <c r="AA553" s="35"/>
      <c r="AB553" s="35"/>
      <c r="AC553" s="35"/>
      <c r="AD553" s="35"/>
      <c r="AE553" s="35"/>
      <c r="AR553" s="199" t="s">
        <v>326</v>
      </c>
      <c r="AT553" s="199" t="s">
        <v>155</v>
      </c>
      <c r="AU553" s="199" t="s">
        <v>78</v>
      </c>
      <c r="AY553" s="18" t="s">
        <v>135</v>
      </c>
      <c r="BE553" s="200">
        <f>IF(N553="základní",J553,0)</f>
        <v>0</v>
      </c>
      <c r="BF553" s="200">
        <f>IF(N553="snížená",J553,0)</f>
        <v>0</v>
      </c>
      <c r="BG553" s="200">
        <f>IF(N553="zákl. přenesená",J553,0)</f>
        <v>0</v>
      </c>
      <c r="BH553" s="200">
        <f>IF(N553="sníž. přenesená",J553,0)</f>
        <v>0</v>
      </c>
      <c r="BI553" s="200">
        <f>IF(N553="nulová",J553,0)</f>
        <v>0</v>
      </c>
      <c r="BJ553" s="18" t="s">
        <v>76</v>
      </c>
      <c r="BK553" s="200">
        <f>ROUND(I553*H553,2)</f>
        <v>0</v>
      </c>
      <c r="BL553" s="18" t="s">
        <v>223</v>
      </c>
      <c r="BM553" s="199" t="s">
        <v>1027</v>
      </c>
    </row>
    <row r="554" spans="1:65" s="13" customFormat="1" ht="11.25">
      <c r="B554" s="201"/>
      <c r="C554" s="202"/>
      <c r="D554" s="203" t="s">
        <v>144</v>
      </c>
      <c r="E554" s="202"/>
      <c r="F554" s="205" t="s">
        <v>1028</v>
      </c>
      <c r="G554" s="202"/>
      <c r="H554" s="206">
        <v>41.277999999999999</v>
      </c>
      <c r="I554" s="207"/>
      <c r="J554" s="202"/>
      <c r="K554" s="202"/>
      <c r="L554" s="208"/>
      <c r="M554" s="209"/>
      <c r="N554" s="210"/>
      <c r="O554" s="210"/>
      <c r="P554" s="210"/>
      <c r="Q554" s="210"/>
      <c r="R554" s="210"/>
      <c r="S554" s="210"/>
      <c r="T554" s="211"/>
      <c r="AT554" s="212" t="s">
        <v>144</v>
      </c>
      <c r="AU554" s="212" t="s">
        <v>78</v>
      </c>
      <c r="AV554" s="13" t="s">
        <v>78</v>
      </c>
      <c r="AW554" s="13" t="s">
        <v>4</v>
      </c>
      <c r="AX554" s="13" t="s">
        <v>76</v>
      </c>
      <c r="AY554" s="212" t="s">
        <v>135</v>
      </c>
    </row>
    <row r="555" spans="1:65" s="2" customFormat="1" ht="24" customHeight="1">
      <c r="A555" s="35"/>
      <c r="B555" s="36"/>
      <c r="C555" s="188" t="s">
        <v>1029</v>
      </c>
      <c r="D555" s="188" t="s">
        <v>137</v>
      </c>
      <c r="E555" s="189" t="s">
        <v>1030</v>
      </c>
      <c r="F555" s="190" t="s">
        <v>1031</v>
      </c>
      <c r="G555" s="191" t="s">
        <v>162</v>
      </c>
      <c r="H555" s="192">
        <v>2.1</v>
      </c>
      <c r="I555" s="193"/>
      <c r="J555" s="194">
        <f>ROUND(I555*H555,2)</f>
        <v>0</v>
      </c>
      <c r="K555" s="190" t="s">
        <v>141</v>
      </c>
      <c r="L555" s="40"/>
      <c r="M555" s="195" t="s">
        <v>19</v>
      </c>
      <c r="N555" s="196" t="s">
        <v>39</v>
      </c>
      <c r="O555" s="65"/>
      <c r="P555" s="197">
        <f>O555*H555</f>
        <v>0</v>
      </c>
      <c r="Q555" s="197">
        <v>5.6971560000000003E-4</v>
      </c>
      <c r="R555" s="197">
        <f>Q555*H555</f>
        <v>1.1964027600000001E-3</v>
      </c>
      <c r="S555" s="197">
        <v>0</v>
      </c>
      <c r="T555" s="198">
        <f>S555*H555</f>
        <v>0</v>
      </c>
      <c r="U555" s="35"/>
      <c r="V555" s="35"/>
      <c r="W555" s="35"/>
      <c r="X555" s="35"/>
      <c r="Y555" s="35"/>
      <c r="Z555" s="35"/>
      <c r="AA555" s="35"/>
      <c r="AB555" s="35"/>
      <c r="AC555" s="35"/>
      <c r="AD555" s="35"/>
      <c r="AE555" s="35"/>
      <c r="AR555" s="199" t="s">
        <v>223</v>
      </c>
      <c r="AT555" s="199" t="s">
        <v>137</v>
      </c>
      <c r="AU555" s="199" t="s">
        <v>78</v>
      </c>
      <c r="AY555" s="18" t="s">
        <v>135</v>
      </c>
      <c r="BE555" s="200">
        <f>IF(N555="základní",J555,0)</f>
        <v>0</v>
      </c>
      <c r="BF555" s="200">
        <f>IF(N555="snížená",J555,0)</f>
        <v>0</v>
      </c>
      <c r="BG555" s="200">
        <f>IF(N555="zákl. přenesená",J555,0)</f>
        <v>0</v>
      </c>
      <c r="BH555" s="200">
        <f>IF(N555="sníž. přenesená",J555,0)</f>
        <v>0</v>
      </c>
      <c r="BI555" s="200">
        <f>IF(N555="nulová",J555,0)</f>
        <v>0</v>
      </c>
      <c r="BJ555" s="18" t="s">
        <v>76</v>
      </c>
      <c r="BK555" s="200">
        <f>ROUND(I555*H555,2)</f>
        <v>0</v>
      </c>
      <c r="BL555" s="18" t="s">
        <v>223</v>
      </c>
      <c r="BM555" s="199" t="s">
        <v>1032</v>
      </c>
    </row>
    <row r="556" spans="1:65" s="13" customFormat="1" ht="11.25">
      <c r="B556" s="201"/>
      <c r="C556" s="202"/>
      <c r="D556" s="203" t="s">
        <v>144</v>
      </c>
      <c r="E556" s="204" t="s">
        <v>19</v>
      </c>
      <c r="F556" s="205" t="s">
        <v>1033</v>
      </c>
      <c r="G556" s="202"/>
      <c r="H556" s="206">
        <v>2.1</v>
      </c>
      <c r="I556" s="207"/>
      <c r="J556" s="202"/>
      <c r="K556" s="202"/>
      <c r="L556" s="208"/>
      <c r="M556" s="209"/>
      <c r="N556" s="210"/>
      <c r="O556" s="210"/>
      <c r="P556" s="210"/>
      <c r="Q556" s="210"/>
      <c r="R556" s="210"/>
      <c r="S556" s="210"/>
      <c r="T556" s="211"/>
      <c r="AT556" s="212" t="s">
        <v>144</v>
      </c>
      <c r="AU556" s="212" t="s">
        <v>78</v>
      </c>
      <c r="AV556" s="13" t="s">
        <v>78</v>
      </c>
      <c r="AW556" s="13" t="s">
        <v>30</v>
      </c>
      <c r="AX556" s="13" t="s">
        <v>76</v>
      </c>
      <c r="AY556" s="212" t="s">
        <v>135</v>
      </c>
    </row>
    <row r="557" spans="1:65" s="2" customFormat="1" ht="24" customHeight="1">
      <c r="A557" s="35"/>
      <c r="B557" s="36"/>
      <c r="C557" s="224" t="s">
        <v>1034</v>
      </c>
      <c r="D557" s="224" t="s">
        <v>155</v>
      </c>
      <c r="E557" s="225" t="s">
        <v>1035</v>
      </c>
      <c r="F557" s="226" t="s">
        <v>1036</v>
      </c>
      <c r="G557" s="227" t="s">
        <v>162</v>
      </c>
      <c r="H557" s="228">
        <v>2.31</v>
      </c>
      <c r="I557" s="229"/>
      <c r="J557" s="230">
        <f>ROUND(I557*H557,2)</f>
        <v>0</v>
      </c>
      <c r="K557" s="226" t="s">
        <v>141</v>
      </c>
      <c r="L557" s="231"/>
      <c r="M557" s="232" t="s">
        <v>19</v>
      </c>
      <c r="N557" s="233" t="s">
        <v>39</v>
      </c>
      <c r="O557" s="65"/>
      <c r="P557" s="197">
        <f>O557*H557</f>
        <v>0</v>
      </c>
      <c r="Q557" s="197">
        <v>7.4999999999999997E-3</v>
      </c>
      <c r="R557" s="197">
        <f>Q557*H557</f>
        <v>1.7325E-2</v>
      </c>
      <c r="S557" s="197">
        <v>0</v>
      </c>
      <c r="T557" s="198">
        <f>S557*H557</f>
        <v>0</v>
      </c>
      <c r="U557" s="35"/>
      <c r="V557" s="35"/>
      <c r="W557" s="35"/>
      <c r="X557" s="35"/>
      <c r="Y557" s="35"/>
      <c r="Z557" s="35"/>
      <c r="AA557" s="35"/>
      <c r="AB557" s="35"/>
      <c r="AC557" s="35"/>
      <c r="AD557" s="35"/>
      <c r="AE557" s="35"/>
      <c r="AR557" s="199" t="s">
        <v>326</v>
      </c>
      <c r="AT557" s="199" t="s">
        <v>155</v>
      </c>
      <c r="AU557" s="199" t="s">
        <v>78</v>
      </c>
      <c r="AY557" s="18" t="s">
        <v>135</v>
      </c>
      <c r="BE557" s="200">
        <f>IF(N557="základní",J557,0)</f>
        <v>0</v>
      </c>
      <c r="BF557" s="200">
        <f>IF(N557="snížená",J557,0)</f>
        <v>0</v>
      </c>
      <c r="BG557" s="200">
        <f>IF(N557="zákl. přenesená",J557,0)</f>
        <v>0</v>
      </c>
      <c r="BH557" s="200">
        <f>IF(N557="sníž. přenesená",J557,0)</f>
        <v>0</v>
      </c>
      <c r="BI557" s="200">
        <f>IF(N557="nulová",J557,0)</f>
        <v>0</v>
      </c>
      <c r="BJ557" s="18" t="s">
        <v>76</v>
      </c>
      <c r="BK557" s="200">
        <f>ROUND(I557*H557,2)</f>
        <v>0</v>
      </c>
      <c r="BL557" s="18" t="s">
        <v>223</v>
      </c>
      <c r="BM557" s="199" t="s">
        <v>1037</v>
      </c>
    </row>
    <row r="558" spans="1:65" s="13" customFormat="1" ht="11.25">
      <c r="B558" s="201"/>
      <c r="C558" s="202"/>
      <c r="D558" s="203" t="s">
        <v>144</v>
      </c>
      <c r="E558" s="202"/>
      <c r="F558" s="205" t="s">
        <v>1038</v>
      </c>
      <c r="G558" s="202"/>
      <c r="H558" s="206">
        <v>2.31</v>
      </c>
      <c r="I558" s="207"/>
      <c r="J558" s="202"/>
      <c r="K558" s="202"/>
      <c r="L558" s="208"/>
      <c r="M558" s="209"/>
      <c r="N558" s="210"/>
      <c r="O558" s="210"/>
      <c r="P558" s="210"/>
      <c r="Q558" s="210"/>
      <c r="R558" s="210"/>
      <c r="S558" s="210"/>
      <c r="T558" s="211"/>
      <c r="AT558" s="212" t="s">
        <v>144</v>
      </c>
      <c r="AU558" s="212" t="s">
        <v>78</v>
      </c>
      <c r="AV558" s="13" t="s">
        <v>78</v>
      </c>
      <c r="AW558" s="13" t="s">
        <v>4</v>
      </c>
      <c r="AX558" s="13" t="s">
        <v>76</v>
      </c>
      <c r="AY558" s="212" t="s">
        <v>135</v>
      </c>
    </row>
    <row r="559" spans="1:65" s="2" customFormat="1" ht="24" customHeight="1">
      <c r="A559" s="35"/>
      <c r="B559" s="36"/>
      <c r="C559" s="188" t="s">
        <v>1039</v>
      </c>
      <c r="D559" s="188" t="s">
        <v>137</v>
      </c>
      <c r="E559" s="189" t="s">
        <v>1040</v>
      </c>
      <c r="F559" s="190" t="s">
        <v>1041</v>
      </c>
      <c r="G559" s="191" t="s">
        <v>162</v>
      </c>
      <c r="H559" s="192">
        <v>15.84</v>
      </c>
      <c r="I559" s="193"/>
      <c r="J559" s="194">
        <f>ROUND(I559*H559,2)</f>
        <v>0</v>
      </c>
      <c r="K559" s="190" t="s">
        <v>141</v>
      </c>
      <c r="L559" s="40"/>
      <c r="M559" s="195" t="s">
        <v>19</v>
      </c>
      <c r="N559" s="196" t="s">
        <v>39</v>
      </c>
      <c r="O559" s="65"/>
      <c r="P559" s="197">
        <f>O559*H559</f>
        <v>0</v>
      </c>
      <c r="Q559" s="197">
        <v>3.3399999999999999E-2</v>
      </c>
      <c r="R559" s="197">
        <f>Q559*H559</f>
        <v>0.52905599999999997</v>
      </c>
      <c r="S559" s="197">
        <v>0</v>
      </c>
      <c r="T559" s="198">
        <f>S559*H559</f>
        <v>0</v>
      </c>
      <c r="U559" s="35"/>
      <c r="V559" s="35"/>
      <c r="W559" s="35"/>
      <c r="X559" s="35"/>
      <c r="Y559" s="35"/>
      <c r="Z559" s="35"/>
      <c r="AA559" s="35"/>
      <c r="AB559" s="35"/>
      <c r="AC559" s="35"/>
      <c r="AD559" s="35"/>
      <c r="AE559" s="35"/>
      <c r="AR559" s="199" t="s">
        <v>223</v>
      </c>
      <c r="AT559" s="199" t="s">
        <v>137</v>
      </c>
      <c r="AU559" s="199" t="s">
        <v>78</v>
      </c>
      <c r="AY559" s="18" t="s">
        <v>135</v>
      </c>
      <c r="BE559" s="200">
        <f>IF(N559="základní",J559,0)</f>
        <v>0</v>
      </c>
      <c r="BF559" s="200">
        <f>IF(N559="snížená",J559,0)</f>
        <v>0</v>
      </c>
      <c r="BG559" s="200">
        <f>IF(N559="zákl. přenesená",J559,0)</f>
        <v>0</v>
      </c>
      <c r="BH559" s="200">
        <f>IF(N559="sníž. přenesená",J559,0)</f>
        <v>0</v>
      </c>
      <c r="BI559" s="200">
        <f>IF(N559="nulová",J559,0)</f>
        <v>0</v>
      </c>
      <c r="BJ559" s="18" t="s">
        <v>76</v>
      </c>
      <c r="BK559" s="200">
        <f>ROUND(I559*H559,2)</f>
        <v>0</v>
      </c>
      <c r="BL559" s="18" t="s">
        <v>223</v>
      </c>
      <c r="BM559" s="199" t="s">
        <v>1042</v>
      </c>
    </row>
    <row r="560" spans="1:65" s="2" customFormat="1" ht="16.5" customHeight="1">
      <c r="A560" s="35"/>
      <c r="B560" s="36"/>
      <c r="C560" s="224" t="s">
        <v>1043</v>
      </c>
      <c r="D560" s="224" t="s">
        <v>155</v>
      </c>
      <c r="E560" s="225" t="s">
        <v>1044</v>
      </c>
      <c r="F560" s="226" t="s">
        <v>1045</v>
      </c>
      <c r="G560" s="227" t="s">
        <v>168</v>
      </c>
      <c r="H560" s="228">
        <v>836.35199999999998</v>
      </c>
      <c r="I560" s="229"/>
      <c r="J560" s="230">
        <f>ROUND(I560*H560,2)</f>
        <v>0</v>
      </c>
      <c r="K560" s="226" t="s">
        <v>141</v>
      </c>
      <c r="L560" s="231"/>
      <c r="M560" s="232" t="s">
        <v>19</v>
      </c>
      <c r="N560" s="233" t="s">
        <v>39</v>
      </c>
      <c r="O560" s="65"/>
      <c r="P560" s="197">
        <f>O560*H560</f>
        <v>0</v>
      </c>
      <c r="Q560" s="197">
        <v>5.0000000000000001E-4</v>
      </c>
      <c r="R560" s="197">
        <f>Q560*H560</f>
        <v>0.41817599999999999</v>
      </c>
      <c r="S560" s="197">
        <v>0</v>
      </c>
      <c r="T560" s="198">
        <f>S560*H560</f>
        <v>0</v>
      </c>
      <c r="U560" s="35"/>
      <c r="V560" s="35"/>
      <c r="W560" s="35"/>
      <c r="X560" s="35"/>
      <c r="Y560" s="35"/>
      <c r="Z560" s="35"/>
      <c r="AA560" s="35"/>
      <c r="AB560" s="35"/>
      <c r="AC560" s="35"/>
      <c r="AD560" s="35"/>
      <c r="AE560" s="35"/>
      <c r="AR560" s="199" t="s">
        <v>326</v>
      </c>
      <c r="AT560" s="199" t="s">
        <v>155</v>
      </c>
      <c r="AU560" s="199" t="s">
        <v>78</v>
      </c>
      <c r="AY560" s="18" t="s">
        <v>135</v>
      </c>
      <c r="BE560" s="200">
        <f>IF(N560="základní",J560,0)</f>
        <v>0</v>
      </c>
      <c r="BF560" s="200">
        <f>IF(N560="snížená",J560,0)</f>
        <v>0</v>
      </c>
      <c r="BG560" s="200">
        <f>IF(N560="zákl. přenesená",J560,0)</f>
        <v>0</v>
      </c>
      <c r="BH560" s="200">
        <f>IF(N560="sníž. přenesená",J560,0)</f>
        <v>0</v>
      </c>
      <c r="BI560" s="200">
        <f>IF(N560="nulová",J560,0)</f>
        <v>0</v>
      </c>
      <c r="BJ560" s="18" t="s">
        <v>76</v>
      </c>
      <c r="BK560" s="200">
        <f>ROUND(I560*H560,2)</f>
        <v>0</v>
      </c>
      <c r="BL560" s="18" t="s">
        <v>223</v>
      </c>
      <c r="BM560" s="199" t="s">
        <v>1046</v>
      </c>
    </row>
    <row r="561" spans="1:65" s="13" customFormat="1" ht="11.25">
      <c r="B561" s="201"/>
      <c r="C561" s="202"/>
      <c r="D561" s="203" t="s">
        <v>144</v>
      </c>
      <c r="E561" s="204" t="s">
        <v>19</v>
      </c>
      <c r="F561" s="205" t="s">
        <v>1047</v>
      </c>
      <c r="G561" s="202"/>
      <c r="H561" s="206">
        <v>760.32</v>
      </c>
      <c r="I561" s="207"/>
      <c r="J561" s="202"/>
      <c r="K561" s="202"/>
      <c r="L561" s="208"/>
      <c r="M561" s="209"/>
      <c r="N561" s="210"/>
      <c r="O561" s="210"/>
      <c r="P561" s="210"/>
      <c r="Q561" s="210"/>
      <c r="R561" s="210"/>
      <c r="S561" s="210"/>
      <c r="T561" s="211"/>
      <c r="AT561" s="212" t="s">
        <v>144</v>
      </c>
      <c r="AU561" s="212" t="s">
        <v>78</v>
      </c>
      <c r="AV561" s="13" t="s">
        <v>78</v>
      </c>
      <c r="AW561" s="13" t="s">
        <v>30</v>
      </c>
      <c r="AX561" s="13" t="s">
        <v>76</v>
      </c>
      <c r="AY561" s="212" t="s">
        <v>135</v>
      </c>
    </row>
    <row r="562" spans="1:65" s="13" customFormat="1" ht="11.25">
      <c r="B562" s="201"/>
      <c r="C562" s="202"/>
      <c r="D562" s="203" t="s">
        <v>144</v>
      </c>
      <c r="E562" s="202"/>
      <c r="F562" s="205" t="s">
        <v>1048</v>
      </c>
      <c r="G562" s="202"/>
      <c r="H562" s="206">
        <v>836.35199999999998</v>
      </c>
      <c r="I562" s="207"/>
      <c r="J562" s="202"/>
      <c r="K562" s="202"/>
      <c r="L562" s="208"/>
      <c r="M562" s="209"/>
      <c r="N562" s="210"/>
      <c r="O562" s="210"/>
      <c r="P562" s="210"/>
      <c r="Q562" s="210"/>
      <c r="R562" s="210"/>
      <c r="S562" s="210"/>
      <c r="T562" s="211"/>
      <c r="AT562" s="212" t="s">
        <v>144</v>
      </c>
      <c r="AU562" s="212" t="s">
        <v>78</v>
      </c>
      <c r="AV562" s="13" t="s">
        <v>78</v>
      </c>
      <c r="AW562" s="13" t="s">
        <v>4</v>
      </c>
      <c r="AX562" s="13" t="s">
        <v>76</v>
      </c>
      <c r="AY562" s="212" t="s">
        <v>135</v>
      </c>
    </row>
    <row r="563" spans="1:65" s="2" customFormat="1" ht="36" customHeight="1">
      <c r="A563" s="35"/>
      <c r="B563" s="36"/>
      <c r="C563" s="188" t="s">
        <v>1049</v>
      </c>
      <c r="D563" s="188" t="s">
        <v>137</v>
      </c>
      <c r="E563" s="189" t="s">
        <v>1050</v>
      </c>
      <c r="F563" s="190" t="s">
        <v>1051</v>
      </c>
      <c r="G563" s="191" t="s">
        <v>152</v>
      </c>
      <c r="H563" s="192">
        <v>1.6890000000000001</v>
      </c>
      <c r="I563" s="193"/>
      <c r="J563" s="194">
        <f>ROUND(I563*H563,2)</f>
        <v>0</v>
      </c>
      <c r="K563" s="190" t="s">
        <v>141</v>
      </c>
      <c r="L563" s="40"/>
      <c r="M563" s="195" t="s">
        <v>19</v>
      </c>
      <c r="N563" s="196" t="s">
        <v>39</v>
      </c>
      <c r="O563" s="65"/>
      <c r="P563" s="197">
        <f>O563*H563</f>
        <v>0</v>
      </c>
      <c r="Q563" s="197">
        <v>0</v>
      </c>
      <c r="R563" s="197">
        <f>Q563*H563</f>
        <v>0</v>
      </c>
      <c r="S563" s="197">
        <v>0</v>
      </c>
      <c r="T563" s="198">
        <f>S563*H563</f>
        <v>0</v>
      </c>
      <c r="U563" s="35"/>
      <c r="V563" s="35"/>
      <c r="W563" s="35"/>
      <c r="X563" s="35"/>
      <c r="Y563" s="35"/>
      <c r="Z563" s="35"/>
      <c r="AA563" s="35"/>
      <c r="AB563" s="35"/>
      <c r="AC563" s="35"/>
      <c r="AD563" s="35"/>
      <c r="AE563" s="35"/>
      <c r="AR563" s="199" t="s">
        <v>223</v>
      </c>
      <c r="AT563" s="199" t="s">
        <v>137</v>
      </c>
      <c r="AU563" s="199" t="s">
        <v>78</v>
      </c>
      <c r="AY563" s="18" t="s">
        <v>135</v>
      </c>
      <c r="BE563" s="200">
        <f>IF(N563="základní",J563,0)</f>
        <v>0</v>
      </c>
      <c r="BF563" s="200">
        <f>IF(N563="snížená",J563,0)</f>
        <v>0</v>
      </c>
      <c r="BG563" s="200">
        <f>IF(N563="zákl. přenesená",J563,0)</f>
        <v>0</v>
      </c>
      <c r="BH563" s="200">
        <f>IF(N563="sníž. přenesená",J563,0)</f>
        <v>0</v>
      </c>
      <c r="BI563" s="200">
        <f>IF(N563="nulová",J563,0)</f>
        <v>0</v>
      </c>
      <c r="BJ563" s="18" t="s">
        <v>76</v>
      </c>
      <c r="BK563" s="200">
        <f>ROUND(I563*H563,2)</f>
        <v>0</v>
      </c>
      <c r="BL563" s="18" t="s">
        <v>223</v>
      </c>
      <c r="BM563" s="199" t="s">
        <v>1052</v>
      </c>
    </row>
    <row r="564" spans="1:65" s="12" customFormat="1" ht="22.9" customHeight="1">
      <c r="B564" s="172"/>
      <c r="C564" s="173"/>
      <c r="D564" s="174" t="s">
        <v>67</v>
      </c>
      <c r="E564" s="186" t="s">
        <v>1053</v>
      </c>
      <c r="F564" s="186" t="s">
        <v>1054</v>
      </c>
      <c r="G564" s="173"/>
      <c r="H564" s="173"/>
      <c r="I564" s="176"/>
      <c r="J564" s="187">
        <f>BK564</f>
        <v>0</v>
      </c>
      <c r="K564" s="173"/>
      <c r="L564" s="178"/>
      <c r="M564" s="179"/>
      <c r="N564" s="180"/>
      <c r="O564" s="180"/>
      <c r="P564" s="181">
        <f>SUM(P565:P573)</f>
        <v>0</v>
      </c>
      <c r="Q564" s="180"/>
      <c r="R564" s="181">
        <f>SUM(R565:R573)</f>
        <v>0.2343278</v>
      </c>
      <c r="S564" s="180"/>
      <c r="T564" s="182">
        <f>SUM(T565:T573)</f>
        <v>0</v>
      </c>
      <c r="AR564" s="183" t="s">
        <v>78</v>
      </c>
      <c r="AT564" s="184" t="s">
        <v>67</v>
      </c>
      <c r="AU564" s="184" t="s">
        <v>76</v>
      </c>
      <c r="AY564" s="183" t="s">
        <v>135</v>
      </c>
      <c r="BK564" s="185">
        <f>SUM(BK565:BK573)</f>
        <v>0</v>
      </c>
    </row>
    <row r="565" spans="1:65" s="2" customFormat="1" ht="24" customHeight="1">
      <c r="A565" s="35"/>
      <c r="B565" s="36"/>
      <c r="C565" s="188" t="s">
        <v>1055</v>
      </c>
      <c r="D565" s="188" t="s">
        <v>137</v>
      </c>
      <c r="E565" s="189" t="s">
        <v>1056</v>
      </c>
      <c r="F565" s="190" t="s">
        <v>1057</v>
      </c>
      <c r="G565" s="191" t="s">
        <v>162</v>
      </c>
      <c r="H565" s="192">
        <v>14.4</v>
      </c>
      <c r="I565" s="193"/>
      <c r="J565" s="194">
        <f>ROUND(I565*H565,2)</f>
        <v>0</v>
      </c>
      <c r="K565" s="190" t="s">
        <v>217</v>
      </c>
      <c r="L565" s="40"/>
      <c r="M565" s="195" t="s">
        <v>19</v>
      </c>
      <c r="N565" s="196" t="s">
        <v>39</v>
      </c>
      <c r="O565" s="65"/>
      <c r="P565" s="197">
        <f>O565*H565</f>
        <v>0</v>
      </c>
      <c r="Q565" s="197">
        <v>1.3999999999999999E-4</v>
      </c>
      <c r="R565" s="197">
        <f>Q565*H565</f>
        <v>2.016E-3</v>
      </c>
      <c r="S565" s="197">
        <v>0</v>
      </c>
      <c r="T565" s="198">
        <f>S565*H565</f>
        <v>0</v>
      </c>
      <c r="U565" s="35"/>
      <c r="V565" s="35"/>
      <c r="W565" s="35"/>
      <c r="X565" s="35"/>
      <c r="Y565" s="35"/>
      <c r="Z565" s="35"/>
      <c r="AA565" s="35"/>
      <c r="AB565" s="35"/>
      <c r="AC565" s="35"/>
      <c r="AD565" s="35"/>
      <c r="AE565" s="35"/>
      <c r="AR565" s="199" t="s">
        <v>223</v>
      </c>
      <c r="AT565" s="199" t="s">
        <v>137</v>
      </c>
      <c r="AU565" s="199" t="s">
        <v>78</v>
      </c>
      <c r="AY565" s="18" t="s">
        <v>135</v>
      </c>
      <c r="BE565" s="200">
        <f>IF(N565="základní",J565,0)</f>
        <v>0</v>
      </c>
      <c r="BF565" s="200">
        <f>IF(N565="snížená",J565,0)</f>
        <v>0</v>
      </c>
      <c r="BG565" s="200">
        <f>IF(N565="zákl. přenesená",J565,0)</f>
        <v>0</v>
      </c>
      <c r="BH565" s="200">
        <f>IF(N565="sníž. přenesená",J565,0)</f>
        <v>0</v>
      </c>
      <c r="BI565" s="200">
        <f>IF(N565="nulová",J565,0)</f>
        <v>0</v>
      </c>
      <c r="BJ565" s="18" t="s">
        <v>76</v>
      </c>
      <c r="BK565" s="200">
        <f>ROUND(I565*H565,2)</f>
        <v>0</v>
      </c>
      <c r="BL565" s="18" t="s">
        <v>223</v>
      </c>
      <c r="BM565" s="199" t="s">
        <v>1058</v>
      </c>
    </row>
    <row r="566" spans="1:65" s="13" customFormat="1" ht="11.25">
      <c r="B566" s="201"/>
      <c r="C566" s="202"/>
      <c r="D566" s="203" t="s">
        <v>144</v>
      </c>
      <c r="E566" s="204" t="s">
        <v>19</v>
      </c>
      <c r="F566" s="205" t="s">
        <v>1059</v>
      </c>
      <c r="G566" s="202"/>
      <c r="H566" s="206">
        <v>14.4</v>
      </c>
      <c r="I566" s="207"/>
      <c r="J566" s="202"/>
      <c r="K566" s="202"/>
      <c r="L566" s="208"/>
      <c r="M566" s="209"/>
      <c r="N566" s="210"/>
      <c r="O566" s="210"/>
      <c r="P566" s="210"/>
      <c r="Q566" s="210"/>
      <c r="R566" s="210"/>
      <c r="S566" s="210"/>
      <c r="T566" s="211"/>
      <c r="AT566" s="212" t="s">
        <v>144</v>
      </c>
      <c r="AU566" s="212" t="s">
        <v>78</v>
      </c>
      <c r="AV566" s="13" t="s">
        <v>78</v>
      </c>
      <c r="AW566" s="13" t="s">
        <v>30</v>
      </c>
      <c r="AX566" s="13" t="s">
        <v>76</v>
      </c>
      <c r="AY566" s="212" t="s">
        <v>135</v>
      </c>
    </row>
    <row r="567" spans="1:65" s="2" customFormat="1" ht="24" customHeight="1">
      <c r="A567" s="35"/>
      <c r="B567" s="36"/>
      <c r="C567" s="188" t="s">
        <v>1060</v>
      </c>
      <c r="D567" s="188" t="s">
        <v>137</v>
      </c>
      <c r="E567" s="189" t="s">
        <v>1061</v>
      </c>
      <c r="F567" s="190" t="s">
        <v>1062</v>
      </c>
      <c r="G567" s="191" t="s">
        <v>162</v>
      </c>
      <c r="H567" s="192">
        <v>14.4</v>
      </c>
      <c r="I567" s="193"/>
      <c r="J567" s="194">
        <f>ROUND(I567*H567,2)</f>
        <v>0</v>
      </c>
      <c r="K567" s="190" t="s">
        <v>217</v>
      </c>
      <c r="L567" s="40"/>
      <c r="M567" s="195" t="s">
        <v>19</v>
      </c>
      <c r="N567" s="196" t="s">
        <v>39</v>
      </c>
      <c r="O567" s="65"/>
      <c r="P567" s="197">
        <f>O567*H567</f>
        <v>0</v>
      </c>
      <c r="Q567" s="197">
        <v>1.2E-4</v>
      </c>
      <c r="R567" s="197">
        <f>Q567*H567</f>
        <v>1.7280000000000002E-3</v>
      </c>
      <c r="S567" s="197">
        <v>0</v>
      </c>
      <c r="T567" s="198">
        <f>S567*H567</f>
        <v>0</v>
      </c>
      <c r="U567" s="35"/>
      <c r="V567" s="35"/>
      <c r="W567" s="35"/>
      <c r="X567" s="35"/>
      <c r="Y567" s="35"/>
      <c r="Z567" s="35"/>
      <c r="AA567" s="35"/>
      <c r="AB567" s="35"/>
      <c r="AC567" s="35"/>
      <c r="AD567" s="35"/>
      <c r="AE567" s="35"/>
      <c r="AR567" s="199" t="s">
        <v>223</v>
      </c>
      <c r="AT567" s="199" t="s">
        <v>137</v>
      </c>
      <c r="AU567" s="199" t="s">
        <v>78</v>
      </c>
      <c r="AY567" s="18" t="s">
        <v>135</v>
      </c>
      <c r="BE567" s="200">
        <f>IF(N567="základní",J567,0)</f>
        <v>0</v>
      </c>
      <c r="BF567" s="200">
        <f>IF(N567="snížená",J567,0)</f>
        <v>0</v>
      </c>
      <c r="BG567" s="200">
        <f>IF(N567="zákl. přenesená",J567,0)</f>
        <v>0</v>
      </c>
      <c r="BH567" s="200">
        <f>IF(N567="sníž. přenesená",J567,0)</f>
        <v>0</v>
      </c>
      <c r="BI567" s="200">
        <f>IF(N567="nulová",J567,0)</f>
        <v>0</v>
      </c>
      <c r="BJ567" s="18" t="s">
        <v>76</v>
      </c>
      <c r="BK567" s="200">
        <f>ROUND(I567*H567,2)</f>
        <v>0</v>
      </c>
      <c r="BL567" s="18" t="s">
        <v>223</v>
      </c>
      <c r="BM567" s="199" t="s">
        <v>1063</v>
      </c>
    </row>
    <row r="568" spans="1:65" s="13" customFormat="1" ht="11.25">
      <c r="B568" s="201"/>
      <c r="C568" s="202"/>
      <c r="D568" s="203" t="s">
        <v>144</v>
      </c>
      <c r="E568" s="204" t="s">
        <v>19</v>
      </c>
      <c r="F568" s="205" t="s">
        <v>1059</v>
      </c>
      <c r="G568" s="202"/>
      <c r="H568" s="206">
        <v>14.4</v>
      </c>
      <c r="I568" s="207"/>
      <c r="J568" s="202"/>
      <c r="K568" s="202"/>
      <c r="L568" s="208"/>
      <c r="M568" s="209"/>
      <c r="N568" s="210"/>
      <c r="O568" s="210"/>
      <c r="P568" s="210"/>
      <c r="Q568" s="210"/>
      <c r="R568" s="210"/>
      <c r="S568" s="210"/>
      <c r="T568" s="211"/>
      <c r="AT568" s="212" t="s">
        <v>144</v>
      </c>
      <c r="AU568" s="212" t="s">
        <v>78</v>
      </c>
      <c r="AV568" s="13" t="s">
        <v>78</v>
      </c>
      <c r="AW568" s="13" t="s">
        <v>30</v>
      </c>
      <c r="AX568" s="13" t="s">
        <v>76</v>
      </c>
      <c r="AY568" s="212" t="s">
        <v>135</v>
      </c>
    </row>
    <row r="569" spans="1:65" s="2" customFormat="1" ht="48" customHeight="1">
      <c r="A569" s="35"/>
      <c r="B569" s="36"/>
      <c r="C569" s="188" t="s">
        <v>1064</v>
      </c>
      <c r="D569" s="188" t="s">
        <v>137</v>
      </c>
      <c r="E569" s="189" t="s">
        <v>1065</v>
      </c>
      <c r="F569" s="190" t="s">
        <v>1066</v>
      </c>
      <c r="G569" s="191" t="s">
        <v>162</v>
      </c>
      <c r="H569" s="192">
        <v>235</v>
      </c>
      <c r="I569" s="193"/>
      <c r="J569" s="194">
        <f>ROUND(I569*H569,2)</f>
        <v>0</v>
      </c>
      <c r="K569" s="190" t="s">
        <v>217</v>
      </c>
      <c r="L569" s="40"/>
      <c r="M569" s="195" t="s">
        <v>19</v>
      </c>
      <c r="N569" s="196" t="s">
        <v>39</v>
      </c>
      <c r="O569" s="65"/>
      <c r="P569" s="197">
        <f>O569*H569</f>
        <v>0</v>
      </c>
      <c r="Q569" s="197">
        <v>6.2E-4</v>
      </c>
      <c r="R569" s="197">
        <f>Q569*H569</f>
        <v>0.1457</v>
      </c>
      <c r="S569" s="197">
        <v>0</v>
      </c>
      <c r="T569" s="198">
        <f>S569*H569</f>
        <v>0</v>
      </c>
      <c r="U569" s="35"/>
      <c r="V569" s="35"/>
      <c r="W569" s="35"/>
      <c r="X569" s="35"/>
      <c r="Y569" s="35"/>
      <c r="Z569" s="35"/>
      <c r="AA569" s="35"/>
      <c r="AB569" s="35"/>
      <c r="AC569" s="35"/>
      <c r="AD569" s="35"/>
      <c r="AE569" s="35"/>
      <c r="AR569" s="199" t="s">
        <v>223</v>
      </c>
      <c r="AT569" s="199" t="s">
        <v>137</v>
      </c>
      <c r="AU569" s="199" t="s">
        <v>78</v>
      </c>
      <c r="AY569" s="18" t="s">
        <v>135</v>
      </c>
      <c r="BE569" s="200">
        <f>IF(N569="základní",J569,0)</f>
        <v>0</v>
      </c>
      <c r="BF569" s="200">
        <f>IF(N569="snížená",J569,0)</f>
        <v>0</v>
      </c>
      <c r="BG569" s="200">
        <f>IF(N569="zákl. přenesená",J569,0)</f>
        <v>0</v>
      </c>
      <c r="BH569" s="200">
        <f>IF(N569="sníž. přenesená",J569,0)</f>
        <v>0</v>
      </c>
      <c r="BI569" s="200">
        <f>IF(N569="nulová",J569,0)</f>
        <v>0</v>
      </c>
      <c r="BJ569" s="18" t="s">
        <v>76</v>
      </c>
      <c r="BK569" s="200">
        <f>ROUND(I569*H569,2)</f>
        <v>0</v>
      </c>
      <c r="BL569" s="18" t="s">
        <v>223</v>
      </c>
      <c r="BM569" s="199" t="s">
        <v>1067</v>
      </c>
    </row>
    <row r="570" spans="1:65" s="2" customFormat="1" ht="48" customHeight="1">
      <c r="A570" s="35"/>
      <c r="B570" s="36"/>
      <c r="C570" s="188" t="s">
        <v>1068</v>
      </c>
      <c r="D570" s="188" t="s">
        <v>137</v>
      </c>
      <c r="E570" s="189" t="s">
        <v>1069</v>
      </c>
      <c r="F570" s="190" t="s">
        <v>1070</v>
      </c>
      <c r="G570" s="191" t="s">
        <v>162</v>
      </c>
      <c r="H570" s="192">
        <v>235.86</v>
      </c>
      <c r="I570" s="193"/>
      <c r="J570" s="194">
        <f>ROUND(I570*H570,2)</f>
        <v>0</v>
      </c>
      <c r="K570" s="190" t="s">
        <v>141</v>
      </c>
      <c r="L570" s="40"/>
      <c r="M570" s="195" t="s">
        <v>19</v>
      </c>
      <c r="N570" s="196" t="s">
        <v>39</v>
      </c>
      <c r="O570" s="65"/>
      <c r="P570" s="197">
        <f>O570*H570</f>
        <v>0</v>
      </c>
      <c r="Q570" s="197">
        <v>3.3E-4</v>
      </c>
      <c r="R570" s="197">
        <f>Q570*H570</f>
        <v>7.7833800000000009E-2</v>
      </c>
      <c r="S570" s="197">
        <v>0</v>
      </c>
      <c r="T570" s="198">
        <f>S570*H570</f>
        <v>0</v>
      </c>
      <c r="U570" s="35"/>
      <c r="V570" s="35"/>
      <c r="W570" s="35"/>
      <c r="X570" s="35"/>
      <c r="Y570" s="35"/>
      <c r="Z570" s="35"/>
      <c r="AA570" s="35"/>
      <c r="AB570" s="35"/>
      <c r="AC570" s="35"/>
      <c r="AD570" s="35"/>
      <c r="AE570" s="35"/>
      <c r="AR570" s="199" t="s">
        <v>223</v>
      </c>
      <c r="AT570" s="199" t="s">
        <v>137</v>
      </c>
      <c r="AU570" s="199" t="s">
        <v>78</v>
      </c>
      <c r="AY570" s="18" t="s">
        <v>135</v>
      </c>
      <c r="BE570" s="200">
        <f>IF(N570="základní",J570,0)</f>
        <v>0</v>
      </c>
      <c r="BF570" s="200">
        <f>IF(N570="snížená",J570,0)</f>
        <v>0</v>
      </c>
      <c r="BG570" s="200">
        <f>IF(N570="zákl. přenesená",J570,0)</f>
        <v>0</v>
      </c>
      <c r="BH570" s="200">
        <f>IF(N570="sníž. přenesená",J570,0)</f>
        <v>0</v>
      </c>
      <c r="BI570" s="200">
        <f>IF(N570="nulová",J570,0)</f>
        <v>0</v>
      </c>
      <c r="BJ570" s="18" t="s">
        <v>76</v>
      </c>
      <c r="BK570" s="200">
        <f>ROUND(I570*H570,2)</f>
        <v>0</v>
      </c>
      <c r="BL570" s="18" t="s">
        <v>223</v>
      </c>
      <c r="BM570" s="199" t="s">
        <v>1071</v>
      </c>
    </row>
    <row r="571" spans="1:65" s="2" customFormat="1" ht="36" customHeight="1">
      <c r="A571" s="35"/>
      <c r="B571" s="36"/>
      <c r="C571" s="188" t="s">
        <v>1072</v>
      </c>
      <c r="D571" s="188" t="s">
        <v>137</v>
      </c>
      <c r="E571" s="189" t="s">
        <v>1073</v>
      </c>
      <c r="F571" s="190" t="s">
        <v>1074</v>
      </c>
      <c r="G571" s="191" t="s">
        <v>162</v>
      </c>
      <c r="H571" s="192">
        <v>235</v>
      </c>
      <c r="I571" s="193"/>
      <c r="J571" s="194">
        <f>ROUND(I571*H571,2)</f>
        <v>0</v>
      </c>
      <c r="K571" s="190" t="s">
        <v>217</v>
      </c>
      <c r="L571" s="40"/>
      <c r="M571" s="195" t="s">
        <v>19</v>
      </c>
      <c r="N571" s="196" t="s">
        <v>39</v>
      </c>
      <c r="O571" s="65"/>
      <c r="P571" s="197">
        <f>O571*H571</f>
        <v>0</v>
      </c>
      <c r="Q571" s="197">
        <v>0</v>
      </c>
      <c r="R571" s="197">
        <f>Q571*H571</f>
        <v>0</v>
      </c>
      <c r="S571" s="197">
        <v>0</v>
      </c>
      <c r="T571" s="198">
        <f>S571*H571</f>
        <v>0</v>
      </c>
      <c r="U571" s="35"/>
      <c r="V571" s="35"/>
      <c r="W571" s="35"/>
      <c r="X571" s="35"/>
      <c r="Y571" s="35"/>
      <c r="Z571" s="35"/>
      <c r="AA571" s="35"/>
      <c r="AB571" s="35"/>
      <c r="AC571" s="35"/>
      <c r="AD571" s="35"/>
      <c r="AE571" s="35"/>
      <c r="AR571" s="199" t="s">
        <v>223</v>
      </c>
      <c r="AT571" s="199" t="s">
        <v>137</v>
      </c>
      <c r="AU571" s="199" t="s">
        <v>78</v>
      </c>
      <c r="AY571" s="18" t="s">
        <v>135</v>
      </c>
      <c r="BE571" s="200">
        <f>IF(N571="základní",J571,0)</f>
        <v>0</v>
      </c>
      <c r="BF571" s="200">
        <f>IF(N571="snížená",J571,0)</f>
        <v>0</v>
      </c>
      <c r="BG571" s="200">
        <f>IF(N571="zákl. přenesená",J571,0)</f>
        <v>0</v>
      </c>
      <c r="BH571" s="200">
        <f>IF(N571="sníž. přenesená",J571,0)</f>
        <v>0</v>
      </c>
      <c r="BI571" s="200">
        <f>IF(N571="nulová",J571,0)</f>
        <v>0</v>
      </c>
      <c r="BJ571" s="18" t="s">
        <v>76</v>
      </c>
      <c r="BK571" s="200">
        <f>ROUND(I571*H571,2)</f>
        <v>0</v>
      </c>
      <c r="BL571" s="18" t="s">
        <v>223</v>
      </c>
      <c r="BM571" s="199" t="s">
        <v>1075</v>
      </c>
    </row>
    <row r="572" spans="1:65" s="2" customFormat="1" ht="36" customHeight="1">
      <c r="A572" s="35"/>
      <c r="B572" s="36"/>
      <c r="C572" s="188" t="s">
        <v>1076</v>
      </c>
      <c r="D572" s="188" t="s">
        <v>137</v>
      </c>
      <c r="E572" s="189" t="s">
        <v>1077</v>
      </c>
      <c r="F572" s="190" t="s">
        <v>1078</v>
      </c>
      <c r="G572" s="191" t="s">
        <v>162</v>
      </c>
      <c r="H572" s="192">
        <v>235</v>
      </c>
      <c r="I572" s="193"/>
      <c r="J572" s="194">
        <f>ROUND(I572*H572,2)</f>
        <v>0</v>
      </c>
      <c r="K572" s="190" t="s">
        <v>217</v>
      </c>
      <c r="L572" s="40"/>
      <c r="M572" s="195" t="s">
        <v>19</v>
      </c>
      <c r="N572" s="196" t="s">
        <v>39</v>
      </c>
      <c r="O572" s="65"/>
      <c r="P572" s="197">
        <f>O572*H572</f>
        <v>0</v>
      </c>
      <c r="Q572" s="197">
        <v>3.0000000000000001E-5</v>
      </c>
      <c r="R572" s="197">
        <f>Q572*H572</f>
        <v>7.0499999999999998E-3</v>
      </c>
      <c r="S572" s="197">
        <v>0</v>
      </c>
      <c r="T572" s="198">
        <f>S572*H572</f>
        <v>0</v>
      </c>
      <c r="U572" s="35"/>
      <c r="V572" s="35"/>
      <c r="W572" s="35"/>
      <c r="X572" s="35"/>
      <c r="Y572" s="35"/>
      <c r="Z572" s="35"/>
      <c r="AA572" s="35"/>
      <c r="AB572" s="35"/>
      <c r="AC572" s="35"/>
      <c r="AD572" s="35"/>
      <c r="AE572" s="35"/>
      <c r="AR572" s="199" t="s">
        <v>223</v>
      </c>
      <c r="AT572" s="199" t="s">
        <v>137</v>
      </c>
      <c r="AU572" s="199" t="s">
        <v>78</v>
      </c>
      <c r="AY572" s="18" t="s">
        <v>135</v>
      </c>
      <c r="BE572" s="200">
        <f>IF(N572="základní",J572,0)</f>
        <v>0</v>
      </c>
      <c r="BF572" s="200">
        <f>IF(N572="snížená",J572,0)</f>
        <v>0</v>
      </c>
      <c r="BG572" s="200">
        <f>IF(N572="zákl. přenesená",J572,0)</f>
        <v>0</v>
      </c>
      <c r="BH572" s="200">
        <f>IF(N572="sníž. přenesená",J572,0)</f>
        <v>0</v>
      </c>
      <c r="BI572" s="200">
        <f>IF(N572="nulová",J572,0)</f>
        <v>0</v>
      </c>
      <c r="BJ572" s="18" t="s">
        <v>76</v>
      </c>
      <c r="BK572" s="200">
        <f>ROUND(I572*H572,2)</f>
        <v>0</v>
      </c>
      <c r="BL572" s="18" t="s">
        <v>223</v>
      </c>
      <c r="BM572" s="199" t="s">
        <v>1079</v>
      </c>
    </row>
    <row r="573" spans="1:65" s="13" customFormat="1" ht="11.25">
      <c r="B573" s="201"/>
      <c r="C573" s="202"/>
      <c r="D573" s="203" t="s">
        <v>144</v>
      </c>
      <c r="E573" s="204" t="s">
        <v>19</v>
      </c>
      <c r="F573" s="205" t="s">
        <v>334</v>
      </c>
      <c r="G573" s="202"/>
      <c r="H573" s="206">
        <v>235</v>
      </c>
      <c r="I573" s="207"/>
      <c r="J573" s="202"/>
      <c r="K573" s="202"/>
      <c r="L573" s="208"/>
      <c r="M573" s="209"/>
      <c r="N573" s="210"/>
      <c r="O573" s="210"/>
      <c r="P573" s="210"/>
      <c r="Q573" s="210"/>
      <c r="R573" s="210"/>
      <c r="S573" s="210"/>
      <c r="T573" s="211"/>
      <c r="AT573" s="212" t="s">
        <v>144</v>
      </c>
      <c r="AU573" s="212" t="s">
        <v>78</v>
      </c>
      <c r="AV573" s="13" t="s">
        <v>78</v>
      </c>
      <c r="AW573" s="13" t="s">
        <v>30</v>
      </c>
      <c r="AX573" s="13" t="s">
        <v>76</v>
      </c>
      <c r="AY573" s="212" t="s">
        <v>135</v>
      </c>
    </row>
    <row r="574" spans="1:65" s="12" customFormat="1" ht="22.9" customHeight="1">
      <c r="B574" s="172"/>
      <c r="C574" s="173"/>
      <c r="D574" s="174" t="s">
        <v>67</v>
      </c>
      <c r="E574" s="186" t="s">
        <v>1080</v>
      </c>
      <c r="F574" s="186" t="s">
        <v>1081</v>
      </c>
      <c r="G574" s="173"/>
      <c r="H574" s="173"/>
      <c r="I574" s="176"/>
      <c r="J574" s="187">
        <f>BK574</f>
        <v>0</v>
      </c>
      <c r="K574" s="173"/>
      <c r="L574" s="178"/>
      <c r="M574" s="179"/>
      <c r="N574" s="180"/>
      <c r="O574" s="180"/>
      <c r="P574" s="181">
        <f>SUM(P575:P646)</f>
        <v>0</v>
      </c>
      <c r="Q574" s="180"/>
      <c r="R574" s="181">
        <f>SUM(R575:R646)</f>
        <v>0.23992145440000001</v>
      </c>
      <c r="S574" s="180"/>
      <c r="T574" s="182">
        <f>SUM(T575:T646)</f>
        <v>0</v>
      </c>
      <c r="AR574" s="183" t="s">
        <v>78</v>
      </c>
      <c r="AT574" s="184" t="s">
        <v>67</v>
      </c>
      <c r="AU574" s="184" t="s">
        <v>76</v>
      </c>
      <c r="AY574" s="183" t="s">
        <v>135</v>
      </c>
      <c r="BK574" s="185">
        <f>SUM(BK575:BK646)</f>
        <v>0</v>
      </c>
    </row>
    <row r="575" spans="1:65" s="2" customFormat="1" ht="24" customHeight="1">
      <c r="A575" s="35"/>
      <c r="B575" s="36"/>
      <c r="C575" s="188" t="s">
        <v>1082</v>
      </c>
      <c r="D575" s="188" t="s">
        <v>137</v>
      </c>
      <c r="E575" s="189" t="s">
        <v>1083</v>
      </c>
      <c r="F575" s="190" t="s">
        <v>1084</v>
      </c>
      <c r="G575" s="191" t="s">
        <v>162</v>
      </c>
      <c r="H575" s="192">
        <v>242.37</v>
      </c>
      <c r="I575" s="193"/>
      <c r="J575" s="194">
        <f>ROUND(I575*H575,2)</f>
        <v>0</v>
      </c>
      <c r="K575" s="190" t="s">
        <v>217</v>
      </c>
      <c r="L575" s="40"/>
      <c r="M575" s="195" t="s">
        <v>19</v>
      </c>
      <c r="N575" s="196" t="s">
        <v>39</v>
      </c>
      <c r="O575" s="65"/>
      <c r="P575" s="197">
        <f>O575*H575</f>
        <v>0</v>
      </c>
      <c r="Q575" s="197">
        <v>0</v>
      </c>
      <c r="R575" s="197">
        <f>Q575*H575</f>
        <v>0</v>
      </c>
      <c r="S575" s="197">
        <v>0</v>
      </c>
      <c r="T575" s="198">
        <f>S575*H575</f>
        <v>0</v>
      </c>
      <c r="U575" s="35"/>
      <c r="V575" s="35"/>
      <c r="W575" s="35"/>
      <c r="X575" s="35"/>
      <c r="Y575" s="35"/>
      <c r="Z575" s="35"/>
      <c r="AA575" s="35"/>
      <c r="AB575" s="35"/>
      <c r="AC575" s="35"/>
      <c r="AD575" s="35"/>
      <c r="AE575" s="35"/>
      <c r="AR575" s="199" t="s">
        <v>223</v>
      </c>
      <c r="AT575" s="199" t="s">
        <v>137</v>
      </c>
      <c r="AU575" s="199" t="s">
        <v>78</v>
      </c>
      <c r="AY575" s="18" t="s">
        <v>135</v>
      </c>
      <c r="BE575" s="200">
        <f>IF(N575="základní",J575,0)</f>
        <v>0</v>
      </c>
      <c r="BF575" s="200">
        <f>IF(N575="snížená",J575,0)</f>
        <v>0</v>
      </c>
      <c r="BG575" s="200">
        <f>IF(N575="zákl. přenesená",J575,0)</f>
        <v>0</v>
      </c>
      <c r="BH575" s="200">
        <f>IF(N575="sníž. přenesená",J575,0)</f>
        <v>0</v>
      </c>
      <c r="BI575" s="200">
        <f>IF(N575="nulová",J575,0)</f>
        <v>0</v>
      </c>
      <c r="BJ575" s="18" t="s">
        <v>76</v>
      </c>
      <c r="BK575" s="200">
        <f>ROUND(I575*H575,2)</f>
        <v>0</v>
      </c>
      <c r="BL575" s="18" t="s">
        <v>223</v>
      </c>
      <c r="BM575" s="199" t="s">
        <v>1085</v>
      </c>
    </row>
    <row r="576" spans="1:65" s="13" customFormat="1" ht="22.5">
      <c r="B576" s="201"/>
      <c r="C576" s="202"/>
      <c r="D576" s="203" t="s">
        <v>144</v>
      </c>
      <c r="E576" s="204" t="s">
        <v>19</v>
      </c>
      <c r="F576" s="205" t="s">
        <v>369</v>
      </c>
      <c r="G576" s="202"/>
      <c r="H576" s="206">
        <v>242.37</v>
      </c>
      <c r="I576" s="207"/>
      <c r="J576" s="202"/>
      <c r="K576" s="202"/>
      <c r="L576" s="208"/>
      <c r="M576" s="209"/>
      <c r="N576" s="210"/>
      <c r="O576" s="210"/>
      <c r="P576" s="210"/>
      <c r="Q576" s="210"/>
      <c r="R576" s="210"/>
      <c r="S576" s="210"/>
      <c r="T576" s="211"/>
      <c r="AT576" s="212" t="s">
        <v>144</v>
      </c>
      <c r="AU576" s="212" t="s">
        <v>78</v>
      </c>
      <c r="AV576" s="13" t="s">
        <v>78</v>
      </c>
      <c r="AW576" s="13" t="s">
        <v>30</v>
      </c>
      <c r="AX576" s="13" t="s">
        <v>76</v>
      </c>
      <c r="AY576" s="212" t="s">
        <v>135</v>
      </c>
    </row>
    <row r="577" spans="1:65" s="2" customFormat="1" ht="16.5" customHeight="1">
      <c r="A577" s="35"/>
      <c r="B577" s="36"/>
      <c r="C577" s="224" t="s">
        <v>1086</v>
      </c>
      <c r="D577" s="224" t="s">
        <v>155</v>
      </c>
      <c r="E577" s="225" t="s">
        <v>1087</v>
      </c>
      <c r="F577" s="226" t="s">
        <v>1088</v>
      </c>
      <c r="G577" s="227" t="s">
        <v>162</v>
      </c>
      <c r="H577" s="228">
        <v>254.489</v>
      </c>
      <c r="I577" s="229"/>
      <c r="J577" s="230">
        <f>ROUND(I577*H577,2)</f>
        <v>0</v>
      </c>
      <c r="K577" s="226" t="s">
        <v>217</v>
      </c>
      <c r="L577" s="231"/>
      <c r="M577" s="232" t="s">
        <v>19</v>
      </c>
      <c r="N577" s="233" t="s">
        <v>39</v>
      </c>
      <c r="O577" s="65"/>
      <c r="P577" s="197">
        <f>O577*H577</f>
        <v>0</v>
      </c>
      <c r="Q577" s="197">
        <v>0</v>
      </c>
      <c r="R577" s="197">
        <f>Q577*H577</f>
        <v>0</v>
      </c>
      <c r="S577" s="197">
        <v>0</v>
      </c>
      <c r="T577" s="198">
        <f>S577*H577</f>
        <v>0</v>
      </c>
      <c r="U577" s="35"/>
      <c r="V577" s="35"/>
      <c r="W577" s="35"/>
      <c r="X577" s="35"/>
      <c r="Y577" s="35"/>
      <c r="Z577" s="35"/>
      <c r="AA577" s="35"/>
      <c r="AB577" s="35"/>
      <c r="AC577" s="35"/>
      <c r="AD577" s="35"/>
      <c r="AE577" s="35"/>
      <c r="AR577" s="199" t="s">
        <v>326</v>
      </c>
      <c r="AT577" s="199" t="s">
        <v>155</v>
      </c>
      <c r="AU577" s="199" t="s">
        <v>78</v>
      </c>
      <c r="AY577" s="18" t="s">
        <v>135</v>
      </c>
      <c r="BE577" s="200">
        <f>IF(N577="základní",J577,0)</f>
        <v>0</v>
      </c>
      <c r="BF577" s="200">
        <f>IF(N577="snížená",J577,0)</f>
        <v>0</v>
      </c>
      <c r="BG577" s="200">
        <f>IF(N577="zákl. přenesená",J577,0)</f>
        <v>0</v>
      </c>
      <c r="BH577" s="200">
        <f>IF(N577="sníž. přenesená",J577,0)</f>
        <v>0</v>
      </c>
      <c r="BI577" s="200">
        <f>IF(N577="nulová",J577,0)</f>
        <v>0</v>
      </c>
      <c r="BJ577" s="18" t="s">
        <v>76</v>
      </c>
      <c r="BK577" s="200">
        <f>ROUND(I577*H577,2)</f>
        <v>0</v>
      </c>
      <c r="BL577" s="18" t="s">
        <v>223</v>
      </c>
      <c r="BM577" s="199" t="s">
        <v>1089</v>
      </c>
    </row>
    <row r="578" spans="1:65" s="13" customFormat="1" ht="11.25">
      <c r="B578" s="201"/>
      <c r="C578" s="202"/>
      <c r="D578" s="203" t="s">
        <v>144</v>
      </c>
      <c r="E578" s="202"/>
      <c r="F578" s="205" t="s">
        <v>1090</v>
      </c>
      <c r="G578" s="202"/>
      <c r="H578" s="206">
        <v>254.489</v>
      </c>
      <c r="I578" s="207"/>
      <c r="J578" s="202"/>
      <c r="K578" s="202"/>
      <c r="L578" s="208"/>
      <c r="M578" s="209"/>
      <c r="N578" s="210"/>
      <c r="O578" s="210"/>
      <c r="P578" s="210"/>
      <c r="Q578" s="210"/>
      <c r="R578" s="210"/>
      <c r="S578" s="210"/>
      <c r="T578" s="211"/>
      <c r="AT578" s="212" t="s">
        <v>144</v>
      </c>
      <c r="AU578" s="212" t="s">
        <v>78</v>
      </c>
      <c r="AV578" s="13" t="s">
        <v>78</v>
      </c>
      <c r="AW578" s="13" t="s">
        <v>4</v>
      </c>
      <c r="AX578" s="13" t="s">
        <v>76</v>
      </c>
      <c r="AY578" s="212" t="s">
        <v>135</v>
      </c>
    </row>
    <row r="579" spans="1:65" s="2" customFormat="1" ht="36" customHeight="1">
      <c r="A579" s="35"/>
      <c r="B579" s="36"/>
      <c r="C579" s="188" t="s">
        <v>1091</v>
      </c>
      <c r="D579" s="188" t="s">
        <v>137</v>
      </c>
      <c r="E579" s="189" t="s">
        <v>1092</v>
      </c>
      <c r="F579" s="190" t="s">
        <v>1093</v>
      </c>
      <c r="G579" s="191" t="s">
        <v>162</v>
      </c>
      <c r="H579" s="192">
        <v>144.84</v>
      </c>
      <c r="I579" s="193"/>
      <c r="J579" s="194">
        <f>ROUND(I579*H579,2)</f>
        <v>0</v>
      </c>
      <c r="K579" s="190" t="s">
        <v>217</v>
      </c>
      <c r="L579" s="40"/>
      <c r="M579" s="195" t="s">
        <v>19</v>
      </c>
      <c r="N579" s="196" t="s">
        <v>39</v>
      </c>
      <c r="O579" s="65"/>
      <c r="P579" s="197">
        <f>O579*H579</f>
        <v>0</v>
      </c>
      <c r="Q579" s="197">
        <v>0</v>
      </c>
      <c r="R579" s="197">
        <f>Q579*H579</f>
        <v>0</v>
      </c>
      <c r="S579" s="197">
        <v>0</v>
      </c>
      <c r="T579" s="198">
        <f>S579*H579</f>
        <v>0</v>
      </c>
      <c r="U579" s="35"/>
      <c r="V579" s="35"/>
      <c r="W579" s="35"/>
      <c r="X579" s="35"/>
      <c r="Y579" s="35"/>
      <c r="Z579" s="35"/>
      <c r="AA579" s="35"/>
      <c r="AB579" s="35"/>
      <c r="AC579" s="35"/>
      <c r="AD579" s="35"/>
      <c r="AE579" s="35"/>
      <c r="AR579" s="199" t="s">
        <v>223</v>
      </c>
      <c r="AT579" s="199" t="s">
        <v>137</v>
      </c>
      <c r="AU579" s="199" t="s">
        <v>78</v>
      </c>
      <c r="AY579" s="18" t="s">
        <v>135</v>
      </c>
      <c r="BE579" s="200">
        <f>IF(N579="základní",J579,0)</f>
        <v>0</v>
      </c>
      <c r="BF579" s="200">
        <f>IF(N579="snížená",J579,0)</f>
        <v>0</v>
      </c>
      <c r="BG579" s="200">
        <f>IF(N579="zákl. přenesená",J579,0)</f>
        <v>0</v>
      </c>
      <c r="BH579" s="200">
        <f>IF(N579="sníž. přenesená",J579,0)</f>
        <v>0</v>
      </c>
      <c r="BI579" s="200">
        <f>IF(N579="nulová",J579,0)</f>
        <v>0</v>
      </c>
      <c r="BJ579" s="18" t="s">
        <v>76</v>
      </c>
      <c r="BK579" s="200">
        <f>ROUND(I579*H579,2)</f>
        <v>0</v>
      </c>
      <c r="BL579" s="18" t="s">
        <v>223</v>
      </c>
      <c r="BM579" s="199" t="s">
        <v>1094</v>
      </c>
    </row>
    <row r="580" spans="1:65" s="2" customFormat="1" ht="24" customHeight="1">
      <c r="A580" s="35"/>
      <c r="B580" s="36"/>
      <c r="C580" s="224" t="s">
        <v>1095</v>
      </c>
      <c r="D580" s="224" t="s">
        <v>155</v>
      </c>
      <c r="E580" s="225" t="s">
        <v>1096</v>
      </c>
      <c r="F580" s="226" t="s">
        <v>1097</v>
      </c>
      <c r="G580" s="227" t="s">
        <v>183</v>
      </c>
      <c r="H580" s="228">
        <v>152.08199999999999</v>
      </c>
      <c r="I580" s="229"/>
      <c r="J580" s="230">
        <f>ROUND(I580*H580,2)</f>
        <v>0</v>
      </c>
      <c r="K580" s="226" t="s">
        <v>217</v>
      </c>
      <c r="L580" s="231"/>
      <c r="M580" s="232" t="s">
        <v>19</v>
      </c>
      <c r="N580" s="233" t="s">
        <v>39</v>
      </c>
      <c r="O580" s="65"/>
      <c r="P580" s="197">
        <f>O580*H580</f>
        <v>0</v>
      </c>
      <c r="Q580" s="197">
        <v>0</v>
      </c>
      <c r="R580" s="197">
        <f>Q580*H580</f>
        <v>0</v>
      </c>
      <c r="S580" s="197">
        <v>0</v>
      </c>
      <c r="T580" s="198">
        <f>S580*H580</f>
        <v>0</v>
      </c>
      <c r="U580" s="35"/>
      <c r="V580" s="35"/>
      <c r="W580" s="35"/>
      <c r="X580" s="35"/>
      <c r="Y580" s="35"/>
      <c r="Z580" s="35"/>
      <c r="AA580" s="35"/>
      <c r="AB580" s="35"/>
      <c r="AC580" s="35"/>
      <c r="AD580" s="35"/>
      <c r="AE580" s="35"/>
      <c r="AR580" s="199" t="s">
        <v>326</v>
      </c>
      <c r="AT580" s="199" t="s">
        <v>155</v>
      </c>
      <c r="AU580" s="199" t="s">
        <v>78</v>
      </c>
      <c r="AY580" s="18" t="s">
        <v>135</v>
      </c>
      <c r="BE580" s="200">
        <f>IF(N580="základní",J580,0)</f>
        <v>0</v>
      </c>
      <c r="BF580" s="200">
        <f>IF(N580="snížená",J580,0)</f>
        <v>0</v>
      </c>
      <c r="BG580" s="200">
        <f>IF(N580="zákl. přenesená",J580,0)</f>
        <v>0</v>
      </c>
      <c r="BH580" s="200">
        <f>IF(N580="sníž. přenesená",J580,0)</f>
        <v>0</v>
      </c>
      <c r="BI580" s="200">
        <f>IF(N580="nulová",J580,0)</f>
        <v>0</v>
      </c>
      <c r="BJ580" s="18" t="s">
        <v>76</v>
      </c>
      <c r="BK580" s="200">
        <f>ROUND(I580*H580,2)</f>
        <v>0</v>
      </c>
      <c r="BL580" s="18" t="s">
        <v>223</v>
      </c>
      <c r="BM580" s="199" t="s">
        <v>1098</v>
      </c>
    </row>
    <row r="581" spans="1:65" s="13" customFormat="1" ht="11.25">
      <c r="B581" s="201"/>
      <c r="C581" s="202"/>
      <c r="D581" s="203" t="s">
        <v>144</v>
      </c>
      <c r="E581" s="202"/>
      <c r="F581" s="205" t="s">
        <v>1099</v>
      </c>
      <c r="G581" s="202"/>
      <c r="H581" s="206">
        <v>152.08199999999999</v>
      </c>
      <c r="I581" s="207"/>
      <c r="J581" s="202"/>
      <c r="K581" s="202"/>
      <c r="L581" s="208"/>
      <c r="M581" s="209"/>
      <c r="N581" s="210"/>
      <c r="O581" s="210"/>
      <c r="P581" s="210"/>
      <c r="Q581" s="210"/>
      <c r="R581" s="210"/>
      <c r="S581" s="210"/>
      <c r="T581" s="211"/>
      <c r="AT581" s="212" t="s">
        <v>144</v>
      </c>
      <c r="AU581" s="212" t="s">
        <v>78</v>
      </c>
      <c r="AV581" s="13" t="s">
        <v>78</v>
      </c>
      <c r="AW581" s="13" t="s">
        <v>4</v>
      </c>
      <c r="AX581" s="13" t="s">
        <v>76</v>
      </c>
      <c r="AY581" s="212" t="s">
        <v>135</v>
      </c>
    </row>
    <row r="582" spans="1:65" s="2" customFormat="1" ht="24" customHeight="1">
      <c r="A582" s="35"/>
      <c r="B582" s="36"/>
      <c r="C582" s="188" t="s">
        <v>1100</v>
      </c>
      <c r="D582" s="188" t="s">
        <v>137</v>
      </c>
      <c r="E582" s="189" t="s">
        <v>1101</v>
      </c>
      <c r="F582" s="190" t="s">
        <v>1102</v>
      </c>
      <c r="G582" s="191" t="s">
        <v>162</v>
      </c>
      <c r="H582" s="192">
        <v>514.61599999999999</v>
      </c>
      <c r="I582" s="193"/>
      <c r="J582" s="194">
        <f>ROUND(I582*H582,2)</f>
        <v>0</v>
      </c>
      <c r="K582" s="190" t="s">
        <v>141</v>
      </c>
      <c r="L582" s="40"/>
      <c r="M582" s="195" t="s">
        <v>19</v>
      </c>
      <c r="N582" s="196" t="s">
        <v>39</v>
      </c>
      <c r="O582" s="65"/>
      <c r="P582" s="197">
        <f>O582*H582</f>
        <v>0</v>
      </c>
      <c r="Q582" s="197">
        <v>2.05E-4</v>
      </c>
      <c r="R582" s="197">
        <f>Q582*H582</f>
        <v>0.10549628</v>
      </c>
      <c r="S582" s="197">
        <v>0</v>
      </c>
      <c r="T582" s="198">
        <f>S582*H582</f>
        <v>0</v>
      </c>
      <c r="U582" s="35"/>
      <c r="V582" s="35"/>
      <c r="W582" s="35"/>
      <c r="X582" s="35"/>
      <c r="Y582" s="35"/>
      <c r="Z582" s="35"/>
      <c r="AA582" s="35"/>
      <c r="AB582" s="35"/>
      <c r="AC582" s="35"/>
      <c r="AD582" s="35"/>
      <c r="AE582" s="35"/>
      <c r="AR582" s="199" t="s">
        <v>223</v>
      </c>
      <c r="AT582" s="199" t="s">
        <v>137</v>
      </c>
      <c r="AU582" s="199" t="s">
        <v>78</v>
      </c>
      <c r="AY582" s="18" t="s">
        <v>135</v>
      </c>
      <c r="BE582" s="200">
        <f>IF(N582="základní",J582,0)</f>
        <v>0</v>
      </c>
      <c r="BF582" s="200">
        <f>IF(N582="snížená",J582,0)</f>
        <v>0</v>
      </c>
      <c r="BG582" s="200">
        <f>IF(N582="zákl. přenesená",J582,0)</f>
        <v>0</v>
      </c>
      <c r="BH582" s="200">
        <f>IF(N582="sníž. přenesená",J582,0)</f>
        <v>0</v>
      </c>
      <c r="BI582" s="200">
        <f>IF(N582="nulová",J582,0)</f>
        <v>0</v>
      </c>
      <c r="BJ582" s="18" t="s">
        <v>76</v>
      </c>
      <c r="BK582" s="200">
        <f>ROUND(I582*H582,2)</f>
        <v>0</v>
      </c>
      <c r="BL582" s="18" t="s">
        <v>223</v>
      </c>
      <c r="BM582" s="199" t="s">
        <v>1103</v>
      </c>
    </row>
    <row r="583" spans="1:65" s="2" customFormat="1" ht="36" customHeight="1">
      <c r="A583" s="35"/>
      <c r="B583" s="36"/>
      <c r="C583" s="188" t="s">
        <v>1104</v>
      </c>
      <c r="D583" s="188" t="s">
        <v>137</v>
      </c>
      <c r="E583" s="189" t="s">
        <v>1105</v>
      </c>
      <c r="F583" s="190" t="s">
        <v>1106</v>
      </c>
      <c r="G583" s="191" t="s">
        <v>162</v>
      </c>
      <c r="H583" s="192">
        <v>144.84</v>
      </c>
      <c r="I583" s="193"/>
      <c r="J583" s="194">
        <f>ROUND(I583*H583,2)</f>
        <v>0</v>
      </c>
      <c r="K583" s="190" t="s">
        <v>217</v>
      </c>
      <c r="L583" s="40"/>
      <c r="M583" s="195" t="s">
        <v>19</v>
      </c>
      <c r="N583" s="196" t="s">
        <v>39</v>
      </c>
      <c r="O583" s="65"/>
      <c r="P583" s="197">
        <f>O583*H583</f>
        <v>0</v>
      </c>
      <c r="Q583" s="197">
        <v>1.0000000000000001E-5</v>
      </c>
      <c r="R583" s="197">
        <f>Q583*H583</f>
        <v>1.4484000000000001E-3</v>
      </c>
      <c r="S583" s="197">
        <v>0</v>
      </c>
      <c r="T583" s="198">
        <f>S583*H583</f>
        <v>0</v>
      </c>
      <c r="U583" s="35"/>
      <c r="V583" s="35"/>
      <c r="W583" s="35"/>
      <c r="X583" s="35"/>
      <c r="Y583" s="35"/>
      <c r="Z583" s="35"/>
      <c r="AA583" s="35"/>
      <c r="AB583" s="35"/>
      <c r="AC583" s="35"/>
      <c r="AD583" s="35"/>
      <c r="AE583" s="35"/>
      <c r="AR583" s="199" t="s">
        <v>142</v>
      </c>
      <c r="AT583" s="199" t="s">
        <v>137</v>
      </c>
      <c r="AU583" s="199" t="s">
        <v>78</v>
      </c>
      <c r="AY583" s="18" t="s">
        <v>135</v>
      </c>
      <c r="BE583" s="200">
        <f>IF(N583="základní",J583,0)</f>
        <v>0</v>
      </c>
      <c r="BF583" s="200">
        <f>IF(N583="snížená",J583,0)</f>
        <v>0</v>
      </c>
      <c r="BG583" s="200">
        <f>IF(N583="zákl. přenesená",J583,0)</f>
        <v>0</v>
      </c>
      <c r="BH583" s="200">
        <f>IF(N583="sníž. přenesená",J583,0)</f>
        <v>0</v>
      </c>
      <c r="BI583" s="200">
        <f>IF(N583="nulová",J583,0)</f>
        <v>0</v>
      </c>
      <c r="BJ583" s="18" t="s">
        <v>76</v>
      </c>
      <c r="BK583" s="200">
        <f>ROUND(I583*H583,2)</f>
        <v>0</v>
      </c>
      <c r="BL583" s="18" t="s">
        <v>142</v>
      </c>
      <c r="BM583" s="199" t="s">
        <v>1107</v>
      </c>
    </row>
    <row r="584" spans="1:65" s="13" customFormat="1" ht="11.25">
      <c r="B584" s="201"/>
      <c r="C584" s="202"/>
      <c r="D584" s="203" t="s">
        <v>144</v>
      </c>
      <c r="E584" s="204" t="s">
        <v>19</v>
      </c>
      <c r="F584" s="205" t="s">
        <v>1108</v>
      </c>
      <c r="G584" s="202"/>
      <c r="H584" s="206">
        <v>12.3</v>
      </c>
      <c r="I584" s="207"/>
      <c r="J584" s="202"/>
      <c r="K584" s="202"/>
      <c r="L584" s="208"/>
      <c r="M584" s="209"/>
      <c r="N584" s="210"/>
      <c r="O584" s="210"/>
      <c r="P584" s="210"/>
      <c r="Q584" s="210"/>
      <c r="R584" s="210"/>
      <c r="S584" s="210"/>
      <c r="T584" s="211"/>
      <c r="AT584" s="212" t="s">
        <v>144</v>
      </c>
      <c r="AU584" s="212" t="s">
        <v>78</v>
      </c>
      <c r="AV584" s="13" t="s">
        <v>78</v>
      </c>
      <c r="AW584" s="13" t="s">
        <v>30</v>
      </c>
      <c r="AX584" s="13" t="s">
        <v>68</v>
      </c>
      <c r="AY584" s="212" t="s">
        <v>135</v>
      </c>
    </row>
    <row r="585" spans="1:65" s="13" customFormat="1" ht="11.25">
      <c r="B585" s="201"/>
      <c r="C585" s="202"/>
      <c r="D585" s="203" t="s">
        <v>144</v>
      </c>
      <c r="E585" s="204" t="s">
        <v>19</v>
      </c>
      <c r="F585" s="205" t="s">
        <v>1109</v>
      </c>
      <c r="G585" s="202"/>
      <c r="H585" s="206">
        <v>21.75</v>
      </c>
      <c r="I585" s="207"/>
      <c r="J585" s="202"/>
      <c r="K585" s="202"/>
      <c r="L585" s="208"/>
      <c r="M585" s="209"/>
      <c r="N585" s="210"/>
      <c r="O585" s="210"/>
      <c r="P585" s="210"/>
      <c r="Q585" s="210"/>
      <c r="R585" s="210"/>
      <c r="S585" s="210"/>
      <c r="T585" s="211"/>
      <c r="AT585" s="212" t="s">
        <v>144</v>
      </c>
      <c r="AU585" s="212" t="s">
        <v>78</v>
      </c>
      <c r="AV585" s="13" t="s">
        <v>78</v>
      </c>
      <c r="AW585" s="13" t="s">
        <v>30</v>
      </c>
      <c r="AX585" s="13" t="s">
        <v>68</v>
      </c>
      <c r="AY585" s="212" t="s">
        <v>135</v>
      </c>
    </row>
    <row r="586" spans="1:65" s="13" customFormat="1" ht="11.25">
      <c r="B586" s="201"/>
      <c r="C586" s="202"/>
      <c r="D586" s="203" t="s">
        <v>144</v>
      </c>
      <c r="E586" s="204" t="s">
        <v>19</v>
      </c>
      <c r="F586" s="205" t="s">
        <v>1110</v>
      </c>
      <c r="G586" s="202"/>
      <c r="H586" s="206">
        <v>8.4</v>
      </c>
      <c r="I586" s="207"/>
      <c r="J586" s="202"/>
      <c r="K586" s="202"/>
      <c r="L586" s="208"/>
      <c r="M586" s="209"/>
      <c r="N586" s="210"/>
      <c r="O586" s="210"/>
      <c r="P586" s="210"/>
      <c r="Q586" s="210"/>
      <c r="R586" s="210"/>
      <c r="S586" s="210"/>
      <c r="T586" s="211"/>
      <c r="AT586" s="212" t="s">
        <v>144</v>
      </c>
      <c r="AU586" s="212" t="s">
        <v>78</v>
      </c>
      <c r="AV586" s="13" t="s">
        <v>78</v>
      </c>
      <c r="AW586" s="13" t="s">
        <v>30</v>
      </c>
      <c r="AX586" s="13" t="s">
        <v>68</v>
      </c>
      <c r="AY586" s="212" t="s">
        <v>135</v>
      </c>
    </row>
    <row r="587" spans="1:65" s="13" customFormat="1" ht="11.25">
      <c r="B587" s="201"/>
      <c r="C587" s="202"/>
      <c r="D587" s="203" t="s">
        <v>144</v>
      </c>
      <c r="E587" s="204" t="s">
        <v>19</v>
      </c>
      <c r="F587" s="205" t="s">
        <v>1111</v>
      </c>
      <c r="G587" s="202"/>
      <c r="H587" s="206">
        <v>11.62</v>
      </c>
      <c r="I587" s="207"/>
      <c r="J587" s="202"/>
      <c r="K587" s="202"/>
      <c r="L587" s="208"/>
      <c r="M587" s="209"/>
      <c r="N587" s="210"/>
      <c r="O587" s="210"/>
      <c r="P587" s="210"/>
      <c r="Q587" s="210"/>
      <c r="R587" s="210"/>
      <c r="S587" s="210"/>
      <c r="T587" s="211"/>
      <c r="AT587" s="212" t="s">
        <v>144</v>
      </c>
      <c r="AU587" s="212" t="s">
        <v>78</v>
      </c>
      <c r="AV587" s="13" t="s">
        <v>78</v>
      </c>
      <c r="AW587" s="13" t="s">
        <v>30</v>
      </c>
      <c r="AX587" s="13" t="s">
        <v>68</v>
      </c>
      <c r="AY587" s="212" t="s">
        <v>135</v>
      </c>
    </row>
    <row r="588" spans="1:65" s="13" customFormat="1" ht="11.25">
      <c r="B588" s="201"/>
      <c r="C588" s="202"/>
      <c r="D588" s="203" t="s">
        <v>144</v>
      </c>
      <c r="E588" s="204" t="s">
        <v>19</v>
      </c>
      <c r="F588" s="205" t="s">
        <v>1112</v>
      </c>
      <c r="G588" s="202"/>
      <c r="H588" s="206">
        <v>3.45</v>
      </c>
      <c r="I588" s="207"/>
      <c r="J588" s="202"/>
      <c r="K588" s="202"/>
      <c r="L588" s="208"/>
      <c r="M588" s="209"/>
      <c r="N588" s="210"/>
      <c r="O588" s="210"/>
      <c r="P588" s="210"/>
      <c r="Q588" s="210"/>
      <c r="R588" s="210"/>
      <c r="S588" s="210"/>
      <c r="T588" s="211"/>
      <c r="AT588" s="212" t="s">
        <v>144</v>
      </c>
      <c r="AU588" s="212" t="s">
        <v>78</v>
      </c>
      <c r="AV588" s="13" t="s">
        <v>78</v>
      </c>
      <c r="AW588" s="13" t="s">
        <v>30</v>
      </c>
      <c r="AX588" s="13" t="s">
        <v>68</v>
      </c>
      <c r="AY588" s="212" t="s">
        <v>135</v>
      </c>
    </row>
    <row r="589" spans="1:65" s="13" customFormat="1" ht="11.25">
      <c r="B589" s="201"/>
      <c r="C589" s="202"/>
      <c r="D589" s="203" t="s">
        <v>144</v>
      </c>
      <c r="E589" s="204" t="s">
        <v>19</v>
      </c>
      <c r="F589" s="205" t="s">
        <v>1113</v>
      </c>
      <c r="G589" s="202"/>
      <c r="H589" s="206">
        <v>7.35</v>
      </c>
      <c r="I589" s="207"/>
      <c r="J589" s="202"/>
      <c r="K589" s="202"/>
      <c r="L589" s="208"/>
      <c r="M589" s="209"/>
      <c r="N589" s="210"/>
      <c r="O589" s="210"/>
      <c r="P589" s="210"/>
      <c r="Q589" s="210"/>
      <c r="R589" s="210"/>
      <c r="S589" s="210"/>
      <c r="T589" s="211"/>
      <c r="AT589" s="212" t="s">
        <v>144</v>
      </c>
      <c r="AU589" s="212" t="s">
        <v>78</v>
      </c>
      <c r="AV589" s="13" t="s">
        <v>78</v>
      </c>
      <c r="AW589" s="13" t="s">
        <v>30</v>
      </c>
      <c r="AX589" s="13" t="s">
        <v>68</v>
      </c>
      <c r="AY589" s="212" t="s">
        <v>135</v>
      </c>
    </row>
    <row r="590" spans="1:65" s="13" customFormat="1" ht="11.25">
      <c r="B590" s="201"/>
      <c r="C590" s="202"/>
      <c r="D590" s="203" t="s">
        <v>144</v>
      </c>
      <c r="E590" s="204" t="s">
        <v>19</v>
      </c>
      <c r="F590" s="205" t="s">
        <v>1114</v>
      </c>
      <c r="G590" s="202"/>
      <c r="H590" s="206">
        <v>11.2</v>
      </c>
      <c r="I590" s="207"/>
      <c r="J590" s="202"/>
      <c r="K590" s="202"/>
      <c r="L590" s="208"/>
      <c r="M590" s="209"/>
      <c r="N590" s="210"/>
      <c r="O590" s="210"/>
      <c r="P590" s="210"/>
      <c r="Q590" s="210"/>
      <c r="R590" s="210"/>
      <c r="S590" s="210"/>
      <c r="T590" s="211"/>
      <c r="AT590" s="212" t="s">
        <v>144</v>
      </c>
      <c r="AU590" s="212" t="s">
        <v>78</v>
      </c>
      <c r="AV590" s="13" t="s">
        <v>78</v>
      </c>
      <c r="AW590" s="13" t="s">
        <v>30</v>
      </c>
      <c r="AX590" s="13" t="s">
        <v>68</v>
      </c>
      <c r="AY590" s="212" t="s">
        <v>135</v>
      </c>
    </row>
    <row r="591" spans="1:65" s="13" customFormat="1" ht="11.25">
      <c r="B591" s="201"/>
      <c r="C591" s="202"/>
      <c r="D591" s="203" t="s">
        <v>144</v>
      </c>
      <c r="E591" s="204" t="s">
        <v>19</v>
      </c>
      <c r="F591" s="205" t="s">
        <v>1115</v>
      </c>
      <c r="G591" s="202"/>
      <c r="H591" s="206">
        <v>1.62</v>
      </c>
      <c r="I591" s="207"/>
      <c r="J591" s="202"/>
      <c r="K591" s="202"/>
      <c r="L591" s="208"/>
      <c r="M591" s="209"/>
      <c r="N591" s="210"/>
      <c r="O591" s="210"/>
      <c r="P591" s="210"/>
      <c r="Q591" s="210"/>
      <c r="R591" s="210"/>
      <c r="S591" s="210"/>
      <c r="T591" s="211"/>
      <c r="AT591" s="212" t="s">
        <v>144</v>
      </c>
      <c r="AU591" s="212" t="s">
        <v>78</v>
      </c>
      <c r="AV591" s="13" t="s">
        <v>78</v>
      </c>
      <c r="AW591" s="13" t="s">
        <v>30</v>
      </c>
      <c r="AX591" s="13" t="s">
        <v>68</v>
      </c>
      <c r="AY591" s="212" t="s">
        <v>135</v>
      </c>
    </row>
    <row r="592" spans="1:65" s="13" customFormat="1" ht="11.25">
      <c r="B592" s="201"/>
      <c r="C592" s="202"/>
      <c r="D592" s="203" t="s">
        <v>144</v>
      </c>
      <c r="E592" s="204" t="s">
        <v>19</v>
      </c>
      <c r="F592" s="205" t="s">
        <v>1116</v>
      </c>
      <c r="G592" s="202"/>
      <c r="H592" s="206">
        <v>34.799999999999997</v>
      </c>
      <c r="I592" s="207"/>
      <c r="J592" s="202"/>
      <c r="K592" s="202"/>
      <c r="L592" s="208"/>
      <c r="M592" s="209"/>
      <c r="N592" s="210"/>
      <c r="O592" s="210"/>
      <c r="P592" s="210"/>
      <c r="Q592" s="210"/>
      <c r="R592" s="210"/>
      <c r="S592" s="210"/>
      <c r="T592" s="211"/>
      <c r="AT592" s="212" t="s">
        <v>144</v>
      </c>
      <c r="AU592" s="212" t="s">
        <v>78</v>
      </c>
      <c r="AV592" s="13" t="s">
        <v>78</v>
      </c>
      <c r="AW592" s="13" t="s">
        <v>30</v>
      </c>
      <c r="AX592" s="13" t="s">
        <v>68</v>
      </c>
      <c r="AY592" s="212" t="s">
        <v>135</v>
      </c>
    </row>
    <row r="593" spans="1:65" s="13" customFormat="1" ht="11.25">
      <c r="B593" s="201"/>
      <c r="C593" s="202"/>
      <c r="D593" s="203" t="s">
        <v>144</v>
      </c>
      <c r="E593" s="204" t="s">
        <v>19</v>
      </c>
      <c r="F593" s="205" t="s">
        <v>1117</v>
      </c>
      <c r="G593" s="202"/>
      <c r="H593" s="206">
        <v>10.08</v>
      </c>
      <c r="I593" s="207"/>
      <c r="J593" s="202"/>
      <c r="K593" s="202"/>
      <c r="L593" s="208"/>
      <c r="M593" s="209"/>
      <c r="N593" s="210"/>
      <c r="O593" s="210"/>
      <c r="P593" s="210"/>
      <c r="Q593" s="210"/>
      <c r="R593" s="210"/>
      <c r="S593" s="210"/>
      <c r="T593" s="211"/>
      <c r="AT593" s="212" t="s">
        <v>144</v>
      </c>
      <c r="AU593" s="212" t="s">
        <v>78</v>
      </c>
      <c r="AV593" s="13" t="s">
        <v>78</v>
      </c>
      <c r="AW593" s="13" t="s">
        <v>30</v>
      </c>
      <c r="AX593" s="13" t="s">
        <v>68</v>
      </c>
      <c r="AY593" s="212" t="s">
        <v>135</v>
      </c>
    </row>
    <row r="594" spans="1:65" s="13" customFormat="1" ht="11.25">
      <c r="B594" s="201"/>
      <c r="C594" s="202"/>
      <c r="D594" s="203" t="s">
        <v>144</v>
      </c>
      <c r="E594" s="204" t="s">
        <v>19</v>
      </c>
      <c r="F594" s="205" t="s">
        <v>1110</v>
      </c>
      <c r="G594" s="202"/>
      <c r="H594" s="206">
        <v>8.4</v>
      </c>
      <c r="I594" s="207"/>
      <c r="J594" s="202"/>
      <c r="K594" s="202"/>
      <c r="L594" s="208"/>
      <c r="M594" s="209"/>
      <c r="N594" s="210"/>
      <c r="O594" s="210"/>
      <c r="P594" s="210"/>
      <c r="Q594" s="210"/>
      <c r="R594" s="210"/>
      <c r="S594" s="210"/>
      <c r="T594" s="211"/>
      <c r="AT594" s="212" t="s">
        <v>144</v>
      </c>
      <c r="AU594" s="212" t="s">
        <v>78</v>
      </c>
      <c r="AV594" s="13" t="s">
        <v>78</v>
      </c>
      <c r="AW594" s="13" t="s">
        <v>30</v>
      </c>
      <c r="AX594" s="13" t="s">
        <v>68</v>
      </c>
      <c r="AY594" s="212" t="s">
        <v>135</v>
      </c>
    </row>
    <row r="595" spans="1:65" s="13" customFormat="1" ht="11.25">
      <c r="B595" s="201"/>
      <c r="C595" s="202"/>
      <c r="D595" s="203" t="s">
        <v>144</v>
      </c>
      <c r="E595" s="204" t="s">
        <v>19</v>
      </c>
      <c r="F595" s="205" t="s">
        <v>1118</v>
      </c>
      <c r="G595" s="202"/>
      <c r="H595" s="206">
        <v>4.3499999999999996</v>
      </c>
      <c r="I595" s="207"/>
      <c r="J595" s="202"/>
      <c r="K595" s="202"/>
      <c r="L595" s="208"/>
      <c r="M595" s="209"/>
      <c r="N595" s="210"/>
      <c r="O595" s="210"/>
      <c r="P595" s="210"/>
      <c r="Q595" s="210"/>
      <c r="R595" s="210"/>
      <c r="S595" s="210"/>
      <c r="T595" s="211"/>
      <c r="AT595" s="212" t="s">
        <v>144</v>
      </c>
      <c r="AU595" s="212" t="s">
        <v>78</v>
      </c>
      <c r="AV595" s="13" t="s">
        <v>78</v>
      </c>
      <c r="AW595" s="13" t="s">
        <v>30</v>
      </c>
      <c r="AX595" s="13" t="s">
        <v>68</v>
      </c>
      <c r="AY595" s="212" t="s">
        <v>135</v>
      </c>
    </row>
    <row r="596" spans="1:65" s="13" customFormat="1" ht="11.25">
      <c r="B596" s="201"/>
      <c r="C596" s="202"/>
      <c r="D596" s="203" t="s">
        <v>144</v>
      </c>
      <c r="E596" s="204" t="s">
        <v>19</v>
      </c>
      <c r="F596" s="205" t="s">
        <v>1119</v>
      </c>
      <c r="G596" s="202"/>
      <c r="H596" s="206">
        <v>9.52</v>
      </c>
      <c r="I596" s="207"/>
      <c r="J596" s="202"/>
      <c r="K596" s="202"/>
      <c r="L596" s="208"/>
      <c r="M596" s="209"/>
      <c r="N596" s="210"/>
      <c r="O596" s="210"/>
      <c r="P596" s="210"/>
      <c r="Q596" s="210"/>
      <c r="R596" s="210"/>
      <c r="S596" s="210"/>
      <c r="T596" s="211"/>
      <c r="AT596" s="212" t="s">
        <v>144</v>
      </c>
      <c r="AU596" s="212" t="s">
        <v>78</v>
      </c>
      <c r="AV596" s="13" t="s">
        <v>78</v>
      </c>
      <c r="AW596" s="13" t="s">
        <v>30</v>
      </c>
      <c r="AX596" s="13" t="s">
        <v>68</v>
      </c>
      <c r="AY596" s="212" t="s">
        <v>135</v>
      </c>
    </row>
    <row r="597" spans="1:65" s="14" customFormat="1" ht="11.25">
      <c r="B597" s="213"/>
      <c r="C597" s="214"/>
      <c r="D597" s="203" t="s">
        <v>144</v>
      </c>
      <c r="E597" s="215" t="s">
        <v>19</v>
      </c>
      <c r="F597" s="216" t="s">
        <v>147</v>
      </c>
      <c r="G597" s="214"/>
      <c r="H597" s="217">
        <v>144.84</v>
      </c>
      <c r="I597" s="218"/>
      <c r="J597" s="214"/>
      <c r="K597" s="214"/>
      <c r="L597" s="219"/>
      <c r="M597" s="220"/>
      <c r="N597" s="221"/>
      <c r="O597" s="221"/>
      <c r="P597" s="221"/>
      <c r="Q597" s="221"/>
      <c r="R597" s="221"/>
      <c r="S597" s="221"/>
      <c r="T597" s="222"/>
      <c r="AT597" s="223" t="s">
        <v>144</v>
      </c>
      <c r="AU597" s="223" t="s">
        <v>78</v>
      </c>
      <c r="AV597" s="14" t="s">
        <v>142</v>
      </c>
      <c r="AW597" s="14" t="s">
        <v>30</v>
      </c>
      <c r="AX597" s="14" t="s">
        <v>76</v>
      </c>
      <c r="AY597" s="223" t="s">
        <v>135</v>
      </c>
    </row>
    <row r="598" spans="1:65" s="2" customFormat="1" ht="36" customHeight="1">
      <c r="A598" s="35"/>
      <c r="B598" s="36"/>
      <c r="C598" s="188" t="s">
        <v>1120</v>
      </c>
      <c r="D598" s="188" t="s">
        <v>137</v>
      </c>
      <c r="E598" s="189" t="s">
        <v>1121</v>
      </c>
      <c r="F598" s="190" t="s">
        <v>1122</v>
      </c>
      <c r="G598" s="191" t="s">
        <v>162</v>
      </c>
      <c r="H598" s="192">
        <v>514.61599999999999</v>
      </c>
      <c r="I598" s="193"/>
      <c r="J598" s="194">
        <f>ROUND(I598*H598,2)</f>
        <v>0</v>
      </c>
      <c r="K598" s="190" t="s">
        <v>141</v>
      </c>
      <c r="L598" s="40"/>
      <c r="M598" s="195" t="s">
        <v>19</v>
      </c>
      <c r="N598" s="196" t="s">
        <v>39</v>
      </c>
      <c r="O598" s="65"/>
      <c r="P598" s="197">
        <f>O598*H598</f>
        <v>0</v>
      </c>
      <c r="Q598" s="197">
        <v>2.5839999999999999E-4</v>
      </c>
      <c r="R598" s="197">
        <f>Q598*H598</f>
        <v>0.1329767744</v>
      </c>
      <c r="S598" s="197">
        <v>0</v>
      </c>
      <c r="T598" s="198">
        <f>S598*H598</f>
        <v>0</v>
      </c>
      <c r="U598" s="35"/>
      <c r="V598" s="35"/>
      <c r="W598" s="35"/>
      <c r="X598" s="35"/>
      <c r="Y598" s="35"/>
      <c r="Z598" s="35"/>
      <c r="AA598" s="35"/>
      <c r="AB598" s="35"/>
      <c r="AC598" s="35"/>
      <c r="AD598" s="35"/>
      <c r="AE598" s="35"/>
      <c r="AR598" s="199" t="s">
        <v>223</v>
      </c>
      <c r="AT598" s="199" t="s">
        <v>137</v>
      </c>
      <c r="AU598" s="199" t="s">
        <v>78</v>
      </c>
      <c r="AY598" s="18" t="s">
        <v>135</v>
      </c>
      <c r="BE598" s="200">
        <f>IF(N598="základní",J598,0)</f>
        <v>0</v>
      </c>
      <c r="BF598" s="200">
        <f>IF(N598="snížená",J598,0)</f>
        <v>0</v>
      </c>
      <c r="BG598" s="200">
        <f>IF(N598="zákl. přenesená",J598,0)</f>
        <v>0</v>
      </c>
      <c r="BH598" s="200">
        <f>IF(N598="sníž. přenesená",J598,0)</f>
        <v>0</v>
      </c>
      <c r="BI598" s="200">
        <f>IF(N598="nulová",J598,0)</f>
        <v>0</v>
      </c>
      <c r="BJ598" s="18" t="s">
        <v>76</v>
      </c>
      <c r="BK598" s="200">
        <f>ROUND(I598*H598,2)</f>
        <v>0</v>
      </c>
      <c r="BL598" s="18" t="s">
        <v>223</v>
      </c>
      <c r="BM598" s="199" t="s">
        <v>1123</v>
      </c>
    </row>
    <row r="599" spans="1:65" s="13" customFormat="1" ht="11.25">
      <c r="B599" s="201"/>
      <c r="C599" s="202"/>
      <c r="D599" s="203" t="s">
        <v>144</v>
      </c>
      <c r="E599" s="204" t="s">
        <v>19</v>
      </c>
      <c r="F599" s="205" t="s">
        <v>199</v>
      </c>
      <c r="G599" s="202"/>
      <c r="H599" s="206">
        <v>53.44</v>
      </c>
      <c r="I599" s="207"/>
      <c r="J599" s="202"/>
      <c r="K599" s="202"/>
      <c r="L599" s="208"/>
      <c r="M599" s="209"/>
      <c r="N599" s="210"/>
      <c r="O599" s="210"/>
      <c r="P599" s="210"/>
      <c r="Q599" s="210"/>
      <c r="R599" s="210"/>
      <c r="S599" s="210"/>
      <c r="T599" s="211"/>
      <c r="AT599" s="212" t="s">
        <v>144</v>
      </c>
      <c r="AU599" s="212" t="s">
        <v>78</v>
      </c>
      <c r="AV599" s="13" t="s">
        <v>78</v>
      </c>
      <c r="AW599" s="13" t="s">
        <v>30</v>
      </c>
      <c r="AX599" s="13" t="s">
        <v>68</v>
      </c>
      <c r="AY599" s="212" t="s">
        <v>135</v>
      </c>
    </row>
    <row r="600" spans="1:65" s="13" customFormat="1" ht="11.25">
      <c r="B600" s="201"/>
      <c r="C600" s="202"/>
      <c r="D600" s="203" t="s">
        <v>144</v>
      </c>
      <c r="E600" s="204" t="s">
        <v>19</v>
      </c>
      <c r="F600" s="205" t="s">
        <v>1124</v>
      </c>
      <c r="G600" s="202"/>
      <c r="H600" s="206">
        <v>16.905000000000001</v>
      </c>
      <c r="I600" s="207"/>
      <c r="J600" s="202"/>
      <c r="K600" s="202"/>
      <c r="L600" s="208"/>
      <c r="M600" s="209"/>
      <c r="N600" s="210"/>
      <c r="O600" s="210"/>
      <c r="P600" s="210"/>
      <c r="Q600" s="210"/>
      <c r="R600" s="210"/>
      <c r="S600" s="210"/>
      <c r="T600" s="211"/>
      <c r="AT600" s="212" t="s">
        <v>144</v>
      </c>
      <c r="AU600" s="212" t="s">
        <v>78</v>
      </c>
      <c r="AV600" s="13" t="s">
        <v>78</v>
      </c>
      <c r="AW600" s="13" t="s">
        <v>30</v>
      </c>
      <c r="AX600" s="13" t="s">
        <v>68</v>
      </c>
      <c r="AY600" s="212" t="s">
        <v>135</v>
      </c>
    </row>
    <row r="601" spans="1:65" s="13" customFormat="1" ht="11.25">
      <c r="B601" s="201"/>
      <c r="C601" s="202"/>
      <c r="D601" s="203" t="s">
        <v>144</v>
      </c>
      <c r="E601" s="204" t="s">
        <v>19</v>
      </c>
      <c r="F601" s="205" t="s">
        <v>200</v>
      </c>
      <c r="G601" s="202"/>
      <c r="H601" s="206">
        <v>-13.1</v>
      </c>
      <c r="I601" s="207"/>
      <c r="J601" s="202"/>
      <c r="K601" s="202"/>
      <c r="L601" s="208"/>
      <c r="M601" s="209"/>
      <c r="N601" s="210"/>
      <c r="O601" s="210"/>
      <c r="P601" s="210"/>
      <c r="Q601" s="210"/>
      <c r="R601" s="210"/>
      <c r="S601" s="210"/>
      <c r="T601" s="211"/>
      <c r="AT601" s="212" t="s">
        <v>144</v>
      </c>
      <c r="AU601" s="212" t="s">
        <v>78</v>
      </c>
      <c r="AV601" s="13" t="s">
        <v>78</v>
      </c>
      <c r="AW601" s="13" t="s">
        <v>30</v>
      </c>
      <c r="AX601" s="13" t="s">
        <v>68</v>
      </c>
      <c r="AY601" s="212" t="s">
        <v>135</v>
      </c>
    </row>
    <row r="602" spans="1:65" s="13" customFormat="1" ht="11.25">
      <c r="B602" s="201"/>
      <c r="C602" s="202"/>
      <c r="D602" s="203" t="s">
        <v>144</v>
      </c>
      <c r="E602" s="204" t="s">
        <v>19</v>
      </c>
      <c r="F602" s="205" t="s">
        <v>201</v>
      </c>
      <c r="G602" s="202"/>
      <c r="H602" s="206">
        <v>59.52</v>
      </c>
      <c r="I602" s="207"/>
      <c r="J602" s="202"/>
      <c r="K602" s="202"/>
      <c r="L602" s="208"/>
      <c r="M602" s="209"/>
      <c r="N602" s="210"/>
      <c r="O602" s="210"/>
      <c r="P602" s="210"/>
      <c r="Q602" s="210"/>
      <c r="R602" s="210"/>
      <c r="S602" s="210"/>
      <c r="T602" s="211"/>
      <c r="AT602" s="212" t="s">
        <v>144</v>
      </c>
      <c r="AU602" s="212" t="s">
        <v>78</v>
      </c>
      <c r="AV602" s="13" t="s">
        <v>78</v>
      </c>
      <c r="AW602" s="13" t="s">
        <v>30</v>
      </c>
      <c r="AX602" s="13" t="s">
        <v>68</v>
      </c>
      <c r="AY602" s="212" t="s">
        <v>135</v>
      </c>
    </row>
    <row r="603" spans="1:65" s="13" customFormat="1" ht="11.25">
      <c r="B603" s="201"/>
      <c r="C603" s="202"/>
      <c r="D603" s="203" t="s">
        <v>144</v>
      </c>
      <c r="E603" s="204" t="s">
        <v>19</v>
      </c>
      <c r="F603" s="205" t="s">
        <v>1125</v>
      </c>
      <c r="G603" s="202"/>
      <c r="H603" s="206">
        <v>21.263000000000002</v>
      </c>
      <c r="I603" s="207"/>
      <c r="J603" s="202"/>
      <c r="K603" s="202"/>
      <c r="L603" s="208"/>
      <c r="M603" s="209"/>
      <c r="N603" s="210"/>
      <c r="O603" s="210"/>
      <c r="P603" s="210"/>
      <c r="Q603" s="210"/>
      <c r="R603" s="210"/>
      <c r="S603" s="210"/>
      <c r="T603" s="211"/>
      <c r="AT603" s="212" t="s">
        <v>144</v>
      </c>
      <c r="AU603" s="212" t="s">
        <v>78</v>
      </c>
      <c r="AV603" s="13" t="s">
        <v>78</v>
      </c>
      <c r="AW603" s="13" t="s">
        <v>30</v>
      </c>
      <c r="AX603" s="13" t="s">
        <v>68</v>
      </c>
      <c r="AY603" s="212" t="s">
        <v>135</v>
      </c>
    </row>
    <row r="604" spans="1:65" s="13" customFormat="1" ht="11.25">
      <c r="B604" s="201"/>
      <c r="C604" s="202"/>
      <c r="D604" s="203" t="s">
        <v>144</v>
      </c>
      <c r="E604" s="204" t="s">
        <v>19</v>
      </c>
      <c r="F604" s="205" t="s">
        <v>202</v>
      </c>
      <c r="G604" s="202"/>
      <c r="H604" s="206">
        <v>48</v>
      </c>
      <c r="I604" s="207"/>
      <c r="J604" s="202"/>
      <c r="K604" s="202"/>
      <c r="L604" s="208"/>
      <c r="M604" s="209"/>
      <c r="N604" s="210"/>
      <c r="O604" s="210"/>
      <c r="P604" s="210"/>
      <c r="Q604" s="210"/>
      <c r="R604" s="210"/>
      <c r="S604" s="210"/>
      <c r="T604" s="211"/>
      <c r="AT604" s="212" t="s">
        <v>144</v>
      </c>
      <c r="AU604" s="212" t="s">
        <v>78</v>
      </c>
      <c r="AV604" s="13" t="s">
        <v>78</v>
      </c>
      <c r="AW604" s="13" t="s">
        <v>30</v>
      </c>
      <c r="AX604" s="13" t="s">
        <v>68</v>
      </c>
      <c r="AY604" s="212" t="s">
        <v>135</v>
      </c>
    </row>
    <row r="605" spans="1:65" s="13" customFormat="1" ht="11.25">
      <c r="B605" s="201"/>
      <c r="C605" s="202"/>
      <c r="D605" s="203" t="s">
        <v>144</v>
      </c>
      <c r="E605" s="204" t="s">
        <v>19</v>
      </c>
      <c r="F605" s="205" t="s">
        <v>1126</v>
      </c>
      <c r="G605" s="202"/>
      <c r="H605" s="206">
        <v>13.973000000000001</v>
      </c>
      <c r="I605" s="207"/>
      <c r="J605" s="202"/>
      <c r="K605" s="202"/>
      <c r="L605" s="208"/>
      <c r="M605" s="209"/>
      <c r="N605" s="210"/>
      <c r="O605" s="210"/>
      <c r="P605" s="210"/>
      <c r="Q605" s="210"/>
      <c r="R605" s="210"/>
      <c r="S605" s="210"/>
      <c r="T605" s="211"/>
      <c r="AT605" s="212" t="s">
        <v>144</v>
      </c>
      <c r="AU605" s="212" t="s">
        <v>78</v>
      </c>
      <c r="AV605" s="13" t="s">
        <v>78</v>
      </c>
      <c r="AW605" s="13" t="s">
        <v>30</v>
      </c>
      <c r="AX605" s="13" t="s">
        <v>68</v>
      </c>
      <c r="AY605" s="212" t="s">
        <v>135</v>
      </c>
    </row>
    <row r="606" spans="1:65" s="13" customFormat="1" ht="11.25">
      <c r="B606" s="201"/>
      <c r="C606" s="202"/>
      <c r="D606" s="203" t="s">
        <v>144</v>
      </c>
      <c r="E606" s="204" t="s">
        <v>19</v>
      </c>
      <c r="F606" s="205" t="s">
        <v>203</v>
      </c>
      <c r="G606" s="202"/>
      <c r="H606" s="206">
        <v>-1.6</v>
      </c>
      <c r="I606" s="207"/>
      <c r="J606" s="202"/>
      <c r="K606" s="202"/>
      <c r="L606" s="208"/>
      <c r="M606" s="209"/>
      <c r="N606" s="210"/>
      <c r="O606" s="210"/>
      <c r="P606" s="210"/>
      <c r="Q606" s="210"/>
      <c r="R606" s="210"/>
      <c r="S606" s="210"/>
      <c r="T606" s="211"/>
      <c r="AT606" s="212" t="s">
        <v>144</v>
      </c>
      <c r="AU606" s="212" t="s">
        <v>78</v>
      </c>
      <c r="AV606" s="13" t="s">
        <v>78</v>
      </c>
      <c r="AW606" s="13" t="s">
        <v>30</v>
      </c>
      <c r="AX606" s="13" t="s">
        <v>68</v>
      </c>
      <c r="AY606" s="212" t="s">
        <v>135</v>
      </c>
    </row>
    <row r="607" spans="1:65" s="13" customFormat="1" ht="11.25">
      <c r="B607" s="201"/>
      <c r="C607" s="202"/>
      <c r="D607" s="203" t="s">
        <v>144</v>
      </c>
      <c r="E607" s="204" t="s">
        <v>19</v>
      </c>
      <c r="F607" s="205" t="s">
        <v>1127</v>
      </c>
      <c r="G607" s="202"/>
      <c r="H607" s="206">
        <v>36.479999999999997</v>
      </c>
      <c r="I607" s="207"/>
      <c r="J607" s="202"/>
      <c r="K607" s="202"/>
      <c r="L607" s="208"/>
      <c r="M607" s="209"/>
      <c r="N607" s="210"/>
      <c r="O607" s="210"/>
      <c r="P607" s="210"/>
      <c r="Q607" s="210"/>
      <c r="R607" s="210"/>
      <c r="S607" s="210"/>
      <c r="T607" s="211"/>
      <c r="AT607" s="212" t="s">
        <v>144</v>
      </c>
      <c r="AU607" s="212" t="s">
        <v>78</v>
      </c>
      <c r="AV607" s="13" t="s">
        <v>78</v>
      </c>
      <c r="AW607" s="13" t="s">
        <v>30</v>
      </c>
      <c r="AX607" s="13" t="s">
        <v>68</v>
      </c>
      <c r="AY607" s="212" t="s">
        <v>135</v>
      </c>
    </row>
    <row r="608" spans="1:65" s="13" customFormat="1" ht="11.25">
      <c r="B608" s="201"/>
      <c r="C608" s="202"/>
      <c r="D608" s="203" t="s">
        <v>144</v>
      </c>
      <c r="E608" s="204" t="s">
        <v>19</v>
      </c>
      <c r="F608" s="205" t="s">
        <v>1128</v>
      </c>
      <c r="G608" s="202"/>
      <c r="H608" s="206">
        <v>6.6829999999999998</v>
      </c>
      <c r="I608" s="207"/>
      <c r="J608" s="202"/>
      <c r="K608" s="202"/>
      <c r="L608" s="208"/>
      <c r="M608" s="209"/>
      <c r="N608" s="210"/>
      <c r="O608" s="210"/>
      <c r="P608" s="210"/>
      <c r="Q608" s="210"/>
      <c r="R608" s="210"/>
      <c r="S608" s="210"/>
      <c r="T608" s="211"/>
      <c r="AT608" s="212" t="s">
        <v>144</v>
      </c>
      <c r="AU608" s="212" t="s">
        <v>78</v>
      </c>
      <c r="AV608" s="13" t="s">
        <v>78</v>
      </c>
      <c r="AW608" s="13" t="s">
        <v>30</v>
      </c>
      <c r="AX608" s="13" t="s">
        <v>68</v>
      </c>
      <c r="AY608" s="212" t="s">
        <v>135</v>
      </c>
    </row>
    <row r="609" spans="2:51" s="13" customFormat="1" ht="11.25">
      <c r="B609" s="201"/>
      <c r="C609" s="202"/>
      <c r="D609" s="203" t="s">
        <v>144</v>
      </c>
      <c r="E609" s="204" t="s">
        <v>19</v>
      </c>
      <c r="F609" s="205" t="s">
        <v>203</v>
      </c>
      <c r="G609" s="202"/>
      <c r="H609" s="206">
        <v>-1.6</v>
      </c>
      <c r="I609" s="207"/>
      <c r="J609" s="202"/>
      <c r="K609" s="202"/>
      <c r="L609" s="208"/>
      <c r="M609" s="209"/>
      <c r="N609" s="210"/>
      <c r="O609" s="210"/>
      <c r="P609" s="210"/>
      <c r="Q609" s="210"/>
      <c r="R609" s="210"/>
      <c r="S609" s="210"/>
      <c r="T609" s="211"/>
      <c r="AT609" s="212" t="s">
        <v>144</v>
      </c>
      <c r="AU609" s="212" t="s">
        <v>78</v>
      </c>
      <c r="AV609" s="13" t="s">
        <v>78</v>
      </c>
      <c r="AW609" s="13" t="s">
        <v>30</v>
      </c>
      <c r="AX609" s="13" t="s">
        <v>68</v>
      </c>
      <c r="AY609" s="212" t="s">
        <v>135</v>
      </c>
    </row>
    <row r="610" spans="2:51" s="13" customFormat="1" ht="11.25">
      <c r="B610" s="201"/>
      <c r="C610" s="202"/>
      <c r="D610" s="203" t="s">
        <v>144</v>
      </c>
      <c r="E610" s="204" t="s">
        <v>19</v>
      </c>
      <c r="F610" s="205" t="s">
        <v>1129</v>
      </c>
      <c r="G610" s="202"/>
      <c r="H610" s="206">
        <v>121.28</v>
      </c>
      <c r="I610" s="207"/>
      <c r="J610" s="202"/>
      <c r="K610" s="202"/>
      <c r="L610" s="208"/>
      <c r="M610" s="209"/>
      <c r="N610" s="210"/>
      <c r="O610" s="210"/>
      <c r="P610" s="210"/>
      <c r="Q610" s="210"/>
      <c r="R610" s="210"/>
      <c r="S610" s="210"/>
      <c r="T610" s="211"/>
      <c r="AT610" s="212" t="s">
        <v>144</v>
      </c>
      <c r="AU610" s="212" t="s">
        <v>78</v>
      </c>
      <c r="AV610" s="13" t="s">
        <v>78</v>
      </c>
      <c r="AW610" s="13" t="s">
        <v>30</v>
      </c>
      <c r="AX610" s="13" t="s">
        <v>68</v>
      </c>
      <c r="AY610" s="212" t="s">
        <v>135</v>
      </c>
    </row>
    <row r="611" spans="2:51" s="13" customFormat="1" ht="11.25">
      <c r="B611" s="201"/>
      <c r="C611" s="202"/>
      <c r="D611" s="203" t="s">
        <v>144</v>
      </c>
      <c r="E611" s="204" t="s">
        <v>19</v>
      </c>
      <c r="F611" s="205" t="s">
        <v>1130</v>
      </c>
      <c r="G611" s="202"/>
      <c r="H611" s="206">
        <v>30.164999999999999</v>
      </c>
      <c r="I611" s="207"/>
      <c r="J611" s="202"/>
      <c r="K611" s="202"/>
      <c r="L611" s="208"/>
      <c r="M611" s="209"/>
      <c r="N611" s="210"/>
      <c r="O611" s="210"/>
      <c r="P611" s="210"/>
      <c r="Q611" s="210"/>
      <c r="R611" s="210"/>
      <c r="S611" s="210"/>
      <c r="T611" s="211"/>
      <c r="AT611" s="212" t="s">
        <v>144</v>
      </c>
      <c r="AU611" s="212" t="s">
        <v>78</v>
      </c>
      <c r="AV611" s="13" t="s">
        <v>78</v>
      </c>
      <c r="AW611" s="13" t="s">
        <v>30</v>
      </c>
      <c r="AX611" s="13" t="s">
        <v>68</v>
      </c>
      <c r="AY611" s="212" t="s">
        <v>135</v>
      </c>
    </row>
    <row r="612" spans="2:51" s="13" customFormat="1" ht="11.25">
      <c r="B612" s="201"/>
      <c r="C612" s="202"/>
      <c r="D612" s="203" t="s">
        <v>144</v>
      </c>
      <c r="E612" s="204" t="s">
        <v>19</v>
      </c>
      <c r="F612" s="205" t="s">
        <v>1131</v>
      </c>
      <c r="G612" s="202"/>
      <c r="H612" s="206">
        <v>-12.2</v>
      </c>
      <c r="I612" s="207"/>
      <c r="J612" s="202"/>
      <c r="K612" s="202"/>
      <c r="L612" s="208"/>
      <c r="M612" s="209"/>
      <c r="N612" s="210"/>
      <c r="O612" s="210"/>
      <c r="P612" s="210"/>
      <c r="Q612" s="210"/>
      <c r="R612" s="210"/>
      <c r="S612" s="210"/>
      <c r="T612" s="211"/>
      <c r="AT612" s="212" t="s">
        <v>144</v>
      </c>
      <c r="AU612" s="212" t="s">
        <v>78</v>
      </c>
      <c r="AV612" s="13" t="s">
        <v>78</v>
      </c>
      <c r="AW612" s="13" t="s">
        <v>30</v>
      </c>
      <c r="AX612" s="13" t="s">
        <v>68</v>
      </c>
      <c r="AY612" s="212" t="s">
        <v>135</v>
      </c>
    </row>
    <row r="613" spans="2:51" s="13" customFormat="1" ht="11.25">
      <c r="B613" s="201"/>
      <c r="C613" s="202"/>
      <c r="D613" s="203" t="s">
        <v>144</v>
      </c>
      <c r="E613" s="204" t="s">
        <v>19</v>
      </c>
      <c r="F613" s="205" t="s">
        <v>1132</v>
      </c>
      <c r="G613" s="202"/>
      <c r="H613" s="206">
        <v>60.16</v>
      </c>
      <c r="I613" s="207"/>
      <c r="J613" s="202"/>
      <c r="K613" s="202"/>
      <c r="L613" s="208"/>
      <c r="M613" s="209"/>
      <c r="N613" s="210"/>
      <c r="O613" s="210"/>
      <c r="P613" s="210"/>
      <c r="Q613" s="210"/>
      <c r="R613" s="210"/>
      <c r="S613" s="210"/>
      <c r="T613" s="211"/>
      <c r="AT613" s="212" t="s">
        <v>144</v>
      </c>
      <c r="AU613" s="212" t="s">
        <v>78</v>
      </c>
      <c r="AV613" s="13" t="s">
        <v>78</v>
      </c>
      <c r="AW613" s="13" t="s">
        <v>30</v>
      </c>
      <c r="AX613" s="13" t="s">
        <v>68</v>
      </c>
      <c r="AY613" s="212" t="s">
        <v>135</v>
      </c>
    </row>
    <row r="614" spans="2:51" s="13" customFormat="1" ht="11.25">
      <c r="B614" s="201"/>
      <c r="C614" s="202"/>
      <c r="D614" s="203" t="s">
        <v>144</v>
      </c>
      <c r="E614" s="204" t="s">
        <v>19</v>
      </c>
      <c r="F614" s="205" t="s">
        <v>1133</v>
      </c>
      <c r="G614" s="202"/>
      <c r="H614" s="206">
        <v>21.09</v>
      </c>
      <c r="I614" s="207"/>
      <c r="J614" s="202"/>
      <c r="K614" s="202"/>
      <c r="L614" s="208"/>
      <c r="M614" s="209"/>
      <c r="N614" s="210"/>
      <c r="O614" s="210"/>
      <c r="P614" s="210"/>
      <c r="Q614" s="210"/>
      <c r="R614" s="210"/>
      <c r="S614" s="210"/>
      <c r="T614" s="211"/>
      <c r="AT614" s="212" t="s">
        <v>144</v>
      </c>
      <c r="AU614" s="212" t="s">
        <v>78</v>
      </c>
      <c r="AV614" s="13" t="s">
        <v>78</v>
      </c>
      <c r="AW614" s="13" t="s">
        <v>30</v>
      </c>
      <c r="AX614" s="13" t="s">
        <v>68</v>
      </c>
      <c r="AY614" s="212" t="s">
        <v>135</v>
      </c>
    </row>
    <row r="615" spans="2:51" s="13" customFormat="1" ht="11.25">
      <c r="B615" s="201"/>
      <c r="C615" s="202"/>
      <c r="D615" s="203" t="s">
        <v>144</v>
      </c>
      <c r="E615" s="204" t="s">
        <v>19</v>
      </c>
      <c r="F615" s="205" t="s">
        <v>1134</v>
      </c>
      <c r="G615" s="202"/>
      <c r="H615" s="206">
        <v>-369.22500000000002</v>
      </c>
      <c r="I615" s="207"/>
      <c r="J615" s="202"/>
      <c r="K615" s="202"/>
      <c r="L615" s="208"/>
      <c r="M615" s="209"/>
      <c r="N615" s="210"/>
      <c r="O615" s="210"/>
      <c r="P615" s="210"/>
      <c r="Q615" s="210"/>
      <c r="R615" s="210"/>
      <c r="S615" s="210"/>
      <c r="T615" s="211"/>
      <c r="AT615" s="212" t="s">
        <v>144</v>
      </c>
      <c r="AU615" s="212" t="s">
        <v>78</v>
      </c>
      <c r="AV615" s="13" t="s">
        <v>78</v>
      </c>
      <c r="AW615" s="13" t="s">
        <v>30</v>
      </c>
      <c r="AX615" s="13" t="s">
        <v>68</v>
      </c>
      <c r="AY615" s="212" t="s">
        <v>135</v>
      </c>
    </row>
    <row r="616" spans="2:51" s="13" customFormat="1" ht="11.25">
      <c r="B616" s="201"/>
      <c r="C616" s="202"/>
      <c r="D616" s="203" t="s">
        <v>144</v>
      </c>
      <c r="E616" s="204" t="s">
        <v>19</v>
      </c>
      <c r="F616" s="205" t="s">
        <v>1135</v>
      </c>
      <c r="G616" s="202"/>
      <c r="H616" s="206">
        <v>9.24</v>
      </c>
      <c r="I616" s="207"/>
      <c r="J616" s="202"/>
      <c r="K616" s="202"/>
      <c r="L616" s="208"/>
      <c r="M616" s="209"/>
      <c r="N616" s="210"/>
      <c r="O616" s="210"/>
      <c r="P616" s="210"/>
      <c r="Q616" s="210"/>
      <c r="R616" s="210"/>
      <c r="S616" s="210"/>
      <c r="T616" s="211"/>
      <c r="AT616" s="212" t="s">
        <v>144</v>
      </c>
      <c r="AU616" s="212" t="s">
        <v>78</v>
      </c>
      <c r="AV616" s="13" t="s">
        <v>78</v>
      </c>
      <c r="AW616" s="13" t="s">
        <v>30</v>
      </c>
      <c r="AX616" s="13" t="s">
        <v>68</v>
      </c>
      <c r="AY616" s="212" t="s">
        <v>135</v>
      </c>
    </row>
    <row r="617" spans="2:51" s="13" customFormat="1" ht="11.25">
      <c r="B617" s="201"/>
      <c r="C617" s="202"/>
      <c r="D617" s="203" t="s">
        <v>144</v>
      </c>
      <c r="E617" s="204" t="s">
        <v>19</v>
      </c>
      <c r="F617" s="205" t="s">
        <v>1136</v>
      </c>
      <c r="G617" s="202"/>
      <c r="H617" s="206">
        <v>3.6549999999999998</v>
      </c>
      <c r="I617" s="207"/>
      <c r="J617" s="202"/>
      <c r="K617" s="202"/>
      <c r="L617" s="208"/>
      <c r="M617" s="209"/>
      <c r="N617" s="210"/>
      <c r="O617" s="210"/>
      <c r="P617" s="210"/>
      <c r="Q617" s="210"/>
      <c r="R617" s="210"/>
      <c r="S617" s="210"/>
      <c r="T617" s="211"/>
      <c r="AT617" s="212" t="s">
        <v>144</v>
      </c>
      <c r="AU617" s="212" t="s">
        <v>78</v>
      </c>
      <c r="AV617" s="13" t="s">
        <v>78</v>
      </c>
      <c r="AW617" s="13" t="s">
        <v>30</v>
      </c>
      <c r="AX617" s="13" t="s">
        <v>68</v>
      </c>
      <c r="AY617" s="212" t="s">
        <v>135</v>
      </c>
    </row>
    <row r="618" spans="2:51" s="13" customFormat="1" ht="11.25">
      <c r="B618" s="201"/>
      <c r="C618" s="202"/>
      <c r="D618" s="203" t="s">
        <v>144</v>
      </c>
      <c r="E618" s="204" t="s">
        <v>19</v>
      </c>
      <c r="F618" s="205" t="s">
        <v>1137</v>
      </c>
      <c r="G618" s="202"/>
      <c r="H618" s="206">
        <v>10.199999999999999</v>
      </c>
      <c r="I618" s="207"/>
      <c r="J618" s="202"/>
      <c r="K618" s="202"/>
      <c r="L618" s="208"/>
      <c r="M618" s="209"/>
      <c r="N618" s="210"/>
      <c r="O618" s="210"/>
      <c r="P618" s="210"/>
      <c r="Q618" s="210"/>
      <c r="R618" s="210"/>
      <c r="S618" s="210"/>
      <c r="T618" s="211"/>
      <c r="AT618" s="212" t="s">
        <v>144</v>
      </c>
      <c r="AU618" s="212" t="s">
        <v>78</v>
      </c>
      <c r="AV618" s="13" t="s">
        <v>78</v>
      </c>
      <c r="AW618" s="13" t="s">
        <v>30</v>
      </c>
      <c r="AX618" s="13" t="s">
        <v>68</v>
      </c>
      <c r="AY618" s="212" t="s">
        <v>135</v>
      </c>
    </row>
    <row r="619" spans="2:51" s="13" customFormat="1" ht="11.25">
      <c r="B619" s="201"/>
      <c r="C619" s="202"/>
      <c r="D619" s="203" t="s">
        <v>144</v>
      </c>
      <c r="E619" s="204" t="s">
        <v>19</v>
      </c>
      <c r="F619" s="205" t="s">
        <v>1138</v>
      </c>
      <c r="G619" s="202"/>
      <c r="H619" s="206">
        <v>4.5149999999999997</v>
      </c>
      <c r="I619" s="207"/>
      <c r="J619" s="202"/>
      <c r="K619" s="202"/>
      <c r="L619" s="208"/>
      <c r="M619" s="209"/>
      <c r="N619" s="210"/>
      <c r="O619" s="210"/>
      <c r="P619" s="210"/>
      <c r="Q619" s="210"/>
      <c r="R619" s="210"/>
      <c r="S619" s="210"/>
      <c r="T619" s="211"/>
      <c r="AT619" s="212" t="s">
        <v>144</v>
      </c>
      <c r="AU619" s="212" t="s">
        <v>78</v>
      </c>
      <c r="AV619" s="13" t="s">
        <v>78</v>
      </c>
      <c r="AW619" s="13" t="s">
        <v>30</v>
      </c>
      <c r="AX619" s="13" t="s">
        <v>68</v>
      </c>
      <c r="AY619" s="212" t="s">
        <v>135</v>
      </c>
    </row>
    <row r="620" spans="2:51" s="13" customFormat="1" ht="11.25">
      <c r="B620" s="201"/>
      <c r="C620" s="202"/>
      <c r="D620" s="203" t="s">
        <v>144</v>
      </c>
      <c r="E620" s="204" t="s">
        <v>19</v>
      </c>
      <c r="F620" s="205" t="s">
        <v>1139</v>
      </c>
      <c r="G620" s="202"/>
      <c r="H620" s="206">
        <v>7.32</v>
      </c>
      <c r="I620" s="207"/>
      <c r="J620" s="202"/>
      <c r="K620" s="202"/>
      <c r="L620" s="208"/>
      <c r="M620" s="209"/>
      <c r="N620" s="210"/>
      <c r="O620" s="210"/>
      <c r="P620" s="210"/>
      <c r="Q620" s="210"/>
      <c r="R620" s="210"/>
      <c r="S620" s="210"/>
      <c r="T620" s="211"/>
      <c r="AT620" s="212" t="s">
        <v>144</v>
      </c>
      <c r="AU620" s="212" t="s">
        <v>78</v>
      </c>
      <c r="AV620" s="13" t="s">
        <v>78</v>
      </c>
      <c r="AW620" s="13" t="s">
        <v>30</v>
      </c>
      <c r="AX620" s="13" t="s">
        <v>68</v>
      </c>
      <c r="AY620" s="212" t="s">
        <v>135</v>
      </c>
    </row>
    <row r="621" spans="2:51" s="13" customFormat="1" ht="11.25">
      <c r="B621" s="201"/>
      <c r="C621" s="202"/>
      <c r="D621" s="203" t="s">
        <v>144</v>
      </c>
      <c r="E621" s="204" t="s">
        <v>19</v>
      </c>
      <c r="F621" s="205" t="s">
        <v>1140</v>
      </c>
      <c r="G621" s="202"/>
      <c r="H621" s="206">
        <v>1.9350000000000001</v>
      </c>
      <c r="I621" s="207"/>
      <c r="J621" s="202"/>
      <c r="K621" s="202"/>
      <c r="L621" s="208"/>
      <c r="M621" s="209"/>
      <c r="N621" s="210"/>
      <c r="O621" s="210"/>
      <c r="P621" s="210"/>
      <c r="Q621" s="210"/>
      <c r="R621" s="210"/>
      <c r="S621" s="210"/>
      <c r="T621" s="211"/>
      <c r="AT621" s="212" t="s">
        <v>144</v>
      </c>
      <c r="AU621" s="212" t="s">
        <v>78</v>
      </c>
      <c r="AV621" s="13" t="s">
        <v>78</v>
      </c>
      <c r="AW621" s="13" t="s">
        <v>30</v>
      </c>
      <c r="AX621" s="13" t="s">
        <v>68</v>
      </c>
      <c r="AY621" s="212" t="s">
        <v>135</v>
      </c>
    </row>
    <row r="622" spans="2:51" s="13" customFormat="1" ht="11.25">
      <c r="B622" s="201"/>
      <c r="C622" s="202"/>
      <c r="D622" s="203" t="s">
        <v>144</v>
      </c>
      <c r="E622" s="204" t="s">
        <v>19</v>
      </c>
      <c r="F622" s="205" t="s">
        <v>1141</v>
      </c>
      <c r="G622" s="202"/>
      <c r="H622" s="206">
        <v>79.488</v>
      </c>
      <c r="I622" s="207"/>
      <c r="J622" s="202"/>
      <c r="K622" s="202"/>
      <c r="L622" s="208"/>
      <c r="M622" s="209"/>
      <c r="N622" s="210"/>
      <c r="O622" s="210"/>
      <c r="P622" s="210"/>
      <c r="Q622" s="210"/>
      <c r="R622" s="210"/>
      <c r="S622" s="210"/>
      <c r="T622" s="211"/>
      <c r="AT622" s="212" t="s">
        <v>144</v>
      </c>
      <c r="AU622" s="212" t="s">
        <v>78</v>
      </c>
      <c r="AV622" s="13" t="s">
        <v>78</v>
      </c>
      <c r="AW622" s="13" t="s">
        <v>30</v>
      </c>
      <c r="AX622" s="13" t="s">
        <v>68</v>
      </c>
      <c r="AY622" s="212" t="s">
        <v>135</v>
      </c>
    </row>
    <row r="623" spans="2:51" s="13" customFormat="1" ht="11.25">
      <c r="B623" s="201"/>
      <c r="C623" s="202"/>
      <c r="D623" s="203" t="s">
        <v>144</v>
      </c>
      <c r="E623" s="204" t="s">
        <v>19</v>
      </c>
      <c r="F623" s="205" t="s">
        <v>1142</v>
      </c>
      <c r="G623" s="202"/>
      <c r="H623" s="206">
        <v>37.1</v>
      </c>
      <c r="I623" s="207"/>
      <c r="J623" s="202"/>
      <c r="K623" s="202"/>
      <c r="L623" s="208"/>
      <c r="M623" s="209"/>
      <c r="N623" s="210"/>
      <c r="O623" s="210"/>
      <c r="P623" s="210"/>
      <c r="Q623" s="210"/>
      <c r="R623" s="210"/>
      <c r="S623" s="210"/>
      <c r="T623" s="211"/>
      <c r="AT623" s="212" t="s">
        <v>144</v>
      </c>
      <c r="AU623" s="212" t="s">
        <v>78</v>
      </c>
      <c r="AV623" s="13" t="s">
        <v>78</v>
      </c>
      <c r="AW623" s="13" t="s">
        <v>30</v>
      </c>
      <c r="AX623" s="13" t="s">
        <v>68</v>
      </c>
      <c r="AY623" s="212" t="s">
        <v>135</v>
      </c>
    </row>
    <row r="624" spans="2:51" s="13" customFormat="1" ht="11.25">
      <c r="B624" s="201"/>
      <c r="C624" s="202"/>
      <c r="D624" s="203" t="s">
        <v>144</v>
      </c>
      <c r="E624" s="204" t="s">
        <v>19</v>
      </c>
      <c r="F624" s="205" t="s">
        <v>1143</v>
      </c>
      <c r="G624" s="202"/>
      <c r="H624" s="206">
        <v>-11.6</v>
      </c>
      <c r="I624" s="207"/>
      <c r="J624" s="202"/>
      <c r="K624" s="202"/>
      <c r="L624" s="208"/>
      <c r="M624" s="209"/>
      <c r="N624" s="210"/>
      <c r="O624" s="210"/>
      <c r="P624" s="210"/>
      <c r="Q624" s="210"/>
      <c r="R624" s="210"/>
      <c r="S624" s="210"/>
      <c r="T624" s="211"/>
      <c r="AT624" s="212" t="s">
        <v>144</v>
      </c>
      <c r="AU624" s="212" t="s">
        <v>78</v>
      </c>
      <c r="AV624" s="13" t="s">
        <v>78</v>
      </c>
      <c r="AW624" s="13" t="s">
        <v>30</v>
      </c>
      <c r="AX624" s="13" t="s">
        <v>68</v>
      </c>
      <c r="AY624" s="212" t="s">
        <v>135</v>
      </c>
    </row>
    <row r="625" spans="2:51" s="13" customFormat="1" ht="11.25">
      <c r="B625" s="201"/>
      <c r="C625" s="202"/>
      <c r="D625" s="203" t="s">
        <v>144</v>
      </c>
      <c r="E625" s="204" t="s">
        <v>19</v>
      </c>
      <c r="F625" s="205" t="s">
        <v>1144</v>
      </c>
      <c r="G625" s="202"/>
      <c r="H625" s="206">
        <v>13.92</v>
      </c>
      <c r="I625" s="207"/>
      <c r="J625" s="202"/>
      <c r="K625" s="202"/>
      <c r="L625" s="208"/>
      <c r="M625" s="209"/>
      <c r="N625" s="210"/>
      <c r="O625" s="210"/>
      <c r="P625" s="210"/>
      <c r="Q625" s="210"/>
      <c r="R625" s="210"/>
      <c r="S625" s="210"/>
      <c r="T625" s="211"/>
      <c r="AT625" s="212" t="s">
        <v>144</v>
      </c>
      <c r="AU625" s="212" t="s">
        <v>78</v>
      </c>
      <c r="AV625" s="13" t="s">
        <v>78</v>
      </c>
      <c r="AW625" s="13" t="s">
        <v>30</v>
      </c>
      <c r="AX625" s="13" t="s">
        <v>68</v>
      </c>
      <c r="AY625" s="212" t="s">
        <v>135</v>
      </c>
    </row>
    <row r="626" spans="2:51" s="13" customFormat="1" ht="11.25">
      <c r="B626" s="201"/>
      <c r="C626" s="202"/>
      <c r="D626" s="203" t="s">
        <v>144</v>
      </c>
      <c r="E626" s="204" t="s">
        <v>19</v>
      </c>
      <c r="F626" s="205" t="s">
        <v>1145</v>
      </c>
      <c r="G626" s="202"/>
      <c r="H626" s="206">
        <v>4.2050000000000001</v>
      </c>
      <c r="I626" s="207"/>
      <c r="J626" s="202"/>
      <c r="K626" s="202"/>
      <c r="L626" s="208"/>
      <c r="M626" s="209"/>
      <c r="N626" s="210"/>
      <c r="O626" s="210"/>
      <c r="P626" s="210"/>
      <c r="Q626" s="210"/>
      <c r="R626" s="210"/>
      <c r="S626" s="210"/>
      <c r="T626" s="211"/>
      <c r="AT626" s="212" t="s">
        <v>144</v>
      </c>
      <c r="AU626" s="212" t="s">
        <v>78</v>
      </c>
      <c r="AV626" s="13" t="s">
        <v>78</v>
      </c>
      <c r="AW626" s="13" t="s">
        <v>30</v>
      </c>
      <c r="AX626" s="13" t="s">
        <v>68</v>
      </c>
      <c r="AY626" s="212" t="s">
        <v>135</v>
      </c>
    </row>
    <row r="627" spans="2:51" s="13" customFormat="1" ht="11.25">
      <c r="B627" s="201"/>
      <c r="C627" s="202"/>
      <c r="D627" s="203" t="s">
        <v>144</v>
      </c>
      <c r="E627" s="204" t="s">
        <v>19</v>
      </c>
      <c r="F627" s="205" t="s">
        <v>1146</v>
      </c>
      <c r="G627" s="202"/>
      <c r="H627" s="206">
        <v>-4.8</v>
      </c>
      <c r="I627" s="207"/>
      <c r="J627" s="202"/>
      <c r="K627" s="202"/>
      <c r="L627" s="208"/>
      <c r="M627" s="209"/>
      <c r="N627" s="210"/>
      <c r="O627" s="210"/>
      <c r="P627" s="210"/>
      <c r="Q627" s="210"/>
      <c r="R627" s="210"/>
      <c r="S627" s="210"/>
      <c r="T627" s="211"/>
      <c r="AT627" s="212" t="s">
        <v>144</v>
      </c>
      <c r="AU627" s="212" t="s">
        <v>78</v>
      </c>
      <c r="AV627" s="13" t="s">
        <v>78</v>
      </c>
      <c r="AW627" s="13" t="s">
        <v>30</v>
      </c>
      <c r="AX627" s="13" t="s">
        <v>68</v>
      </c>
      <c r="AY627" s="212" t="s">
        <v>135</v>
      </c>
    </row>
    <row r="628" spans="2:51" s="13" customFormat="1" ht="11.25">
      <c r="B628" s="201"/>
      <c r="C628" s="202"/>
      <c r="D628" s="203" t="s">
        <v>144</v>
      </c>
      <c r="E628" s="204" t="s">
        <v>19</v>
      </c>
      <c r="F628" s="205" t="s">
        <v>1147</v>
      </c>
      <c r="G628" s="202"/>
      <c r="H628" s="206">
        <v>22.56</v>
      </c>
      <c r="I628" s="207"/>
      <c r="J628" s="202"/>
      <c r="K628" s="202"/>
      <c r="L628" s="208"/>
      <c r="M628" s="209"/>
      <c r="N628" s="210"/>
      <c r="O628" s="210"/>
      <c r="P628" s="210"/>
      <c r="Q628" s="210"/>
      <c r="R628" s="210"/>
      <c r="S628" s="210"/>
      <c r="T628" s="211"/>
      <c r="AT628" s="212" t="s">
        <v>144</v>
      </c>
      <c r="AU628" s="212" t="s">
        <v>78</v>
      </c>
      <c r="AV628" s="13" t="s">
        <v>78</v>
      </c>
      <c r="AW628" s="13" t="s">
        <v>30</v>
      </c>
      <c r="AX628" s="13" t="s">
        <v>68</v>
      </c>
      <c r="AY628" s="212" t="s">
        <v>135</v>
      </c>
    </row>
    <row r="629" spans="2:51" s="13" customFormat="1" ht="11.25">
      <c r="B629" s="201"/>
      <c r="C629" s="202"/>
      <c r="D629" s="203" t="s">
        <v>144</v>
      </c>
      <c r="E629" s="204" t="s">
        <v>19</v>
      </c>
      <c r="F629" s="205" t="s">
        <v>1148</v>
      </c>
      <c r="G629" s="202"/>
      <c r="H629" s="206">
        <v>3.0089999999999999</v>
      </c>
      <c r="I629" s="207"/>
      <c r="J629" s="202"/>
      <c r="K629" s="202"/>
      <c r="L629" s="208"/>
      <c r="M629" s="209"/>
      <c r="N629" s="210"/>
      <c r="O629" s="210"/>
      <c r="P629" s="210"/>
      <c r="Q629" s="210"/>
      <c r="R629" s="210"/>
      <c r="S629" s="210"/>
      <c r="T629" s="211"/>
      <c r="AT629" s="212" t="s">
        <v>144</v>
      </c>
      <c r="AU629" s="212" t="s">
        <v>78</v>
      </c>
      <c r="AV629" s="13" t="s">
        <v>78</v>
      </c>
      <c r="AW629" s="13" t="s">
        <v>30</v>
      </c>
      <c r="AX629" s="13" t="s">
        <v>68</v>
      </c>
      <c r="AY629" s="212" t="s">
        <v>135</v>
      </c>
    </row>
    <row r="630" spans="2:51" s="13" customFormat="1" ht="11.25">
      <c r="B630" s="201"/>
      <c r="C630" s="202"/>
      <c r="D630" s="203" t="s">
        <v>144</v>
      </c>
      <c r="E630" s="204" t="s">
        <v>19</v>
      </c>
      <c r="F630" s="205" t="s">
        <v>1146</v>
      </c>
      <c r="G630" s="202"/>
      <c r="H630" s="206">
        <v>-4.8</v>
      </c>
      <c r="I630" s="207"/>
      <c r="J630" s="202"/>
      <c r="K630" s="202"/>
      <c r="L630" s="208"/>
      <c r="M630" s="209"/>
      <c r="N630" s="210"/>
      <c r="O630" s="210"/>
      <c r="P630" s="210"/>
      <c r="Q630" s="210"/>
      <c r="R630" s="210"/>
      <c r="S630" s="210"/>
      <c r="T630" s="211"/>
      <c r="AT630" s="212" t="s">
        <v>144</v>
      </c>
      <c r="AU630" s="212" t="s">
        <v>78</v>
      </c>
      <c r="AV630" s="13" t="s">
        <v>78</v>
      </c>
      <c r="AW630" s="13" t="s">
        <v>30</v>
      </c>
      <c r="AX630" s="13" t="s">
        <v>68</v>
      </c>
      <c r="AY630" s="212" t="s">
        <v>135</v>
      </c>
    </row>
    <row r="631" spans="2:51" s="13" customFormat="1" ht="11.25">
      <c r="B631" s="201"/>
      <c r="C631" s="202"/>
      <c r="D631" s="203" t="s">
        <v>144</v>
      </c>
      <c r="E631" s="204" t="s">
        <v>19</v>
      </c>
      <c r="F631" s="205" t="s">
        <v>1149</v>
      </c>
      <c r="G631" s="202"/>
      <c r="H631" s="206">
        <v>55.04</v>
      </c>
      <c r="I631" s="207"/>
      <c r="J631" s="202"/>
      <c r="K631" s="202"/>
      <c r="L631" s="208"/>
      <c r="M631" s="209"/>
      <c r="N631" s="210"/>
      <c r="O631" s="210"/>
      <c r="P631" s="210"/>
      <c r="Q631" s="210"/>
      <c r="R631" s="210"/>
      <c r="S631" s="210"/>
      <c r="T631" s="211"/>
      <c r="AT631" s="212" t="s">
        <v>144</v>
      </c>
      <c r="AU631" s="212" t="s">
        <v>78</v>
      </c>
      <c r="AV631" s="13" t="s">
        <v>78</v>
      </c>
      <c r="AW631" s="13" t="s">
        <v>30</v>
      </c>
      <c r="AX631" s="13" t="s">
        <v>68</v>
      </c>
      <c r="AY631" s="212" t="s">
        <v>135</v>
      </c>
    </row>
    <row r="632" spans="2:51" s="13" customFormat="1" ht="11.25">
      <c r="B632" s="201"/>
      <c r="C632" s="202"/>
      <c r="D632" s="203" t="s">
        <v>144</v>
      </c>
      <c r="E632" s="204" t="s">
        <v>19</v>
      </c>
      <c r="F632" s="205" t="s">
        <v>1150</v>
      </c>
      <c r="G632" s="202"/>
      <c r="H632" s="206">
        <v>17.68</v>
      </c>
      <c r="I632" s="207"/>
      <c r="J632" s="202"/>
      <c r="K632" s="202"/>
      <c r="L632" s="208"/>
      <c r="M632" s="209"/>
      <c r="N632" s="210"/>
      <c r="O632" s="210"/>
      <c r="P632" s="210"/>
      <c r="Q632" s="210"/>
      <c r="R632" s="210"/>
      <c r="S632" s="210"/>
      <c r="T632" s="211"/>
      <c r="AT632" s="212" t="s">
        <v>144</v>
      </c>
      <c r="AU632" s="212" t="s">
        <v>78</v>
      </c>
      <c r="AV632" s="13" t="s">
        <v>78</v>
      </c>
      <c r="AW632" s="13" t="s">
        <v>30</v>
      </c>
      <c r="AX632" s="13" t="s">
        <v>68</v>
      </c>
      <c r="AY632" s="212" t="s">
        <v>135</v>
      </c>
    </row>
    <row r="633" spans="2:51" s="13" customFormat="1" ht="11.25">
      <c r="B633" s="201"/>
      <c r="C633" s="202"/>
      <c r="D633" s="203" t="s">
        <v>144</v>
      </c>
      <c r="E633" s="204" t="s">
        <v>19</v>
      </c>
      <c r="F633" s="205" t="s">
        <v>1151</v>
      </c>
      <c r="G633" s="202"/>
      <c r="H633" s="206">
        <v>-8.125</v>
      </c>
      <c r="I633" s="207"/>
      <c r="J633" s="202"/>
      <c r="K633" s="202"/>
      <c r="L633" s="208"/>
      <c r="M633" s="209"/>
      <c r="N633" s="210"/>
      <c r="O633" s="210"/>
      <c r="P633" s="210"/>
      <c r="Q633" s="210"/>
      <c r="R633" s="210"/>
      <c r="S633" s="210"/>
      <c r="T633" s="211"/>
      <c r="AT633" s="212" t="s">
        <v>144</v>
      </c>
      <c r="AU633" s="212" t="s">
        <v>78</v>
      </c>
      <c r="AV633" s="13" t="s">
        <v>78</v>
      </c>
      <c r="AW633" s="13" t="s">
        <v>30</v>
      </c>
      <c r="AX633" s="13" t="s">
        <v>68</v>
      </c>
      <c r="AY633" s="212" t="s">
        <v>135</v>
      </c>
    </row>
    <row r="634" spans="2:51" s="15" customFormat="1" ht="11.25">
      <c r="B634" s="234"/>
      <c r="C634" s="235"/>
      <c r="D634" s="203" t="s">
        <v>144</v>
      </c>
      <c r="E634" s="236" t="s">
        <v>19</v>
      </c>
      <c r="F634" s="237" t="s">
        <v>1152</v>
      </c>
      <c r="G634" s="235"/>
      <c r="H634" s="236" t="s">
        <v>19</v>
      </c>
      <c r="I634" s="238"/>
      <c r="J634" s="235"/>
      <c r="K634" s="235"/>
      <c r="L634" s="239"/>
      <c r="M634" s="240"/>
      <c r="N634" s="241"/>
      <c r="O634" s="241"/>
      <c r="P634" s="241"/>
      <c r="Q634" s="241"/>
      <c r="R634" s="241"/>
      <c r="S634" s="241"/>
      <c r="T634" s="242"/>
      <c r="AT634" s="243" t="s">
        <v>144</v>
      </c>
      <c r="AU634" s="243" t="s">
        <v>78</v>
      </c>
      <c r="AV634" s="15" t="s">
        <v>76</v>
      </c>
      <c r="AW634" s="15" t="s">
        <v>30</v>
      </c>
      <c r="AX634" s="15" t="s">
        <v>68</v>
      </c>
      <c r="AY634" s="243" t="s">
        <v>135</v>
      </c>
    </row>
    <row r="635" spans="2:51" s="13" customFormat="1" ht="11.25">
      <c r="B635" s="201"/>
      <c r="C635" s="202"/>
      <c r="D635" s="203" t="s">
        <v>144</v>
      </c>
      <c r="E635" s="204" t="s">
        <v>19</v>
      </c>
      <c r="F635" s="205" t="s">
        <v>1153</v>
      </c>
      <c r="G635" s="202"/>
      <c r="H635" s="206">
        <v>9</v>
      </c>
      <c r="I635" s="207"/>
      <c r="J635" s="202"/>
      <c r="K635" s="202"/>
      <c r="L635" s="208"/>
      <c r="M635" s="209"/>
      <c r="N635" s="210"/>
      <c r="O635" s="210"/>
      <c r="P635" s="210"/>
      <c r="Q635" s="210"/>
      <c r="R635" s="210"/>
      <c r="S635" s="210"/>
      <c r="T635" s="211"/>
      <c r="AT635" s="212" t="s">
        <v>144</v>
      </c>
      <c r="AU635" s="212" t="s">
        <v>78</v>
      </c>
      <c r="AV635" s="13" t="s">
        <v>78</v>
      </c>
      <c r="AW635" s="13" t="s">
        <v>30</v>
      </c>
      <c r="AX635" s="13" t="s">
        <v>68</v>
      </c>
      <c r="AY635" s="212" t="s">
        <v>135</v>
      </c>
    </row>
    <row r="636" spans="2:51" s="13" customFormat="1" ht="11.25">
      <c r="B636" s="201"/>
      <c r="C636" s="202"/>
      <c r="D636" s="203" t="s">
        <v>144</v>
      </c>
      <c r="E636" s="204" t="s">
        <v>19</v>
      </c>
      <c r="F636" s="205" t="s">
        <v>1154</v>
      </c>
      <c r="G636" s="202"/>
      <c r="H636" s="206">
        <v>-5.5750000000000002</v>
      </c>
      <c r="I636" s="207"/>
      <c r="J636" s="202"/>
      <c r="K636" s="202"/>
      <c r="L636" s="208"/>
      <c r="M636" s="209"/>
      <c r="N636" s="210"/>
      <c r="O636" s="210"/>
      <c r="P636" s="210"/>
      <c r="Q636" s="210"/>
      <c r="R636" s="210"/>
      <c r="S636" s="210"/>
      <c r="T636" s="211"/>
      <c r="AT636" s="212" t="s">
        <v>144</v>
      </c>
      <c r="AU636" s="212" t="s">
        <v>78</v>
      </c>
      <c r="AV636" s="13" t="s">
        <v>78</v>
      </c>
      <c r="AW636" s="13" t="s">
        <v>30</v>
      </c>
      <c r="AX636" s="13" t="s">
        <v>68</v>
      </c>
      <c r="AY636" s="212" t="s">
        <v>135</v>
      </c>
    </row>
    <row r="637" spans="2:51" s="13" customFormat="1" ht="11.25">
      <c r="B637" s="201"/>
      <c r="C637" s="202"/>
      <c r="D637" s="203" t="s">
        <v>144</v>
      </c>
      <c r="E637" s="204" t="s">
        <v>19</v>
      </c>
      <c r="F637" s="205" t="s">
        <v>1155</v>
      </c>
      <c r="G637" s="202"/>
      <c r="H637" s="206">
        <v>63.36</v>
      </c>
      <c r="I637" s="207"/>
      <c r="J637" s="202"/>
      <c r="K637" s="202"/>
      <c r="L637" s="208"/>
      <c r="M637" s="209"/>
      <c r="N637" s="210"/>
      <c r="O637" s="210"/>
      <c r="P637" s="210"/>
      <c r="Q637" s="210"/>
      <c r="R637" s="210"/>
      <c r="S637" s="210"/>
      <c r="T637" s="211"/>
      <c r="AT637" s="212" t="s">
        <v>144</v>
      </c>
      <c r="AU637" s="212" t="s">
        <v>78</v>
      </c>
      <c r="AV637" s="13" t="s">
        <v>78</v>
      </c>
      <c r="AW637" s="13" t="s">
        <v>30</v>
      </c>
      <c r="AX637" s="13" t="s">
        <v>68</v>
      </c>
      <c r="AY637" s="212" t="s">
        <v>135</v>
      </c>
    </row>
    <row r="638" spans="2:51" s="13" customFormat="1" ht="11.25">
      <c r="B638" s="201"/>
      <c r="C638" s="202"/>
      <c r="D638" s="203" t="s">
        <v>144</v>
      </c>
      <c r="E638" s="204" t="s">
        <v>19</v>
      </c>
      <c r="F638" s="205" t="s">
        <v>1156</v>
      </c>
      <c r="G638" s="202"/>
      <c r="H638" s="206">
        <v>21.78</v>
      </c>
      <c r="I638" s="207"/>
      <c r="J638" s="202"/>
      <c r="K638" s="202"/>
      <c r="L638" s="208"/>
      <c r="M638" s="209"/>
      <c r="N638" s="210"/>
      <c r="O638" s="210"/>
      <c r="P638" s="210"/>
      <c r="Q638" s="210"/>
      <c r="R638" s="210"/>
      <c r="S638" s="210"/>
      <c r="T638" s="211"/>
      <c r="AT638" s="212" t="s">
        <v>144</v>
      </c>
      <c r="AU638" s="212" t="s">
        <v>78</v>
      </c>
      <c r="AV638" s="13" t="s">
        <v>78</v>
      </c>
      <c r="AW638" s="13" t="s">
        <v>30</v>
      </c>
      <c r="AX638" s="13" t="s">
        <v>68</v>
      </c>
      <c r="AY638" s="212" t="s">
        <v>135</v>
      </c>
    </row>
    <row r="639" spans="2:51" s="13" customFormat="1" ht="11.25">
      <c r="B639" s="201"/>
      <c r="C639" s="202"/>
      <c r="D639" s="203" t="s">
        <v>144</v>
      </c>
      <c r="E639" s="204" t="s">
        <v>19</v>
      </c>
      <c r="F639" s="205" t="s">
        <v>1157</v>
      </c>
      <c r="G639" s="202"/>
      <c r="H639" s="206">
        <v>-6.84</v>
      </c>
      <c r="I639" s="207"/>
      <c r="J639" s="202"/>
      <c r="K639" s="202"/>
      <c r="L639" s="208"/>
      <c r="M639" s="209"/>
      <c r="N639" s="210"/>
      <c r="O639" s="210"/>
      <c r="P639" s="210"/>
      <c r="Q639" s="210"/>
      <c r="R639" s="210"/>
      <c r="S639" s="210"/>
      <c r="T639" s="211"/>
      <c r="AT639" s="212" t="s">
        <v>144</v>
      </c>
      <c r="AU639" s="212" t="s">
        <v>78</v>
      </c>
      <c r="AV639" s="13" t="s">
        <v>78</v>
      </c>
      <c r="AW639" s="13" t="s">
        <v>30</v>
      </c>
      <c r="AX639" s="13" t="s">
        <v>68</v>
      </c>
      <c r="AY639" s="212" t="s">
        <v>135</v>
      </c>
    </row>
    <row r="640" spans="2:51" s="13" customFormat="1" ht="11.25">
      <c r="B640" s="201"/>
      <c r="C640" s="202"/>
      <c r="D640" s="203" t="s">
        <v>144</v>
      </c>
      <c r="E640" s="204" t="s">
        <v>19</v>
      </c>
      <c r="F640" s="205" t="s">
        <v>1158</v>
      </c>
      <c r="G640" s="202"/>
      <c r="H640" s="206">
        <v>39.04</v>
      </c>
      <c r="I640" s="207"/>
      <c r="J640" s="202"/>
      <c r="K640" s="202"/>
      <c r="L640" s="208"/>
      <c r="M640" s="209"/>
      <c r="N640" s="210"/>
      <c r="O640" s="210"/>
      <c r="P640" s="210"/>
      <c r="Q640" s="210"/>
      <c r="R640" s="210"/>
      <c r="S640" s="210"/>
      <c r="T640" s="211"/>
      <c r="AT640" s="212" t="s">
        <v>144</v>
      </c>
      <c r="AU640" s="212" t="s">
        <v>78</v>
      </c>
      <c r="AV640" s="13" t="s">
        <v>78</v>
      </c>
      <c r="AW640" s="13" t="s">
        <v>30</v>
      </c>
      <c r="AX640" s="13" t="s">
        <v>68</v>
      </c>
      <c r="AY640" s="212" t="s">
        <v>135</v>
      </c>
    </row>
    <row r="641" spans="1:65" s="13" customFormat="1" ht="11.25">
      <c r="B641" s="201"/>
      <c r="C641" s="202"/>
      <c r="D641" s="203" t="s">
        <v>144</v>
      </c>
      <c r="E641" s="204" t="s">
        <v>19</v>
      </c>
      <c r="F641" s="205" t="s">
        <v>1159</v>
      </c>
      <c r="G641" s="202"/>
      <c r="H641" s="206">
        <v>8.8800000000000008</v>
      </c>
      <c r="I641" s="207"/>
      <c r="J641" s="202"/>
      <c r="K641" s="202"/>
      <c r="L641" s="208"/>
      <c r="M641" s="209"/>
      <c r="N641" s="210"/>
      <c r="O641" s="210"/>
      <c r="P641" s="210"/>
      <c r="Q641" s="210"/>
      <c r="R641" s="210"/>
      <c r="S641" s="210"/>
      <c r="T641" s="211"/>
      <c r="AT641" s="212" t="s">
        <v>144</v>
      </c>
      <c r="AU641" s="212" t="s">
        <v>78</v>
      </c>
      <c r="AV641" s="13" t="s">
        <v>78</v>
      </c>
      <c r="AW641" s="13" t="s">
        <v>30</v>
      </c>
      <c r="AX641" s="13" t="s">
        <v>68</v>
      </c>
      <c r="AY641" s="212" t="s">
        <v>135</v>
      </c>
    </row>
    <row r="642" spans="1:65" s="13" customFormat="1" ht="11.25">
      <c r="B642" s="201"/>
      <c r="C642" s="202"/>
      <c r="D642" s="203" t="s">
        <v>144</v>
      </c>
      <c r="E642" s="204" t="s">
        <v>19</v>
      </c>
      <c r="F642" s="205" t="s">
        <v>244</v>
      </c>
      <c r="G642" s="202"/>
      <c r="H642" s="206">
        <v>-4.76</v>
      </c>
      <c r="I642" s="207"/>
      <c r="J642" s="202"/>
      <c r="K642" s="202"/>
      <c r="L642" s="208"/>
      <c r="M642" s="209"/>
      <c r="N642" s="210"/>
      <c r="O642" s="210"/>
      <c r="P642" s="210"/>
      <c r="Q642" s="210"/>
      <c r="R642" s="210"/>
      <c r="S642" s="210"/>
      <c r="T642" s="211"/>
      <c r="AT642" s="212" t="s">
        <v>144</v>
      </c>
      <c r="AU642" s="212" t="s">
        <v>78</v>
      </c>
      <c r="AV642" s="13" t="s">
        <v>78</v>
      </c>
      <c r="AW642" s="13" t="s">
        <v>30</v>
      </c>
      <c r="AX642" s="13" t="s">
        <v>68</v>
      </c>
      <c r="AY642" s="212" t="s">
        <v>135</v>
      </c>
    </row>
    <row r="643" spans="1:65" s="13" customFormat="1" ht="11.25">
      <c r="B643" s="201"/>
      <c r="C643" s="202"/>
      <c r="D643" s="203" t="s">
        <v>144</v>
      </c>
      <c r="E643" s="204" t="s">
        <v>19</v>
      </c>
      <c r="F643" s="205" t="s">
        <v>1160</v>
      </c>
      <c r="G643" s="202"/>
      <c r="H643" s="206">
        <v>48.64</v>
      </c>
      <c r="I643" s="207"/>
      <c r="J643" s="202"/>
      <c r="K643" s="202"/>
      <c r="L643" s="208"/>
      <c r="M643" s="209"/>
      <c r="N643" s="210"/>
      <c r="O643" s="210"/>
      <c r="P643" s="210"/>
      <c r="Q643" s="210"/>
      <c r="R643" s="210"/>
      <c r="S643" s="210"/>
      <c r="T643" s="211"/>
      <c r="AT643" s="212" t="s">
        <v>144</v>
      </c>
      <c r="AU643" s="212" t="s">
        <v>78</v>
      </c>
      <c r="AV643" s="13" t="s">
        <v>78</v>
      </c>
      <c r="AW643" s="13" t="s">
        <v>30</v>
      </c>
      <c r="AX643" s="13" t="s">
        <v>68</v>
      </c>
      <c r="AY643" s="212" t="s">
        <v>135</v>
      </c>
    </row>
    <row r="644" spans="1:65" s="13" customFormat="1" ht="11.25">
      <c r="B644" s="201"/>
      <c r="C644" s="202"/>
      <c r="D644" s="203" t="s">
        <v>144</v>
      </c>
      <c r="E644" s="204" t="s">
        <v>19</v>
      </c>
      <c r="F644" s="205" t="s">
        <v>1161</v>
      </c>
      <c r="G644" s="202"/>
      <c r="H644" s="206">
        <v>14.43</v>
      </c>
      <c r="I644" s="207"/>
      <c r="J644" s="202"/>
      <c r="K644" s="202"/>
      <c r="L644" s="208"/>
      <c r="M644" s="209"/>
      <c r="N644" s="210"/>
      <c r="O644" s="210"/>
      <c r="P644" s="210"/>
      <c r="Q644" s="210"/>
      <c r="R644" s="210"/>
      <c r="S644" s="210"/>
      <c r="T644" s="211"/>
      <c r="AT644" s="212" t="s">
        <v>144</v>
      </c>
      <c r="AU644" s="212" t="s">
        <v>78</v>
      </c>
      <c r="AV644" s="13" t="s">
        <v>78</v>
      </c>
      <c r="AW644" s="13" t="s">
        <v>30</v>
      </c>
      <c r="AX644" s="13" t="s">
        <v>68</v>
      </c>
      <c r="AY644" s="212" t="s">
        <v>135</v>
      </c>
    </row>
    <row r="645" spans="1:65" s="13" customFormat="1" ht="11.25">
      <c r="B645" s="201"/>
      <c r="C645" s="202"/>
      <c r="D645" s="203" t="s">
        <v>144</v>
      </c>
      <c r="E645" s="204" t="s">
        <v>19</v>
      </c>
      <c r="F645" s="205" t="s">
        <v>1162</v>
      </c>
      <c r="G645" s="202"/>
      <c r="H645" s="206">
        <v>-5.1150000000000002</v>
      </c>
      <c r="I645" s="207"/>
      <c r="J645" s="202"/>
      <c r="K645" s="202"/>
      <c r="L645" s="208"/>
      <c r="M645" s="209"/>
      <c r="N645" s="210"/>
      <c r="O645" s="210"/>
      <c r="P645" s="210"/>
      <c r="Q645" s="210"/>
      <c r="R645" s="210"/>
      <c r="S645" s="210"/>
      <c r="T645" s="211"/>
      <c r="AT645" s="212" t="s">
        <v>144</v>
      </c>
      <c r="AU645" s="212" t="s">
        <v>78</v>
      </c>
      <c r="AV645" s="13" t="s">
        <v>78</v>
      </c>
      <c r="AW645" s="13" t="s">
        <v>30</v>
      </c>
      <c r="AX645" s="13" t="s">
        <v>68</v>
      </c>
      <c r="AY645" s="212" t="s">
        <v>135</v>
      </c>
    </row>
    <row r="646" spans="1:65" s="14" customFormat="1" ht="11.25">
      <c r="B646" s="213"/>
      <c r="C646" s="214"/>
      <c r="D646" s="203" t="s">
        <v>144</v>
      </c>
      <c r="E646" s="215" t="s">
        <v>19</v>
      </c>
      <c r="F646" s="216" t="s">
        <v>147</v>
      </c>
      <c r="G646" s="214"/>
      <c r="H646" s="217">
        <v>514.61599999999999</v>
      </c>
      <c r="I646" s="218"/>
      <c r="J646" s="214"/>
      <c r="K646" s="214"/>
      <c r="L646" s="219"/>
      <c r="M646" s="220"/>
      <c r="N646" s="221"/>
      <c r="O646" s="221"/>
      <c r="P646" s="221"/>
      <c r="Q646" s="221"/>
      <c r="R646" s="221"/>
      <c r="S646" s="221"/>
      <c r="T646" s="222"/>
      <c r="AT646" s="223" t="s">
        <v>144</v>
      </c>
      <c r="AU646" s="223" t="s">
        <v>78</v>
      </c>
      <c r="AV646" s="14" t="s">
        <v>142</v>
      </c>
      <c r="AW646" s="14" t="s">
        <v>30</v>
      </c>
      <c r="AX646" s="14" t="s">
        <v>76</v>
      </c>
      <c r="AY646" s="223" t="s">
        <v>135</v>
      </c>
    </row>
    <row r="647" spans="1:65" s="12" customFormat="1" ht="25.9" customHeight="1">
      <c r="B647" s="172"/>
      <c r="C647" s="173"/>
      <c r="D647" s="174" t="s">
        <v>67</v>
      </c>
      <c r="E647" s="175" t="s">
        <v>1163</v>
      </c>
      <c r="F647" s="175" t="s">
        <v>1164</v>
      </c>
      <c r="G647" s="173"/>
      <c r="H647" s="173"/>
      <c r="I647" s="176"/>
      <c r="J647" s="177">
        <f>BK647</f>
        <v>0</v>
      </c>
      <c r="K647" s="173"/>
      <c r="L647" s="178"/>
      <c r="M647" s="179"/>
      <c r="N647" s="180"/>
      <c r="O647" s="180"/>
      <c r="P647" s="181">
        <f>SUM(P648:P651)</f>
        <v>0</v>
      </c>
      <c r="Q647" s="180"/>
      <c r="R647" s="181">
        <f>SUM(R648:R651)</f>
        <v>0</v>
      </c>
      <c r="S647" s="180"/>
      <c r="T647" s="182">
        <f>SUM(T648:T651)</f>
        <v>0</v>
      </c>
      <c r="AR647" s="183" t="s">
        <v>142</v>
      </c>
      <c r="AT647" s="184" t="s">
        <v>67</v>
      </c>
      <c r="AU647" s="184" t="s">
        <v>68</v>
      </c>
      <c r="AY647" s="183" t="s">
        <v>135</v>
      </c>
      <c r="BK647" s="185">
        <f>SUM(BK648:BK651)</f>
        <v>0</v>
      </c>
    </row>
    <row r="648" spans="1:65" s="2" customFormat="1" ht="24" customHeight="1">
      <c r="A648" s="35"/>
      <c r="B648" s="36"/>
      <c r="C648" s="188" t="s">
        <v>1165</v>
      </c>
      <c r="D648" s="188" t="s">
        <v>137</v>
      </c>
      <c r="E648" s="189" t="s">
        <v>1166</v>
      </c>
      <c r="F648" s="190" t="s">
        <v>1167</v>
      </c>
      <c r="G648" s="191" t="s">
        <v>1168</v>
      </c>
      <c r="H648" s="192">
        <v>64</v>
      </c>
      <c r="I648" s="193"/>
      <c r="J648" s="194">
        <f>ROUND(I648*H648,2)</f>
        <v>0</v>
      </c>
      <c r="K648" s="190" t="s">
        <v>217</v>
      </c>
      <c r="L648" s="40"/>
      <c r="M648" s="195" t="s">
        <v>19</v>
      </c>
      <c r="N648" s="196" t="s">
        <v>39</v>
      </c>
      <c r="O648" s="65"/>
      <c r="P648" s="197">
        <f>O648*H648</f>
        <v>0</v>
      </c>
      <c r="Q648" s="197">
        <v>0</v>
      </c>
      <c r="R648" s="197">
        <f>Q648*H648</f>
        <v>0</v>
      </c>
      <c r="S648" s="197">
        <v>0</v>
      </c>
      <c r="T648" s="198">
        <f>S648*H648</f>
        <v>0</v>
      </c>
      <c r="U648" s="35"/>
      <c r="V648" s="35"/>
      <c r="W648" s="35"/>
      <c r="X648" s="35"/>
      <c r="Y648" s="35"/>
      <c r="Z648" s="35"/>
      <c r="AA648" s="35"/>
      <c r="AB648" s="35"/>
      <c r="AC648" s="35"/>
      <c r="AD648" s="35"/>
      <c r="AE648" s="35"/>
      <c r="AR648" s="199" t="s">
        <v>1169</v>
      </c>
      <c r="AT648" s="199" t="s">
        <v>137</v>
      </c>
      <c r="AU648" s="199" t="s">
        <v>76</v>
      </c>
      <c r="AY648" s="18" t="s">
        <v>135</v>
      </c>
      <c r="BE648" s="200">
        <f>IF(N648="základní",J648,0)</f>
        <v>0</v>
      </c>
      <c r="BF648" s="200">
        <f>IF(N648="snížená",J648,0)</f>
        <v>0</v>
      </c>
      <c r="BG648" s="200">
        <f>IF(N648="zákl. přenesená",J648,0)</f>
        <v>0</v>
      </c>
      <c r="BH648" s="200">
        <f>IF(N648="sníž. přenesená",J648,0)</f>
        <v>0</v>
      </c>
      <c r="BI648" s="200">
        <f>IF(N648="nulová",J648,0)</f>
        <v>0</v>
      </c>
      <c r="BJ648" s="18" t="s">
        <v>76</v>
      </c>
      <c r="BK648" s="200">
        <f>ROUND(I648*H648,2)</f>
        <v>0</v>
      </c>
      <c r="BL648" s="18" t="s">
        <v>1169</v>
      </c>
      <c r="BM648" s="199" t="s">
        <v>1170</v>
      </c>
    </row>
    <row r="649" spans="1:65" s="13" customFormat="1" ht="11.25">
      <c r="B649" s="201"/>
      <c r="C649" s="202"/>
      <c r="D649" s="203" t="s">
        <v>144</v>
      </c>
      <c r="E649" s="204" t="s">
        <v>19</v>
      </c>
      <c r="F649" s="205" t="s">
        <v>1171</v>
      </c>
      <c r="G649" s="202"/>
      <c r="H649" s="206">
        <v>64</v>
      </c>
      <c r="I649" s="207"/>
      <c r="J649" s="202"/>
      <c r="K649" s="202"/>
      <c r="L649" s="208"/>
      <c r="M649" s="209"/>
      <c r="N649" s="210"/>
      <c r="O649" s="210"/>
      <c r="P649" s="210"/>
      <c r="Q649" s="210"/>
      <c r="R649" s="210"/>
      <c r="S649" s="210"/>
      <c r="T649" s="211"/>
      <c r="AT649" s="212" t="s">
        <v>144</v>
      </c>
      <c r="AU649" s="212" t="s">
        <v>76</v>
      </c>
      <c r="AV649" s="13" t="s">
        <v>78</v>
      </c>
      <c r="AW649" s="13" t="s">
        <v>30</v>
      </c>
      <c r="AX649" s="13" t="s">
        <v>76</v>
      </c>
      <c r="AY649" s="212" t="s">
        <v>135</v>
      </c>
    </row>
    <row r="650" spans="1:65" s="2" customFormat="1" ht="36" customHeight="1">
      <c r="A650" s="35"/>
      <c r="B650" s="36"/>
      <c r="C650" s="188" t="s">
        <v>1172</v>
      </c>
      <c r="D650" s="188" t="s">
        <v>137</v>
      </c>
      <c r="E650" s="189" t="s">
        <v>1173</v>
      </c>
      <c r="F650" s="190" t="s">
        <v>1174</v>
      </c>
      <c r="G650" s="191" t="s">
        <v>1168</v>
      </c>
      <c r="H650" s="192">
        <v>32</v>
      </c>
      <c r="I650" s="193"/>
      <c r="J650" s="194">
        <f>ROUND(I650*H650,2)</f>
        <v>0</v>
      </c>
      <c r="K650" s="190" t="s">
        <v>217</v>
      </c>
      <c r="L650" s="40"/>
      <c r="M650" s="195" t="s">
        <v>19</v>
      </c>
      <c r="N650" s="196" t="s">
        <v>39</v>
      </c>
      <c r="O650" s="65"/>
      <c r="P650" s="197">
        <f>O650*H650</f>
        <v>0</v>
      </c>
      <c r="Q650" s="197">
        <v>0</v>
      </c>
      <c r="R650" s="197">
        <f>Q650*H650</f>
        <v>0</v>
      </c>
      <c r="S650" s="197">
        <v>0</v>
      </c>
      <c r="T650" s="198">
        <f>S650*H650</f>
        <v>0</v>
      </c>
      <c r="U650" s="35"/>
      <c r="V650" s="35"/>
      <c r="W650" s="35"/>
      <c r="X650" s="35"/>
      <c r="Y650" s="35"/>
      <c r="Z650" s="35"/>
      <c r="AA650" s="35"/>
      <c r="AB650" s="35"/>
      <c r="AC650" s="35"/>
      <c r="AD650" s="35"/>
      <c r="AE650" s="35"/>
      <c r="AR650" s="199" t="s">
        <v>1169</v>
      </c>
      <c r="AT650" s="199" t="s">
        <v>137</v>
      </c>
      <c r="AU650" s="199" t="s">
        <v>76</v>
      </c>
      <c r="AY650" s="18" t="s">
        <v>135</v>
      </c>
      <c r="BE650" s="200">
        <f>IF(N650="základní",J650,0)</f>
        <v>0</v>
      </c>
      <c r="BF650" s="200">
        <f>IF(N650="snížená",J650,0)</f>
        <v>0</v>
      </c>
      <c r="BG650" s="200">
        <f>IF(N650="zákl. přenesená",J650,0)</f>
        <v>0</v>
      </c>
      <c r="BH650" s="200">
        <f>IF(N650="sníž. přenesená",J650,0)</f>
        <v>0</v>
      </c>
      <c r="BI650" s="200">
        <f>IF(N650="nulová",J650,0)</f>
        <v>0</v>
      </c>
      <c r="BJ650" s="18" t="s">
        <v>76</v>
      </c>
      <c r="BK650" s="200">
        <f>ROUND(I650*H650,2)</f>
        <v>0</v>
      </c>
      <c r="BL650" s="18" t="s">
        <v>1169</v>
      </c>
      <c r="BM650" s="199" t="s">
        <v>1175</v>
      </c>
    </row>
    <row r="651" spans="1:65" s="13" customFormat="1" ht="11.25">
      <c r="B651" s="201"/>
      <c r="C651" s="202"/>
      <c r="D651" s="203" t="s">
        <v>144</v>
      </c>
      <c r="E651" s="204" t="s">
        <v>19</v>
      </c>
      <c r="F651" s="205" t="s">
        <v>1176</v>
      </c>
      <c r="G651" s="202"/>
      <c r="H651" s="206">
        <v>32</v>
      </c>
      <c r="I651" s="207"/>
      <c r="J651" s="202"/>
      <c r="K651" s="202"/>
      <c r="L651" s="208"/>
      <c r="M651" s="209"/>
      <c r="N651" s="210"/>
      <c r="O651" s="210"/>
      <c r="P651" s="210"/>
      <c r="Q651" s="210"/>
      <c r="R651" s="210"/>
      <c r="S651" s="210"/>
      <c r="T651" s="211"/>
      <c r="AT651" s="212" t="s">
        <v>144</v>
      </c>
      <c r="AU651" s="212" t="s">
        <v>76</v>
      </c>
      <c r="AV651" s="13" t="s">
        <v>78</v>
      </c>
      <c r="AW651" s="13" t="s">
        <v>30</v>
      </c>
      <c r="AX651" s="13" t="s">
        <v>76</v>
      </c>
      <c r="AY651" s="212" t="s">
        <v>135</v>
      </c>
    </row>
    <row r="652" spans="1:65" s="12" customFormat="1" ht="25.9" customHeight="1">
      <c r="B652" s="172"/>
      <c r="C652" s="173"/>
      <c r="D652" s="174" t="s">
        <v>67</v>
      </c>
      <c r="E652" s="175" t="s">
        <v>1177</v>
      </c>
      <c r="F652" s="175" t="s">
        <v>1178</v>
      </c>
      <c r="G652" s="173"/>
      <c r="H652" s="173"/>
      <c r="I652" s="176"/>
      <c r="J652" s="177">
        <f>BK652</f>
        <v>0</v>
      </c>
      <c r="K652" s="173"/>
      <c r="L652" s="178"/>
      <c r="M652" s="179"/>
      <c r="N652" s="180"/>
      <c r="O652" s="180"/>
      <c r="P652" s="181">
        <f>SUM(P653:P657)</f>
        <v>0</v>
      </c>
      <c r="Q652" s="180"/>
      <c r="R652" s="181">
        <f>SUM(R653:R657)</f>
        <v>0</v>
      </c>
      <c r="S652" s="180"/>
      <c r="T652" s="182">
        <f>SUM(T653:T657)</f>
        <v>0</v>
      </c>
      <c r="AR652" s="183" t="s">
        <v>142</v>
      </c>
      <c r="AT652" s="184" t="s">
        <v>67</v>
      </c>
      <c r="AU652" s="184" t="s">
        <v>68</v>
      </c>
      <c r="AY652" s="183" t="s">
        <v>135</v>
      </c>
      <c r="BK652" s="185">
        <f>SUM(BK653:BK657)</f>
        <v>0</v>
      </c>
    </row>
    <row r="653" spans="1:65" s="2" customFormat="1" ht="24" customHeight="1">
      <c r="A653" s="35"/>
      <c r="B653" s="36"/>
      <c r="C653" s="188" t="s">
        <v>1179</v>
      </c>
      <c r="D653" s="188" t="s">
        <v>137</v>
      </c>
      <c r="E653" s="189" t="s">
        <v>1180</v>
      </c>
      <c r="F653" s="190" t="s">
        <v>1181</v>
      </c>
      <c r="G653" s="191" t="s">
        <v>168</v>
      </c>
      <c r="H653" s="192">
        <v>2</v>
      </c>
      <c r="I653" s="193"/>
      <c r="J653" s="194">
        <f>ROUND(I653*H653,2)</f>
        <v>0</v>
      </c>
      <c r="K653" s="190" t="s">
        <v>141</v>
      </c>
      <c r="L653" s="40"/>
      <c r="M653" s="195" t="s">
        <v>19</v>
      </c>
      <c r="N653" s="196" t="s">
        <v>39</v>
      </c>
      <c r="O653" s="65"/>
      <c r="P653" s="197">
        <f>O653*H653</f>
        <v>0</v>
      </c>
      <c r="Q653" s="197">
        <v>0</v>
      </c>
      <c r="R653" s="197">
        <f>Q653*H653</f>
        <v>0</v>
      </c>
      <c r="S653" s="197">
        <v>0</v>
      </c>
      <c r="T653" s="198">
        <f>S653*H653</f>
        <v>0</v>
      </c>
      <c r="U653" s="35"/>
      <c r="V653" s="35"/>
      <c r="W653" s="35"/>
      <c r="X653" s="35"/>
      <c r="Y653" s="35"/>
      <c r="Z653" s="35"/>
      <c r="AA653" s="35"/>
      <c r="AB653" s="35"/>
      <c r="AC653" s="35"/>
      <c r="AD653" s="35"/>
      <c r="AE653" s="35"/>
      <c r="AR653" s="199" t="s">
        <v>223</v>
      </c>
      <c r="AT653" s="199" t="s">
        <v>137</v>
      </c>
      <c r="AU653" s="199" t="s">
        <v>76</v>
      </c>
      <c r="AY653" s="18" t="s">
        <v>135</v>
      </c>
      <c r="BE653" s="200">
        <f>IF(N653="základní",J653,0)</f>
        <v>0</v>
      </c>
      <c r="BF653" s="200">
        <f>IF(N653="snížená",J653,0)</f>
        <v>0</v>
      </c>
      <c r="BG653" s="200">
        <f>IF(N653="zákl. přenesená",J653,0)</f>
        <v>0</v>
      </c>
      <c r="BH653" s="200">
        <f>IF(N653="sníž. přenesená",J653,0)</f>
        <v>0</v>
      </c>
      <c r="BI653" s="200">
        <f>IF(N653="nulová",J653,0)</f>
        <v>0</v>
      </c>
      <c r="BJ653" s="18" t="s">
        <v>76</v>
      </c>
      <c r="BK653" s="200">
        <f>ROUND(I653*H653,2)</f>
        <v>0</v>
      </c>
      <c r="BL653" s="18" t="s">
        <v>223</v>
      </c>
      <c r="BM653" s="199" t="s">
        <v>1182</v>
      </c>
    </row>
    <row r="654" spans="1:65" s="13" customFormat="1" ht="11.25">
      <c r="B654" s="201"/>
      <c r="C654" s="202"/>
      <c r="D654" s="203" t="s">
        <v>144</v>
      </c>
      <c r="E654" s="204" t="s">
        <v>19</v>
      </c>
      <c r="F654" s="205" t="s">
        <v>1183</v>
      </c>
      <c r="G654" s="202"/>
      <c r="H654" s="206">
        <v>2</v>
      </c>
      <c r="I654" s="207"/>
      <c r="J654" s="202"/>
      <c r="K654" s="202"/>
      <c r="L654" s="208"/>
      <c r="M654" s="209"/>
      <c r="N654" s="210"/>
      <c r="O654" s="210"/>
      <c r="P654" s="210"/>
      <c r="Q654" s="210"/>
      <c r="R654" s="210"/>
      <c r="S654" s="210"/>
      <c r="T654" s="211"/>
      <c r="AT654" s="212" t="s">
        <v>144</v>
      </c>
      <c r="AU654" s="212" t="s">
        <v>76</v>
      </c>
      <c r="AV654" s="13" t="s">
        <v>78</v>
      </c>
      <c r="AW654" s="13" t="s">
        <v>30</v>
      </c>
      <c r="AX654" s="13" t="s">
        <v>68</v>
      </c>
      <c r="AY654" s="212" t="s">
        <v>135</v>
      </c>
    </row>
    <row r="655" spans="1:65" s="14" customFormat="1" ht="11.25">
      <c r="B655" s="213"/>
      <c r="C655" s="214"/>
      <c r="D655" s="203" t="s">
        <v>144</v>
      </c>
      <c r="E655" s="215" t="s">
        <v>19</v>
      </c>
      <c r="F655" s="216" t="s">
        <v>147</v>
      </c>
      <c r="G655" s="214"/>
      <c r="H655" s="217">
        <v>2</v>
      </c>
      <c r="I655" s="218"/>
      <c r="J655" s="214"/>
      <c r="K655" s="214"/>
      <c r="L655" s="219"/>
      <c r="M655" s="220"/>
      <c r="N655" s="221"/>
      <c r="O655" s="221"/>
      <c r="P655" s="221"/>
      <c r="Q655" s="221"/>
      <c r="R655" s="221"/>
      <c r="S655" s="221"/>
      <c r="T655" s="222"/>
      <c r="AT655" s="223" t="s">
        <v>144</v>
      </c>
      <c r="AU655" s="223" t="s">
        <v>76</v>
      </c>
      <c r="AV655" s="14" t="s">
        <v>142</v>
      </c>
      <c r="AW655" s="14" t="s">
        <v>30</v>
      </c>
      <c r="AX655" s="14" t="s">
        <v>76</v>
      </c>
      <c r="AY655" s="223" t="s">
        <v>135</v>
      </c>
    </row>
    <row r="656" spans="1:65" s="2" customFormat="1" ht="24" customHeight="1">
      <c r="A656" s="35"/>
      <c r="B656" s="36"/>
      <c r="C656" s="188" t="s">
        <v>1184</v>
      </c>
      <c r="D656" s="188" t="s">
        <v>137</v>
      </c>
      <c r="E656" s="189" t="s">
        <v>1185</v>
      </c>
      <c r="F656" s="190" t="s">
        <v>1186</v>
      </c>
      <c r="G656" s="191" t="s">
        <v>168</v>
      </c>
      <c r="H656" s="192">
        <v>2</v>
      </c>
      <c r="I656" s="193"/>
      <c r="J656" s="194">
        <f>ROUND(I656*H656,2)</f>
        <v>0</v>
      </c>
      <c r="K656" s="190" t="s">
        <v>1187</v>
      </c>
      <c r="L656" s="40"/>
      <c r="M656" s="195" t="s">
        <v>19</v>
      </c>
      <c r="N656" s="196" t="s">
        <v>39</v>
      </c>
      <c r="O656" s="65"/>
      <c r="P656" s="197">
        <f>O656*H656</f>
        <v>0</v>
      </c>
      <c r="Q656" s="197">
        <v>0</v>
      </c>
      <c r="R656" s="197">
        <f>Q656*H656</f>
        <v>0</v>
      </c>
      <c r="S656" s="197">
        <v>0</v>
      </c>
      <c r="T656" s="198">
        <f>S656*H656</f>
        <v>0</v>
      </c>
      <c r="U656" s="35"/>
      <c r="V656" s="35"/>
      <c r="W656" s="35"/>
      <c r="X656" s="35"/>
      <c r="Y656" s="35"/>
      <c r="Z656" s="35"/>
      <c r="AA656" s="35"/>
      <c r="AB656" s="35"/>
      <c r="AC656" s="35"/>
      <c r="AD656" s="35"/>
      <c r="AE656" s="35"/>
      <c r="AR656" s="199" t="s">
        <v>1169</v>
      </c>
      <c r="AT656" s="199" t="s">
        <v>137</v>
      </c>
      <c r="AU656" s="199" t="s">
        <v>76</v>
      </c>
      <c r="AY656" s="18" t="s">
        <v>135</v>
      </c>
      <c r="BE656" s="200">
        <f>IF(N656="základní",J656,0)</f>
        <v>0</v>
      </c>
      <c r="BF656" s="200">
        <f>IF(N656="snížená",J656,0)</f>
        <v>0</v>
      </c>
      <c r="BG656" s="200">
        <f>IF(N656="zákl. přenesená",J656,0)</f>
        <v>0</v>
      </c>
      <c r="BH656" s="200">
        <f>IF(N656="sníž. přenesená",J656,0)</f>
        <v>0</v>
      </c>
      <c r="BI656" s="200">
        <f>IF(N656="nulová",J656,0)</f>
        <v>0</v>
      </c>
      <c r="BJ656" s="18" t="s">
        <v>76</v>
      </c>
      <c r="BK656" s="200">
        <f>ROUND(I656*H656,2)</f>
        <v>0</v>
      </c>
      <c r="BL656" s="18" t="s">
        <v>1169</v>
      </c>
      <c r="BM656" s="199" t="s">
        <v>1188</v>
      </c>
    </row>
    <row r="657" spans="1:65" s="2" customFormat="1" ht="48" customHeight="1">
      <c r="A657" s="35"/>
      <c r="B657" s="36"/>
      <c r="C657" s="224" t="s">
        <v>1189</v>
      </c>
      <c r="D657" s="224" t="s">
        <v>155</v>
      </c>
      <c r="E657" s="225" t="s">
        <v>1190</v>
      </c>
      <c r="F657" s="226" t="s">
        <v>1191</v>
      </c>
      <c r="G657" s="227" t="s">
        <v>168</v>
      </c>
      <c r="H657" s="228">
        <v>2</v>
      </c>
      <c r="I657" s="229"/>
      <c r="J657" s="230">
        <f>ROUND(I657*H657,2)</f>
        <v>0</v>
      </c>
      <c r="K657" s="226" t="s">
        <v>1187</v>
      </c>
      <c r="L657" s="231"/>
      <c r="M657" s="247" t="s">
        <v>19</v>
      </c>
      <c r="N657" s="248" t="s">
        <v>39</v>
      </c>
      <c r="O657" s="249"/>
      <c r="P657" s="250">
        <f>O657*H657</f>
        <v>0</v>
      </c>
      <c r="Q657" s="250">
        <v>0</v>
      </c>
      <c r="R657" s="250">
        <f>Q657*H657</f>
        <v>0</v>
      </c>
      <c r="S657" s="250">
        <v>0</v>
      </c>
      <c r="T657" s="251">
        <f>S657*H657</f>
        <v>0</v>
      </c>
      <c r="U657" s="35"/>
      <c r="V657" s="35"/>
      <c r="W657" s="35"/>
      <c r="X657" s="35"/>
      <c r="Y657" s="35"/>
      <c r="Z657" s="35"/>
      <c r="AA657" s="35"/>
      <c r="AB657" s="35"/>
      <c r="AC657" s="35"/>
      <c r="AD657" s="35"/>
      <c r="AE657" s="35"/>
      <c r="AR657" s="199" t="s">
        <v>757</v>
      </c>
      <c r="AT657" s="199" t="s">
        <v>155</v>
      </c>
      <c r="AU657" s="199" t="s">
        <v>76</v>
      </c>
      <c r="AY657" s="18" t="s">
        <v>135</v>
      </c>
      <c r="BE657" s="200">
        <f>IF(N657="základní",J657,0)</f>
        <v>0</v>
      </c>
      <c r="BF657" s="200">
        <f>IF(N657="snížená",J657,0)</f>
        <v>0</v>
      </c>
      <c r="BG657" s="200">
        <f>IF(N657="zákl. přenesená",J657,0)</f>
        <v>0</v>
      </c>
      <c r="BH657" s="200">
        <f>IF(N657="sníž. přenesená",J657,0)</f>
        <v>0</v>
      </c>
      <c r="BI657" s="200">
        <f>IF(N657="nulová",J657,0)</f>
        <v>0</v>
      </c>
      <c r="BJ657" s="18" t="s">
        <v>76</v>
      </c>
      <c r="BK657" s="200">
        <f>ROUND(I657*H657,2)</f>
        <v>0</v>
      </c>
      <c r="BL657" s="18" t="s">
        <v>757</v>
      </c>
      <c r="BM657" s="199" t="s">
        <v>1192</v>
      </c>
    </row>
    <row r="658" spans="1:65" s="2" customFormat="1" ht="6.95" customHeight="1">
      <c r="A658" s="35"/>
      <c r="B658" s="48"/>
      <c r="C658" s="49"/>
      <c r="D658" s="49"/>
      <c r="E658" s="49"/>
      <c r="F658" s="49"/>
      <c r="G658" s="49"/>
      <c r="H658" s="49"/>
      <c r="I658" s="137"/>
      <c r="J658" s="49"/>
      <c r="K658" s="49"/>
      <c r="L658" s="40"/>
      <c r="M658" s="35"/>
      <c r="O658" s="35"/>
      <c r="P658" s="35"/>
      <c r="Q658" s="35"/>
      <c r="R658" s="35"/>
      <c r="S658" s="35"/>
      <c r="T658" s="35"/>
      <c r="U658" s="35"/>
      <c r="V658" s="35"/>
      <c r="W658" s="35"/>
      <c r="X658" s="35"/>
      <c r="Y658" s="35"/>
      <c r="Z658" s="35"/>
      <c r="AA658" s="35"/>
      <c r="AB658" s="35"/>
      <c r="AC658" s="35"/>
      <c r="AD658" s="35"/>
      <c r="AE658" s="35"/>
    </row>
  </sheetData>
  <sheetProtection algorithmName="SHA-512" hashValue="GEwVT+XYg6/KN5Ywxlizpj5NZyq8yVurGR+wEG5f7oarVjIRk1P62dSQLrQrW5sdR7anw4lNewhUR2OvWHOiuQ==" saltValue="IfocsN1WcIEbOtlRHBbQl5zm1xIGKUDPzRBYN+0zhI7HuiooLFYy2BA/5ITYzHiCNEUYSduuKqa8ei8VE8DH8A==" spinCount="100000" sheet="1" objects="1" scenarios="1" formatColumns="0" formatRows="0" autoFilter="0"/>
  <autoFilter ref="C105:K657"/>
  <mergeCells count="9">
    <mergeCell ref="E50:H50"/>
    <mergeCell ref="E96:H96"/>
    <mergeCell ref="E98:H98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7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8" t="s">
        <v>81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5" customHeight="1">
      <c r="B4" s="21"/>
      <c r="D4" s="106" t="s">
        <v>86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6" t="str">
        <f>'Rekapitulace zakázky'!K6</f>
        <v>Oprava budovy RZZ Kunovice - Loučka</v>
      </c>
      <c r="F7" s="377"/>
      <c r="G7" s="377"/>
      <c r="H7" s="377"/>
      <c r="I7" s="102"/>
      <c r="L7" s="21"/>
    </row>
    <row r="8" spans="1:46" s="2" customFormat="1" ht="12" customHeight="1">
      <c r="A8" s="35"/>
      <c r="B8" s="40"/>
      <c r="C8" s="35"/>
      <c r="D8" s="108" t="s">
        <v>87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8" t="s">
        <v>1193</v>
      </c>
      <c r="F9" s="379"/>
      <c r="G9" s="379"/>
      <c r="H9" s="379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82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1194</v>
      </c>
      <c r="G12" s="35"/>
      <c r="H12" s="35"/>
      <c r="I12" s="112" t="s">
        <v>23</v>
      </c>
      <c r="J12" s="113">
        <f>'Rekapitulace zakázky'!AN8</f>
        <v>0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">
        <v>19</v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">
        <v>22</v>
      </c>
      <c r="F15" s="35"/>
      <c r="G15" s="35"/>
      <c r="H15" s="35"/>
      <c r="I15" s="112" t="s">
        <v>26</v>
      </c>
      <c r="J15" s="111" t="s">
        <v>19</v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27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0" t="str">
        <f>'Rekapitulace zakázky'!E14</f>
        <v>Vyplň údaj</v>
      </c>
      <c r="F18" s="381"/>
      <c r="G18" s="381"/>
      <c r="H18" s="381"/>
      <c r="I18" s="112" t="s">
        <v>26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29</v>
      </c>
      <c r="E20" s="35"/>
      <c r="F20" s="35"/>
      <c r="G20" s="35"/>
      <c r="H20" s="35"/>
      <c r="I20" s="112" t="s">
        <v>25</v>
      </c>
      <c r="J20" s="111" t="s">
        <v>19</v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">
        <v>22</v>
      </c>
      <c r="F21" s="35"/>
      <c r="G21" s="35"/>
      <c r="H21" s="35"/>
      <c r="I21" s="112" t="s">
        <v>26</v>
      </c>
      <c r="J21" s="111" t="s">
        <v>19</v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31</v>
      </c>
      <c r="E23" s="35"/>
      <c r="F23" s="35"/>
      <c r="G23" s="35"/>
      <c r="H23" s="35"/>
      <c r="I23" s="112" t="s">
        <v>25</v>
      </c>
      <c r="J23" s="111" t="s">
        <v>1195</v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">
        <v>1196</v>
      </c>
      <c r="F24" s="35"/>
      <c r="G24" s="35"/>
      <c r="H24" s="35"/>
      <c r="I24" s="112" t="s">
        <v>26</v>
      </c>
      <c r="J24" s="111" t="s">
        <v>19</v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32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82" t="s">
        <v>19</v>
      </c>
      <c r="F27" s="382"/>
      <c r="G27" s="382"/>
      <c r="H27" s="382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109"/>
      <c r="J30" s="121">
        <f>ROUND(J84,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3" t="s">
        <v>35</v>
      </c>
      <c r="J32" s="122" t="s">
        <v>37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38</v>
      </c>
      <c r="E33" s="108" t="s">
        <v>39</v>
      </c>
      <c r="F33" s="125">
        <f>ROUND((SUM(BE84:BE226)),  2)</f>
        <v>0</v>
      </c>
      <c r="G33" s="35"/>
      <c r="H33" s="35"/>
      <c r="I33" s="126">
        <v>0.21</v>
      </c>
      <c r="J33" s="125">
        <f>ROUND(((SUM(BE84:BE226))*I33),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40</v>
      </c>
      <c r="F34" s="125">
        <f>ROUND((SUM(BF84:BF226)),  2)</f>
        <v>0</v>
      </c>
      <c r="G34" s="35"/>
      <c r="H34" s="35"/>
      <c r="I34" s="126">
        <v>0.15</v>
      </c>
      <c r="J34" s="125">
        <f>ROUND(((SUM(BF84:BF226))*I34),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41</v>
      </c>
      <c r="F35" s="125">
        <f>ROUND((SUM(BG84:BG226)),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42</v>
      </c>
      <c r="F36" s="125">
        <f>ROUND((SUM(BH84:BH226)),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43</v>
      </c>
      <c r="F37" s="125">
        <f>ROUND((SUM(BI84:BI226)),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3" t="str">
        <f>E7</f>
        <v>Oprava budovy RZZ Kunovice - Loučka</v>
      </c>
      <c r="F48" s="384"/>
      <c r="G48" s="384"/>
      <c r="H48" s="384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6" t="str">
        <f>E9</f>
        <v>SO02 - Oprava elektroinstalace</v>
      </c>
      <c r="F50" s="385"/>
      <c r="G50" s="385"/>
      <c r="H50" s="385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>Kunovice - Loučka</v>
      </c>
      <c r="G52" s="37"/>
      <c r="H52" s="37"/>
      <c r="I52" s="112" t="s">
        <v>23</v>
      </c>
      <c r="J52" s="60">
        <f>IF(J12="","",J12)</f>
        <v>0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29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2" t="s">
        <v>31</v>
      </c>
      <c r="J55" s="33" t="str">
        <f>E24</f>
        <v>Vladimír Kamarád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90</v>
      </c>
      <c r="D57" s="142"/>
      <c r="E57" s="142"/>
      <c r="F57" s="142"/>
      <c r="G57" s="142"/>
      <c r="H57" s="142"/>
      <c r="I57" s="143"/>
      <c r="J57" s="144" t="s">
        <v>91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66</v>
      </c>
      <c r="D59" s="37"/>
      <c r="E59" s="37"/>
      <c r="F59" s="37"/>
      <c r="G59" s="37"/>
      <c r="H59" s="37"/>
      <c r="I59" s="109"/>
      <c r="J59" s="78">
        <f>J84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46"/>
      <c r="C60" s="147"/>
      <c r="D60" s="148" t="s">
        <v>93</v>
      </c>
      <c r="E60" s="149"/>
      <c r="F60" s="149"/>
      <c r="G60" s="149"/>
      <c r="H60" s="149"/>
      <c r="I60" s="150"/>
      <c r="J60" s="151">
        <f>J85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97</v>
      </c>
      <c r="E61" s="156"/>
      <c r="F61" s="156"/>
      <c r="G61" s="156"/>
      <c r="H61" s="156"/>
      <c r="I61" s="157"/>
      <c r="J61" s="158">
        <f>J86</f>
        <v>0</v>
      </c>
      <c r="K61" s="154"/>
      <c r="L61" s="159"/>
    </row>
    <row r="62" spans="1:47" s="9" customFormat="1" ht="24.95" customHeight="1">
      <c r="B62" s="146"/>
      <c r="C62" s="147"/>
      <c r="D62" s="148" t="s">
        <v>100</v>
      </c>
      <c r="E62" s="149"/>
      <c r="F62" s="149"/>
      <c r="G62" s="149"/>
      <c r="H62" s="149"/>
      <c r="I62" s="150"/>
      <c r="J62" s="151">
        <f>J92</f>
        <v>0</v>
      </c>
      <c r="K62" s="147"/>
      <c r="L62" s="152"/>
    </row>
    <row r="63" spans="1:47" s="10" customFormat="1" ht="19.899999999999999" customHeight="1">
      <c r="B63" s="153"/>
      <c r="C63" s="154"/>
      <c r="D63" s="155" t="s">
        <v>105</v>
      </c>
      <c r="E63" s="156"/>
      <c r="F63" s="156"/>
      <c r="G63" s="156"/>
      <c r="H63" s="156"/>
      <c r="I63" s="157"/>
      <c r="J63" s="158">
        <f>J93</f>
        <v>0</v>
      </c>
      <c r="K63" s="154"/>
      <c r="L63" s="159"/>
    </row>
    <row r="64" spans="1:47" s="9" customFormat="1" ht="24.95" customHeight="1">
      <c r="B64" s="146"/>
      <c r="C64" s="147"/>
      <c r="D64" s="148" t="s">
        <v>119</v>
      </c>
      <c r="E64" s="149"/>
      <c r="F64" s="149"/>
      <c r="G64" s="149"/>
      <c r="H64" s="149"/>
      <c r="I64" s="150"/>
      <c r="J64" s="151">
        <f>J201</f>
        <v>0</v>
      </c>
      <c r="K64" s="147"/>
      <c r="L64" s="152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109"/>
      <c r="J65" s="37"/>
      <c r="K65" s="37"/>
      <c r="L65" s="11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137"/>
      <c r="J66" s="49"/>
      <c r="K66" s="49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140"/>
      <c r="J70" s="51"/>
      <c r="K70" s="51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120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83" t="str">
        <f>E7</f>
        <v>Oprava budovy RZZ Kunovice - Loučka</v>
      </c>
      <c r="F74" s="384"/>
      <c r="G74" s="384"/>
      <c r="H74" s="384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87</v>
      </c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56" t="str">
        <f>E9</f>
        <v>SO02 - Oprava elektroinstalace</v>
      </c>
      <c r="F76" s="385"/>
      <c r="G76" s="385"/>
      <c r="H76" s="385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>Kunovice - Loučka</v>
      </c>
      <c r="G78" s="37"/>
      <c r="H78" s="37"/>
      <c r="I78" s="112" t="s">
        <v>23</v>
      </c>
      <c r="J78" s="60">
        <f>IF(J12="","",J12)</f>
        <v>0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24</v>
      </c>
      <c r="D80" s="37"/>
      <c r="E80" s="37"/>
      <c r="F80" s="28" t="str">
        <f>E15</f>
        <v xml:space="preserve"> </v>
      </c>
      <c r="G80" s="37"/>
      <c r="H80" s="37"/>
      <c r="I80" s="112" t="s">
        <v>29</v>
      </c>
      <c r="J80" s="33" t="str">
        <f>E21</f>
        <v xml:space="preserve"> </v>
      </c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27</v>
      </c>
      <c r="D81" s="37"/>
      <c r="E81" s="37"/>
      <c r="F81" s="28" t="str">
        <f>IF(E18="","",E18)</f>
        <v>Vyplň údaj</v>
      </c>
      <c r="G81" s="37"/>
      <c r="H81" s="37"/>
      <c r="I81" s="112" t="s">
        <v>31</v>
      </c>
      <c r="J81" s="33" t="str">
        <f>E24</f>
        <v>Vladimír Kamarád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60"/>
      <c r="B83" s="161"/>
      <c r="C83" s="162" t="s">
        <v>121</v>
      </c>
      <c r="D83" s="163" t="s">
        <v>53</v>
      </c>
      <c r="E83" s="163" t="s">
        <v>49</v>
      </c>
      <c r="F83" s="163" t="s">
        <v>50</v>
      </c>
      <c r="G83" s="163" t="s">
        <v>122</v>
      </c>
      <c r="H83" s="163" t="s">
        <v>123</v>
      </c>
      <c r="I83" s="164" t="s">
        <v>124</v>
      </c>
      <c r="J83" s="163" t="s">
        <v>91</v>
      </c>
      <c r="K83" s="165" t="s">
        <v>125</v>
      </c>
      <c r="L83" s="166"/>
      <c r="M83" s="69" t="s">
        <v>19</v>
      </c>
      <c r="N83" s="70" t="s">
        <v>38</v>
      </c>
      <c r="O83" s="70" t="s">
        <v>126</v>
      </c>
      <c r="P83" s="70" t="s">
        <v>127</v>
      </c>
      <c r="Q83" s="70" t="s">
        <v>128</v>
      </c>
      <c r="R83" s="70" t="s">
        <v>129</v>
      </c>
      <c r="S83" s="70" t="s">
        <v>130</v>
      </c>
      <c r="T83" s="71" t="s">
        <v>131</v>
      </c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</row>
    <row r="84" spans="1:65" s="2" customFormat="1" ht="22.9" customHeight="1">
      <c r="A84" s="35"/>
      <c r="B84" s="36"/>
      <c r="C84" s="76" t="s">
        <v>132</v>
      </c>
      <c r="D84" s="37"/>
      <c r="E84" s="37"/>
      <c r="F84" s="37"/>
      <c r="G84" s="37"/>
      <c r="H84" s="37"/>
      <c r="I84" s="109"/>
      <c r="J84" s="167">
        <f>BK84</f>
        <v>0</v>
      </c>
      <c r="K84" s="37"/>
      <c r="L84" s="40"/>
      <c r="M84" s="72"/>
      <c r="N84" s="168"/>
      <c r="O84" s="73"/>
      <c r="P84" s="169">
        <f>P85+P92+P201</f>
        <v>0</v>
      </c>
      <c r="Q84" s="73"/>
      <c r="R84" s="169">
        <f>R85+R92+R201</f>
        <v>0.17</v>
      </c>
      <c r="S84" s="73"/>
      <c r="T84" s="170">
        <f>T85+T92+T201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67</v>
      </c>
      <c r="AU84" s="18" t="s">
        <v>92</v>
      </c>
      <c r="BK84" s="171">
        <f>BK85+BK92+BK201</f>
        <v>0</v>
      </c>
    </row>
    <row r="85" spans="1:65" s="12" customFormat="1" ht="25.9" customHeight="1">
      <c r="B85" s="172"/>
      <c r="C85" s="173"/>
      <c r="D85" s="174" t="s">
        <v>67</v>
      </c>
      <c r="E85" s="175" t="s">
        <v>133</v>
      </c>
      <c r="F85" s="175" t="s">
        <v>134</v>
      </c>
      <c r="G85" s="173"/>
      <c r="H85" s="173"/>
      <c r="I85" s="176"/>
      <c r="J85" s="177">
        <f>BK85</f>
        <v>0</v>
      </c>
      <c r="K85" s="173"/>
      <c r="L85" s="178"/>
      <c r="M85" s="179"/>
      <c r="N85" s="180"/>
      <c r="O85" s="180"/>
      <c r="P85" s="181">
        <f>P86</f>
        <v>0</v>
      </c>
      <c r="Q85" s="180"/>
      <c r="R85" s="181">
        <f>R86</f>
        <v>0.17</v>
      </c>
      <c r="S85" s="180"/>
      <c r="T85" s="182">
        <f>T86</f>
        <v>0</v>
      </c>
      <c r="AR85" s="183" t="s">
        <v>76</v>
      </c>
      <c r="AT85" s="184" t="s">
        <v>67</v>
      </c>
      <c r="AU85" s="184" t="s">
        <v>68</v>
      </c>
      <c r="AY85" s="183" t="s">
        <v>135</v>
      </c>
      <c r="BK85" s="185">
        <f>BK86</f>
        <v>0</v>
      </c>
    </row>
    <row r="86" spans="1:65" s="12" customFormat="1" ht="22.9" customHeight="1">
      <c r="B86" s="172"/>
      <c r="C86" s="173"/>
      <c r="D86" s="174" t="s">
        <v>67</v>
      </c>
      <c r="E86" s="186" t="s">
        <v>185</v>
      </c>
      <c r="F86" s="186" t="s">
        <v>321</v>
      </c>
      <c r="G86" s="173"/>
      <c r="H86" s="173"/>
      <c r="I86" s="176"/>
      <c r="J86" s="187">
        <f>BK86</f>
        <v>0</v>
      </c>
      <c r="K86" s="173"/>
      <c r="L86" s="178"/>
      <c r="M86" s="179"/>
      <c r="N86" s="180"/>
      <c r="O86" s="180"/>
      <c r="P86" s="181">
        <f>SUM(P87:P91)</f>
        <v>0</v>
      </c>
      <c r="Q86" s="180"/>
      <c r="R86" s="181">
        <f>SUM(R87:R91)</f>
        <v>0.17</v>
      </c>
      <c r="S86" s="180"/>
      <c r="T86" s="182">
        <f>SUM(T87:T91)</f>
        <v>0</v>
      </c>
      <c r="AR86" s="183" t="s">
        <v>76</v>
      </c>
      <c r="AT86" s="184" t="s">
        <v>67</v>
      </c>
      <c r="AU86" s="184" t="s">
        <v>76</v>
      </c>
      <c r="AY86" s="183" t="s">
        <v>135</v>
      </c>
      <c r="BK86" s="185">
        <f>SUM(BK87:BK91)</f>
        <v>0</v>
      </c>
    </row>
    <row r="87" spans="1:65" s="2" customFormat="1" ht="24" customHeight="1">
      <c r="A87" s="35"/>
      <c r="B87" s="36"/>
      <c r="C87" s="188" t="s">
        <v>76</v>
      </c>
      <c r="D87" s="188" t="s">
        <v>137</v>
      </c>
      <c r="E87" s="189" t="s">
        <v>1197</v>
      </c>
      <c r="F87" s="190" t="s">
        <v>1198</v>
      </c>
      <c r="G87" s="191" t="s">
        <v>183</v>
      </c>
      <c r="H87" s="192">
        <v>320</v>
      </c>
      <c r="I87" s="193"/>
      <c r="J87" s="194">
        <f>ROUND(I87*H87,2)</f>
        <v>0</v>
      </c>
      <c r="K87" s="190" t="s">
        <v>1187</v>
      </c>
      <c r="L87" s="40"/>
      <c r="M87" s="195" t="s">
        <v>19</v>
      </c>
      <c r="N87" s="196" t="s">
        <v>39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142</v>
      </c>
      <c r="AT87" s="199" t="s">
        <v>137</v>
      </c>
      <c r="AU87" s="199" t="s">
        <v>78</v>
      </c>
      <c r="AY87" s="18" t="s">
        <v>135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8" t="s">
        <v>76</v>
      </c>
      <c r="BK87" s="200">
        <f>ROUND(I87*H87,2)</f>
        <v>0</v>
      </c>
      <c r="BL87" s="18" t="s">
        <v>142</v>
      </c>
      <c r="BM87" s="199" t="s">
        <v>1199</v>
      </c>
    </row>
    <row r="88" spans="1:65" s="2" customFormat="1" ht="24" customHeight="1">
      <c r="A88" s="35"/>
      <c r="B88" s="36"/>
      <c r="C88" s="188" t="s">
        <v>78</v>
      </c>
      <c r="D88" s="188" t="s">
        <v>137</v>
      </c>
      <c r="E88" s="189" t="s">
        <v>1200</v>
      </c>
      <c r="F88" s="190" t="s">
        <v>1201</v>
      </c>
      <c r="G88" s="191" t="s">
        <v>162</v>
      </c>
      <c r="H88" s="192">
        <v>80</v>
      </c>
      <c r="I88" s="193"/>
      <c r="J88" s="194">
        <f>ROUND(I88*H88,2)</f>
        <v>0</v>
      </c>
      <c r="K88" s="190" t="s">
        <v>1187</v>
      </c>
      <c r="L88" s="40"/>
      <c r="M88" s="195" t="s">
        <v>19</v>
      </c>
      <c r="N88" s="196" t="s">
        <v>39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142</v>
      </c>
      <c r="AT88" s="199" t="s">
        <v>137</v>
      </c>
      <c r="AU88" s="199" t="s">
        <v>78</v>
      </c>
      <c r="AY88" s="18" t="s">
        <v>135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8" t="s">
        <v>76</v>
      </c>
      <c r="BK88" s="200">
        <f>ROUND(I88*H88,2)</f>
        <v>0</v>
      </c>
      <c r="BL88" s="18" t="s">
        <v>142</v>
      </c>
      <c r="BM88" s="199" t="s">
        <v>1202</v>
      </c>
    </row>
    <row r="89" spans="1:65" s="2" customFormat="1" ht="19.5">
      <c r="A89" s="35"/>
      <c r="B89" s="36"/>
      <c r="C89" s="37"/>
      <c r="D89" s="203" t="s">
        <v>920</v>
      </c>
      <c r="E89" s="37"/>
      <c r="F89" s="244" t="s">
        <v>1203</v>
      </c>
      <c r="G89" s="37"/>
      <c r="H89" s="37"/>
      <c r="I89" s="109"/>
      <c r="J89" s="37"/>
      <c r="K89" s="37"/>
      <c r="L89" s="40"/>
      <c r="M89" s="245"/>
      <c r="N89" s="24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920</v>
      </c>
      <c r="AU89" s="18" t="s">
        <v>78</v>
      </c>
    </row>
    <row r="90" spans="1:65" s="2" customFormat="1" ht="24" customHeight="1">
      <c r="A90" s="35"/>
      <c r="B90" s="36"/>
      <c r="C90" s="224" t="s">
        <v>148</v>
      </c>
      <c r="D90" s="224" t="s">
        <v>155</v>
      </c>
      <c r="E90" s="225" t="s">
        <v>1204</v>
      </c>
      <c r="F90" s="226" t="s">
        <v>1205</v>
      </c>
      <c r="G90" s="227" t="s">
        <v>937</v>
      </c>
      <c r="H90" s="228">
        <v>170</v>
      </c>
      <c r="I90" s="229"/>
      <c r="J90" s="230">
        <f>ROUND(I90*H90,2)</f>
        <v>0</v>
      </c>
      <c r="K90" s="226" t="s">
        <v>19</v>
      </c>
      <c r="L90" s="231"/>
      <c r="M90" s="232" t="s">
        <v>19</v>
      </c>
      <c r="N90" s="233" t="s">
        <v>39</v>
      </c>
      <c r="O90" s="65"/>
      <c r="P90" s="197">
        <f>O90*H90</f>
        <v>0</v>
      </c>
      <c r="Q90" s="197">
        <v>1E-3</v>
      </c>
      <c r="R90" s="197">
        <f>Q90*H90</f>
        <v>0.17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158</v>
      </c>
      <c r="AT90" s="199" t="s">
        <v>155</v>
      </c>
      <c r="AU90" s="199" t="s">
        <v>78</v>
      </c>
      <c r="AY90" s="18" t="s">
        <v>135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76</v>
      </c>
      <c r="BK90" s="200">
        <f>ROUND(I90*H90,2)</f>
        <v>0</v>
      </c>
      <c r="BL90" s="18" t="s">
        <v>142</v>
      </c>
      <c r="BM90" s="199" t="s">
        <v>1206</v>
      </c>
    </row>
    <row r="91" spans="1:65" s="2" customFormat="1" ht="19.5">
      <c r="A91" s="35"/>
      <c r="B91" s="36"/>
      <c r="C91" s="37"/>
      <c r="D91" s="203" t="s">
        <v>920</v>
      </c>
      <c r="E91" s="37"/>
      <c r="F91" s="244" t="s">
        <v>1207</v>
      </c>
      <c r="G91" s="37"/>
      <c r="H91" s="37"/>
      <c r="I91" s="109"/>
      <c r="J91" s="37"/>
      <c r="K91" s="37"/>
      <c r="L91" s="40"/>
      <c r="M91" s="245"/>
      <c r="N91" s="24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920</v>
      </c>
      <c r="AU91" s="18" t="s">
        <v>78</v>
      </c>
    </row>
    <row r="92" spans="1:65" s="12" customFormat="1" ht="25.9" customHeight="1">
      <c r="B92" s="172"/>
      <c r="C92" s="173"/>
      <c r="D92" s="174" t="s">
        <v>67</v>
      </c>
      <c r="E92" s="175" t="s">
        <v>470</v>
      </c>
      <c r="F92" s="175" t="s">
        <v>471</v>
      </c>
      <c r="G92" s="173"/>
      <c r="H92" s="173"/>
      <c r="I92" s="176"/>
      <c r="J92" s="177">
        <f>BK92</f>
        <v>0</v>
      </c>
      <c r="K92" s="173"/>
      <c r="L92" s="178"/>
      <c r="M92" s="179"/>
      <c r="N92" s="180"/>
      <c r="O92" s="180"/>
      <c r="P92" s="181">
        <f>P93</f>
        <v>0</v>
      </c>
      <c r="Q92" s="180"/>
      <c r="R92" s="181">
        <f>R93</f>
        <v>0</v>
      </c>
      <c r="S92" s="180"/>
      <c r="T92" s="182">
        <f>T93</f>
        <v>0</v>
      </c>
      <c r="AR92" s="183" t="s">
        <v>78</v>
      </c>
      <c r="AT92" s="184" t="s">
        <v>67</v>
      </c>
      <c r="AU92" s="184" t="s">
        <v>68</v>
      </c>
      <c r="AY92" s="183" t="s">
        <v>135</v>
      </c>
      <c r="BK92" s="185">
        <f>BK93</f>
        <v>0</v>
      </c>
    </row>
    <row r="93" spans="1:65" s="12" customFormat="1" ht="22.9" customHeight="1">
      <c r="B93" s="172"/>
      <c r="C93" s="173"/>
      <c r="D93" s="174" t="s">
        <v>67</v>
      </c>
      <c r="E93" s="186" t="s">
        <v>690</v>
      </c>
      <c r="F93" s="186" t="s">
        <v>691</v>
      </c>
      <c r="G93" s="173"/>
      <c r="H93" s="173"/>
      <c r="I93" s="176"/>
      <c r="J93" s="187">
        <f>BK93</f>
        <v>0</v>
      </c>
      <c r="K93" s="173"/>
      <c r="L93" s="178"/>
      <c r="M93" s="179"/>
      <c r="N93" s="180"/>
      <c r="O93" s="180"/>
      <c r="P93" s="181">
        <f>SUM(P94:P200)</f>
        <v>0</v>
      </c>
      <c r="Q93" s="180"/>
      <c r="R93" s="181">
        <f>SUM(R94:R200)</f>
        <v>0</v>
      </c>
      <c r="S93" s="180"/>
      <c r="T93" s="182">
        <f>SUM(T94:T200)</f>
        <v>0</v>
      </c>
      <c r="AR93" s="183" t="s">
        <v>78</v>
      </c>
      <c r="AT93" s="184" t="s">
        <v>67</v>
      </c>
      <c r="AU93" s="184" t="s">
        <v>76</v>
      </c>
      <c r="AY93" s="183" t="s">
        <v>135</v>
      </c>
      <c r="BK93" s="185">
        <f>SUM(BK94:BK200)</f>
        <v>0</v>
      </c>
    </row>
    <row r="94" spans="1:65" s="2" customFormat="1" ht="24" customHeight="1">
      <c r="A94" s="35"/>
      <c r="B94" s="36"/>
      <c r="C94" s="224" t="s">
        <v>142</v>
      </c>
      <c r="D94" s="224" t="s">
        <v>155</v>
      </c>
      <c r="E94" s="225" t="s">
        <v>1208</v>
      </c>
      <c r="F94" s="226" t="s">
        <v>1209</v>
      </c>
      <c r="G94" s="227" t="s">
        <v>183</v>
      </c>
      <c r="H94" s="228">
        <v>14.5</v>
      </c>
      <c r="I94" s="229"/>
      <c r="J94" s="230">
        <f t="shared" ref="J94:J109" si="0">ROUND(I94*H94,2)</f>
        <v>0</v>
      </c>
      <c r="K94" s="226" t="s">
        <v>1187</v>
      </c>
      <c r="L94" s="231"/>
      <c r="M94" s="232" t="s">
        <v>19</v>
      </c>
      <c r="N94" s="233" t="s">
        <v>39</v>
      </c>
      <c r="O94" s="65"/>
      <c r="P94" s="197">
        <f t="shared" ref="P94:P109" si="1">O94*H94</f>
        <v>0</v>
      </c>
      <c r="Q94" s="197">
        <v>0</v>
      </c>
      <c r="R94" s="197">
        <f t="shared" ref="R94:R109" si="2">Q94*H94</f>
        <v>0</v>
      </c>
      <c r="S94" s="197">
        <v>0</v>
      </c>
      <c r="T94" s="198">
        <f t="shared" ref="T94:T109" si="3"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9" t="s">
        <v>326</v>
      </c>
      <c r="AT94" s="199" t="s">
        <v>155</v>
      </c>
      <c r="AU94" s="199" t="s">
        <v>78</v>
      </c>
      <c r="AY94" s="18" t="s">
        <v>135</v>
      </c>
      <c r="BE94" s="200">
        <f t="shared" ref="BE94:BE109" si="4">IF(N94="základní",J94,0)</f>
        <v>0</v>
      </c>
      <c r="BF94" s="200">
        <f t="shared" ref="BF94:BF109" si="5">IF(N94="snížená",J94,0)</f>
        <v>0</v>
      </c>
      <c r="BG94" s="200">
        <f t="shared" ref="BG94:BG109" si="6">IF(N94="zákl. přenesená",J94,0)</f>
        <v>0</v>
      </c>
      <c r="BH94" s="200">
        <f t="shared" ref="BH94:BH109" si="7">IF(N94="sníž. přenesená",J94,0)</f>
        <v>0</v>
      </c>
      <c r="BI94" s="200">
        <f t="shared" ref="BI94:BI109" si="8">IF(N94="nulová",J94,0)</f>
        <v>0</v>
      </c>
      <c r="BJ94" s="18" t="s">
        <v>76</v>
      </c>
      <c r="BK94" s="200">
        <f t="shared" ref="BK94:BK109" si="9">ROUND(I94*H94,2)</f>
        <v>0</v>
      </c>
      <c r="BL94" s="18" t="s">
        <v>223</v>
      </c>
      <c r="BM94" s="199" t="s">
        <v>1210</v>
      </c>
    </row>
    <row r="95" spans="1:65" s="2" customFormat="1" ht="24" customHeight="1">
      <c r="A95" s="35"/>
      <c r="B95" s="36"/>
      <c r="C95" s="224" t="s">
        <v>165</v>
      </c>
      <c r="D95" s="224" t="s">
        <v>155</v>
      </c>
      <c r="E95" s="225" t="s">
        <v>1211</v>
      </c>
      <c r="F95" s="226" t="s">
        <v>1212</v>
      </c>
      <c r="G95" s="227" t="s">
        <v>183</v>
      </c>
      <c r="H95" s="228">
        <v>13</v>
      </c>
      <c r="I95" s="229"/>
      <c r="J95" s="230">
        <f t="shared" si="0"/>
        <v>0</v>
      </c>
      <c r="K95" s="226" t="s">
        <v>1187</v>
      </c>
      <c r="L95" s="231"/>
      <c r="M95" s="232" t="s">
        <v>19</v>
      </c>
      <c r="N95" s="233" t="s">
        <v>39</v>
      </c>
      <c r="O95" s="65"/>
      <c r="P95" s="197">
        <f t="shared" si="1"/>
        <v>0</v>
      </c>
      <c r="Q95" s="197">
        <v>0</v>
      </c>
      <c r="R95" s="197">
        <f t="shared" si="2"/>
        <v>0</v>
      </c>
      <c r="S95" s="197">
        <v>0</v>
      </c>
      <c r="T95" s="198">
        <f t="shared" si="3"/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326</v>
      </c>
      <c r="AT95" s="199" t="s">
        <v>155</v>
      </c>
      <c r="AU95" s="199" t="s">
        <v>78</v>
      </c>
      <c r="AY95" s="18" t="s">
        <v>135</v>
      </c>
      <c r="BE95" s="200">
        <f t="shared" si="4"/>
        <v>0</v>
      </c>
      <c r="BF95" s="200">
        <f t="shared" si="5"/>
        <v>0</v>
      </c>
      <c r="BG95" s="200">
        <f t="shared" si="6"/>
        <v>0</v>
      </c>
      <c r="BH95" s="200">
        <f t="shared" si="7"/>
        <v>0</v>
      </c>
      <c r="BI95" s="200">
        <f t="shared" si="8"/>
        <v>0</v>
      </c>
      <c r="BJ95" s="18" t="s">
        <v>76</v>
      </c>
      <c r="BK95" s="200">
        <f t="shared" si="9"/>
        <v>0</v>
      </c>
      <c r="BL95" s="18" t="s">
        <v>223</v>
      </c>
      <c r="BM95" s="199" t="s">
        <v>1213</v>
      </c>
    </row>
    <row r="96" spans="1:65" s="2" customFormat="1" ht="24" customHeight="1">
      <c r="A96" s="35"/>
      <c r="B96" s="36"/>
      <c r="C96" s="224" t="s">
        <v>170</v>
      </c>
      <c r="D96" s="224" t="s">
        <v>155</v>
      </c>
      <c r="E96" s="225" t="s">
        <v>1214</v>
      </c>
      <c r="F96" s="226" t="s">
        <v>1215</v>
      </c>
      <c r="G96" s="227" t="s">
        <v>183</v>
      </c>
      <c r="H96" s="228">
        <v>19</v>
      </c>
      <c r="I96" s="229"/>
      <c r="J96" s="230">
        <f t="shared" si="0"/>
        <v>0</v>
      </c>
      <c r="K96" s="226" t="s">
        <v>1187</v>
      </c>
      <c r="L96" s="231"/>
      <c r="M96" s="232" t="s">
        <v>19</v>
      </c>
      <c r="N96" s="233" t="s">
        <v>39</v>
      </c>
      <c r="O96" s="65"/>
      <c r="P96" s="197">
        <f t="shared" si="1"/>
        <v>0</v>
      </c>
      <c r="Q96" s="197">
        <v>0</v>
      </c>
      <c r="R96" s="197">
        <f t="shared" si="2"/>
        <v>0</v>
      </c>
      <c r="S96" s="197">
        <v>0</v>
      </c>
      <c r="T96" s="198">
        <f t="shared" si="3"/>
        <v>0</v>
      </c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R96" s="199" t="s">
        <v>326</v>
      </c>
      <c r="AT96" s="199" t="s">
        <v>155</v>
      </c>
      <c r="AU96" s="199" t="s">
        <v>78</v>
      </c>
      <c r="AY96" s="18" t="s">
        <v>135</v>
      </c>
      <c r="BE96" s="200">
        <f t="shared" si="4"/>
        <v>0</v>
      </c>
      <c r="BF96" s="200">
        <f t="shared" si="5"/>
        <v>0</v>
      </c>
      <c r="BG96" s="200">
        <f t="shared" si="6"/>
        <v>0</v>
      </c>
      <c r="BH96" s="200">
        <f t="shared" si="7"/>
        <v>0</v>
      </c>
      <c r="BI96" s="200">
        <f t="shared" si="8"/>
        <v>0</v>
      </c>
      <c r="BJ96" s="18" t="s">
        <v>76</v>
      </c>
      <c r="BK96" s="200">
        <f t="shared" si="9"/>
        <v>0</v>
      </c>
      <c r="BL96" s="18" t="s">
        <v>223</v>
      </c>
      <c r="BM96" s="199" t="s">
        <v>1216</v>
      </c>
    </row>
    <row r="97" spans="1:65" s="2" customFormat="1" ht="24" customHeight="1">
      <c r="A97" s="35"/>
      <c r="B97" s="36"/>
      <c r="C97" s="224" t="s">
        <v>176</v>
      </c>
      <c r="D97" s="224" t="s">
        <v>155</v>
      </c>
      <c r="E97" s="225" t="s">
        <v>1217</v>
      </c>
      <c r="F97" s="226" t="s">
        <v>1218</v>
      </c>
      <c r="G97" s="227" t="s">
        <v>183</v>
      </c>
      <c r="H97" s="228">
        <v>12</v>
      </c>
      <c r="I97" s="229"/>
      <c r="J97" s="230">
        <f t="shared" si="0"/>
        <v>0</v>
      </c>
      <c r="K97" s="226" t="s">
        <v>1187</v>
      </c>
      <c r="L97" s="231"/>
      <c r="M97" s="232" t="s">
        <v>19</v>
      </c>
      <c r="N97" s="233" t="s">
        <v>39</v>
      </c>
      <c r="O97" s="65"/>
      <c r="P97" s="197">
        <f t="shared" si="1"/>
        <v>0</v>
      </c>
      <c r="Q97" s="197">
        <v>0</v>
      </c>
      <c r="R97" s="197">
        <f t="shared" si="2"/>
        <v>0</v>
      </c>
      <c r="S97" s="197">
        <v>0</v>
      </c>
      <c r="T97" s="198">
        <f t="shared" si="3"/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326</v>
      </c>
      <c r="AT97" s="199" t="s">
        <v>155</v>
      </c>
      <c r="AU97" s="199" t="s">
        <v>78</v>
      </c>
      <c r="AY97" s="18" t="s">
        <v>135</v>
      </c>
      <c r="BE97" s="200">
        <f t="shared" si="4"/>
        <v>0</v>
      </c>
      <c r="BF97" s="200">
        <f t="shared" si="5"/>
        <v>0</v>
      </c>
      <c r="BG97" s="200">
        <f t="shared" si="6"/>
        <v>0</v>
      </c>
      <c r="BH97" s="200">
        <f t="shared" si="7"/>
        <v>0</v>
      </c>
      <c r="BI97" s="200">
        <f t="shared" si="8"/>
        <v>0</v>
      </c>
      <c r="BJ97" s="18" t="s">
        <v>76</v>
      </c>
      <c r="BK97" s="200">
        <f t="shared" si="9"/>
        <v>0</v>
      </c>
      <c r="BL97" s="18" t="s">
        <v>223</v>
      </c>
      <c r="BM97" s="199" t="s">
        <v>1219</v>
      </c>
    </row>
    <row r="98" spans="1:65" s="2" customFormat="1" ht="24" customHeight="1">
      <c r="A98" s="35"/>
      <c r="B98" s="36"/>
      <c r="C98" s="224" t="s">
        <v>158</v>
      </c>
      <c r="D98" s="224" t="s">
        <v>155</v>
      </c>
      <c r="E98" s="225" t="s">
        <v>1220</v>
      </c>
      <c r="F98" s="226" t="s">
        <v>1221</v>
      </c>
      <c r="G98" s="227" t="s">
        <v>183</v>
      </c>
      <c r="H98" s="228">
        <v>78</v>
      </c>
      <c r="I98" s="229"/>
      <c r="J98" s="230">
        <f t="shared" si="0"/>
        <v>0</v>
      </c>
      <c r="K98" s="226" t="s">
        <v>1187</v>
      </c>
      <c r="L98" s="231"/>
      <c r="M98" s="232" t="s">
        <v>19</v>
      </c>
      <c r="N98" s="233" t="s">
        <v>39</v>
      </c>
      <c r="O98" s="65"/>
      <c r="P98" s="197">
        <f t="shared" si="1"/>
        <v>0</v>
      </c>
      <c r="Q98" s="197">
        <v>0</v>
      </c>
      <c r="R98" s="197">
        <f t="shared" si="2"/>
        <v>0</v>
      </c>
      <c r="S98" s="197">
        <v>0</v>
      </c>
      <c r="T98" s="198">
        <f t="shared" si="3"/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9" t="s">
        <v>326</v>
      </c>
      <c r="AT98" s="199" t="s">
        <v>155</v>
      </c>
      <c r="AU98" s="199" t="s">
        <v>78</v>
      </c>
      <c r="AY98" s="18" t="s">
        <v>135</v>
      </c>
      <c r="BE98" s="200">
        <f t="shared" si="4"/>
        <v>0</v>
      </c>
      <c r="BF98" s="200">
        <f t="shared" si="5"/>
        <v>0</v>
      </c>
      <c r="BG98" s="200">
        <f t="shared" si="6"/>
        <v>0</v>
      </c>
      <c r="BH98" s="200">
        <f t="shared" si="7"/>
        <v>0</v>
      </c>
      <c r="BI98" s="200">
        <f t="shared" si="8"/>
        <v>0</v>
      </c>
      <c r="BJ98" s="18" t="s">
        <v>76</v>
      </c>
      <c r="BK98" s="200">
        <f t="shared" si="9"/>
        <v>0</v>
      </c>
      <c r="BL98" s="18" t="s">
        <v>223</v>
      </c>
      <c r="BM98" s="199" t="s">
        <v>1222</v>
      </c>
    </row>
    <row r="99" spans="1:65" s="2" customFormat="1" ht="24" customHeight="1">
      <c r="A99" s="35"/>
      <c r="B99" s="36"/>
      <c r="C99" s="224" t="s">
        <v>185</v>
      </c>
      <c r="D99" s="224" t="s">
        <v>155</v>
      </c>
      <c r="E99" s="225" t="s">
        <v>1223</v>
      </c>
      <c r="F99" s="226" t="s">
        <v>1224</v>
      </c>
      <c r="G99" s="227" t="s">
        <v>183</v>
      </c>
      <c r="H99" s="228">
        <v>38.5</v>
      </c>
      <c r="I99" s="229"/>
      <c r="J99" s="230">
        <f t="shared" si="0"/>
        <v>0</v>
      </c>
      <c r="K99" s="226" t="s">
        <v>1187</v>
      </c>
      <c r="L99" s="231"/>
      <c r="M99" s="232" t="s">
        <v>19</v>
      </c>
      <c r="N99" s="233" t="s">
        <v>39</v>
      </c>
      <c r="O99" s="65"/>
      <c r="P99" s="197">
        <f t="shared" si="1"/>
        <v>0</v>
      </c>
      <c r="Q99" s="197">
        <v>0</v>
      </c>
      <c r="R99" s="197">
        <f t="shared" si="2"/>
        <v>0</v>
      </c>
      <c r="S99" s="197">
        <v>0</v>
      </c>
      <c r="T99" s="198">
        <f t="shared" si="3"/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326</v>
      </c>
      <c r="AT99" s="199" t="s">
        <v>155</v>
      </c>
      <c r="AU99" s="199" t="s">
        <v>78</v>
      </c>
      <c r="AY99" s="18" t="s">
        <v>135</v>
      </c>
      <c r="BE99" s="200">
        <f t="shared" si="4"/>
        <v>0</v>
      </c>
      <c r="BF99" s="200">
        <f t="shared" si="5"/>
        <v>0</v>
      </c>
      <c r="BG99" s="200">
        <f t="shared" si="6"/>
        <v>0</v>
      </c>
      <c r="BH99" s="200">
        <f t="shared" si="7"/>
        <v>0</v>
      </c>
      <c r="BI99" s="200">
        <f t="shared" si="8"/>
        <v>0</v>
      </c>
      <c r="BJ99" s="18" t="s">
        <v>76</v>
      </c>
      <c r="BK99" s="200">
        <f t="shared" si="9"/>
        <v>0</v>
      </c>
      <c r="BL99" s="18" t="s">
        <v>223</v>
      </c>
      <c r="BM99" s="199" t="s">
        <v>1225</v>
      </c>
    </row>
    <row r="100" spans="1:65" s="2" customFormat="1" ht="24" customHeight="1">
      <c r="A100" s="35"/>
      <c r="B100" s="36"/>
      <c r="C100" s="224" t="s">
        <v>189</v>
      </c>
      <c r="D100" s="224" t="s">
        <v>155</v>
      </c>
      <c r="E100" s="225" t="s">
        <v>1226</v>
      </c>
      <c r="F100" s="226" t="s">
        <v>1227</v>
      </c>
      <c r="G100" s="227" t="s">
        <v>183</v>
      </c>
      <c r="H100" s="228">
        <v>24</v>
      </c>
      <c r="I100" s="229"/>
      <c r="J100" s="230">
        <f t="shared" si="0"/>
        <v>0</v>
      </c>
      <c r="K100" s="226" t="s">
        <v>1187</v>
      </c>
      <c r="L100" s="231"/>
      <c r="M100" s="232" t="s">
        <v>19</v>
      </c>
      <c r="N100" s="233" t="s">
        <v>39</v>
      </c>
      <c r="O100" s="65"/>
      <c r="P100" s="197">
        <f t="shared" si="1"/>
        <v>0</v>
      </c>
      <c r="Q100" s="197">
        <v>0</v>
      </c>
      <c r="R100" s="197">
        <f t="shared" si="2"/>
        <v>0</v>
      </c>
      <c r="S100" s="197">
        <v>0</v>
      </c>
      <c r="T100" s="198">
        <f t="shared" si="3"/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326</v>
      </c>
      <c r="AT100" s="199" t="s">
        <v>155</v>
      </c>
      <c r="AU100" s="199" t="s">
        <v>78</v>
      </c>
      <c r="AY100" s="18" t="s">
        <v>135</v>
      </c>
      <c r="BE100" s="200">
        <f t="shared" si="4"/>
        <v>0</v>
      </c>
      <c r="BF100" s="200">
        <f t="shared" si="5"/>
        <v>0</v>
      </c>
      <c r="BG100" s="200">
        <f t="shared" si="6"/>
        <v>0</v>
      </c>
      <c r="BH100" s="200">
        <f t="shared" si="7"/>
        <v>0</v>
      </c>
      <c r="BI100" s="200">
        <f t="shared" si="8"/>
        <v>0</v>
      </c>
      <c r="BJ100" s="18" t="s">
        <v>76</v>
      </c>
      <c r="BK100" s="200">
        <f t="shared" si="9"/>
        <v>0</v>
      </c>
      <c r="BL100" s="18" t="s">
        <v>223</v>
      </c>
      <c r="BM100" s="199" t="s">
        <v>1228</v>
      </c>
    </row>
    <row r="101" spans="1:65" s="2" customFormat="1" ht="24" customHeight="1">
      <c r="A101" s="35"/>
      <c r="B101" s="36"/>
      <c r="C101" s="224" t="s">
        <v>195</v>
      </c>
      <c r="D101" s="224" t="s">
        <v>155</v>
      </c>
      <c r="E101" s="225" t="s">
        <v>1229</v>
      </c>
      <c r="F101" s="226" t="s">
        <v>1230</v>
      </c>
      <c r="G101" s="227" t="s">
        <v>183</v>
      </c>
      <c r="H101" s="228">
        <v>370</v>
      </c>
      <c r="I101" s="229"/>
      <c r="J101" s="230">
        <f t="shared" si="0"/>
        <v>0</v>
      </c>
      <c r="K101" s="226" t="s">
        <v>1187</v>
      </c>
      <c r="L101" s="231"/>
      <c r="M101" s="232" t="s">
        <v>19</v>
      </c>
      <c r="N101" s="233" t="s">
        <v>39</v>
      </c>
      <c r="O101" s="65"/>
      <c r="P101" s="197">
        <f t="shared" si="1"/>
        <v>0</v>
      </c>
      <c r="Q101" s="197">
        <v>0</v>
      </c>
      <c r="R101" s="197">
        <f t="shared" si="2"/>
        <v>0</v>
      </c>
      <c r="S101" s="197">
        <v>0</v>
      </c>
      <c r="T101" s="198">
        <f t="shared" si="3"/>
        <v>0</v>
      </c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R101" s="199" t="s">
        <v>326</v>
      </c>
      <c r="AT101" s="199" t="s">
        <v>155</v>
      </c>
      <c r="AU101" s="199" t="s">
        <v>78</v>
      </c>
      <c r="AY101" s="18" t="s">
        <v>135</v>
      </c>
      <c r="BE101" s="200">
        <f t="shared" si="4"/>
        <v>0</v>
      </c>
      <c r="BF101" s="200">
        <f t="shared" si="5"/>
        <v>0</v>
      </c>
      <c r="BG101" s="200">
        <f t="shared" si="6"/>
        <v>0</v>
      </c>
      <c r="BH101" s="200">
        <f t="shared" si="7"/>
        <v>0</v>
      </c>
      <c r="BI101" s="200">
        <f t="shared" si="8"/>
        <v>0</v>
      </c>
      <c r="BJ101" s="18" t="s">
        <v>76</v>
      </c>
      <c r="BK101" s="200">
        <f t="shared" si="9"/>
        <v>0</v>
      </c>
      <c r="BL101" s="18" t="s">
        <v>223</v>
      </c>
      <c r="BM101" s="199" t="s">
        <v>1231</v>
      </c>
    </row>
    <row r="102" spans="1:65" s="2" customFormat="1" ht="24" customHeight="1">
      <c r="A102" s="35"/>
      <c r="B102" s="36"/>
      <c r="C102" s="224" t="s">
        <v>204</v>
      </c>
      <c r="D102" s="224" t="s">
        <v>155</v>
      </c>
      <c r="E102" s="225" t="s">
        <v>1232</v>
      </c>
      <c r="F102" s="226" t="s">
        <v>1233</v>
      </c>
      <c r="G102" s="227" t="s">
        <v>183</v>
      </c>
      <c r="H102" s="228">
        <v>343</v>
      </c>
      <c r="I102" s="229"/>
      <c r="J102" s="230">
        <f t="shared" si="0"/>
        <v>0</v>
      </c>
      <c r="K102" s="226" t="s">
        <v>1187</v>
      </c>
      <c r="L102" s="231"/>
      <c r="M102" s="232" t="s">
        <v>19</v>
      </c>
      <c r="N102" s="233" t="s">
        <v>39</v>
      </c>
      <c r="O102" s="65"/>
      <c r="P102" s="197">
        <f t="shared" si="1"/>
        <v>0</v>
      </c>
      <c r="Q102" s="197">
        <v>0</v>
      </c>
      <c r="R102" s="197">
        <f t="shared" si="2"/>
        <v>0</v>
      </c>
      <c r="S102" s="197">
        <v>0</v>
      </c>
      <c r="T102" s="198">
        <f t="shared" si="3"/>
        <v>0</v>
      </c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R102" s="199" t="s">
        <v>326</v>
      </c>
      <c r="AT102" s="199" t="s">
        <v>155</v>
      </c>
      <c r="AU102" s="199" t="s">
        <v>78</v>
      </c>
      <c r="AY102" s="18" t="s">
        <v>135</v>
      </c>
      <c r="BE102" s="200">
        <f t="shared" si="4"/>
        <v>0</v>
      </c>
      <c r="BF102" s="200">
        <f t="shared" si="5"/>
        <v>0</v>
      </c>
      <c r="BG102" s="200">
        <f t="shared" si="6"/>
        <v>0</v>
      </c>
      <c r="BH102" s="200">
        <f t="shared" si="7"/>
        <v>0</v>
      </c>
      <c r="BI102" s="200">
        <f t="shared" si="8"/>
        <v>0</v>
      </c>
      <c r="BJ102" s="18" t="s">
        <v>76</v>
      </c>
      <c r="BK102" s="200">
        <f t="shared" si="9"/>
        <v>0</v>
      </c>
      <c r="BL102" s="18" t="s">
        <v>223</v>
      </c>
      <c r="BM102" s="199" t="s">
        <v>1234</v>
      </c>
    </row>
    <row r="103" spans="1:65" s="2" customFormat="1" ht="24" customHeight="1">
      <c r="A103" s="35"/>
      <c r="B103" s="36"/>
      <c r="C103" s="188" t="s">
        <v>208</v>
      </c>
      <c r="D103" s="188" t="s">
        <v>137</v>
      </c>
      <c r="E103" s="189" t="s">
        <v>1235</v>
      </c>
      <c r="F103" s="190" t="s">
        <v>1236</v>
      </c>
      <c r="G103" s="191" t="s">
        <v>183</v>
      </c>
      <c r="H103" s="192">
        <v>829.5</v>
      </c>
      <c r="I103" s="193"/>
      <c r="J103" s="194">
        <f t="shared" si="0"/>
        <v>0</v>
      </c>
      <c r="K103" s="190" t="s">
        <v>1187</v>
      </c>
      <c r="L103" s="40"/>
      <c r="M103" s="195" t="s">
        <v>19</v>
      </c>
      <c r="N103" s="196" t="s">
        <v>39</v>
      </c>
      <c r="O103" s="65"/>
      <c r="P103" s="197">
        <f t="shared" si="1"/>
        <v>0</v>
      </c>
      <c r="Q103" s="197">
        <v>0</v>
      </c>
      <c r="R103" s="197">
        <f t="shared" si="2"/>
        <v>0</v>
      </c>
      <c r="S103" s="197">
        <v>0</v>
      </c>
      <c r="T103" s="198">
        <f t="shared" si="3"/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9" t="s">
        <v>1169</v>
      </c>
      <c r="AT103" s="199" t="s">
        <v>137</v>
      </c>
      <c r="AU103" s="199" t="s">
        <v>78</v>
      </c>
      <c r="AY103" s="18" t="s">
        <v>135</v>
      </c>
      <c r="BE103" s="200">
        <f t="shared" si="4"/>
        <v>0</v>
      </c>
      <c r="BF103" s="200">
        <f t="shared" si="5"/>
        <v>0</v>
      </c>
      <c r="BG103" s="200">
        <f t="shared" si="6"/>
        <v>0</v>
      </c>
      <c r="BH103" s="200">
        <f t="shared" si="7"/>
        <v>0</v>
      </c>
      <c r="BI103" s="200">
        <f t="shared" si="8"/>
        <v>0</v>
      </c>
      <c r="BJ103" s="18" t="s">
        <v>76</v>
      </c>
      <c r="BK103" s="200">
        <f t="shared" si="9"/>
        <v>0</v>
      </c>
      <c r="BL103" s="18" t="s">
        <v>1169</v>
      </c>
      <c r="BM103" s="199" t="s">
        <v>1237</v>
      </c>
    </row>
    <row r="104" spans="1:65" s="2" customFormat="1" ht="24" customHeight="1">
      <c r="A104" s="35"/>
      <c r="B104" s="36"/>
      <c r="C104" s="188" t="s">
        <v>214</v>
      </c>
      <c r="D104" s="188" t="s">
        <v>137</v>
      </c>
      <c r="E104" s="189" t="s">
        <v>1238</v>
      </c>
      <c r="F104" s="190" t="s">
        <v>1239</v>
      </c>
      <c r="G104" s="191" t="s">
        <v>183</v>
      </c>
      <c r="H104" s="192">
        <v>82.5</v>
      </c>
      <c r="I104" s="193"/>
      <c r="J104" s="194">
        <f t="shared" si="0"/>
        <v>0</v>
      </c>
      <c r="K104" s="190" t="s">
        <v>1187</v>
      </c>
      <c r="L104" s="40"/>
      <c r="M104" s="195" t="s">
        <v>19</v>
      </c>
      <c r="N104" s="196" t="s">
        <v>39</v>
      </c>
      <c r="O104" s="65"/>
      <c r="P104" s="197">
        <f t="shared" si="1"/>
        <v>0</v>
      </c>
      <c r="Q104" s="197">
        <v>0</v>
      </c>
      <c r="R104" s="197">
        <f t="shared" si="2"/>
        <v>0</v>
      </c>
      <c r="S104" s="197">
        <v>0</v>
      </c>
      <c r="T104" s="198">
        <f t="shared" si="3"/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9" t="s">
        <v>1169</v>
      </c>
      <c r="AT104" s="199" t="s">
        <v>137</v>
      </c>
      <c r="AU104" s="199" t="s">
        <v>78</v>
      </c>
      <c r="AY104" s="18" t="s">
        <v>135</v>
      </c>
      <c r="BE104" s="200">
        <f t="shared" si="4"/>
        <v>0</v>
      </c>
      <c r="BF104" s="200">
        <f t="shared" si="5"/>
        <v>0</v>
      </c>
      <c r="BG104" s="200">
        <f t="shared" si="6"/>
        <v>0</v>
      </c>
      <c r="BH104" s="200">
        <f t="shared" si="7"/>
        <v>0</v>
      </c>
      <c r="BI104" s="200">
        <f t="shared" si="8"/>
        <v>0</v>
      </c>
      <c r="BJ104" s="18" t="s">
        <v>76</v>
      </c>
      <c r="BK104" s="200">
        <f t="shared" si="9"/>
        <v>0</v>
      </c>
      <c r="BL104" s="18" t="s">
        <v>1169</v>
      </c>
      <c r="BM104" s="199" t="s">
        <v>1240</v>
      </c>
    </row>
    <row r="105" spans="1:65" s="2" customFormat="1" ht="24" customHeight="1">
      <c r="A105" s="35"/>
      <c r="B105" s="36"/>
      <c r="C105" s="224" t="s">
        <v>8</v>
      </c>
      <c r="D105" s="224" t="s">
        <v>155</v>
      </c>
      <c r="E105" s="225" t="s">
        <v>1241</v>
      </c>
      <c r="F105" s="226" t="s">
        <v>1242</v>
      </c>
      <c r="G105" s="227" t="s">
        <v>183</v>
      </c>
      <c r="H105" s="228">
        <v>17</v>
      </c>
      <c r="I105" s="229"/>
      <c r="J105" s="230">
        <f t="shared" si="0"/>
        <v>0</v>
      </c>
      <c r="K105" s="226" t="s">
        <v>1187</v>
      </c>
      <c r="L105" s="231"/>
      <c r="M105" s="232" t="s">
        <v>19</v>
      </c>
      <c r="N105" s="233" t="s">
        <v>39</v>
      </c>
      <c r="O105" s="65"/>
      <c r="P105" s="197">
        <f t="shared" si="1"/>
        <v>0</v>
      </c>
      <c r="Q105" s="197">
        <v>0</v>
      </c>
      <c r="R105" s="197">
        <f t="shared" si="2"/>
        <v>0</v>
      </c>
      <c r="S105" s="197">
        <v>0</v>
      </c>
      <c r="T105" s="198">
        <f t="shared" si="3"/>
        <v>0</v>
      </c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R105" s="199" t="s">
        <v>326</v>
      </c>
      <c r="AT105" s="199" t="s">
        <v>155</v>
      </c>
      <c r="AU105" s="199" t="s">
        <v>78</v>
      </c>
      <c r="AY105" s="18" t="s">
        <v>135</v>
      </c>
      <c r="BE105" s="200">
        <f t="shared" si="4"/>
        <v>0</v>
      </c>
      <c r="BF105" s="200">
        <f t="shared" si="5"/>
        <v>0</v>
      </c>
      <c r="BG105" s="200">
        <f t="shared" si="6"/>
        <v>0</v>
      </c>
      <c r="BH105" s="200">
        <f t="shared" si="7"/>
        <v>0</v>
      </c>
      <c r="BI105" s="200">
        <f t="shared" si="8"/>
        <v>0</v>
      </c>
      <c r="BJ105" s="18" t="s">
        <v>76</v>
      </c>
      <c r="BK105" s="200">
        <f t="shared" si="9"/>
        <v>0</v>
      </c>
      <c r="BL105" s="18" t="s">
        <v>223</v>
      </c>
      <c r="BM105" s="199" t="s">
        <v>1243</v>
      </c>
    </row>
    <row r="106" spans="1:65" s="2" customFormat="1" ht="24" customHeight="1">
      <c r="A106" s="35"/>
      <c r="B106" s="36"/>
      <c r="C106" s="224" t="s">
        <v>223</v>
      </c>
      <c r="D106" s="224" t="s">
        <v>155</v>
      </c>
      <c r="E106" s="225" t="s">
        <v>1244</v>
      </c>
      <c r="F106" s="226" t="s">
        <v>1245</v>
      </c>
      <c r="G106" s="227" t="s">
        <v>183</v>
      </c>
      <c r="H106" s="228">
        <v>29</v>
      </c>
      <c r="I106" s="229"/>
      <c r="J106" s="230">
        <f t="shared" si="0"/>
        <v>0</v>
      </c>
      <c r="K106" s="226" t="s">
        <v>1187</v>
      </c>
      <c r="L106" s="231"/>
      <c r="M106" s="232" t="s">
        <v>19</v>
      </c>
      <c r="N106" s="233" t="s">
        <v>39</v>
      </c>
      <c r="O106" s="65"/>
      <c r="P106" s="197">
        <f t="shared" si="1"/>
        <v>0</v>
      </c>
      <c r="Q106" s="197">
        <v>0</v>
      </c>
      <c r="R106" s="197">
        <f t="shared" si="2"/>
        <v>0</v>
      </c>
      <c r="S106" s="197">
        <v>0</v>
      </c>
      <c r="T106" s="198">
        <f t="shared" si="3"/>
        <v>0</v>
      </c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R106" s="199" t="s">
        <v>326</v>
      </c>
      <c r="AT106" s="199" t="s">
        <v>155</v>
      </c>
      <c r="AU106" s="199" t="s">
        <v>78</v>
      </c>
      <c r="AY106" s="18" t="s">
        <v>135</v>
      </c>
      <c r="BE106" s="200">
        <f t="shared" si="4"/>
        <v>0</v>
      </c>
      <c r="BF106" s="200">
        <f t="shared" si="5"/>
        <v>0</v>
      </c>
      <c r="BG106" s="200">
        <f t="shared" si="6"/>
        <v>0</v>
      </c>
      <c r="BH106" s="200">
        <f t="shared" si="7"/>
        <v>0</v>
      </c>
      <c r="BI106" s="200">
        <f t="shared" si="8"/>
        <v>0</v>
      </c>
      <c r="BJ106" s="18" t="s">
        <v>76</v>
      </c>
      <c r="BK106" s="200">
        <f t="shared" si="9"/>
        <v>0</v>
      </c>
      <c r="BL106" s="18" t="s">
        <v>223</v>
      </c>
      <c r="BM106" s="199" t="s">
        <v>1246</v>
      </c>
    </row>
    <row r="107" spans="1:65" s="2" customFormat="1" ht="24" customHeight="1">
      <c r="A107" s="35"/>
      <c r="B107" s="36"/>
      <c r="C107" s="224" t="s">
        <v>245</v>
      </c>
      <c r="D107" s="224" t="s">
        <v>155</v>
      </c>
      <c r="E107" s="225" t="s">
        <v>1247</v>
      </c>
      <c r="F107" s="226" t="s">
        <v>1248</v>
      </c>
      <c r="G107" s="227" t="s">
        <v>183</v>
      </c>
      <c r="H107" s="228">
        <v>31</v>
      </c>
      <c r="I107" s="229"/>
      <c r="J107" s="230">
        <f t="shared" si="0"/>
        <v>0</v>
      </c>
      <c r="K107" s="226" t="s">
        <v>1187</v>
      </c>
      <c r="L107" s="231"/>
      <c r="M107" s="232" t="s">
        <v>19</v>
      </c>
      <c r="N107" s="233" t="s">
        <v>39</v>
      </c>
      <c r="O107" s="65"/>
      <c r="P107" s="197">
        <f t="shared" si="1"/>
        <v>0</v>
      </c>
      <c r="Q107" s="197">
        <v>0</v>
      </c>
      <c r="R107" s="197">
        <f t="shared" si="2"/>
        <v>0</v>
      </c>
      <c r="S107" s="197">
        <v>0</v>
      </c>
      <c r="T107" s="198">
        <f t="shared" si="3"/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9" t="s">
        <v>326</v>
      </c>
      <c r="AT107" s="199" t="s">
        <v>155</v>
      </c>
      <c r="AU107" s="199" t="s">
        <v>78</v>
      </c>
      <c r="AY107" s="18" t="s">
        <v>135</v>
      </c>
      <c r="BE107" s="200">
        <f t="shared" si="4"/>
        <v>0</v>
      </c>
      <c r="BF107" s="200">
        <f t="shared" si="5"/>
        <v>0</v>
      </c>
      <c r="BG107" s="200">
        <f t="shared" si="6"/>
        <v>0</v>
      </c>
      <c r="BH107" s="200">
        <f t="shared" si="7"/>
        <v>0</v>
      </c>
      <c r="BI107" s="200">
        <f t="shared" si="8"/>
        <v>0</v>
      </c>
      <c r="BJ107" s="18" t="s">
        <v>76</v>
      </c>
      <c r="BK107" s="200">
        <f t="shared" si="9"/>
        <v>0</v>
      </c>
      <c r="BL107" s="18" t="s">
        <v>223</v>
      </c>
      <c r="BM107" s="199" t="s">
        <v>1249</v>
      </c>
    </row>
    <row r="108" spans="1:65" s="2" customFormat="1" ht="24" customHeight="1">
      <c r="A108" s="35"/>
      <c r="B108" s="36"/>
      <c r="C108" s="188" t="s">
        <v>249</v>
      </c>
      <c r="D108" s="188" t="s">
        <v>137</v>
      </c>
      <c r="E108" s="189" t="s">
        <v>1250</v>
      </c>
      <c r="F108" s="190" t="s">
        <v>1251</v>
      </c>
      <c r="G108" s="191" t="s">
        <v>183</v>
      </c>
      <c r="H108" s="192">
        <v>77</v>
      </c>
      <c r="I108" s="193"/>
      <c r="J108" s="194">
        <f t="shared" si="0"/>
        <v>0</v>
      </c>
      <c r="K108" s="190" t="s">
        <v>1187</v>
      </c>
      <c r="L108" s="40"/>
      <c r="M108" s="195" t="s">
        <v>19</v>
      </c>
      <c r="N108" s="196" t="s">
        <v>39</v>
      </c>
      <c r="O108" s="65"/>
      <c r="P108" s="197">
        <f t="shared" si="1"/>
        <v>0</v>
      </c>
      <c r="Q108" s="197">
        <v>0</v>
      </c>
      <c r="R108" s="197">
        <f t="shared" si="2"/>
        <v>0</v>
      </c>
      <c r="S108" s="197">
        <v>0</v>
      </c>
      <c r="T108" s="198">
        <f t="shared" si="3"/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9" t="s">
        <v>1169</v>
      </c>
      <c r="AT108" s="199" t="s">
        <v>137</v>
      </c>
      <c r="AU108" s="199" t="s">
        <v>78</v>
      </c>
      <c r="AY108" s="18" t="s">
        <v>135</v>
      </c>
      <c r="BE108" s="200">
        <f t="shared" si="4"/>
        <v>0</v>
      </c>
      <c r="BF108" s="200">
        <f t="shared" si="5"/>
        <v>0</v>
      </c>
      <c r="BG108" s="200">
        <f t="shared" si="6"/>
        <v>0</v>
      </c>
      <c r="BH108" s="200">
        <f t="shared" si="7"/>
        <v>0</v>
      </c>
      <c r="BI108" s="200">
        <f t="shared" si="8"/>
        <v>0</v>
      </c>
      <c r="BJ108" s="18" t="s">
        <v>76</v>
      </c>
      <c r="BK108" s="200">
        <f t="shared" si="9"/>
        <v>0</v>
      </c>
      <c r="BL108" s="18" t="s">
        <v>1169</v>
      </c>
      <c r="BM108" s="199" t="s">
        <v>1252</v>
      </c>
    </row>
    <row r="109" spans="1:65" s="2" customFormat="1" ht="24" customHeight="1">
      <c r="A109" s="35"/>
      <c r="B109" s="36"/>
      <c r="C109" s="224" t="s">
        <v>253</v>
      </c>
      <c r="D109" s="224" t="s">
        <v>155</v>
      </c>
      <c r="E109" s="225" t="s">
        <v>1253</v>
      </c>
      <c r="F109" s="226" t="s">
        <v>1254</v>
      </c>
      <c r="G109" s="227" t="s">
        <v>183</v>
      </c>
      <c r="H109" s="228">
        <v>33.5</v>
      </c>
      <c r="I109" s="229"/>
      <c r="J109" s="230">
        <f t="shared" si="0"/>
        <v>0</v>
      </c>
      <c r="K109" s="226" t="s">
        <v>1187</v>
      </c>
      <c r="L109" s="231"/>
      <c r="M109" s="232" t="s">
        <v>19</v>
      </c>
      <c r="N109" s="233" t="s">
        <v>39</v>
      </c>
      <c r="O109" s="65"/>
      <c r="P109" s="197">
        <f t="shared" si="1"/>
        <v>0</v>
      </c>
      <c r="Q109" s="197">
        <v>0</v>
      </c>
      <c r="R109" s="197">
        <f t="shared" si="2"/>
        <v>0</v>
      </c>
      <c r="S109" s="197">
        <v>0</v>
      </c>
      <c r="T109" s="198">
        <f t="shared" si="3"/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9" t="s">
        <v>326</v>
      </c>
      <c r="AT109" s="199" t="s">
        <v>155</v>
      </c>
      <c r="AU109" s="199" t="s">
        <v>78</v>
      </c>
      <c r="AY109" s="18" t="s">
        <v>135</v>
      </c>
      <c r="BE109" s="200">
        <f t="shared" si="4"/>
        <v>0</v>
      </c>
      <c r="BF109" s="200">
        <f t="shared" si="5"/>
        <v>0</v>
      </c>
      <c r="BG109" s="200">
        <f t="shared" si="6"/>
        <v>0</v>
      </c>
      <c r="BH109" s="200">
        <f t="shared" si="7"/>
        <v>0</v>
      </c>
      <c r="BI109" s="200">
        <f t="shared" si="8"/>
        <v>0</v>
      </c>
      <c r="BJ109" s="18" t="s">
        <v>76</v>
      </c>
      <c r="BK109" s="200">
        <f t="shared" si="9"/>
        <v>0</v>
      </c>
      <c r="BL109" s="18" t="s">
        <v>223</v>
      </c>
      <c r="BM109" s="199" t="s">
        <v>1255</v>
      </c>
    </row>
    <row r="110" spans="1:65" s="2" customFormat="1" ht="19.5">
      <c r="A110" s="35"/>
      <c r="B110" s="36"/>
      <c r="C110" s="37"/>
      <c r="D110" s="203" t="s">
        <v>920</v>
      </c>
      <c r="E110" s="37"/>
      <c r="F110" s="244" t="s">
        <v>1256</v>
      </c>
      <c r="G110" s="37"/>
      <c r="H110" s="37"/>
      <c r="I110" s="109"/>
      <c r="J110" s="37"/>
      <c r="K110" s="37"/>
      <c r="L110" s="40"/>
      <c r="M110" s="245"/>
      <c r="N110" s="24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920</v>
      </c>
      <c r="AU110" s="18" t="s">
        <v>78</v>
      </c>
    </row>
    <row r="111" spans="1:65" s="2" customFormat="1" ht="24" customHeight="1">
      <c r="A111" s="35"/>
      <c r="B111" s="36"/>
      <c r="C111" s="188" t="s">
        <v>257</v>
      </c>
      <c r="D111" s="188" t="s">
        <v>137</v>
      </c>
      <c r="E111" s="189" t="s">
        <v>1257</v>
      </c>
      <c r="F111" s="190" t="s">
        <v>1258</v>
      </c>
      <c r="G111" s="191" t="s">
        <v>183</v>
      </c>
      <c r="H111" s="192">
        <v>33.5</v>
      </c>
      <c r="I111" s="193"/>
      <c r="J111" s="194">
        <f t="shared" ref="J111:J121" si="10">ROUND(I111*H111,2)</f>
        <v>0</v>
      </c>
      <c r="K111" s="190" t="s">
        <v>1187</v>
      </c>
      <c r="L111" s="40"/>
      <c r="M111" s="195" t="s">
        <v>19</v>
      </c>
      <c r="N111" s="196" t="s">
        <v>39</v>
      </c>
      <c r="O111" s="65"/>
      <c r="P111" s="197">
        <f t="shared" ref="P111:P121" si="11">O111*H111</f>
        <v>0</v>
      </c>
      <c r="Q111" s="197">
        <v>0</v>
      </c>
      <c r="R111" s="197">
        <f t="shared" ref="R111:R121" si="12">Q111*H111</f>
        <v>0</v>
      </c>
      <c r="S111" s="197">
        <v>0</v>
      </c>
      <c r="T111" s="198">
        <f t="shared" ref="T111:T121" si="13">S111*H111</f>
        <v>0</v>
      </c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R111" s="199" t="s">
        <v>1169</v>
      </c>
      <c r="AT111" s="199" t="s">
        <v>137</v>
      </c>
      <c r="AU111" s="199" t="s">
        <v>78</v>
      </c>
      <c r="AY111" s="18" t="s">
        <v>135</v>
      </c>
      <c r="BE111" s="200">
        <f t="shared" ref="BE111:BE121" si="14">IF(N111="základní",J111,0)</f>
        <v>0</v>
      </c>
      <c r="BF111" s="200">
        <f t="shared" ref="BF111:BF121" si="15">IF(N111="snížená",J111,0)</f>
        <v>0</v>
      </c>
      <c r="BG111" s="200">
        <f t="shared" ref="BG111:BG121" si="16">IF(N111="zákl. přenesená",J111,0)</f>
        <v>0</v>
      </c>
      <c r="BH111" s="200">
        <f t="shared" ref="BH111:BH121" si="17">IF(N111="sníž. přenesená",J111,0)</f>
        <v>0</v>
      </c>
      <c r="BI111" s="200">
        <f t="shared" ref="BI111:BI121" si="18">IF(N111="nulová",J111,0)</f>
        <v>0</v>
      </c>
      <c r="BJ111" s="18" t="s">
        <v>76</v>
      </c>
      <c r="BK111" s="200">
        <f t="shared" ref="BK111:BK121" si="19">ROUND(I111*H111,2)</f>
        <v>0</v>
      </c>
      <c r="BL111" s="18" t="s">
        <v>1169</v>
      </c>
      <c r="BM111" s="199" t="s">
        <v>1259</v>
      </c>
    </row>
    <row r="112" spans="1:65" s="2" customFormat="1" ht="72" customHeight="1">
      <c r="A112" s="35"/>
      <c r="B112" s="36"/>
      <c r="C112" s="188" t="s">
        <v>7</v>
      </c>
      <c r="D112" s="188" t="s">
        <v>137</v>
      </c>
      <c r="E112" s="189" t="s">
        <v>1260</v>
      </c>
      <c r="F112" s="190" t="s">
        <v>1261</v>
      </c>
      <c r="G112" s="191" t="s">
        <v>168</v>
      </c>
      <c r="H112" s="192">
        <v>180</v>
      </c>
      <c r="I112" s="193"/>
      <c r="J112" s="194">
        <f t="shared" si="10"/>
        <v>0</v>
      </c>
      <c r="K112" s="190" t="s">
        <v>1187</v>
      </c>
      <c r="L112" s="40"/>
      <c r="M112" s="195" t="s">
        <v>19</v>
      </c>
      <c r="N112" s="196" t="s">
        <v>39</v>
      </c>
      <c r="O112" s="65"/>
      <c r="P112" s="197">
        <f t="shared" si="11"/>
        <v>0</v>
      </c>
      <c r="Q112" s="197">
        <v>0</v>
      </c>
      <c r="R112" s="197">
        <f t="shared" si="12"/>
        <v>0</v>
      </c>
      <c r="S112" s="197">
        <v>0</v>
      </c>
      <c r="T112" s="198">
        <f t="shared" si="13"/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9" t="s">
        <v>1169</v>
      </c>
      <c r="AT112" s="199" t="s">
        <v>137</v>
      </c>
      <c r="AU112" s="199" t="s">
        <v>78</v>
      </c>
      <c r="AY112" s="18" t="s">
        <v>135</v>
      </c>
      <c r="BE112" s="200">
        <f t="shared" si="14"/>
        <v>0</v>
      </c>
      <c r="BF112" s="200">
        <f t="shared" si="15"/>
        <v>0</v>
      </c>
      <c r="BG112" s="200">
        <f t="shared" si="16"/>
        <v>0</v>
      </c>
      <c r="BH112" s="200">
        <f t="shared" si="17"/>
        <v>0</v>
      </c>
      <c r="BI112" s="200">
        <f t="shared" si="18"/>
        <v>0</v>
      </c>
      <c r="BJ112" s="18" t="s">
        <v>76</v>
      </c>
      <c r="BK112" s="200">
        <f t="shared" si="19"/>
        <v>0</v>
      </c>
      <c r="BL112" s="18" t="s">
        <v>1169</v>
      </c>
      <c r="BM112" s="199" t="s">
        <v>1262</v>
      </c>
    </row>
    <row r="113" spans="1:65" s="2" customFormat="1" ht="72" customHeight="1">
      <c r="A113" s="35"/>
      <c r="B113" s="36"/>
      <c r="C113" s="188" t="s">
        <v>282</v>
      </c>
      <c r="D113" s="188" t="s">
        <v>137</v>
      </c>
      <c r="E113" s="189" t="s">
        <v>1263</v>
      </c>
      <c r="F113" s="190" t="s">
        <v>1264</v>
      </c>
      <c r="G113" s="191" t="s">
        <v>168</v>
      </c>
      <c r="H113" s="192">
        <v>10</v>
      </c>
      <c r="I113" s="193"/>
      <c r="J113" s="194">
        <f t="shared" si="10"/>
        <v>0</v>
      </c>
      <c r="K113" s="190" t="s">
        <v>1187</v>
      </c>
      <c r="L113" s="40"/>
      <c r="M113" s="195" t="s">
        <v>19</v>
      </c>
      <c r="N113" s="196" t="s">
        <v>39</v>
      </c>
      <c r="O113" s="65"/>
      <c r="P113" s="197">
        <f t="shared" si="11"/>
        <v>0</v>
      </c>
      <c r="Q113" s="197">
        <v>0</v>
      </c>
      <c r="R113" s="197">
        <f t="shared" si="12"/>
        <v>0</v>
      </c>
      <c r="S113" s="197">
        <v>0</v>
      </c>
      <c r="T113" s="198">
        <f t="shared" si="13"/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9" t="s">
        <v>1169</v>
      </c>
      <c r="AT113" s="199" t="s">
        <v>137</v>
      </c>
      <c r="AU113" s="199" t="s">
        <v>78</v>
      </c>
      <c r="AY113" s="18" t="s">
        <v>135</v>
      </c>
      <c r="BE113" s="200">
        <f t="shared" si="14"/>
        <v>0</v>
      </c>
      <c r="BF113" s="200">
        <f t="shared" si="15"/>
        <v>0</v>
      </c>
      <c r="BG113" s="200">
        <f t="shared" si="16"/>
        <v>0</v>
      </c>
      <c r="BH113" s="200">
        <f t="shared" si="17"/>
        <v>0</v>
      </c>
      <c r="BI113" s="200">
        <f t="shared" si="18"/>
        <v>0</v>
      </c>
      <c r="BJ113" s="18" t="s">
        <v>76</v>
      </c>
      <c r="BK113" s="200">
        <f t="shared" si="19"/>
        <v>0</v>
      </c>
      <c r="BL113" s="18" t="s">
        <v>1169</v>
      </c>
      <c r="BM113" s="199" t="s">
        <v>1265</v>
      </c>
    </row>
    <row r="114" spans="1:65" s="2" customFormat="1" ht="24" customHeight="1">
      <c r="A114" s="35"/>
      <c r="B114" s="36"/>
      <c r="C114" s="224" t="s">
        <v>286</v>
      </c>
      <c r="D114" s="224" t="s">
        <v>155</v>
      </c>
      <c r="E114" s="225" t="s">
        <v>1266</v>
      </c>
      <c r="F114" s="226" t="s">
        <v>1267</v>
      </c>
      <c r="G114" s="227" t="s">
        <v>168</v>
      </c>
      <c r="H114" s="228">
        <v>2</v>
      </c>
      <c r="I114" s="229"/>
      <c r="J114" s="230">
        <f t="shared" si="10"/>
        <v>0</v>
      </c>
      <c r="K114" s="226" t="s">
        <v>1187</v>
      </c>
      <c r="L114" s="231"/>
      <c r="M114" s="232" t="s">
        <v>19</v>
      </c>
      <c r="N114" s="233" t="s">
        <v>39</v>
      </c>
      <c r="O114" s="65"/>
      <c r="P114" s="197">
        <f t="shared" si="11"/>
        <v>0</v>
      </c>
      <c r="Q114" s="197">
        <v>0</v>
      </c>
      <c r="R114" s="197">
        <f t="shared" si="12"/>
        <v>0</v>
      </c>
      <c r="S114" s="197">
        <v>0</v>
      </c>
      <c r="T114" s="198">
        <f t="shared" si="13"/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9" t="s">
        <v>326</v>
      </c>
      <c r="AT114" s="199" t="s">
        <v>155</v>
      </c>
      <c r="AU114" s="199" t="s">
        <v>78</v>
      </c>
      <c r="AY114" s="18" t="s">
        <v>135</v>
      </c>
      <c r="BE114" s="200">
        <f t="shared" si="14"/>
        <v>0</v>
      </c>
      <c r="BF114" s="200">
        <f t="shared" si="15"/>
        <v>0</v>
      </c>
      <c r="BG114" s="200">
        <f t="shared" si="16"/>
        <v>0</v>
      </c>
      <c r="BH114" s="200">
        <f t="shared" si="17"/>
        <v>0</v>
      </c>
      <c r="BI114" s="200">
        <f t="shared" si="18"/>
        <v>0</v>
      </c>
      <c r="BJ114" s="18" t="s">
        <v>76</v>
      </c>
      <c r="BK114" s="200">
        <f t="shared" si="19"/>
        <v>0</v>
      </c>
      <c r="BL114" s="18" t="s">
        <v>223</v>
      </c>
      <c r="BM114" s="199" t="s">
        <v>1268</v>
      </c>
    </row>
    <row r="115" spans="1:65" s="2" customFormat="1" ht="24" customHeight="1">
      <c r="A115" s="35"/>
      <c r="B115" s="36"/>
      <c r="C115" s="224" t="s">
        <v>291</v>
      </c>
      <c r="D115" s="224" t="s">
        <v>155</v>
      </c>
      <c r="E115" s="225" t="s">
        <v>1269</v>
      </c>
      <c r="F115" s="226" t="s">
        <v>1270</v>
      </c>
      <c r="G115" s="227" t="s">
        <v>168</v>
      </c>
      <c r="H115" s="228">
        <v>1</v>
      </c>
      <c r="I115" s="229"/>
      <c r="J115" s="230">
        <f t="shared" si="10"/>
        <v>0</v>
      </c>
      <c r="K115" s="226" t="s">
        <v>1187</v>
      </c>
      <c r="L115" s="231"/>
      <c r="M115" s="232" t="s">
        <v>19</v>
      </c>
      <c r="N115" s="233" t="s">
        <v>39</v>
      </c>
      <c r="O115" s="65"/>
      <c r="P115" s="197">
        <f t="shared" si="11"/>
        <v>0</v>
      </c>
      <c r="Q115" s="197">
        <v>0</v>
      </c>
      <c r="R115" s="197">
        <f t="shared" si="12"/>
        <v>0</v>
      </c>
      <c r="S115" s="197">
        <v>0</v>
      </c>
      <c r="T115" s="198">
        <f t="shared" si="13"/>
        <v>0</v>
      </c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R115" s="199" t="s">
        <v>326</v>
      </c>
      <c r="AT115" s="199" t="s">
        <v>155</v>
      </c>
      <c r="AU115" s="199" t="s">
        <v>78</v>
      </c>
      <c r="AY115" s="18" t="s">
        <v>135</v>
      </c>
      <c r="BE115" s="200">
        <f t="shared" si="14"/>
        <v>0</v>
      </c>
      <c r="BF115" s="200">
        <f t="shared" si="15"/>
        <v>0</v>
      </c>
      <c r="BG115" s="200">
        <f t="shared" si="16"/>
        <v>0</v>
      </c>
      <c r="BH115" s="200">
        <f t="shared" si="17"/>
        <v>0</v>
      </c>
      <c r="BI115" s="200">
        <f t="shared" si="18"/>
        <v>0</v>
      </c>
      <c r="BJ115" s="18" t="s">
        <v>76</v>
      </c>
      <c r="BK115" s="200">
        <f t="shared" si="19"/>
        <v>0</v>
      </c>
      <c r="BL115" s="18" t="s">
        <v>223</v>
      </c>
      <c r="BM115" s="199" t="s">
        <v>1271</v>
      </c>
    </row>
    <row r="116" spans="1:65" s="2" customFormat="1" ht="24" customHeight="1">
      <c r="A116" s="35"/>
      <c r="B116" s="36"/>
      <c r="C116" s="224" t="s">
        <v>295</v>
      </c>
      <c r="D116" s="224" t="s">
        <v>155</v>
      </c>
      <c r="E116" s="225" t="s">
        <v>1272</v>
      </c>
      <c r="F116" s="226" t="s">
        <v>1273</v>
      </c>
      <c r="G116" s="227" t="s">
        <v>168</v>
      </c>
      <c r="H116" s="228">
        <v>4</v>
      </c>
      <c r="I116" s="229"/>
      <c r="J116" s="230">
        <f t="shared" si="10"/>
        <v>0</v>
      </c>
      <c r="K116" s="226" t="s">
        <v>1187</v>
      </c>
      <c r="L116" s="231"/>
      <c r="M116" s="232" t="s">
        <v>19</v>
      </c>
      <c r="N116" s="233" t="s">
        <v>39</v>
      </c>
      <c r="O116" s="65"/>
      <c r="P116" s="197">
        <f t="shared" si="11"/>
        <v>0</v>
      </c>
      <c r="Q116" s="197">
        <v>0</v>
      </c>
      <c r="R116" s="197">
        <f t="shared" si="12"/>
        <v>0</v>
      </c>
      <c r="S116" s="197">
        <v>0</v>
      </c>
      <c r="T116" s="198">
        <f t="shared" si="13"/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9" t="s">
        <v>326</v>
      </c>
      <c r="AT116" s="199" t="s">
        <v>155</v>
      </c>
      <c r="AU116" s="199" t="s">
        <v>78</v>
      </c>
      <c r="AY116" s="18" t="s">
        <v>135</v>
      </c>
      <c r="BE116" s="200">
        <f t="shared" si="14"/>
        <v>0</v>
      </c>
      <c r="BF116" s="200">
        <f t="shared" si="15"/>
        <v>0</v>
      </c>
      <c r="BG116" s="200">
        <f t="shared" si="16"/>
        <v>0</v>
      </c>
      <c r="BH116" s="200">
        <f t="shared" si="17"/>
        <v>0</v>
      </c>
      <c r="BI116" s="200">
        <f t="shared" si="18"/>
        <v>0</v>
      </c>
      <c r="BJ116" s="18" t="s">
        <v>76</v>
      </c>
      <c r="BK116" s="200">
        <f t="shared" si="19"/>
        <v>0</v>
      </c>
      <c r="BL116" s="18" t="s">
        <v>223</v>
      </c>
      <c r="BM116" s="199" t="s">
        <v>1274</v>
      </c>
    </row>
    <row r="117" spans="1:65" s="2" customFormat="1" ht="24" customHeight="1">
      <c r="A117" s="35"/>
      <c r="B117" s="36"/>
      <c r="C117" s="224" t="s">
        <v>300</v>
      </c>
      <c r="D117" s="224" t="s">
        <v>155</v>
      </c>
      <c r="E117" s="225" t="s">
        <v>1275</v>
      </c>
      <c r="F117" s="226" t="s">
        <v>1276</v>
      </c>
      <c r="G117" s="227" t="s">
        <v>168</v>
      </c>
      <c r="H117" s="228">
        <v>6</v>
      </c>
      <c r="I117" s="229"/>
      <c r="J117" s="230">
        <f t="shared" si="10"/>
        <v>0</v>
      </c>
      <c r="K117" s="226" t="s">
        <v>1187</v>
      </c>
      <c r="L117" s="231"/>
      <c r="M117" s="232" t="s">
        <v>19</v>
      </c>
      <c r="N117" s="233" t="s">
        <v>39</v>
      </c>
      <c r="O117" s="65"/>
      <c r="P117" s="197">
        <f t="shared" si="11"/>
        <v>0</v>
      </c>
      <c r="Q117" s="197">
        <v>0</v>
      </c>
      <c r="R117" s="197">
        <f t="shared" si="12"/>
        <v>0</v>
      </c>
      <c r="S117" s="197">
        <v>0</v>
      </c>
      <c r="T117" s="198">
        <f t="shared" si="13"/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R117" s="199" t="s">
        <v>326</v>
      </c>
      <c r="AT117" s="199" t="s">
        <v>155</v>
      </c>
      <c r="AU117" s="199" t="s">
        <v>78</v>
      </c>
      <c r="AY117" s="18" t="s">
        <v>135</v>
      </c>
      <c r="BE117" s="200">
        <f t="shared" si="14"/>
        <v>0</v>
      </c>
      <c r="BF117" s="200">
        <f t="shared" si="15"/>
        <v>0</v>
      </c>
      <c r="BG117" s="200">
        <f t="shared" si="16"/>
        <v>0</v>
      </c>
      <c r="BH117" s="200">
        <f t="shared" si="17"/>
        <v>0</v>
      </c>
      <c r="BI117" s="200">
        <f t="shared" si="18"/>
        <v>0</v>
      </c>
      <c r="BJ117" s="18" t="s">
        <v>76</v>
      </c>
      <c r="BK117" s="200">
        <f t="shared" si="19"/>
        <v>0</v>
      </c>
      <c r="BL117" s="18" t="s">
        <v>223</v>
      </c>
      <c r="BM117" s="199" t="s">
        <v>1277</v>
      </c>
    </row>
    <row r="118" spans="1:65" s="2" customFormat="1" ht="24" customHeight="1">
      <c r="A118" s="35"/>
      <c r="B118" s="36"/>
      <c r="C118" s="224" t="s">
        <v>305</v>
      </c>
      <c r="D118" s="224" t="s">
        <v>155</v>
      </c>
      <c r="E118" s="225" t="s">
        <v>1278</v>
      </c>
      <c r="F118" s="226" t="s">
        <v>1279</v>
      </c>
      <c r="G118" s="227" t="s">
        <v>168</v>
      </c>
      <c r="H118" s="228">
        <v>2</v>
      </c>
      <c r="I118" s="229"/>
      <c r="J118" s="230">
        <f t="shared" si="10"/>
        <v>0</v>
      </c>
      <c r="K118" s="226" t="s">
        <v>1187</v>
      </c>
      <c r="L118" s="231"/>
      <c r="M118" s="232" t="s">
        <v>19</v>
      </c>
      <c r="N118" s="233" t="s">
        <v>39</v>
      </c>
      <c r="O118" s="65"/>
      <c r="P118" s="197">
        <f t="shared" si="11"/>
        <v>0</v>
      </c>
      <c r="Q118" s="197">
        <v>0</v>
      </c>
      <c r="R118" s="197">
        <f t="shared" si="12"/>
        <v>0</v>
      </c>
      <c r="S118" s="197">
        <v>0</v>
      </c>
      <c r="T118" s="198">
        <f t="shared" si="13"/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R118" s="199" t="s">
        <v>326</v>
      </c>
      <c r="AT118" s="199" t="s">
        <v>155</v>
      </c>
      <c r="AU118" s="199" t="s">
        <v>78</v>
      </c>
      <c r="AY118" s="18" t="s">
        <v>135</v>
      </c>
      <c r="BE118" s="200">
        <f t="shared" si="14"/>
        <v>0</v>
      </c>
      <c r="BF118" s="200">
        <f t="shared" si="15"/>
        <v>0</v>
      </c>
      <c r="BG118" s="200">
        <f t="shared" si="16"/>
        <v>0</v>
      </c>
      <c r="BH118" s="200">
        <f t="shared" si="17"/>
        <v>0</v>
      </c>
      <c r="BI118" s="200">
        <f t="shared" si="18"/>
        <v>0</v>
      </c>
      <c r="BJ118" s="18" t="s">
        <v>76</v>
      </c>
      <c r="BK118" s="200">
        <f t="shared" si="19"/>
        <v>0</v>
      </c>
      <c r="BL118" s="18" t="s">
        <v>223</v>
      </c>
      <c r="BM118" s="199" t="s">
        <v>1280</v>
      </c>
    </row>
    <row r="119" spans="1:65" s="2" customFormat="1" ht="24" customHeight="1">
      <c r="A119" s="35"/>
      <c r="B119" s="36"/>
      <c r="C119" s="224" t="s">
        <v>309</v>
      </c>
      <c r="D119" s="224" t="s">
        <v>155</v>
      </c>
      <c r="E119" s="225" t="s">
        <v>1281</v>
      </c>
      <c r="F119" s="226" t="s">
        <v>1282</v>
      </c>
      <c r="G119" s="227" t="s">
        <v>168</v>
      </c>
      <c r="H119" s="228">
        <v>5</v>
      </c>
      <c r="I119" s="229"/>
      <c r="J119" s="230">
        <f t="shared" si="10"/>
        <v>0</v>
      </c>
      <c r="K119" s="226" t="s">
        <v>1187</v>
      </c>
      <c r="L119" s="231"/>
      <c r="M119" s="232" t="s">
        <v>19</v>
      </c>
      <c r="N119" s="233" t="s">
        <v>39</v>
      </c>
      <c r="O119" s="65"/>
      <c r="P119" s="197">
        <f t="shared" si="11"/>
        <v>0</v>
      </c>
      <c r="Q119" s="197">
        <v>0</v>
      </c>
      <c r="R119" s="197">
        <f t="shared" si="12"/>
        <v>0</v>
      </c>
      <c r="S119" s="197">
        <v>0</v>
      </c>
      <c r="T119" s="198">
        <f t="shared" si="13"/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9" t="s">
        <v>326</v>
      </c>
      <c r="AT119" s="199" t="s">
        <v>155</v>
      </c>
      <c r="AU119" s="199" t="s">
        <v>78</v>
      </c>
      <c r="AY119" s="18" t="s">
        <v>135</v>
      </c>
      <c r="BE119" s="200">
        <f t="shared" si="14"/>
        <v>0</v>
      </c>
      <c r="BF119" s="200">
        <f t="shared" si="15"/>
        <v>0</v>
      </c>
      <c r="BG119" s="200">
        <f t="shared" si="16"/>
        <v>0</v>
      </c>
      <c r="BH119" s="200">
        <f t="shared" si="17"/>
        <v>0</v>
      </c>
      <c r="BI119" s="200">
        <f t="shared" si="18"/>
        <v>0</v>
      </c>
      <c r="BJ119" s="18" t="s">
        <v>76</v>
      </c>
      <c r="BK119" s="200">
        <f t="shared" si="19"/>
        <v>0</v>
      </c>
      <c r="BL119" s="18" t="s">
        <v>223</v>
      </c>
      <c r="BM119" s="199" t="s">
        <v>1283</v>
      </c>
    </row>
    <row r="120" spans="1:65" s="2" customFormat="1" ht="24" customHeight="1">
      <c r="A120" s="35"/>
      <c r="B120" s="36"/>
      <c r="C120" s="224" t="s">
        <v>313</v>
      </c>
      <c r="D120" s="224" t="s">
        <v>155</v>
      </c>
      <c r="E120" s="225" t="s">
        <v>1284</v>
      </c>
      <c r="F120" s="226" t="s">
        <v>1285</v>
      </c>
      <c r="G120" s="227" t="s">
        <v>168</v>
      </c>
      <c r="H120" s="228">
        <v>5</v>
      </c>
      <c r="I120" s="229"/>
      <c r="J120" s="230">
        <f t="shared" si="10"/>
        <v>0</v>
      </c>
      <c r="K120" s="226" t="s">
        <v>1187</v>
      </c>
      <c r="L120" s="231"/>
      <c r="M120" s="232" t="s">
        <v>19</v>
      </c>
      <c r="N120" s="233" t="s">
        <v>39</v>
      </c>
      <c r="O120" s="65"/>
      <c r="P120" s="197">
        <f t="shared" si="11"/>
        <v>0</v>
      </c>
      <c r="Q120" s="197">
        <v>0</v>
      </c>
      <c r="R120" s="197">
        <f t="shared" si="12"/>
        <v>0</v>
      </c>
      <c r="S120" s="197">
        <v>0</v>
      </c>
      <c r="T120" s="198">
        <f t="shared" si="13"/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9" t="s">
        <v>326</v>
      </c>
      <c r="AT120" s="199" t="s">
        <v>155</v>
      </c>
      <c r="AU120" s="199" t="s">
        <v>78</v>
      </c>
      <c r="AY120" s="18" t="s">
        <v>135</v>
      </c>
      <c r="BE120" s="200">
        <f t="shared" si="14"/>
        <v>0</v>
      </c>
      <c r="BF120" s="200">
        <f t="shared" si="15"/>
        <v>0</v>
      </c>
      <c r="BG120" s="200">
        <f t="shared" si="16"/>
        <v>0</v>
      </c>
      <c r="BH120" s="200">
        <f t="shared" si="17"/>
        <v>0</v>
      </c>
      <c r="BI120" s="200">
        <f t="shared" si="18"/>
        <v>0</v>
      </c>
      <c r="BJ120" s="18" t="s">
        <v>76</v>
      </c>
      <c r="BK120" s="200">
        <f t="shared" si="19"/>
        <v>0</v>
      </c>
      <c r="BL120" s="18" t="s">
        <v>223</v>
      </c>
      <c r="BM120" s="199" t="s">
        <v>1286</v>
      </c>
    </row>
    <row r="121" spans="1:65" s="2" customFormat="1" ht="36" customHeight="1">
      <c r="A121" s="35"/>
      <c r="B121" s="36"/>
      <c r="C121" s="224" t="s">
        <v>317</v>
      </c>
      <c r="D121" s="224" t="s">
        <v>155</v>
      </c>
      <c r="E121" s="225" t="s">
        <v>1287</v>
      </c>
      <c r="F121" s="226" t="s">
        <v>1288</v>
      </c>
      <c r="G121" s="227" t="s">
        <v>168</v>
      </c>
      <c r="H121" s="228">
        <v>1</v>
      </c>
      <c r="I121" s="229"/>
      <c r="J121" s="230">
        <f t="shared" si="10"/>
        <v>0</v>
      </c>
      <c r="K121" s="226" t="s">
        <v>1187</v>
      </c>
      <c r="L121" s="231"/>
      <c r="M121" s="232" t="s">
        <v>19</v>
      </c>
      <c r="N121" s="233" t="s">
        <v>39</v>
      </c>
      <c r="O121" s="65"/>
      <c r="P121" s="197">
        <f t="shared" si="11"/>
        <v>0</v>
      </c>
      <c r="Q121" s="197">
        <v>0</v>
      </c>
      <c r="R121" s="197">
        <f t="shared" si="12"/>
        <v>0</v>
      </c>
      <c r="S121" s="197">
        <v>0</v>
      </c>
      <c r="T121" s="198">
        <f t="shared" si="13"/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9" t="s">
        <v>326</v>
      </c>
      <c r="AT121" s="199" t="s">
        <v>155</v>
      </c>
      <c r="AU121" s="199" t="s">
        <v>78</v>
      </c>
      <c r="AY121" s="18" t="s">
        <v>135</v>
      </c>
      <c r="BE121" s="200">
        <f t="shared" si="14"/>
        <v>0</v>
      </c>
      <c r="BF121" s="200">
        <f t="shared" si="15"/>
        <v>0</v>
      </c>
      <c r="BG121" s="200">
        <f t="shared" si="16"/>
        <v>0</v>
      </c>
      <c r="BH121" s="200">
        <f t="shared" si="17"/>
        <v>0</v>
      </c>
      <c r="BI121" s="200">
        <f t="shared" si="18"/>
        <v>0</v>
      </c>
      <c r="BJ121" s="18" t="s">
        <v>76</v>
      </c>
      <c r="BK121" s="200">
        <f t="shared" si="19"/>
        <v>0</v>
      </c>
      <c r="BL121" s="18" t="s">
        <v>223</v>
      </c>
      <c r="BM121" s="199" t="s">
        <v>1289</v>
      </c>
    </row>
    <row r="122" spans="1:65" s="2" customFormat="1" ht="29.25">
      <c r="A122" s="35"/>
      <c r="B122" s="36"/>
      <c r="C122" s="37"/>
      <c r="D122" s="203" t="s">
        <v>920</v>
      </c>
      <c r="E122" s="37"/>
      <c r="F122" s="244" t="s">
        <v>1290</v>
      </c>
      <c r="G122" s="37"/>
      <c r="H122" s="37"/>
      <c r="I122" s="109"/>
      <c r="J122" s="37"/>
      <c r="K122" s="37"/>
      <c r="L122" s="40"/>
      <c r="M122" s="245"/>
      <c r="N122" s="24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920</v>
      </c>
      <c r="AU122" s="18" t="s">
        <v>78</v>
      </c>
    </row>
    <row r="123" spans="1:65" s="2" customFormat="1" ht="24" customHeight="1">
      <c r="A123" s="35"/>
      <c r="B123" s="36"/>
      <c r="C123" s="188" t="s">
        <v>322</v>
      </c>
      <c r="D123" s="188" t="s">
        <v>137</v>
      </c>
      <c r="E123" s="189" t="s">
        <v>1291</v>
      </c>
      <c r="F123" s="190" t="s">
        <v>1292</v>
      </c>
      <c r="G123" s="191" t="s">
        <v>168</v>
      </c>
      <c r="H123" s="192">
        <v>1</v>
      </c>
      <c r="I123" s="193"/>
      <c r="J123" s="194">
        <f t="shared" ref="J123:J128" si="20">ROUND(I123*H123,2)</f>
        <v>0</v>
      </c>
      <c r="K123" s="190" t="s">
        <v>1187</v>
      </c>
      <c r="L123" s="40"/>
      <c r="M123" s="195" t="s">
        <v>19</v>
      </c>
      <c r="N123" s="196" t="s">
        <v>39</v>
      </c>
      <c r="O123" s="65"/>
      <c r="P123" s="197">
        <f t="shared" ref="P123:P128" si="21">O123*H123</f>
        <v>0</v>
      </c>
      <c r="Q123" s="197">
        <v>0</v>
      </c>
      <c r="R123" s="197">
        <f t="shared" ref="R123:R128" si="22">Q123*H123</f>
        <v>0</v>
      </c>
      <c r="S123" s="197">
        <v>0</v>
      </c>
      <c r="T123" s="198">
        <f t="shared" ref="T123:T128" si="23"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9" t="s">
        <v>1169</v>
      </c>
      <c r="AT123" s="199" t="s">
        <v>137</v>
      </c>
      <c r="AU123" s="199" t="s">
        <v>78</v>
      </c>
      <c r="AY123" s="18" t="s">
        <v>135</v>
      </c>
      <c r="BE123" s="200">
        <f t="shared" ref="BE123:BE128" si="24">IF(N123="základní",J123,0)</f>
        <v>0</v>
      </c>
      <c r="BF123" s="200">
        <f t="shared" ref="BF123:BF128" si="25">IF(N123="snížená",J123,0)</f>
        <v>0</v>
      </c>
      <c r="BG123" s="200">
        <f t="shared" ref="BG123:BG128" si="26">IF(N123="zákl. přenesená",J123,0)</f>
        <v>0</v>
      </c>
      <c r="BH123" s="200">
        <f t="shared" ref="BH123:BH128" si="27">IF(N123="sníž. přenesená",J123,0)</f>
        <v>0</v>
      </c>
      <c r="BI123" s="200">
        <f t="shared" ref="BI123:BI128" si="28">IF(N123="nulová",J123,0)</f>
        <v>0</v>
      </c>
      <c r="BJ123" s="18" t="s">
        <v>76</v>
      </c>
      <c r="BK123" s="200">
        <f t="shared" ref="BK123:BK128" si="29">ROUND(I123*H123,2)</f>
        <v>0</v>
      </c>
      <c r="BL123" s="18" t="s">
        <v>1169</v>
      </c>
      <c r="BM123" s="199" t="s">
        <v>1293</v>
      </c>
    </row>
    <row r="124" spans="1:65" s="2" customFormat="1" ht="24" customHeight="1">
      <c r="A124" s="35"/>
      <c r="B124" s="36"/>
      <c r="C124" s="224" t="s">
        <v>326</v>
      </c>
      <c r="D124" s="224" t="s">
        <v>155</v>
      </c>
      <c r="E124" s="225" t="s">
        <v>1294</v>
      </c>
      <c r="F124" s="226" t="s">
        <v>1295</v>
      </c>
      <c r="G124" s="227" t="s">
        <v>168</v>
      </c>
      <c r="H124" s="228">
        <v>1</v>
      </c>
      <c r="I124" s="229"/>
      <c r="J124" s="230">
        <f t="shared" si="20"/>
        <v>0</v>
      </c>
      <c r="K124" s="226" t="s">
        <v>1187</v>
      </c>
      <c r="L124" s="231"/>
      <c r="M124" s="232" t="s">
        <v>19</v>
      </c>
      <c r="N124" s="233" t="s">
        <v>39</v>
      </c>
      <c r="O124" s="65"/>
      <c r="P124" s="197">
        <f t="shared" si="21"/>
        <v>0</v>
      </c>
      <c r="Q124" s="197">
        <v>0</v>
      </c>
      <c r="R124" s="197">
        <f t="shared" si="22"/>
        <v>0</v>
      </c>
      <c r="S124" s="197">
        <v>0</v>
      </c>
      <c r="T124" s="198">
        <f t="shared" si="23"/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199" t="s">
        <v>326</v>
      </c>
      <c r="AT124" s="199" t="s">
        <v>155</v>
      </c>
      <c r="AU124" s="199" t="s">
        <v>78</v>
      </c>
      <c r="AY124" s="18" t="s">
        <v>135</v>
      </c>
      <c r="BE124" s="200">
        <f t="shared" si="24"/>
        <v>0</v>
      </c>
      <c r="BF124" s="200">
        <f t="shared" si="25"/>
        <v>0</v>
      </c>
      <c r="BG124" s="200">
        <f t="shared" si="26"/>
        <v>0</v>
      </c>
      <c r="BH124" s="200">
        <f t="shared" si="27"/>
        <v>0</v>
      </c>
      <c r="BI124" s="200">
        <f t="shared" si="28"/>
        <v>0</v>
      </c>
      <c r="BJ124" s="18" t="s">
        <v>76</v>
      </c>
      <c r="BK124" s="200">
        <f t="shared" si="29"/>
        <v>0</v>
      </c>
      <c r="BL124" s="18" t="s">
        <v>223</v>
      </c>
      <c r="BM124" s="199" t="s">
        <v>1296</v>
      </c>
    </row>
    <row r="125" spans="1:65" s="2" customFormat="1" ht="48" customHeight="1">
      <c r="A125" s="35"/>
      <c r="B125" s="36"/>
      <c r="C125" s="188" t="s">
        <v>330</v>
      </c>
      <c r="D125" s="188" t="s">
        <v>137</v>
      </c>
      <c r="E125" s="189" t="s">
        <v>1297</v>
      </c>
      <c r="F125" s="190" t="s">
        <v>1298</v>
      </c>
      <c r="G125" s="191" t="s">
        <v>168</v>
      </c>
      <c r="H125" s="192">
        <v>8</v>
      </c>
      <c r="I125" s="193"/>
      <c r="J125" s="194">
        <f t="shared" si="20"/>
        <v>0</v>
      </c>
      <c r="K125" s="190" t="s">
        <v>1187</v>
      </c>
      <c r="L125" s="40"/>
      <c r="M125" s="195" t="s">
        <v>19</v>
      </c>
      <c r="N125" s="196" t="s">
        <v>39</v>
      </c>
      <c r="O125" s="65"/>
      <c r="P125" s="197">
        <f t="shared" si="21"/>
        <v>0</v>
      </c>
      <c r="Q125" s="197">
        <v>0</v>
      </c>
      <c r="R125" s="197">
        <f t="shared" si="22"/>
        <v>0</v>
      </c>
      <c r="S125" s="197">
        <v>0</v>
      </c>
      <c r="T125" s="198">
        <f t="shared" si="23"/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9" t="s">
        <v>1169</v>
      </c>
      <c r="AT125" s="199" t="s">
        <v>137</v>
      </c>
      <c r="AU125" s="199" t="s">
        <v>78</v>
      </c>
      <c r="AY125" s="18" t="s">
        <v>135</v>
      </c>
      <c r="BE125" s="200">
        <f t="shared" si="24"/>
        <v>0</v>
      </c>
      <c r="BF125" s="200">
        <f t="shared" si="25"/>
        <v>0</v>
      </c>
      <c r="BG125" s="200">
        <f t="shared" si="26"/>
        <v>0</v>
      </c>
      <c r="BH125" s="200">
        <f t="shared" si="27"/>
        <v>0</v>
      </c>
      <c r="BI125" s="200">
        <f t="shared" si="28"/>
        <v>0</v>
      </c>
      <c r="BJ125" s="18" t="s">
        <v>76</v>
      </c>
      <c r="BK125" s="200">
        <f t="shared" si="29"/>
        <v>0</v>
      </c>
      <c r="BL125" s="18" t="s">
        <v>1169</v>
      </c>
      <c r="BM125" s="199" t="s">
        <v>1299</v>
      </c>
    </row>
    <row r="126" spans="1:65" s="2" customFormat="1" ht="48" customHeight="1">
      <c r="A126" s="35"/>
      <c r="B126" s="36"/>
      <c r="C126" s="188" t="s">
        <v>335</v>
      </c>
      <c r="D126" s="188" t="s">
        <v>137</v>
      </c>
      <c r="E126" s="189" t="s">
        <v>1300</v>
      </c>
      <c r="F126" s="190" t="s">
        <v>1301</v>
      </c>
      <c r="G126" s="191" t="s">
        <v>168</v>
      </c>
      <c r="H126" s="192">
        <v>8</v>
      </c>
      <c r="I126" s="193"/>
      <c r="J126" s="194">
        <f t="shared" si="20"/>
        <v>0</v>
      </c>
      <c r="K126" s="190" t="s">
        <v>1187</v>
      </c>
      <c r="L126" s="40"/>
      <c r="M126" s="195" t="s">
        <v>19</v>
      </c>
      <c r="N126" s="196" t="s">
        <v>39</v>
      </c>
      <c r="O126" s="65"/>
      <c r="P126" s="197">
        <f t="shared" si="21"/>
        <v>0</v>
      </c>
      <c r="Q126" s="197">
        <v>0</v>
      </c>
      <c r="R126" s="197">
        <f t="shared" si="22"/>
        <v>0</v>
      </c>
      <c r="S126" s="197">
        <v>0</v>
      </c>
      <c r="T126" s="198">
        <f t="shared" si="23"/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199" t="s">
        <v>1169</v>
      </c>
      <c r="AT126" s="199" t="s">
        <v>137</v>
      </c>
      <c r="AU126" s="199" t="s">
        <v>78</v>
      </c>
      <c r="AY126" s="18" t="s">
        <v>135</v>
      </c>
      <c r="BE126" s="200">
        <f t="shared" si="24"/>
        <v>0</v>
      </c>
      <c r="BF126" s="200">
        <f t="shared" si="25"/>
        <v>0</v>
      </c>
      <c r="BG126" s="200">
        <f t="shared" si="26"/>
        <v>0</v>
      </c>
      <c r="BH126" s="200">
        <f t="shared" si="27"/>
        <v>0</v>
      </c>
      <c r="BI126" s="200">
        <f t="shared" si="28"/>
        <v>0</v>
      </c>
      <c r="BJ126" s="18" t="s">
        <v>76</v>
      </c>
      <c r="BK126" s="200">
        <f t="shared" si="29"/>
        <v>0</v>
      </c>
      <c r="BL126" s="18" t="s">
        <v>1169</v>
      </c>
      <c r="BM126" s="199" t="s">
        <v>1302</v>
      </c>
    </row>
    <row r="127" spans="1:65" s="2" customFormat="1" ht="36" customHeight="1">
      <c r="A127" s="35"/>
      <c r="B127" s="36"/>
      <c r="C127" s="188" t="s">
        <v>340</v>
      </c>
      <c r="D127" s="188" t="s">
        <v>137</v>
      </c>
      <c r="E127" s="189" t="s">
        <v>1303</v>
      </c>
      <c r="F127" s="190" t="s">
        <v>1304</v>
      </c>
      <c r="G127" s="191" t="s">
        <v>168</v>
      </c>
      <c r="H127" s="192">
        <v>1</v>
      </c>
      <c r="I127" s="193"/>
      <c r="J127" s="194">
        <f t="shared" si="20"/>
        <v>0</v>
      </c>
      <c r="K127" s="190" t="s">
        <v>1187</v>
      </c>
      <c r="L127" s="40"/>
      <c r="M127" s="195" t="s">
        <v>19</v>
      </c>
      <c r="N127" s="196" t="s">
        <v>39</v>
      </c>
      <c r="O127" s="65"/>
      <c r="P127" s="197">
        <f t="shared" si="21"/>
        <v>0</v>
      </c>
      <c r="Q127" s="197">
        <v>0</v>
      </c>
      <c r="R127" s="197">
        <f t="shared" si="22"/>
        <v>0</v>
      </c>
      <c r="S127" s="197">
        <v>0</v>
      </c>
      <c r="T127" s="198">
        <f t="shared" si="23"/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9" t="s">
        <v>1169</v>
      </c>
      <c r="AT127" s="199" t="s">
        <v>137</v>
      </c>
      <c r="AU127" s="199" t="s">
        <v>78</v>
      </c>
      <c r="AY127" s="18" t="s">
        <v>135</v>
      </c>
      <c r="BE127" s="200">
        <f t="shared" si="24"/>
        <v>0</v>
      </c>
      <c r="BF127" s="200">
        <f t="shared" si="25"/>
        <v>0</v>
      </c>
      <c r="BG127" s="200">
        <f t="shared" si="26"/>
        <v>0</v>
      </c>
      <c r="BH127" s="200">
        <f t="shared" si="27"/>
        <v>0</v>
      </c>
      <c r="BI127" s="200">
        <f t="shared" si="28"/>
        <v>0</v>
      </c>
      <c r="BJ127" s="18" t="s">
        <v>76</v>
      </c>
      <c r="BK127" s="200">
        <f t="shared" si="29"/>
        <v>0</v>
      </c>
      <c r="BL127" s="18" t="s">
        <v>1169</v>
      </c>
      <c r="BM127" s="199" t="s">
        <v>1305</v>
      </c>
    </row>
    <row r="128" spans="1:65" s="2" customFormat="1" ht="36" customHeight="1">
      <c r="A128" s="35"/>
      <c r="B128" s="36"/>
      <c r="C128" s="224" t="s">
        <v>344</v>
      </c>
      <c r="D128" s="224" t="s">
        <v>155</v>
      </c>
      <c r="E128" s="225" t="s">
        <v>1306</v>
      </c>
      <c r="F128" s="226" t="s">
        <v>1307</v>
      </c>
      <c r="G128" s="227" t="s">
        <v>168</v>
      </c>
      <c r="H128" s="228">
        <v>9</v>
      </c>
      <c r="I128" s="229"/>
      <c r="J128" s="230">
        <f t="shared" si="20"/>
        <v>0</v>
      </c>
      <c r="K128" s="226" t="s">
        <v>1187</v>
      </c>
      <c r="L128" s="231"/>
      <c r="M128" s="232" t="s">
        <v>19</v>
      </c>
      <c r="N128" s="233" t="s">
        <v>39</v>
      </c>
      <c r="O128" s="65"/>
      <c r="P128" s="197">
        <f t="shared" si="21"/>
        <v>0</v>
      </c>
      <c r="Q128" s="197">
        <v>0</v>
      </c>
      <c r="R128" s="197">
        <f t="shared" si="22"/>
        <v>0</v>
      </c>
      <c r="S128" s="197">
        <v>0</v>
      </c>
      <c r="T128" s="198">
        <f t="shared" si="23"/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9" t="s">
        <v>326</v>
      </c>
      <c r="AT128" s="199" t="s">
        <v>155</v>
      </c>
      <c r="AU128" s="199" t="s">
        <v>78</v>
      </c>
      <c r="AY128" s="18" t="s">
        <v>135</v>
      </c>
      <c r="BE128" s="200">
        <f t="shared" si="24"/>
        <v>0</v>
      </c>
      <c r="BF128" s="200">
        <f t="shared" si="25"/>
        <v>0</v>
      </c>
      <c r="BG128" s="200">
        <f t="shared" si="26"/>
        <v>0</v>
      </c>
      <c r="BH128" s="200">
        <f t="shared" si="27"/>
        <v>0</v>
      </c>
      <c r="BI128" s="200">
        <f t="shared" si="28"/>
        <v>0</v>
      </c>
      <c r="BJ128" s="18" t="s">
        <v>76</v>
      </c>
      <c r="BK128" s="200">
        <f t="shared" si="29"/>
        <v>0</v>
      </c>
      <c r="BL128" s="18" t="s">
        <v>223</v>
      </c>
      <c r="BM128" s="199" t="s">
        <v>1308</v>
      </c>
    </row>
    <row r="129" spans="1:65" s="2" customFormat="1" ht="19.5">
      <c r="A129" s="35"/>
      <c r="B129" s="36"/>
      <c r="C129" s="37"/>
      <c r="D129" s="203" t="s">
        <v>920</v>
      </c>
      <c r="E129" s="37"/>
      <c r="F129" s="244" t="s">
        <v>1309</v>
      </c>
      <c r="G129" s="37"/>
      <c r="H129" s="37"/>
      <c r="I129" s="109"/>
      <c r="J129" s="37"/>
      <c r="K129" s="37"/>
      <c r="L129" s="40"/>
      <c r="M129" s="245"/>
      <c r="N129" s="24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920</v>
      </c>
      <c r="AU129" s="18" t="s">
        <v>78</v>
      </c>
    </row>
    <row r="130" spans="1:65" s="2" customFormat="1" ht="24" customHeight="1">
      <c r="A130" s="35"/>
      <c r="B130" s="36"/>
      <c r="C130" s="188" t="s">
        <v>348</v>
      </c>
      <c r="D130" s="188" t="s">
        <v>137</v>
      </c>
      <c r="E130" s="189" t="s">
        <v>1310</v>
      </c>
      <c r="F130" s="190" t="s">
        <v>1311</v>
      </c>
      <c r="G130" s="191" t="s">
        <v>168</v>
      </c>
      <c r="H130" s="192">
        <v>9</v>
      </c>
      <c r="I130" s="193"/>
      <c r="J130" s="194">
        <f>ROUND(I130*H130,2)</f>
        <v>0</v>
      </c>
      <c r="K130" s="190" t="s">
        <v>1187</v>
      </c>
      <c r="L130" s="40"/>
      <c r="M130" s="195" t="s">
        <v>19</v>
      </c>
      <c r="N130" s="196" t="s">
        <v>39</v>
      </c>
      <c r="O130" s="65"/>
      <c r="P130" s="197">
        <f>O130*H130</f>
        <v>0</v>
      </c>
      <c r="Q130" s="197">
        <v>0</v>
      </c>
      <c r="R130" s="197">
        <f>Q130*H130</f>
        <v>0</v>
      </c>
      <c r="S130" s="197">
        <v>0</v>
      </c>
      <c r="T130" s="198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199" t="s">
        <v>1169</v>
      </c>
      <c r="AT130" s="199" t="s">
        <v>137</v>
      </c>
      <c r="AU130" s="199" t="s">
        <v>78</v>
      </c>
      <c r="AY130" s="18" t="s">
        <v>135</v>
      </c>
      <c r="BE130" s="200">
        <f>IF(N130="základní",J130,0)</f>
        <v>0</v>
      </c>
      <c r="BF130" s="200">
        <f>IF(N130="snížená",J130,0)</f>
        <v>0</v>
      </c>
      <c r="BG130" s="200">
        <f>IF(N130="zákl. přenesená",J130,0)</f>
        <v>0</v>
      </c>
      <c r="BH130" s="200">
        <f>IF(N130="sníž. přenesená",J130,0)</f>
        <v>0</v>
      </c>
      <c r="BI130" s="200">
        <f>IF(N130="nulová",J130,0)</f>
        <v>0</v>
      </c>
      <c r="BJ130" s="18" t="s">
        <v>76</v>
      </c>
      <c r="BK130" s="200">
        <f>ROUND(I130*H130,2)</f>
        <v>0</v>
      </c>
      <c r="BL130" s="18" t="s">
        <v>1169</v>
      </c>
      <c r="BM130" s="199" t="s">
        <v>1312</v>
      </c>
    </row>
    <row r="131" spans="1:65" s="2" customFormat="1" ht="24" customHeight="1">
      <c r="A131" s="35"/>
      <c r="B131" s="36"/>
      <c r="C131" s="224" t="s">
        <v>352</v>
      </c>
      <c r="D131" s="224" t="s">
        <v>155</v>
      </c>
      <c r="E131" s="225" t="s">
        <v>1313</v>
      </c>
      <c r="F131" s="226" t="s">
        <v>1314</v>
      </c>
      <c r="G131" s="227" t="s">
        <v>168</v>
      </c>
      <c r="H131" s="228">
        <v>3</v>
      </c>
      <c r="I131" s="229"/>
      <c r="J131" s="230">
        <f>ROUND(I131*H131,2)</f>
        <v>0</v>
      </c>
      <c r="K131" s="226" t="s">
        <v>1187</v>
      </c>
      <c r="L131" s="231"/>
      <c r="M131" s="232" t="s">
        <v>19</v>
      </c>
      <c r="N131" s="233" t="s">
        <v>39</v>
      </c>
      <c r="O131" s="65"/>
      <c r="P131" s="197">
        <f>O131*H131</f>
        <v>0</v>
      </c>
      <c r="Q131" s="197">
        <v>0</v>
      </c>
      <c r="R131" s="197">
        <f>Q131*H131</f>
        <v>0</v>
      </c>
      <c r="S131" s="197">
        <v>0</v>
      </c>
      <c r="T131" s="198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199" t="s">
        <v>326</v>
      </c>
      <c r="AT131" s="199" t="s">
        <v>155</v>
      </c>
      <c r="AU131" s="199" t="s">
        <v>78</v>
      </c>
      <c r="AY131" s="18" t="s">
        <v>135</v>
      </c>
      <c r="BE131" s="200">
        <f>IF(N131="základní",J131,0)</f>
        <v>0</v>
      </c>
      <c r="BF131" s="200">
        <f>IF(N131="snížená",J131,0)</f>
        <v>0</v>
      </c>
      <c r="BG131" s="200">
        <f>IF(N131="zákl. přenesená",J131,0)</f>
        <v>0</v>
      </c>
      <c r="BH131" s="200">
        <f>IF(N131="sníž. přenesená",J131,0)</f>
        <v>0</v>
      </c>
      <c r="BI131" s="200">
        <f>IF(N131="nulová",J131,0)</f>
        <v>0</v>
      </c>
      <c r="BJ131" s="18" t="s">
        <v>76</v>
      </c>
      <c r="BK131" s="200">
        <f>ROUND(I131*H131,2)</f>
        <v>0</v>
      </c>
      <c r="BL131" s="18" t="s">
        <v>223</v>
      </c>
      <c r="BM131" s="199" t="s">
        <v>1315</v>
      </c>
    </row>
    <row r="132" spans="1:65" s="2" customFormat="1" ht="24" customHeight="1">
      <c r="A132" s="35"/>
      <c r="B132" s="36"/>
      <c r="C132" s="224" t="s">
        <v>356</v>
      </c>
      <c r="D132" s="224" t="s">
        <v>155</v>
      </c>
      <c r="E132" s="225" t="s">
        <v>1316</v>
      </c>
      <c r="F132" s="226" t="s">
        <v>1317</v>
      </c>
      <c r="G132" s="227" t="s">
        <v>168</v>
      </c>
      <c r="H132" s="228">
        <v>9</v>
      </c>
      <c r="I132" s="229"/>
      <c r="J132" s="230">
        <f>ROUND(I132*H132,2)</f>
        <v>0</v>
      </c>
      <c r="K132" s="226" t="s">
        <v>1187</v>
      </c>
      <c r="L132" s="231"/>
      <c r="M132" s="232" t="s">
        <v>19</v>
      </c>
      <c r="N132" s="233" t="s">
        <v>39</v>
      </c>
      <c r="O132" s="65"/>
      <c r="P132" s="197">
        <f>O132*H132</f>
        <v>0</v>
      </c>
      <c r="Q132" s="197">
        <v>0</v>
      </c>
      <c r="R132" s="197">
        <f>Q132*H132</f>
        <v>0</v>
      </c>
      <c r="S132" s="197">
        <v>0</v>
      </c>
      <c r="T132" s="198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9" t="s">
        <v>326</v>
      </c>
      <c r="AT132" s="199" t="s">
        <v>155</v>
      </c>
      <c r="AU132" s="199" t="s">
        <v>78</v>
      </c>
      <c r="AY132" s="18" t="s">
        <v>135</v>
      </c>
      <c r="BE132" s="200">
        <f>IF(N132="základní",J132,0)</f>
        <v>0</v>
      </c>
      <c r="BF132" s="200">
        <f>IF(N132="snížená",J132,0)</f>
        <v>0</v>
      </c>
      <c r="BG132" s="200">
        <f>IF(N132="zákl. přenesená",J132,0)</f>
        <v>0</v>
      </c>
      <c r="BH132" s="200">
        <f>IF(N132="sníž. přenesená",J132,0)</f>
        <v>0</v>
      </c>
      <c r="BI132" s="200">
        <f>IF(N132="nulová",J132,0)</f>
        <v>0</v>
      </c>
      <c r="BJ132" s="18" t="s">
        <v>76</v>
      </c>
      <c r="BK132" s="200">
        <f>ROUND(I132*H132,2)</f>
        <v>0</v>
      </c>
      <c r="BL132" s="18" t="s">
        <v>223</v>
      </c>
      <c r="BM132" s="199" t="s">
        <v>1318</v>
      </c>
    </row>
    <row r="133" spans="1:65" s="2" customFormat="1" ht="24" customHeight="1">
      <c r="A133" s="35"/>
      <c r="B133" s="36"/>
      <c r="C133" s="224" t="s">
        <v>361</v>
      </c>
      <c r="D133" s="224" t="s">
        <v>155</v>
      </c>
      <c r="E133" s="225" t="s">
        <v>1319</v>
      </c>
      <c r="F133" s="226" t="s">
        <v>1320</v>
      </c>
      <c r="G133" s="227" t="s">
        <v>168</v>
      </c>
      <c r="H133" s="228">
        <v>7</v>
      </c>
      <c r="I133" s="229"/>
      <c r="J133" s="230">
        <f>ROUND(I133*H133,2)</f>
        <v>0</v>
      </c>
      <c r="K133" s="226" t="s">
        <v>1187</v>
      </c>
      <c r="L133" s="231"/>
      <c r="M133" s="232" t="s">
        <v>19</v>
      </c>
      <c r="N133" s="233" t="s">
        <v>39</v>
      </c>
      <c r="O133" s="65"/>
      <c r="P133" s="197">
        <f>O133*H133</f>
        <v>0</v>
      </c>
      <c r="Q133" s="197">
        <v>0</v>
      </c>
      <c r="R133" s="197">
        <f>Q133*H133</f>
        <v>0</v>
      </c>
      <c r="S133" s="197">
        <v>0</v>
      </c>
      <c r="T133" s="198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9" t="s">
        <v>326</v>
      </c>
      <c r="AT133" s="199" t="s">
        <v>155</v>
      </c>
      <c r="AU133" s="199" t="s">
        <v>78</v>
      </c>
      <c r="AY133" s="18" t="s">
        <v>135</v>
      </c>
      <c r="BE133" s="200">
        <f>IF(N133="základní",J133,0)</f>
        <v>0</v>
      </c>
      <c r="BF133" s="200">
        <f>IF(N133="snížená",J133,0)</f>
        <v>0</v>
      </c>
      <c r="BG133" s="200">
        <f>IF(N133="zákl. přenesená",J133,0)</f>
        <v>0</v>
      </c>
      <c r="BH133" s="200">
        <f>IF(N133="sníž. přenesená",J133,0)</f>
        <v>0</v>
      </c>
      <c r="BI133" s="200">
        <f>IF(N133="nulová",J133,0)</f>
        <v>0</v>
      </c>
      <c r="BJ133" s="18" t="s">
        <v>76</v>
      </c>
      <c r="BK133" s="200">
        <f>ROUND(I133*H133,2)</f>
        <v>0</v>
      </c>
      <c r="BL133" s="18" t="s">
        <v>223</v>
      </c>
      <c r="BM133" s="199" t="s">
        <v>1321</v>
      </c>
    </row>
    <row r="134" spans="1:65" s="2" customFormat="1" ht="24" customHeight="1">
      <c r="A134" s="35"/>
      <c r="B134" s="36"/>
      <c r="C134" s="224" t="s">
        <v>365</v>
      </c>
      <c r="D134" s="224" t="s">
        <v>155</v>
      </c>
      <c r="E134" s="225" t="s">
        <v>1322</v>
      </c>
      <c r="F134" s="226" t="s">
        <v>1323</v>
      </c>
      <c r="G134" s="227" t="s">
        <v>168</v>
      </c>
      <c r="H134" s="228">
        <v>7</v>
      </c>
      <c r="I134" s="229"/>
      <c r="J134" s="230">
        <f>ROUND(I134*H134,2)</f>
        <v>0</v>
      </c>
      <c r="K134" s="226" t="s">
        <v>1187</v>
      </c>
      <c r="L134" s="231"/>
      <c r="M134" s="232" t="s">
        <v>19</v>
      </c>
      <c r="N134" s="233" t="s">
        <v>39</v>
      </c>
      <c r="O134" s="65"/>
      <c r="P134" s="197">
        <f>O134*H134</f>
        <v>0</v>
      </c>
      <c r="Q134" s="197">
        <v>0</v>
      </c>
      <c r="R134" s="197">
        <f>Q134*H134</f>
        <v>0</v>
      </c>
      <c r="S134" s="197">
        <v>0</v>
      </c>
      <c r="T134" s="198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199" t="s">
        <v>326</v>
      </c>
      <c r="AT134" s="199" t="s">
        <v>155</v>
      </c>
      <c r="AU134" s="199" t="s">
        <v>78</v>
      </c>
      <c r="AY134" s="18" t="s">
        <v>135</v>
      </c>
      <c r="BE134" s="200">
        <f>IF(N134="základní",J134,0)</f>
        <v>0</v>
      </c>
      <c r="BF134" s="200">
        <f>IF(N134="snížená",J134,0)</f>
        <v>0</v>
      </c>
      <c r="BG134" s="200">
        <f>IF(N134="zákl. přenesená",J134,0)</f>
        <v>0</v>
      </c>
      <c r="BH134" s="200">
        <f>IF(N134="sníž. přenesená",J134,0)</f>
        <v>0</v>
      </c>
      <c r="BI134" s="200">
        <f>IF(N134="nulová",J134,0)</f>
        <v>0</v>
      </c>
      <c r="BJ134" s="18" t="s">
        <v>76</v>
      </c>
      <c r="BK134" s="200">
        <f>ROUND(I134*H134,2)</f>
        <v>0</v>
      </c>
      <c r="BL134" s="18" t="s">
        <v>223</v>
      </c>
      <c r="BM134" s="199" t="s">
        <v>1324</v>
      </c>
    </row>
    <row r="135" spans="1:65" s="2" customFormat="1" ht="19.5">
      <c r="A135" s="35"/>
      <c r="B135" s="36"/>
      <c r="C135" s="37"/>
      <c r="D135" s="203" t="s">
        <v>920</v>
      </c>
      <c r="E135" s="37"/>
      <c r="F135" s="244" t="s">
        <v>1325</v>
      </c>
      <c r="G135" s="37"/>
      <c r="H135" s="37"/>
      <c r="I135" s="109"/>
      <c r="J135" s="37"/>
      <c r="K135" s="37"/>
      <c r="L135" s="40"/>
      <c r="M135" s="245"/>
      <c r="N135" s="246"/>
      <c r="O135" s="65"/>
      <c r="P135" s="65"/>
      <c r="Q135" s="65"/>
      <c r="R135" s="65"/>
      <c r="S135" s="65"/>
      <c r="T135" s="66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8" t="s">
        <v>920</v>
      </c>
      <c r="AU135" s="18" t="s">
        <v>78</v>
      </c>
    </row>
    <row r="136" spans="1:65" s="2" customFormat="1" ht="24" customHeight="1">
      <c r="A136" s="35"/>
      <c r="B136" s="36"/>
      <c r="C136" s="224" t="s">
        <v>370</v>
      </c>
      <c r="D136" s="224" t="s">
        <v>155</v>
      </c>
      <c r="E136" s="225" t="s">
        <v>1313</v>
      </c>
      <c r="F136" s="226" t="s">
        <v>1314</v>
      </c>
      <c r="G136" s="227" t="s">
        <v>168</v>
      </c>
      <c r="H136" s="228">
        <v>18</v>
      </c>
      <c r="I136" s="229"/>
      <c r="J136" s="230">
        <f>ROUND(I136*H136,2)</f>
        <v>0</v>
      </c>
      <c r="K136" s="226" t="s">
        <v>1187</v>
      </c>
      <c r="L136" s="231"/>
      <c r="M136" s="232" t="s">
        <v>19</v>
      </c>
      <c r="N136" s="233" t="s">
        <v>39</v>
      </c>
      <c r="O136" s="65"/>
      <c r="P136" s="197">
        <f>O136*H136</f>
        <v>0</v>
      </c>
      <c r="Q136" s="197">
        <v>0</v>
      </c>
      <c r="R136" s="197">
        <f>Q136*H136</f>
        <v>0</v>
      </c>
      <c r="S136" s="197">
        <v>0</v>
      </c>
      <c r="T136" s="198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9" t="s">
        <v>326</v>
      </c>
      <c r="AT136" s="199" t="s">
        <v>155</v>
      </c>
      <c r="AU136" s="199" t="s">
        <v>78</v>
      </c>
      <c r="AY136" s="18" t="s">
        <v>135</v>
      </c>
      <c r="BE136" s="200">
        <f>IF(N136="základní",J136,0)</f>
        <v>0</v>
      </c>
      <c r="BF136" s="200">
        <f>IF(N136="snížená",J136,0)</f>
        <v>0</v>
      </c>
      <c r="BG136" s="200">
        <f>IF(N136="zákl. přenesená",J136,0)</f>
        <v>0</v>
      </c>
      <c r="BH136" s="200">
        <f>IF(N136="sníž. přenesená",J136,0)</f>
        <v>0</v>
      </c>
      <c r="BI136" s="200">
        <f>IF(N136="nulová",J136,0)</f>
        <v>0</v>
      </c>
      <c r="BJ136" s="18" t="s">
        <v>76</v>
      </c>
      <c r="BK136" s="200">
        <f>ROUND(I136*H136,2)</f>
        <v>0</v>
      </c>
      <c r="BL136" s="18" t="s">
        <v>223</v>
      </c>
      <c r="BM136" s="199" t="s">
        <v>1326</v>
      </c>
    </row>
    <row r="137" spans="1:65" s="2" customFormat="1" ht="19.5">
      <c r="A137" s="35"/>
      <c r="B137" s="36"/>
      <c r="C137" s="37"/>
      <c r="D137" s="203" t="s">
        <v>920</v>
      </c>
      <c r="E137" s="37"/>
      <c r="F137" s="244" t="s">
        <v>1327</v>
      </c>
      <c r="G137" s="37"/>
      <c r="H137" s="37"/>
      <c r="I137" s="109"/>
      <c r="J137" s="37"/>
      <c r="K137" s="37"/>
      <c r="L137" s="40"/>
      <c r="M137" s="245"/>
      <c r="N137" s="24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920</v>
      </c>
      <c r="AU137" s="18" t="s">
        <v>78</v>
      </c>
    </row>
    <row r="138" spans="1:65" s="2" customFormat="1" ht="48" customHeight="1">
      <c r="A138" s="35"/>
      <c r="B138" s="36"/>
      <c r="C138" s="188" t="s">
        <v>375</v>
      </c>
      <c r="D138" s="188" t="s">
        <v>137</v>
      </c>
      <c r="E138" s="189" t="s">
        <v>1328</v>
      </c>
      <c r="F138" s="190" t="s">
        <v>1329</v>
      </c>
      <c r="G138" s="191" t="s">
        <v>168</v>
      </c>
      <c r="H138" s="192">
        <v>49</v>
      </c>
      <c r="I138" s="193"/>
      <c r="J138" s="194">
        <f>ROUND(I138*H138,2)</f>
        <v>0</v>
      </c>
      <c r="K138" s="190" t="s">
        <v>1187</v>
      </c>
      <c r="L138" s="40"/>
      <c r="M138" s="195" t="s">
        <v>19</v>
      </c>
      <c r="N138" s="196" t="s">
        <v>39</v>
      </c>
      <c r="O138" s="65"/>
      <c r="P138" s="197">
        <f>O138*H138</f>
        <v>0</v>
      </c>
      <c r="Q138" s="197">
        <v>0</v>
      </c>
      <c r="R138" s="197">
        <f>Q138*H138</f>
        <v>0</v>
      </c>
      <c r="S138" s="197">
        <v>0</v>
      </c>
      <c r="T138" s="198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199" t="s">
        <v>1169</v>
      </c>
      <c r="AT138" s="199" t="s">
        <v>137</v>
      </c>
      <c r="AU138" s="199" t="s">
        <v>78</v>
      </c>
      <c r="AY138" s="18" t="s">
        <v>135</v>
      </c>
      <c r="BE138" s="200">
        <f>IF(N138="základní",J138,0)</f>
        <v>0</v>
      </c>
      <c r="BF138" s="200">
        <f>IF(N138="snížená",J138,0)</f>
        <v>0</v>
      </c>
      <c r="BG138" s="200">
        <f>IF(N138="zákl. přenesená",J138,0)</f>
        <v>0</v>
      </c>
      <c r="BH138" s="200">
        <f>IF(N138="sníž. přenesená",J138,0)</f>
        <v>0</v>
      </c>
      <c r="BI138" s="200">
        <f>IF(N138="nulová",J138,0)</f>
        <v>0</v>
      </c>
      <c r="BJ138" s="18" t="s">
        <v>76</v>
      </c>
      <c r="BK138" s="200">
        <f>ROUND(I138*H138,2)</f>
        <v>0</v>
      </c>
      <c r="BL138" s="18" t="s">
        <v>1169</v>
      </c>
      <c r="BM138" s="199" t="s">
        <v>1330</v>
      </c>
    </row>
    <row r="139" spans="1:65" s="2" customFormat="1" ht="24" customHeight="1">
      <c r="A139" s="35"/>
      <c r="B139" s="36"/>
      <c r="C139" s="224" t="s">
        <v>379</v>
      </c>
      <c r="D139" s="224" t="s">
        <v>155</v>
      </c>
      <c r="E139" s="225" t="s">
        <v>1331</v>
      </c>
      <c r="F139" s="226" t="s">
        <v>1332</v>
      </c>
      <c r="G139" s="227" t="s">
        <v>168</v>
      </c>
      <c r="H139" s="228">
        <v>3</v>
      </c>
      <c r="I139" s="229"/>
      <c r="J139" s="230">
        <f>ROUND(I139*H139,2)</f>
        <v>0</v>
      </c>
      <c r="K139" s="226" t="s">
        <v>1187</v>
      </c>
      <c r="L139" s="231"/>
      <c r="M139" s="232" t="s">
        <v>19</v>
      </c>
      <c r="N139" s="233" t="s">
        <v>39</v>
      </c>
      <c r="O139" s="65"/>
      <c r="P139" s="197">
        <f>O139*H139</f>
        <v>0</v>
      </c>
      <c r="Q139" s="197">
        <v>0</v>
      </c>
      <c r="R139" s="197">
        <f>Q139*H139</f>
        <v>0</v>
      </c>
      <c r="S139" s="197">
        <v>0</v>
      </c>
      <c r="T139" s="198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9" t="s">
        <v>326</v>
      </c>
      <c r="AT139" s="199" t="s">
        <v>155</v>
      </c>
      <c r="AU139" s="199" t="s">
        <v>78</v>
      </c>
      <c r="AY139" s="18" t="s">
        <v>135</v>
      </c>
      <c r="BE139" s="200">
        <f>IF(N139="základní",J139,0)</f>
        <v>0</v>
      </c>
      <c r="BF139" s="200">
        <f>IF(N139="snížená",J139,0)</f>
        <v>0</v>
      </c>
      <c r="BG139" s="200">
        <f>IF(N139="zákl. přenesená",J139,0)</f>
        <v>0</v>
      </c>
      <c r="BH139" s="200">
        <f>IF(N139="sníž. přenesená",J139,0)</f>
        <v>0</v>
      </c>
      <c r="BI139" s="200">
        <f>IF(N139="nulová",J139,0)</f>
        <v>0</v>
      </c>
      <c r="BJ139" s="18" t="s">
        <v>76</v>
      </c>
      <c r="BK139" s="200">
        <f>ROUND(I139*H139,2)</f>
        <v>0</v>
      </c>
      <c r="BL139" s="18" t="s">
        <v>223</v>
      </c>
      <c r="BM139" s="199" t="s">
        <v>1333</v>
      </c>
    </row>
    <row r="140" spans="1:65" s="2" customFormat="1" ht="19.5">
      <c r="A140" s="35"/>
      <c r="B140" s="36"/>
      <c r="C140" s="37"/>
      <c r="D140" s="203" t="s">
        <v>920</v>
      </c>
      <c r="E140" s="37"/>
      <c r="F140" s="244" t="s">
        <v>1334</v>
      </c>
      <c r="G140" s="37"/>
      <c r="H140" s="37"/>
      <c r="I140" s="109"/>
      <c r="J140" s="37"/>
      <c r="K140" s="37"/>
      <c r="L140" s="40"/>
      <c r="M140" s="245"/>
      <c r="N140" s="24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920</v>
      </c>
      <c r="AU140" s="18" t="s">
        <v>78</v>
      </c>
    </row>
    <row r="141" spans="1:65" s="2" customFormat="1" ht="24" customHeight="1">
      <c r="A141" s="35"/>
      <c r="B141" s="36"/>
      <c r="C141" s="188" t="s">
        <v>386</v>
      </c>
      <c r="D141" s="188" t="s">
        <v>137</v>
      </c>
      <c r="E141" s="189" t="s">
        <v>1335</v>
      </c>
      <c r="F141" s="190" t="s">
        <v>1336</v>
      </c>
      <c r="G141" s="191" t="s">
        <v>168</v>
      </c>
      <c r="H141" s="192">
        <v>3</v>
      </c>
      <c r="I141" s="193"/>
      <c r="J141" s="194">
        <f>ROUND(I141*H141,2)</f>
        <v>0</v>
      </c>
      <c r="K141" s="190" t="s">
        <v>1187</v>
      </c>
      <c r="L141" s="40"/>
      <c r="M141" s="195" t="s">
        <v>19</v>
      </c>
      <c r="N141" s="196" t="s">
        <v>39</v>
      </c>
      <c r="O141" s="65"/>
      <c r="P141" s="197">
        <f>O141*H141</f>
        <v>0</v>
      </c>
      <c r="Q141" s="197">
        <v>0</v>
      </c>
      <c r="R141" s="197">
        <f>Q141*H141</f>
        <v>0</v>
      </c>
      <c r="S141" s="197">
        <v>0</v>
      </c>
      <c r="T141" s="198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9" t="s">
        <v>1169</v>
      </c>
      <c r="AT141" s="199" t="s">
        <v>137</v>
      </c>
      <c r="AU141" s="199" t="s">
        <v>78</v>
      </c>
      <c r="AY141" s="18" t="s">
        <v>135</v>
      </c>
      <c r="BE141" s="200">
        <f>IF(N141="základní",J141,0)</f>
        <v>0</v>
      </c>
      <c r="BF141" s="200">
        <f>IF(N141="snížená",J141,0)</f>
        <v>0</v>
      </c>
      <c r="BG141" s="200">
        <f>IF(N141="zákl. přenesená",J141,0)</f>
        <v>0</v>
      </c>
      <c r="BH141" s="200">
        <f>IF(N141="sníž. přenesená",J141,0)</f>
        <v>0</v>
      </c>
      <c r="BI141" s="200">
        <f>IF(N141="nulová",J141,0)</f>
        <v>0</v>
      </c>
      <c r="BJ141" s="18" t="s">
        <v>76</v>
      </c>
      <c r="BK141" s="200">
        <f>ROUND(I141*H141,2)</f>
        <v>0</v>
      </c>
      <c r="BL141" s="18" t="s">
        <v>1169</v>
      </c>
      <c r="BM141" s="199" t="s">
        <v>1337</v>
      </c>
    </row>
    <row r="142" spans="1:65" s="2" customFormat="1" ht="16.5" customHeight="1">
      <c r="A142" s="35"/>
      <c r="B142" s="36"/>
      <c r="C142" s="224" t="s">
        <v>391</v>
      </c>
      <c r="D142" s="224" t="s">
        <v>155</v>
      </c>
      <c r="E142" s="225" t="s">
        <v>1338</v>
      </c>
      <c r="F142" s="226" t="s">
        <v>1339</v>
      </c>
      <c r="G142" s="227" t="s">
        <v>168</v>
      </c>
      <c r="H142" s="228">
        <v>1</v>
      </c>
      <c r="I142" s="229"/>
      <c r="J142" s="230">
        <f>ROUND(I142*H142,2)</f>
        <v>0</v>
      </c>
      <c r="K142" s="226" t="s">
        <v>19</v>
      </c>
      <c r="L142" s="231"/>
      <c r="M142" s="232" t="s">
        <v>19</v>
      </c>
      <c r="N142" s="233" t="s">
        <v>39</v>
      </c>
      <c r="O142" s="65"/>
      <c r="P142" s="197">
        <f>O142*H142</f>
        <v>0</v>
      </c>
      <c r="Q142" s="197">
        <v>0</v>
      </c>
      <c r="R142" s="197">
        <f>Q142*H142</f>
        <v>0</v>
      </c>
      <c r="S142" s="197">
        <v>0</v>
      </c>
      <c r="T142" s="198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199" t="s">
        <v>326</v>
      </c>
      <c r="AT142" s="199" t="s">
        <v>155</v>
      </c>
      <c r="AU142" s="199" t="s">
        <v>78</v>
      </c>
      <c r="AY142" s="18" t="s">
        <v>135</v>
      </c>
      <c r="BE142" s="200">
        <f>IF(N142="základní",J142,0)</f>
        <v>0</v>
      </c>
      <c r="BF142" s="200">
        <f>IF(N142="snížená",J142,0)</f>
        <v>0</v>
      </c>
      <c r="BG142" s="200">
        <f>IF(N142="zákl. přenesená",J142,0)</f>
        <v>0</v>
      </c>
      <c r="BH142" s="200">
        <f>IF(N142="sníž. přenesená",J142,0)</f>
        <v>0</v>
      </c>
      <c r="BI142" s="200">
        <f>IF(N142="nulová",J142,0)</f>
        <v>0</v>
      </c>
      <c r="BJ142" s="18" t="s">
        <v>76</v>
      </c>
      <c r="BK142" s="200">
        <f>ROUND(I142*H142,2)</f>
        <v>0</v>
      </c>
      <c r="BL142" s="18" t="s">
        <v>223</v>
      </c>
      <c r="BM142" s="199" t="s">
        <v>1340</v>
      </c>
    </row>
    <row r="143" spans="1:65" s="2" customFormat="1" ht="19.5">
      <c r="A143" s="35"/>
      <c r="B143" s="36"/>
      <c r="C143" s="37"/>
      <c r="D143" s="203" t="s">
        <v>920</v>
      </c>
      <c r="E143" s="37"/>
      <c r="F143" s="244" t="s">
        <v>1341</v>
      </c>
      <c r="G143" s="37"/>
      <c r="H143" s="37"/>
      <c r="I143" s="109"/>
      <c r="J143" s="37"/>
      <c r="K143" s="37"/>
      <c r="L143" s="40"/>
      <c r="M143" s="245"/>
      <c r="N143" s="24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920</v>
      </c>
      <c r="AU143" s="18" t="s">
        <v>78</v>
      </c>
    </row>
    <row r="144" spans="1:65" s="2" customFormat="1" ht="24" customHeight="1">
      <c r="A144" s="35"/>
      <c r="B144" s="36"/>
      <c r="C144" s="188" t="s">
        <v>396</v>
      </c>
      <c r="D144" s="188" t="s">
        <v>137</v>
      </c>
      <c r="E144" s="189" t="s">
        <v>1342</v>
      </c>
      <c r="F144" s="190" t="s">
        <v>1343</v>
      </c>
      <c r="G144" s="191" t="s">
        <v>168</v>
      </c>
      <c r="H144" s="192">
        <v>1</v>
      </c>
      <c r="I144" s="193"/>
      <c r="J144" s="194">
        <f>ROUND(I144*H144,2)</f>
        <v>0</v>
      </c>
      <c r="K144" s="190" t="s">
        <v>1187</v>
      </c>
      <c r="L144" s="40"/>
      <c r="M144" s="195" t="s">
        <v>19</v>
      </c>
      <c r="N144" s="196" t="s">
        <v>39</v>
      </c>
      <c r="O144" s="65"/>
      <c r="P144" s="197">
        <f>O144*H144</f>
        <v>0</v>
      </c>
      <c r="Q144" s="197">
        <v>0</v>
      </c>
      <c r="R144" s="197">
        <f>Q144*H144</f>
        <v>0</v>
      </c>
      <c r="S144" s="197">
        <v>0</v>
      </c>
      <c r="T144" s="198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9" t="s">
        <v>1169</v>
      </c>
      <c r="AT144" s="199" t="s">
        <v>137</v>
      </c>
      <c r="AU144" s="199" t="s">
        <v>78</v>
      </c>
      <c r="AY144" s="18" t="s">
        <v>135</v>
      </c>
      <c r="BE144" s="200">
        <f>IF(N144="základní",J144,0)</f>
        <v>0</v>
      </c>
      <c r="BF144" s="200">
        <f>IF(N144="snížená",J144,0)</f>
        <v>0</v>
      </c>
      <c r="BG144" s="200">
        <f>IF(N144="zákl. přenesená",J144,0)</f>
        <v>0</v>
      </c>
      <c r="BH144" s="200">
        <f>IF(N144="sníž. přenesená",J144,0)</f>
        <v>0</v>
      </c>
      <c r="BI144" s="200">
        <f>IF(N144="nulová",J144,0)</f>
        <v>0</v>
      </c>
      <c r="BJ144" s="18" t="s">
        <v>76</v>
      </c>
      <c r="BK144" s="200">
        <f>ROUND(I144*H144,2)</f>
        <v>0</v>
      </c>
      <c r="BL144" s="18" t="s">
        <v>1169</v>
      </c>
      <c r="BM144" s="199" t="s">
        <v>1344</v>
      </c>
    </row>
    <row r="145" spans="1:65" s="2" customFormat="1" ht="24" customHeight="1">
      <c r="A145" s="35"/>
      <c r="B145" s="36"/>
      <c r="C145" s="224" t="s">
        <v>401</v>
      </c>
      <c r="D145" s="224" t="s">
        <v>155</v>
      </c>
      <c r="E145" s="225" t="s">
        <v>1345</v>
      </c>
      <c r="F145" s="226" t="s">
        <v>1346</v>
      </c>
      <c r="G145" s="227" t="s">
        <v>168</v>
      </c>
      <c r="H145" s="228">
        <v>28</v>
      </c>
      <c r="I145" s="229"/>
      <c r="J145" s="230">
        <f>ROUND(I145*H145,2)</f>
        <v>0</v>
      </c>
      <c r="K145" s="226" t="s">
        <v>1187</v>
      </c>
      <c r="L145" s="231"/>
      <c r="M145" s="232" t="s">
        <v>19</v>
      </c>
      <c r="N145" s="233" t="s">
        <v>39</v>
      </c>
      <c r="O145" s="65"/>
      <c r="P145" s="197">
        <f>O145*H145</f>
        <v>0</v>
      </c>
      <c r="Q145" s="197">
        <v>0</v>
      </c>
      <c r="R145" s="197">
        <f>Q145*H145</f>
        <v>0</v>
      </c>
      <c r="S145" s="197">
        <v>0</v>
      </c>
      <c r="T145" s="198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199" t="s">
        <v>326</v>
      </c>
      <c r="AT145" s="199" t="s">
        <v>155</v>
      </c>
      <c r="AU145" s="199" t="s">
        <v>78</v>
      </c>
      <c r="AY145" s="18" t="s">
        <v>135</v>
      </c>
      <c r="BE145" s="200">
        <f>IF(N145="základní",J145,0)</f>
        <v>0</v>
      </c>
      <c r="BF145" s="200">
        <f>IF(N145="snížená",J145,0)</f>
        <v>0</v>
      </c>
      <c r="BG145" s="200">
        <f>IF(N145="zákl. přenesená",J145,0)</f>
        <v>0</v>
      </c>
      <c r="BH145" s="200">
        <f>IF(N145="sníž. přenesená",J145,0)</f>
        <v>0</v>
      </c>
      <c r="BI145" s="200">
        <f>IF(N145="nulová",J145,0)</f>
        <v>0</v>
      </c>
      <c r="BJ145" s="18" t="s">
        <v>76</v>
      </c>
      <c r="BK145" s="200">
        <f>ROUND(I145*H145,2)</f>
        <v>0</v>
      </c>
      <c r="BL145" s="18" t="s">
        <v>223</v>
      </c>
      <c r="BM145" s="199" t="s">
        <v>1347</v>
      </c>
    </row>
    <row r="146" spans="1:65" s="2" customFormat="1" ht="24" customHeight="1">
      <c r="A146" s="35"/>
      <c r="B146" s="36"/>
      <c r="C146" s="224" t="s">
        <v>406</v>
      </c>
      <c r="D146" s="224" t="s">
        <v>155</v>
      </c>
      <c r="E146" s="225" t="s">
        <v>1348</v>
      </c>
      <c r="F146" s="226" t="s">
        <v>1349</v>
      </c>
      <c r="G146" s="227" t="s">
        <v>168</v>
      </c>
      <c r="H146" s="228">
        <v>1</v>
      </c>
      <c r="I146" s="229"/>
      <c r="J146" s="230">
        <f>ROUND(I146*H146,2)</f>
        <v>0</v>
      </c>
      <c r="K146" s="226" t="s">
        <v>1187</v>
      </c>
      <c r="L146" s="231"/>
      <c r="M146" s="232" t="s">
        <v>19</v>
      </c>
      <c r="N146" s="233" t="s">
        <v>39</v>
      </c>
      <c r="O146" s="65"/>
      <c r="P146" s="197">
        <f>O146*H146</f>
        <v>0</v>
      </c>
      <c r="Q146" s="197">
        <v>0</v>
      </c>
      <c r="R146" s="197">
        <f>Q146*H146</f>
        <v>0</v>
      </c>
      <c r="S146" s="197">
        <v>0</v>
      </c>
      <c r="T146" s="198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9" t="s">
        <v>326</v>
      </c>
      <c r="AT146" s="199" t="s">
        <v>155</v>
      </c>
      <c r="AU146" s="199" t="s">
        <v>78</v>
      </c>
      <c r="AY146" s="18" t="s">
        <v>135</v>
      </c>
      <c r="BE146" s="200">
        <f>IF(N146="základní",J146,0)</f>
        <v>0</v>
      </c>
      <c r="BF146" s="200">
        <f>IF(N146="snížená",J146,0)</f>
        <v>0</v>
      </c>
      <c r="BG146" s="200">
        <f>IF(N146="zákl. přenesená",J146,0)</f>
        <v>0</v>
      </c>
      <c r="BH146" s="200">
        <f>IF(N146="sníž. přenesená",J146,0)</f>
        <v>0</v>
      </c>
      <c r="BI146" s="200">
        <f>IF(N146="nulová",J146,0)</f>
        <v>0</v>
      </c>
      <c r="BJ146" s="18" t="s">
        <v>76</v>
      </c>
      <c r="BK146" s="200">
        <f>ROUND(I146*H146,2)</f>
        <v>0</v>
      </c>
      <c r="BL146" s="18" t="s">
        <v>223</v>
      </c>
      <c r="BM146" s="199" t="s">
        <v>1350</v>
      </c>
    </row>
    <row r="147" spans="1:65" s="2" customFormat="1" ht="24" customHeight="1">
      <c r="A147" s="35"/>
      <c r="B147" s="36"/>
      <c r="C147" s="224" t="s">
        <v>412</v>
      </c>
      <c r="D147" s="224" t="s">
        <v>155</v>
      </c>
      <c r="E147" s="225" t="s">
        <v>1351</v>
      </c>
      <c r="F147" s="226" t="s">
        <v>1352</v>
      </c>
      <c r="G147" s="227" t="s">
        <v>168</v>
      </c>
      <c r="H147" s="228">
        <v>1</v>
      </c>
      <c r="I147" s="229"/>
      <c r="J147" s="230">
        <f>ROUND(I147*H147,2)</f>
        <v>0</v>
      </c>
      <c r="K147" s="226" t="s">
        <v>1187</v>
      </c>
      <c r="L147" s="231"/>
      <c r="M147" s="232" t="s">
        <v>19</v>
      </c>
      <c r="N147" s="233" t="s">
        <v>39</v>
      </c>
      <c r="O147" s="65"/>
      <c r="P147" s="197">
        <f>O147*H147</f>
        <v>0</v>
      </c>
      <c r="Q147" s="197">
        <v>0</v>
      </c>
      <c r="R147" s="197">
        <f>Q147*H147</f>
        <v>0</v>
      </c>
      <c r="S147" s="197">
        <v>0</v>
      </c>
      <c r="T147" s="198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199" t="s">
        <v>326</v>
      </c>
      <c r="AT147" s="199" t="s">
        <v>155</v>
      </c>
      <c r="AU147" s="199" t="s">
        <v>78</v>
      </c>
      <c r="AY147" s="18" t="s">
        <v>135</v>
      </c>
      <c r="BE147" s="200">
        <f>IF(N147="základní",J147,0)</f>
        <v>0</v>
      </c>
      <c r="BF147" s="200">
        <f>IF(N147="snížená",J147,0)</f>
        <v>0</v>
      </c>
      <c r="BG147" s="200">
        <f>IF(N147="zákl. přenesená",J147,0)</f>
        <v>0</v>
      </c>
      <c r="BH147" s="200">
        <f>IF(N147="sníž. přenesená",J147,0)</f>
        <v>0</v>
      </c>
      <c r="BI147" s="200">
        <f>IF(N147="nulová",J147,0)</f>
        <v>0</v>
      </c>
      <c r="BJ147" s="18" t="s">
        <v>76</v>
      </c>
      <c r="BK147" s="200">
        <f>ROUND(I147*H147,2)</f>
        <v>0</v>
      </c>
      <c r="BL147" s="18" t="s">
        <v>223</v>
      </c>
      <c r="BM147" s="199" t="s">
        <v>1353</v>
      </c>
    </row>
    <row r="148" spans="1:65" s="2" customFormat="1" ht="19.5">
      <c r="A148" s="35"/>
      <c r="B148" s="36"/>
      <c r="C148" s="37"/>
      <c r="D148" s="203" t="s">
        <v>920</v>
      </c>
      <c r="E148" s="37"/>
      <c r="F148" s="244" t="s">
        <v>1354</v>
      </c>
      <c r="G148" s="37"/>
      <c r="H148" s="37"/>
      <c r="I148" s="109"/>
      <c r="J148" s="37"/>
      <c r="K148" s="37"/>
      <c r="L148" s="40"/>
      <c r="M148" s="245"/>
      <c r="N148" s="24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920</v>
      </c>
      <c r="AU148" s="18" t="s">
        <v>78</v>
      </c>
    </row>
    <row r="149" spans="1:65" s="2" customFormat="1" ht="36" customHeight="1">
      <c r="A149" s="35"/>
      <c r="B149" s="36"/>
      <c r="C149" s="224" t="s">
        <v>418</v>
      </c>
      <c r="D149" s="224" t="s">
        <v>155</v>
      </c>
      <c r="E149" s="225" t="s">
        <v>1355</v>
      </c>
      <c r="F149" s="226" t="s">
        <v>1356</v>
      </c>
      <c r="G149" s="227" t="s">
        <v>168</v>
      </c>
      <c r="H149" s="228">
        <v>1</v>
      </c>
      <c r="I149" s="229"/>
      <c r="J149" s="230">
        <f>ROUND(I149*H149,2)</f>
        <v>0</v>
      </c>
      <c r="K149" s="226" t="s">
        <v>1187</v>
      </c>
      <c r="L149" s="231"/>
      <c r="M149" s="232" t="s">
        <v>19</v>
      </c>
      <c r="N149" s="233" t="s">
        <v>39</v>
      </c>
      <c r="O149" s="65"/>
      <c r="P149" s="197">
        <f>O149*H149</f>
        <v>0</v>
      </c>
      <c r="Q149" s="197">
        <v>0</v>
      </c>
      <c r="R149" s="197">
        <f>Q149*H149</f>
        <v>0</v>
      </c>
      <c r="S149" s="197">
        <v>0</v>
      </c>
      <c r="T149" s="198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199" t="s">
        <v>326</v>
      </c>
      <c r="AT149" s="199" t="s">
        <v>155</v>
      </c>
      <c r="AU149" s="199" t="s">
        <v>78</v>
      </c>
      <c r="AY149" s="18" t="s">
        <v>135</v>
      </c>
      <c r="BE149" s="200">
        <f>IF(N149="základní",J149,0)</f>
        <v>0</v>
      </c>
      <c r="BF149" s="200">
        <f>IF(N149="snížená",J149,0)</f>
        <v>0</v>
      </c>
      <c r="BG149" s="200">
        <f>IF(N149="zákl. přenesená",J149,0)</f>
        <v>0</v>
      </c>
      <c r="BH149" s="200">
        <f>IF(N149="sníž. přenesená",J149,0)</f>
        <v>0</v>
      </c>
      <c r="BI149" s="200">
        <f>IF(N149="nulová",J149,0)</f>
        <v>0</v>
      </c>
      <c r="BJ149" s="18" t="s">
        <v>76</v>
      </c>
      <c r="BK149" s="200">
        <f>ROUND(I149*H149,2)</f>
        <v>0</v>
      </c>
      <c r="BL149" s="18" t="s">
        <v>223</v>
      </c>
      <c r="BM149" s="199" t="s">
        <v>1357</v>
      </c>
    </row>
    <row r="150" spans="1:65" s="2" customFormat="1" ht="19.5">
      <c r="A150" s="35"/>
      <c r="B150" s="36"/>
      <c r="C150" s="37"/>
      <c r="D150" s="203" t="s">
        <v>920</v>
      </c>
      <c r="E150" s="37"/>
      <c r="F150" s="244" t="s">
        <v>1358</v>
      </c>
      <c r="G150" s="37"/>
      <c r="H150" s="37"/>
      <c r="I150" s="109"/>
      <c r="J150" s="37"/>
      <c r="K150" s="37"/>
      <c r="L150" s="40"/>
      <c r="M150" s="245"/>
      <c r="N150" s="24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920</v>
      </c>
      <c r="AU150" s="18" t="s">
        <v>78</v>
      </c>
    </row>
    <row r="151" spans="1:65" s="2" customFormat="1" ht="24" customHeight="1">
      <c r="A151" s="35"/>
      <c r="B151" s="36"/>
      <c r="C151" s="224" t="s">
        <v>423</v>
      </c>
      <c r="D151" s="224" t="s">
        <v>155</v>
      </c>
      <c r="E151" s="225" t="s">
        <v>1359</v>
      </c>
      <c r="F151" s="226" t="s">
        <v>1360</v>
      </c>
      <c r="G151" s="227" t="s">
        <v>168</v>
      </c>
      <c r="H151" s="228">
        <v>65</v>
      </c>
      <c r="I151" s="229"/>
      <c r="J151" s="230">
        <f>ROUND(I151*H151,2)</f>
        <v>0</v>
      </c>
      <c r="K151" s="226" t="s">
        <v>1187</v>
      </c>
      <c r="L151" s="231"/>
      <c r="M151" s="232" t="s">
        <v>19</v>
      </c>
      <c r="N151" s="233" t="s">
        <v>39</v>
      </c>
      <c r="O151" s="65"/>
      <c r="P151" s="197">
        <f>O151*H151</f>
        <v>0</v>
      </c>
      <c r="Q151" s="197">
        <v>0</v>
      </c>
      <c r="R151" s="197">
        <f>Q151*H151</f>
        <v>0</v>
      </c>
      <c r="S151" s="197">
        <v>0</v>
      </c>
      <c r="T151" s="198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9" t="s">
        <v>326</v>
      </c>
      <c r="AT151" s="199" t="s">
        <v>155</v>
      </c>
      <c r="AU151" s="199" t="s">
        <v>78</v>
      </c>
      <c r="AY151" s="18" t="s">
        <v>135</v>
      </c>
      <c r="BE151" s="200">
        <f>IF(N151="základní",J151,0)</f>
        <v>0</v>
      </c>
      <c r="BF151" s="200">
        <f>IF(N151="snížená",J151,0)</f>
        <v>0</v>
      </c>
      <c r="BG151" s="200">
        <f>IF(N151="zákl. přenesená",J151,0)</f>
        <v>0</v>
      </c>
      <c r="BH151" s="200">
        <f>IF(N151="sníž. přenesená",J151,0)</f>
        <v>0</v>
      </c>
      <c r="BI151" s="200">
        <f>IF(N151="nulová",J151,0)</f>
        <v>0</v>
      </c>
      <c r="BJ151" s="18" t="s">
        <v>76</v>
      </c>
      <c r="BK151" s="200">
        <f>ROUND(I151*H151,2)</f>
        <v>0</v>
      </c>
      <c r="BL151" s="18" t="s">
        <v>223</v>
      </c>
      <c r="BM151" s="199" t="s">
        <v>1361</v>
      </c>
    </row>
    <row r="152" spans="1:65" s="2" customFormat="1" ht="24" customHeight="1">
      <c r="A152" s="35"/>
      <c r="B152" s="36"/>
      <c r="C152" s="188" t="s">
        <v>428</v>
      </c>
      <c r="D152" s="188" t="s">
        <v>137</v>
      </c>
      <c r="E152" s="189" t="s">
        <v>1362</v>
      </c>
      <c r="F152" s="190" t="s">
        <v>1363</v>
      </c>
      <c r="G152" s="191" t="s">
        <v>168</v>
      </c>
      <c r="H152" s="192">
        <v>68</v>
      </c>
      <c r="I152" s="193"/>
      <c r="J152" s="194">
        <f>ROUND(I152*H152,2)</f>
        <v>0</v>
      </c>
      <c r="K152" s="190" t="s">
        <v>1187</v>
      </c>
      <c r="L152" s="40"/>
      <c r="M152" s="195" t="s">
        <v>19</v>
      </c>
      <c r="N152" s="196" t="s">
        <v>39</v>
      </c>
      <c r="O152" s="65"/>
      <c r="P152" s="197">
        <f>O152*H152</f>
        <v>0</v>
      </c>
      <c r="Q152" s="197">
        <v>0</v>
      </c>
      <c r="R152" s="197">
        <f>Q152*H152</f>
        <v>0</v>
      </c>
      <c r="S152" s="197">
        <v>0</v>
      </c>
      <c r="T152" s="198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9" t="s">
        <v>1169</v>
      </c>
      <c r="AT152" s="199" t="s">
        <v>137</v>
      </c>
      <c r="AU152" s="199" t="s">
        <v>78</v>
      </c>
      <c r="AY152" s="18" t="s">
        <v>135</v>
      </c>
      <c r="BE152" s="200">
        <f>IF(N152="základní",J152,0)</f>
        <v>0</v>
      </c>
      <c r="BF152" s="200">
        <f>IF(N152="snížená",J152,0)</f>
        <v>0</v>
      </c>
      <c r="BG152" s="200">
        <f>IF(N152="zákl. přenesená",J152,0)</f>
        <v>0</v>
      </c>
      <c r="BH152" s="200">
        <f>IF(N152="sníž. přenesená",J152,0)</f>
        <v>0</v>
      </c>
      <c r="BI152" s="200">
        <f>IF(N152="nulová",J152,0)</f>
        <v>0</v>
      </c>
      <c r="BJ152" s="18" t="s">
        <v>76</v>
      </c>
      <c r="BK152" s="200">
        <f>ROUND(I152*H152,2)</f>
        <v>0</v>
      </c>
      <c r="BL152" s="18" t="s">
        <v>1169</v>
      </c>
      <c r="BM152" s="199" t="s">
        <v>1364</v>
      </c>
    </row>
    <row r="153" spans="1:65" s="2" customFormat="1" ht="36" customHeight="1">
      <c r="A153" s="35"/>
      <c r="B153" s="36"/>
      <c r="C153" s="188" t="s">
        <v>433</v>
      </c>
      <c r="D153" s="188" t="s">
        <v>137</v>
      </c>
      <c r="E153" s="189" t="s">
        <v>1365</v>
      </c>
      <c r="F153" s="190" t="s">
        <v>1366</v>
      </c>
      <c r="G153" s="191" t="s">
        <v>168</v>
      </c>
      <c r="H153" s="192">
        <v>27</v>
      </c>
      <c r="I153" s="193"/>
      <c r="J153" s="194">
        <f>ROUND(I153*H153,2)</f>
        <v>0</v>
      </c>
      <c r="K153" s="190" t="s">
        <v>1187</v>
      </c>
      <c r="L153" s="40"/>
      <c r="M153" s="195" t="s">
        <v>19</v>
      </c>
      <c r="N153" s="196" t="s">
        <v>39</v>
      </c>
      <c r="O153" s="65"/>
      <c r="P153" s="197">
        <f>O153*H153</f>
        <v>0</v>
      </c>
      <c r="Q153" s="197">
        <v>0</v>
      </c>
      <c r="R153" s="197">
        <f>Q153*H153</f>
        <v>0</v>
      </c>
      <c r="S153" s="197">
        <v>0</v>
      </c>
      <c r="T153" s="198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199" t="s">
        <v>1169</v>
      </c>
      <c r="AT153" s="199" t="s">
        <v>137</v>
      </c>
      <c r="AU153" s="199" t="s">
        <v>78</v>
      </c>
      <c r="AY153" s="18" t="s">
        <v>135</v>
      </c>
      <c r="BE153" s="200">
        <f>IF(N153="základní",J153,0)</f>
        <v>0</v>
      </c>
      <c r="BF153" s="200">
        <f>IF(N153="snížená",J153,0)</f>
        <v>0</v>
      </c>
      <c r="BG153" s="200">
        <f>IF(N153="zákl. přenesená",J153,0)</f>
        <v>0</v>
      </c>
      <c r="BH153" s="200">
        <f>IF(N153="sníž. přenesená",J153,0)</f>
        <v>0</v>
      </c>
      <c r="BI153" s="200">
        <f>IF(N153="nulová",J153,0)</f>
        <v>0</v>
      </c>
      <c r="BJ153" s="18" t="s">
        <v>76</v>
      </c>
      <c r="BK153" s="200">
        <f>ROUND(I153*H153,2)</f>
        <v>0</v>
      </c>
      <c r="BL153" s="18" t="s">
        <v>1169</v>
      </c>
      <c r="BM153" s="199" t="s">
        <v>1367</v>
      </c>
    </row>
    <row r="154" spans="1:65" s="2" customFormat="1" ht="24" customHeight="1">
      <c r="A154" s="35"/>
      <c r="B154" s="36"/>
      <c r="C154" s="224" t="s">
        <v>437</v>
      </c>
      <c r="D154" s="224" t="s">
        <v>155</v>
      </c>
      <c r="E154" s="225" t="s">
        <v>1368</v>
      </c>
      <c r="F154" s="226" t="s">
        <v>1369</v>
      </c>
      <c r="G154" s="227" t="s">
        <v>183</v>
      </c>
      <c r="H154" s="228">
        <v>20</v>
      </c>
      <c r="I154" s="229"/>
      <c r="J154" s="230">
        <f>ROUND(I154*H154,2)</f>
        <v>0</v>
      </c>
      <c r="K154" s="226" t="s">
        <v>1187</v>
      </c>
      <c r="L154" s="231"/>
      <c r="M154" s="232" t="s">
        <v>19</v>
      </c>
      <c r="N154" s="233" t="s">
        <v>39</v>
      </c>
      <c r="O154" s="65"/>
      <c r="P154" s="197">
        <f>O154*H154</f>
        <v>0</v>
      </c>
      <c r="Q154" s="197">
        <v>0</v>
      </c>
      <c r="R154" s="197">
        <f>Q154*H154</f>
        <v>0</v>
      </c>
      <c r="S154" s="197">
        <v>0</v>
      </c>
      <c r="T154" s="198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199" t="s">
        <v>326</v>
      </c>
      <c r="AT154" s="199" t="s">
        <v>155</v>
      </c>
      <c r="AU154" s="199" t="s">
        <v>78</v>
      </c>
      <c r="AY154" s="18" t="s">
        <v>135</v>
      </c>
      <c r="BE154" s="200">
        <f>IF(N154="základní",J154,0)</f>
        <v>0</v>
      </c>
      <c r="BF154" s="200">
        <f>IF(N154="snížená",J154,0)</f>
        <v>0</v>
      </c>
      <c r="BG154" s="200">
        <f>IF(N154="zákl. přenesená",J154,0)</f>
        <v>0</v>
      </c>
      <c r="BH154" s="200">
        <f>IF(N154="sníž. přenesená",J154,0)</f>
        <v>0</v>
      </c>
      <c r="BI154" s="200">
        <f>IF(N154="nulová",J154,0)</f>
        <v>0</v>
      </c>
      <c r="BJ154" s="18" t="s">
        <v>76</v>
      </c>
      <c r="BK154" s="200">
        <f>ROUND(I154*H154,2)</f>
        <v>0</v>
      </c>
      <c r="BL154" s="18" t="s">
        <v>223</v>
      </c>
      <c r="BM154" s="199" t="s">
        <v>1370</v>
      </c>
    </row>
    <row r="155" spans="1:65" s="2" customFormat="1" ht="19.5">
      <c r="A155" s="35"/>
      <c r="B155" s="36"/>
      <c r="C155" s="37"/>
      <c r="D155" s="203" t="s">
        <v>920</v>
      </c>
      <c r="E155" s="37"/>
      <c r="F155" s="244" t="s">
        <v>1371</v>
      </c>
      <c r="G155" s="37"/>
      <c r="H155" s="37"/>
      <c r="I155" s="109"/>
      <c r="J155" s="37"/>
      <c r="K155" s="37"/>
      <c r="L155" s="40"/>
      <c r="M155" s="245"/>
      <c r="N155" s="246"/>
      <c r="O155" s="65"/>
      <c r="P155" s="65"/>
      <c r="Q155" s="65"/>
      <c r="R155" s="65"/>
      <c r="S155" s="65"/>
      <c r="T155" s="66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8" t="s">
        <v>920</v>
      </c>
      <c r="AU155" s="18" t="s">
        <v>78</v>
      </c>
    </row>
    <row r="156" spans="1:65" s="2" customFormat="1" ht="24" customHeight="1">
      <c r="A156" s="35"/>
      <c r="B156" s="36"/>
      <c r="C156" s="224" t="s">
        <v>441</v>
      </c>
      <c r="D156" s="224" t="s">
        <v>155</v>
      </c>
      <c r="E156" s="225" t="s">
        <v>1372</v>
      </c>
      <c r="F156" s="226" t="s">
        <v>1373</v>
      </c>
      <c r="G156" s="227" t="s">
        <v>168</v>
      </c>
      <c r="H156" s="228">
        <v>8</v>
      </c>
      <c r="I156" s="229"/>
      <c r="J156" s="230">
        <f>ROUND(I156*H156,2)</f>
        <v>0</v>
      </c>
      <c r="K156" s="226" t="s">
        <v>1187</v>
      </c>
      <c r="L156" s="231"/>
      <c r="M156" s="232" t="s">
        <v>19</v>
      </c>
      <c r="N156" s="233" t="s">
        <v>39</v>
      </c>
      <c r="O156" s="65"/>
      <c r="P156" s="197">
        <f>O156*H156</f>
        <v>0</v>
      </c>
      <c r="Q156" s="197">
        <v>0</v>
      </c>
      <c r="R156" s="197">
        <f>Q156*H156</f>
        <v>0</v>
      </c>
      <c r="S156" s="197">
        <v>0</v>
      </c>
      <c r="T156" s="198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9" t="s">
        <v>326</v>
      </c>
      <c r="AT156" s="199" t="s">
        <v>155</v>
      </c>
      <c r="AU156" s="199" t="s">
        <v>78</v>
      </c>
      <c r="AY156" s="18" t="s">
        <v>135</v>
      </c>
      <c r="BE156" s="200">
        <f>IF(N156="základní",J156,0)</f>
        <v>0</v>
      </c>
      <c r="BF156" s="200">
        <f>IF(N156="snížená",J156,0)</f>
        <v>0</v>
      </c>
      <c r="BG156" s="200">
        <f>IF(N156="zákl. přenesená",J156,0)</f>
        <v>0</v>
      </c>
      <c r="BH156" s="200">
        <f>IF(N156="sníž. přenesená",J156,0)</f>
        <v>0</v>
      </c>
      <c r="BI156" s="200">
        <f>IF(N156="nulová",J156,0)</f>
        <v>0</v>
      </c>
      <c r="BJ156" s="18" t="s">
        <v>76</v>
      </c>
      <c r="BK156" s="200">
        <f>ROUND(I156*H156,2)</f>
        <v>0</v>
      </c>
      <c r="BL156" s="18" t="s">
        <v>223</v>
      </c>
      <c r="BM156" s="199" t="s">
        <v>1374</v>
      </c>
    </row>
    <row r="157" spans="1:65" s="2" customFormat="1" ht="24" customHeight="1">
      <c r="A157" s="35"/>
      <c r="B157" s="36"/>
      <c r="C157" s="224" t="s">
        <v>447</v>
      </c>
      <c r="D157" s="224" t="s">
        <v>155</v>
      </c>
      <c r="E157" s="225" t="s">
        <v>1375</v>
      </c>
      <c r="F157" s="226" t="s">
        <v>1376</v>
      </c>
      <c r="G157" s="227" t="s">
        <v>168</v>
      </c>
      <c r="H157" s="228">
        <v>20</v>
      </c>
      <c r="I157" s="229"/>
      <c r="J157" s="230">
        <f>ROUND(I157*H157,2)</f>
        <v>0</v>
      </c>
      <c r="K157" s="226" t="s">
        <v>1187</v>
      </c>
      <c r="L157" s="231"/>
      <c r="M157" s="232" t="s">
        <v>19</v>
      </c>
      <c r="N157" s="233" t="s">
        <v>39</v>
      </c>
      <c r="O157" s="65"/>
      <c r="P157" s="197">
        <f>O157*H157</f>
        <v>0</v>
      </c>
      <c r="Q157" s="197">
        <v>0</v>
      </c>
      <c r="R157" s="197">
        <f>Q157*H157</f>
        <v>0</v>
      </c>
      <c r="S157" s="197">
        <v>0</v>
      </c>
      <c r="T157" s="198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199" t="s">
        <v>326</v>
      </c>
      <c r="AT157" s="199" t="s">
        <v>155</v>
      </c>
      <c r="AU157" s="199" t="s">
        <v>78</v>
      </c>
      <c r="AY157" s="18" t="s">
        <v>135</v>
      </c>
      <c r="BE157" s="200">
        <f>IF(N157="základní",J157,0)</f>
        <v>0</v>
      </c>
      <c r="BF157" s="200">
        <f>IF(N157="snížená",J157,0)</f>
        <v>0</v>
      </c>
      <c r="BG157" s="200">
        <f>IF(N157="zákl. přenesená",J157,0)</f>
        <v>0</v>
      </c>
      <c r="BH157" s="200">
        <f>IF(N157="sníž. přenesená",J157,0)</f>
        <v>0</v>
      </c>
      <c r="BI157" s="200">
        <f>IF(N157="nulová",J157,0)</f>
        <v>0</v>
      </c>
      <c r="BJ157" s="18" t="s">
        <v>76</v>
      </c>
      <c r="BK157" s="200">
        <f>ROUND(I157*H157,2)</f>
        <v>0</v>
      </c>
      <c r="BL157" s="18" t="s">
        <v>223</v>
      </c>
      <c r="BM157" s="199" t="s">
        <v>1377</v>
      </c>
    </row>
    <row r="158" spans="1:65" s="2" customFormat="1" ht="36" customHeight="1">
      <c r="A158" s="35"/>
      <c r="B158" s="36"/>
      <c r="C158" s="188" t="s">
        <v>451</v>
      </c>
      <c r="D158" s="188" t="s">
        <v>137</v>
      </c>
      <c r="E158" s="189" t="s">
        <v>1378</v>
      </c>
      <c r="F158" s="190" t="s">
        <v>1379</v>
      </c>
      <c r="G158" s="191" t="s">
        <v>183</v>
      </c>
      <c r="H158" s="192">
        <v>20</v>
      </c>
      <c r="I158" s="193"/>
      <c r="J158" s="194">
        <f>ROUND(I158*H158,2)</f>
        <v>0</v>
      </c>
      <c r="K158" s="190" t="s">
        <v>1187</v>
      </c>
      <c r="L158" s="40"/>
      <c r="M158" s="195" t="s">
        <v>19</v>
      </c>
      <c r="N158" s="196" t="s">
        <v>39</v>
      </c>
      <c r="O158" s="65"/>
      <c r="P158" s="197">
        <f>O158*H158</f>
        <v>0</v>
      </c>
      <c r="Q158" s="197">
        <v>0</v>
      </c>
      <c r="R158" s="197">
        <f>Q158*H158</f>
        <v>0</v>
      </c>
      <c r="S158" s="197">
        <v>0</v>
      </c>
      <c r="T158" s="198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199" t="s">
        <v>1169</v>
      </c>
      <c r="AT158" s="199" t="s">
        <v>137</v>
      </c>
      <c r="AU158" s="199" t="s">
        <v>78</v>
      </c>
      <c r="AY158" s="18" t="s">
        <v>135</v>
      </c>
      <c r="BE158" s="200">
        <f>IF(N158="základní",J158,0)</f>
        <v>0</v>
      </c>
      <c r="BF158" s="200">
        <f>IF(N158="snížená",J158,0)</f>
        <v>0</v>
      </c>
      <c r="BG158" s="200">
        <f>IF(N158="zákl. přenesená",J158,0)</f>
        <v>0</v>
      </c>
      <c r="BH158" s="200">
        <f>IF(N158="sníž. přenesená",J158,0)</f>
        <v>0</v>
      </c>
      <c r="BI158" s="200">
        <f>IF(N158="nulová",J158,0)</f>
        <v>0</v>
      </c>
      <c r="BJ158" s="18" t="s">
        <v>76</v>
      </c>
      <c r="BK158" s="200">
        <f>ROUND(I158*H158,2)</f>
        <v>0</v>
      </c>
      <c r="BL158" s="18" t="s">
        <v>1169</v>
      </c>
      <c r="BM158" s="199" t="s">
        <v>1380</v>
      </c>
    </row>
    <row r="159" spans="1:65" s="2" customFormat="1" ht="24" customHeight="1">
      <c r="A159" s="35"/>
      <c r="B159" s="36"/>
      <c r="C159" s="224" t="s">
        <v>456</v>
      </c>
      <c r="D159" s="224" t="s">
        <v>155</v>
      </c>
      <c r="E159" s="225" t="s">
        <v>1381</v>
      </c>
      <c r="F159" s="226" t="s">
        <v>1382</v>
      </c>
      <c r="G159" s="227" t="s">
        <v>168</v>
      </c>
      <c r="H159" s="228">
        <v>6</v>
      </c>
      <c r="I159" s="229"/>
      <c r="J159" s="230">
        <f>ROUND(I159*H159,2)</f>
        <v>0</v>
      </c>
      <c r="K159" s="226" t="s">
        <v>1187</v>
      </c>
      <c r="L159" s="231"/>
      <c r="M159" s="232" t="s">
        <v>19</v>
      </c>
      <c r="N159" s="233" t="s">
        <v>39</v>
      </c>
      <c r="O159" s="65"/>
      <c r="P159" s="197">
        <f>O159*H159</f>
        <v>0</v>
      </c>
      <c r="Q159" s="197">
        <v>0</v>
      </c>
      <c r="R159" s="197">
        <f>Q159*H159</f>
        <v>0</v>
      </c>
      <c r="S159" s="197">
        <v>0</v>
      </c>
      <c r="T159" s="198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199" t="s">
        <v>326</v>
      </c>
      <c r="AT159" s="199" t="s">
        <v>155</v>
      </c>
      <c r="AU159" s="199" t="s">
        <v>78</v>
      </c>
      <c r="AY159" s="18" t="s">
        <v>135</v>
      </c>
      <c r="BE159" s="200">
        <f>IF(N159="základní",J159,0)</f>
        <v>0</v>
      </c>
      <c r="BF159" s="200">
        <f>IF(N159="snížená",J159,0)</f>
        <v>0</v>
      </c>
      <c r="BG159" s="200">
        <f>IF(N159="zákl. přenesená",J159,0)</f>
        <v>0</v>
      </c>
      <c r="BH159" s="200">
        <f>IF(N159="sníž. přenesená",J159,0)</f>
        <v>0</v>
      </c>
      <c r="BI159" s="200">
        <f>IF(N159="nulová",J159,0)</f>
        <v>0</v>
      </c>
      <c r="BJ159" s="18" t="s">
        <v>76</v>
      </c>
      <c r="BK159" s="200">
        <f>ROUND(I159*H159,2)</f>
        <v>0</v>
      </c>
      <c r="BL159" s="18" t="s">
        <v>223</v>
      </c>
      <c r="BM159" s="199" t="s">
        <v>1383</v>
      </c>
    </row>
    <row r="160" spans="1:65" s="2" customFormat="1" ht="19.5">
      <c r="A160" s="35"/>
      <c r="B160" s="36"/>
      <c r="C160" s="37"/>
      <c r="D160" s="203" t="s">
        <v>920</v>
      </c>
      <c r="E160" s="37"/>
      <c r="F160" s="244" t="s">
        <v>1384</v>
      </c>
      <c r="G160" s="37"/>
      <c r="H160" s="37"/>
      <c r="I160" s="109"/>
      <c r="J160" s="37"/>
      <c r="K160" s="37"/>
      <c r="L160" s="40"/>
      <c r="M160" s="245"/>
      <c r="N160" s="246"/>
      <c r="O160" s="65"/>
      <c r="P160" s="65"/>
      <c r="Q160" s="65"/>
      <c r="R160" s="65"/>
      <c r="S160" s="65"/>
      <c r="T160" s="66"/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T160" s="18" t="s">
        <v>920</v>
      </c>
      <c r="AU160" s="18" t="s">
        <v>78</v>
      </c>
    </row>
    <row r="161" spans="1:65" s="2" customFormat="1" ht="24" customHeight="1">
      <c r="A161" s="35"/>
      <c r="B161" s="36"/>
      <c r="C161" s="224" t="s">
        <v>460</v>
      </c>
      <c r="D161" s="224" t="s">
        <v>155</v>
      </c>
      <c r="E161" s="225" t="s">
        <v>1385</v>
      </c>
      <c r="F161" s="226" t="s">
        <v>1386</v>
      </c>
      <c r="G161" s="227" t="s">
        <v>168</v>
      </c>
      <c r="H161" s="228">
        <v>5</v>
      </c>
      <c r="I161" s="229"/>
      <c r="J161" s="230">
        <f>ROUND(I161*H161,2)</f>
        <v>0</v>
      </c>
      <c r="K161" s="226" t="s">
        <v>1187</v>
      </c>
      <c r="L161" s="231"/>
      <c r="M161" s="232" t="s">
        <v>19</v>
      </c>
      <c r="N161" s="233" t="s">
        <v>39</v>
      </c>
      <c r="O161" s="65"/>
      <c r="P161" s="197">
        <f>O161*H161</f>
        <v>0</v>
      </c>
      <c r="Q161" s="197">
        <v>0</v>
      </c>
      <c r="R161" s="197">
        <f>Q161*H161</f>
        <v>0</v>
      </c>
      <c r="S161" s="197">
        <v>0</v>
      </c>
      <c r="T161" s="198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199" t="s">
        <v>326</v>
      </c>
      <c r="AT161" s="199" t="s">
        <v>155</v>
      </c>
      <c r="AU161" s="199" t="s">
        <v>78</v>
      </c>
      <c r="AY161" s="18" t="s">
        <v>135</v>
      </c>
      <c r="BE161" s="200">
        <f>IF(N161="základní",J161,0)</f>
        <v>0</v>
      </c>
      <c r="BF161" s="200">
        <f>IF(N161="snížená",J161,0)</f>
        <v>0</v>
      </c>
      <c r="BG161" s="200">
        <f>IF(N161="zákl. přenesená",J161,0)</f>
        <v>0</v>
      </c>
      <c r="BH161" s="200">
        <f>IF(N161="sníž. přenesená",J161,0)</f>
        <v>0</v>
      </c>
      <c r="BI161" s="200">
        <f>IF(N161="nulová",J161,0)</f>
        <v>0</v>
      </c>
      <c r="BJ161" s="18" t="s">
        <v>76</v>
      </c>
      <c r="BK161" s="200">
        <f>ROUND(I161*H161,2)</f>
        <v>0</v>
      </c>
      <c r="BL161" s="18" t="s">
        <v>223</v>
      </c>
      <c r="BM161" s="199" t="s">
        <v>1387</v>
      </c>
    </row>
    <row r="162" spans="1:65" s="2" customFormat="1" ht="19.5">
      <c r="A162" s="35"/>
      <c r="B162" s="36"/>
      <c r="C162" s="37"/>
      <c r="D162" s="203" t="s">
        <v>920</v>
      </c>
      <c r="E162" s="37"/>
      <c r="F162" s="244" t="s">
        <v>1388</v>
      </c>
      <c r="G162" s="37"/>
      <c r="H162" s="37"/>
      <c r="I162" s="109"/>
      <c r="J162" s="37"/>
      <c r="K162" s="37"/>
      <c r="L162" s="40"/>
      <c r="M162" s="245"/>
      <c r="N162" s="246"/>
      <c r="O162" s="65"/>
      <c r="P162" s="65"/>
      <c r="Q162" s="65"/>
      <c r="R162" s="65"/>
      <c r="S162" s="65"/>
      <c r="T162" s="66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920</v>
      </c>
      <c r="AU162" s="18" t="s">
        <v>78</v>
      </c>
    </row>
    <row r="163" spans="1:65" s="2" customFormat="1" ht="24" customHeight="1">
      <c r="A163" s="35"/>
      <c r="B163" s="36"/>
      <c r="C163" s="224" t="s">
        <v>466</v>
      </c>
      <c r="D163" s="224" t="s">
        <v>155</v>
      </c>
      <c r="E163" s="225" t="s">
        <v>1389</v>
      </c>
      <c r="F163" s="226" t="s">
        <v>1390</v>
      </c>
      <c r="G163" s="227" t="s">
        <v>168</v>
      </c>
      <c r="H163" s="228">
        <v>3</v>
      </c>
      <c r="I163" s="229"/>
      <c r="J163" s="230">
        <f>ROUND(I163*H163,2)</f>
        <v>0</v>
      </c>
      <c r="K163" s="226" t="s">
        <v>1187</v>
      </c>
      <c r="L163" s="231"/>
      <c r="M163" s="232" t="s">
        <v>19</v>
      </c>
      <c r="N163" s="233" t="s">
        <v>39</v>
      </c>
      <c r="O163" s="65"/>
      <c r="P163" s="197">
        <f>O163*H163</f>
        <v>0</v>
      </c>
      <c r="Q163" s="197">
        <v>0</v>
      </c>
      <c r="R163" s="197">
        <f>Q163*H163</f>
        <v>0</v>
      </c>
      <c r="S163" s="197">
        <v>0</v>
      </c>
      <c r="T163" s="198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199" t="s">
        <v>326</v>
      </c>
      <c r="AT163" s="199" t="s">
        <v>155</v>
      </c>
      <c r="AU163" s="199" t="s">
        <v>78</v>
      </c>
      <c r="AY163" s="18" t="s">
        <v>135</v>
      </c>
      <c r="BE163" s="200">
        <f>IF(N163="základní",J163,0)</f>
        <v>0</v>
      </c>
      <c r="BF163" s="200">
        <f>IF(N163="snížená",J163,0)</f>
        <v>0</v>
      </c>
      <c r="BG163" s="200">
        <f>IF(N163="zákl. přenesená",J163,0)</f>
        <v>0</v>
      </c>
      <c r="BH163" s="200">
        <f>IF(N163="sníž. přenesená",J163,0)</f>
        <v>0</v>
      </c>
      <c r="BI163" s="200">
        <f>IF(N163="nulová",J163,0)</f>
        <v>0</v>
      </c>
      <c r="BJ163" s="18" t="s">
        <v>76</v>
      </c>
      <c r="BK163" s="200">
        <f>ROUND(I163*H163,2)</f>
        <v>0</v>
      </c>
      <c r="BL163" s="18" t="s">
        <v>223</v>
      </c>
      <c r="BM163" s="199" t="s">
        <v>1391</v>
      </c>
    </row>
    <row r="164" spans="1:65" s="2" customFormat="1" ht="19.5">
      <c r="A164" s="35"/>
      <c r="B164" s="36"/>
      <c r="C164" s="37"/>
      <c r="D164" s="203" t="s">
        <v>920</v>
      </c>
      <c r="E164" s="37"/>
      <c r="F164" s="244" t="s">
        <v>1392</v>
      </c>
      <c r="G164" s="37"/>
      <c r="H164" s="37"/>
      <c r="I164" s="109"/>
      <c r="J164" s="37"/>
      <c r="K164" s="37"/>
      <c r="L164" s="40"/>
      <c r="M164" s="245"/>
      <c r="N164" s="246"/>
      <c r="O164" s="65"/>
      <c r="P164" s="65"/>
      <c r="Q164" s="65"/>
      <c r="R164" s="65"/>
      <c r="S164" s="65"/>
      <c r="T164" s="66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8" t="s">
        <v>920</v>
      </c>
      <c r="AU164" s="18" t="s">
        <v>78</v>
      </c>
    </row>
    <row r="165" spans="1:65" s="2" customFormat="1" ht="24" customHeight="1">
      <c r="A165" s="35"/>
      <c r="B165" s="36"/>
      <c r="C165" s="224" t="s">
        <v>474</v>
      </c>
      <c r="D165" s="224" t="s">
        <v>155</v>
      </c>
      <c r="E165" s="225" t="s">
        <v>1393</v>
      </c>
      <c r="F165" s="226" t="s">
        <v>1394</v>
      </c>
      <c r="G165" s="227" t="s">
        <v>168</v>
      </c>
      <c r="H165" s="228">
        <v>1</v>
      </c>
      <c r="I165" s="229"/>
      <c r="J165" s="230">
        <f>ROUND(I165*H165,2)</f>
        <v>0</v>
      </c>
      <c r="K165" s="226" t="s">
        <v>1187</v>
      </c>
      <c r="L165" s="231"/>
      <c r="M165" s="232" t="s">
        <v>19</v>
      </c>
      <c r="N165" s="233" t="s">
        <v>39</v>
      </c>
      <c r="O165" s="65"/>
      <c r="P165" s="197">
        <f>O165*H165</f>
        <v>0</v>
      </c>
      <c r="Q165" s="197">
        <v>0</v>
      </c>
      <c r="R165" s="197">
        <f>Q165*H165</f>
        <v>0</v>
      </c>
      <c r="S165" s="197">
        <v>0</v>
      </c>
      <c r="T165" s="198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199" t="s">
        <v>326</v>
      </c>
      <c r="AT165" s="199" t="s">
        <v>155</v>
      </c>
      <c r="AU165" s="199" t="s">
        <v>78</v>
      </c>
      <c r="AY165" s="18" t="s">
        <v>135</v>
      </c>
      <c r="BE165" s="200">
        <f>IF(N165="základní",J165,0)</f>
        <v>0</v>
      </c>
      <c r="BF165" s="200">
        <f>IF(N165="snížená",J165,0)</f>
        <v>0</v>
      </c>
      <c r="BG165" s="200">
        <f>IF(N165="zákl. přenesená",J165,0)</f>
        <v>0</v>
      </c>
      <c r="BH165" s="200">
        <f>IF(N165="sníž. přenesená",J165,0)</f>
        <v>0</v>
      </c>
      <c r="BI165" s="200">
        <f>IF(N165="nulová",J165,0)</f>
        <v>0</v>
      </c>
      <c r="BJ165" s="18" t="s">
        <v>76</v>
      </c>
      <c r="BK165" s="200">
        <f>ROUND(I165*H165,2)</f>
        <v>0</v>
      </c>
      <c r="BL165" s="18" t="s">
        <v>223</v>
      </c>
      <c r="BM165" s="199" t="s">
        <v>1395</v>
      </c>
    </row>
    <row r="166" spans="1:65" s="2" customFormat="1" ht="19.5">
      <c r="A166" s="35"/>
      <c r="B166" s="36"/>
      <c r="C166" s="37"/>
      <c r="D166" s="203" t="s">
        <v>920</v>
      </c>
      <c r="E166" s="37"/>
      <c r="F166" s="244" t="s">
        <v>1396</v>
      </c>
      <c r="G166" s="37"/>
      <c r="H166" s="37"/>
      <c r="I166" s="109"/>
      <c r="J166" s="37"/>
      <c r="K166" s="37"/>
      <c r="L166" s="40"/>
      <c r="M166" s="245"/>
      <c r="N166" s="246"/>
      <c r="O166" s="65"/>
      <c r="P166" s="65"/>
      <c r="Q166" s="65"/>
      <c r="R166" s="65"/>
      <c r="S166" s="65"/>
      <c r="T166" s="66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8" t="s">
        <v>920</v>
      </c>
      <c r="AU166" s="18" t="s">
        <v>78</v>
      </c>
    </row>
    <row r="167" spans="1:65" s="2" customFormat="1" ht="24" customHeight="1">
      <c r="A167" s="35"/>
      <c r="B167" s="36"/>
      <c r="C167" s="224" t="s">
        <v>478</v>
      </c>
      <c r="D167" s="224" t="s">
        <v>155</v>
      </c>
      <c r="E167" s="225" t="s">
        <v>1397</v>
      </c>
      <c r="F167" s="226" t="s">
        <v>1398</v>
      </c>
      <c r="G167" s="227" t="s">
        <v>168</v>
      </c>
      <c r="H167" s="228">
        <v>5</v>
      </c>
      <c r="I167" s="229"/>
      <c r="J167" s="230">
        <f>ROUND(I167*H167,2)</f>
        <v>0</v>
      </c>
      <c r="K167" s="226" t="s">
        <v>1187</v>
      </c>
      <c r="L167" s="231"/>
      <c r="M167" s="232" t="s">
        <v>19</v>
      </c>
      <c r="N167" s="233" t="s">
        <v>39</v>
      </c>
      <c r="O167" s="65"/>
      <c r="P167" s="197">
        <f>O167*H167</f>
        <v>0</v>
      </c>
      <c r="Q167" s="197">
        <v>0</v>
      </c>
      <c r="R167" s="197">
        <f>Q167*H167</f>
        <v>0</v>
      </c>
      <c r="S167" s="197">
        <v>0</v>
      </c>
      <c r="T167" s="198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9" t="s">
        <v>326</v>
      </c>
      <c r="AT167" s="199" t="s">
        <v>155</v>
      </c>
      <c r="AU167" s="199" t="s">
        <v>78</v>
      </c>
      <c r="AY167" s="18" t="s">
        <v>135</v>
      </c>
      <c r="BE167" s="200">
        <f>IF(N167="základní",J167,0)</f>
        <v>0</v>
      </c>
      <c r="BF167" s="200">
        <f>IF(N167="snížená",J167,0)</f>
        <v>0</v>
      </c>
      <c r="BG167" s="200">
        <f>IF(N167="zákl. přenesená",J167,0)</f>
        <v>0</v>
      </c>
      <c r="BH167" s="200">
        <f>IF(N167="sníž. přenesená",J167,0)</f>
        <v>0</v>
      </c>
      <c r="BI167" s="200">
        <f>IF(N167="nulová",J167,0)</f>
        <v>0</v>
      </c>
      <c r="BJ167" s="18" t="s">
        <v>76</v>
      </c>
      <c r="BK167" s="200">
        <f>ROUND(I167*H167,2)</f>
        <v>0</v>
      </c>
      <c r="BL167" s="18" t="s">
        <v>223</v>
      </c>
      <c r="BM167" s="199" t="s">
        <v>1399</v>
      </c>
    </row>
    <row r="168" spans="1:65" s="2" customFormat="1" ht="19.5">
      <c r="A168" s="35"/>
      <c r="B168" s="36"/>
      <c r="C168" s="37"/>
      <c r="D168" s="203" t="s">
        <v>920</v>
      </c>
      <c r="E168" s="37"/>
      <c r="F168" s="244" t="s">
        <v>1400</v>
      </c>
      <c r="G168" s="37"/>
      <c r="H168" s="37"/>
      <c r="I168" s="109"/>
      <c r="J168" s="37"/>
      <c r="K168" s="37"/>
      <c r="L168" s="40"/>
      <c r="M168" s="245"/>
      <c r="N168" s="24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920</v>
      </c>
      <c r="AU168" s="18" t="s">
        <v>78</v>
      </c>
    </row>
    <row r="169" spans="1:65" s="2" customFormat="1" ht="36" customHeight="1">
      <c r="A169" s="35"/>
      <c r="B169" s="36"/>
      <c r="C169" s="188" t="s">
        <v>482</v>
      </c>
      <c r="D169" s="188" t="s">
        <v>137</v>
      </c>
      <c r="E169" s="189" t="s">
        <v>1401</v>
      </c>
      <c r="F169" s="190" t="s">
        <v>1402</v>
      </c>
      <c r="G169" s="191" t="s">
        <v>168</v>
      </c>
      <c r="H169" s="192">
        <v>20</v>
      </c>
      <c r="I169" s="193"/>
      <c r="J169" s="194">
        <f>ROUND(I169*H169,2)</f>
        <v>0</v>
      </c>
      <c r="K169" s="190" t="s">
        <v>1187</v>
      </c>
      <c r="L169" s="40"/>
      <c r="M169" s="195" t="s">
        <v>19</v>
      </c>
      <c r="N169" s="196" t="s">
        <v>39</v>
      </c>
      <c r="O169" s="65"/>
      <c r="P169" s="197">
        <f>O169*H169</f>
        <v>0</v>
      </c>
      <c r="Q169" s="197">
        <v>0</v>
      </c>
      <c r="R169" s="197">
        <f>Q169*H169</f>
        <v>0</v>
      </c>
      <c r="S169" s="197">
        <v>0</v>
      </c>
      <c r="T169" s="198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199" t="s">
        <v>1169</v>
      </c>
      <c r="AT169" s="199" t="s">
        <v>137</v>
      </c>
      <c r="AU169" s="199" t="s">
        <v>78</v>
      </c>
      <c r="AY169" s="18" t="s">
        <v>135</v>
      </c>
      <c r="BE169" s="200">
        <f>IF(N169="základní",J169,0)</f>
        <v>0</v>
      </c>
      <c r="BF169" s="200">
        <f>IF(N169="snížená",J169,0)</f>
        <v>0</v>
      </c>
      <c r="BG169" s="200">
        <f>IF(N169="zákl. přenesená",J169,0)</f>
        <v>0</v>
      </c>
      <c r="BH169" s="200">
        <f>IF(N169="sníž. přenesená",J169,0)</f>
        <v>0</v>
      </c>
      <c r="BI169" s="200">
        <f>IF(N169="nulová",J169,0)</f>
        <v>0</v>
      </c>
      <c r="BJ169" s="18" t="s">
        <v>76</v>
      </c>
      <c r="BK169" s="200">
        <f>ROUND(I169*H169,2)</f>
        <v>0</v>
      </c>
      <c r="BL169" s="18" t="s">
        <v>1169</v>
      </c>
      <c r="BM169" s="199" t="s">
        <v>1403</v>
      </c>
    </row>
    <row r="170" spans="1:65" s="2" customFormat="1" ht="24" customHeight="1">
      <c r="A170" s="35"/>
      <c r="B170" s="36"/>
      <c r="C170" s="224" t="s">
        <v>486</v>
      </c>
      <c r="D170" s="224" t="s">
        <v>155</v>
      </c>
      <c r="E170" s="225" t="s">
        <v>1404</v>
      </c>
      <c r="F170" s="226" t="s">
        <v>1405</v>
      </c>
      <c r="G170" s="227" t="s">
        <v>168</v>
      </c>
      <c r="H170" s="228">
        <v>14</v>
      </c>
      <c r="I170" s="229"/>
      <c r="J170" s="230">
        <f>ROUND(I170*H170,2)</f>
        <v>0</v>
      </c>
      <c r="K170" s="226" t="s">
        <v>19</v>
      </c>
      <c r="L170" s="231"/>
      <c r="M170" s="232" t="s">
        <v>19</v>
      </c>
      <c r="N170" s="233" t="s">
        <v>39</v>
      </c>
      <c r="O170" s="65"/>
      <c r="P170" s="197">
        <f>O170*H170</f>
        <v>0</v>
      </c>
      <c r="Q170" s="197">
        <v>0</v>
      </c>
      <c r="R170" s="197">
        <f>Q170*H170</f>
        <v>0</v>
      </c>
      <c r="S170" s="197">
        <v>0</v>
      </c>
      <c r="T170" s="198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199" t="s">
        <v>326</v>
      </c>
      <c r="AT170" s="199" t="s">
        <v>155</v>
      </c>
      <c r="AU170" s="199" t="s">
        <v>78</v>
      </c>
      <c r="AY170" s="18" t="s">
        <v>135</v>
      </c>
      <c r="BE170" s="200">
        <f>IF(N170="základní",J170,0)</f>
        <v>0</v>
      </c>
      <c r="BF170" s="200">
        <f>IF(N170="snížená",J170,0)</f>
        <v>0</v>
      </c>
      <c r="BG170" s="200">
        <f>IF(N170="zákl. přenesená",J170,0)</f>
        <v>0</v>
      </c>
      <c r="BH170" s="200">
        <f>IF(N170="sníž. přenesená",J170,0)</f>
        <v>0</v>
      </c>
      <c r="BI170" s="200">
        <f>IF(N170="nulová",J170,0)</f>
        <v>0</v>
      </c>
      <c r="BJ170" s="18" t="s">
        <v>76</v>
      </c>
      <c r="BK170" s="200">
        <f>ROUND(I170*H170,2)</f>
        <v>0</v>
      </c>
      <c r="BL170" s="18" t="s">
        <v>223</v>
      </c>
      <c r="BM170" s="199" t="s">
        <v>1406</v>
      </c>
    </row>
    <row r="171" spans="1:65" s="2" customFormat="1" ht="19.5">
      <c r="A171" s="35"/>
      <c r="B171" s="36"/>
      <c r="C171" s="37"/>
      <c r="D171" s="203" t="s">
        <v>920</v>
      </c>
      <c r="E171" s="37"/>
      <c r="F171" s="244" t="s">
        <v>1407</v>
      </c>
      <c r="G171" s="37"/>
      <c r="H171" s="37"/>
      <c r="I171" s="109"/>
      <c r="J171" s="37"/>
      <c r="K171" s="37"/>
      <c r="L171" s="40"/>
      <c r="M171" s="245"/>
      <c r="N171" s="246"/>
      <c r="O171" s="65"/>
      <c r="P171" s="65"/>
      <c r="Q171" s="65"/>
      <c r="R171" s="65"/>
      <c r="S171" s="65"/>
      <c r="T171" s="66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8" t="s">
        <v>920</v>
      </c>
      <c r="AU171" s="18" t="s">
        <v>78</v>
      </c>
    </row>
    <row r="172" spans="1:65" s="2" customFormat="1" ht="24" customHeight="1">
      <c r="A172" s="35"/>
      <c r="B172" s="36"/>
      <c r="C172" s="224" t="s">
        <v>490</v>
      </c>
      <c r="D172" s="224" t="s">
        <v>155</v>
      </c>
      <c r="E172" s="225" t="s">
        <v>1408</v>
      </c>
      <c r="F172" s="226" t="s">
        <v>1405</v>
      </c>
      <c r="G172" s="227" t="s">
        <v>168</v>
      </c>
      <c r="H172" s="228">
        <v>4</v>
      </c>
      <c r="I172" s="229"/>
      <c r="J172" s="230">
        <f>ROUND(I172*H172,2)</f>
        <v>0</v>
      </c>
      <c r="K172" s="226" t="s">
        <v>19</v>
      </c>
      <c r="L172" s="231"/>
      <c r="M172" s="232" t="s">
        <v>19</v>
      </c>
      <c r="N172" s="233" t="s">
        <v>39</v>
      </c>
      <c r="O172" s="65"/>
      <c r="P172" s="197">
        <f>O172*H172</f>
        <v>0</v>
      </c>
      <c r="Q172" s="197">
        <v>0</v>
      </c>
      <c r="R172" s="197">
        <f>Q172*H172</f>
        <v>0</v>
      </c>
      <c r="S172" s="197">
        <v>0</v>
      </c>
      <c r="T172" s="198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199" t="s">
        <v>326</v>
      </c>
      <c r="AT172" s="199" t="s">
        <v>155</v>
      </c>
      <c r="AU172" s="199" t="s">
        <v>78</v>
      </c>
      <c r="AY172" s="18" t="s">
        <v>135</v>
      </c>
      <c r="BE172" s="200">
        <f>IF(N172="základní",J172,0)</f>
        <v>0</v>
      </c>
      <c r="BF172" s="200">
        <f>IF(N172="snížená",J172,0)</f>
        <v>0</v>
      </c>
      <c r="BG172" s="200">
        <f>IF(N172="zákl. přenesená",J172,0)</f>
        <v>0</v>
      </c>
      <c r="BH172" s="200">
        <f>IF(N172="sníž. přenesená",J172,0)</f>
        <v>0</v>
      </c>
      <c r="BI172" s="200">
        <f>IF(N172="nulová",J172,0)</f>
        <v>0</v>
      </c>
      <c r="BJ172" s="18" t="s">
        <v>76</v>
      </c>
      <c r="BK172" s="200">
        <f>ROUND(I172*H172,2)</f>
        <v>0</v>
      </c>
      <c r="BL172" s="18" t="s">
        <v>223</v>
      </c>
      <c r="BM172" s="199" t="s">
        <v>1409</v>
      </c>
    </row>
    <row r="173" spans="1:65" s="2" customFormat="1" ht="19.5">
      <c r="A173" s="35"/>
      <c r="B173" s="36"/>
      <c r="C173" s="37"/>
      <c r="D173" s="203" t="s">
        <v>920</v>
      </c>
      <c r="E173" s="37"/>
      <c r="F173" s="244" t="s">
        <v>1410</v>
      </c>
      <c r="G173" s="37"/>
      <c r="H173" s="37"/>
      <c r="I173" s="109"/>
      <c r="J173" s="37"/>
      <c r="K173" s="37"/>
      <c r="L173" s="40"/>
      <c r="M173" s="245"/>
      <c r="N173" s="246"/>
      <c r="O173" s="65"/>
      <c r="P173" s="65"/>
      <c r="Q173" s="65"/>
      <c r="R173" s="65"/>
      <c r="S173" s="65"/>
      <c r="T173" s="66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8" t="s">
        <v>920</v>
      </c>
      <c r="AU173" s="18" t="s">
        <v>78</v>
      </c>
    </row>
    <row r="174" spans="1:65" s="2" customFormat="1" ht="24" customHeight="1">
      <c r="A174" s="35"/>
      <c r="B174" s="36"/>
      <c r="C174" s="224" t="s">
        <v>494</v>
      </c>
      <c r="D174" s="224" t="s">
        <v>155</v>
      </c>
      <c r="E174" s="225" t="s">
        <v>1411</v>
      </c>
      <c r="F174" s="226" t="s">
        <v>1405</v>
      </c>
      <c r="G174" s="227" t="s">
        <v>168</v>
      </c>
      <c r="H174" s="228">
        <v>19</v>
      </c>
      <c r="I174" s="229"/>
      <c r="J174" s="230">
        <f>ROUND(I174*H174,2)</f>
        <v>0</v>
      </c>
      <c r="K174" s="226" t="s">
        <v>19</v>
      </c>
      <c r="L174" s="231"/>
      <c r="M174" s="232" t="s">
        <v>19</v>
      </c>
      <c r="N174" s="233" t="s">
        <v>39</v>
      </c>
      <c r="O174" s="65"/>
      <c r="P174" s="197">
        <f>O174*H174</f>
        <v>0</v>
      </c>
      <c r="Q174" s="197">
        <v>0</v>
      </c>
      <c r="R174" s="197">
        <f>Q174*H174</f>
        <v>0</v>
      </c>
      <c r="S174" s="197">
        <v>0</v>
      </c>
      <c r="T174" s="198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199" t="s">
        <v>326</v>
      </c>
      <c r="AT174" s="199" t="s">
        <v>155</v>
      </c>
      <c r="AU174" s="199" t="s">
        <v>78</v>
      </c>
      <c r="AY174" s="18" t="s">
        <v>135</v>
      </c>
      <c r="BE174" s="200">
        <f>IF(N174="základní",J174,0)</f>
        <v>0</v>
      </c>
      <c r="BF174" s="200">
        <f>IF(N174="snížená",J174,0)</f>
        <v>0</v>
      </c>
      <c r="BG174" s="200">
        <f>IF(N174="zákl. přenesená",J174,0)</f>
        <v>0</v>
      </c>
      <c r="BH174" s="200">
        <f>IF(N174="sníž. přenesená",J174,0)</f>
        <v>0</v>
      </c>
      <c r="BI174" s="200">
        <f>IF(N174="nulová",J174,0)</f>
        <v>0</v>
      </c>
      <c r="BJ174" s="18" t="s">
        <v>76</v>
      </c>
      <c r="BK174" s="200">
        <f>ROUND(I174*H174,2)</f>
        <v>0</v>
      </c>
      <c r="BL174" s="18" t="s">
        <v>223</v>
      </c>
      <c r="BM174" s="199" t="s">
        <v>1412</v>
      </c>
    </row>
    <row r="175" spans="1:65" s="2" customFormat="1" ht="19.5">
      <c r="A175" s="35"/>
      <c r="B175" s="36"/>
      <c r="C175" s="37"/>
      <c r="D175" s="203" t="s">
        <v>920</v>
      </c>
      <c r="E175" s="37"/>
      <c r="F175" s="244" t="s">
        <v>1413</v>
      </c>
      <c r="G175" s="37"/>
      <c r="H175" s="37"/>
      <c r="I175" s="109"/>
      <c r="J175" s="37"/>
      <c r="K175" s="37"/>
      <c r="L175" s="40"/>
      <c r="M175" s="245"/>
      <c r="N175" s="246"/>
      <c r="O175" s="65"/>
      <c r="P175" s="65"/>
      <c r="Q175" s="65"/>
      <c r="R175" s="65"/>
      <c r="S175" s="65"/>
      <c r="T175" s="66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8" t="s">
        <v>920</v>
      </c>
      <c r="AU175" s="18" t="s">
        <v>78</v>
      </c>
    </row>
    <row r="176" spans="1:65" s="2" customFormat="1" ht="16.5" customHeight="1">
      <c r="A176" s="35"/>
      <c r="B176" s="36"/>
      <c r="C176" s="224" t="s">
        <v>498</v>
      </c>
      <c r="D176" s="224" t="s">
        <v>155</v>
      </c>
      <c r="E176" s="225" t="s">
        <v>1414</v>
      </c>
      <c r="F176" s="226" t="s">
        <v>1415</v>
      </c>
      <c r="G176" s="227" t="s">
        <v>168</v>
      </c>
      <c r="H176" s="228">
        <v>5</v>
      </c>
      <c r="I176" s="229"/>
      <c r="J176" s="230">
        <f>ROUND(I176*H176,2)</f>
        <v>0</v>
      </c>
      <c r="K176" s="226" t="s">
        <v>19</v>
      </c>
      <c r="L176" s="231"/>
      <c r="M176" s="232" t="s">
        <v>19</v>
      </c>
      <c r="N176" s="233" t="s">
        <v>39</v>
      </c>
      <c r="O176" s="65"/>
      <c r="P176" s="197">
        <f>O176*H176</f>
        <v>0</v>
      </c>
      <c r="Q176" s="197">
        <v>0</v>
      </c>
      <c r="R176" s="197">
        <f>Q176*H176</f>
        <v>0</v>
      </c>
      <c r="S176" s="197">
        <v>0</v>
      </c>
      <c r="T176" s="198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199" t="s">
        <v>326</v>
      </c>
      <c r="AT176" s="199" t="s">
        <v>155</v>
      </c>
      <c r="AU176" s="199" t="s">
        <v>78</v>
      </c>
      <c r="AY176" s="18" t="s">
        <v>135</v>
      </c>
      <c r="BE176" s="200">
        <f>IF(N176="základní",J176,0)</f>
        <v>0</v>
      </c>
      <c r="BF176" s="200">
        <f>IF(N176="snížená",J176,0)</f>
        <v>0</v>
      </c>
      <c r="BG176" s="200">
        <f>IF(N176="zákl. přenesená",J176,0)</f>
        <v>0</v>
      </c>
      <c r="BH176" s="200">
        <f>IF(N176="sníž. přenesená",J176,0)</f>
        <v>0</v>
      </c>
      <c r="BI176" s="200">
        <f>IF(N176="nulová",J176,0)</f>
        <v>0</v>
      </c>
      <c r="BJ176" s="18" t="s">
        <v>76</v>
      </c>
      <c r="BK176" s="200">
        <f>ROUND(I176*H176,2)</f>
        <v>0</v>
      </c>
      <c r="BL176" s="18" t="s">
        <v>223</v>
      </c>
      <c r="BM176" s="199" t="s">
        <v>1416</v>
      </c>
    </row>
    <row r="177" spans="1:65" s="2" customFormat="1" ht="29.25">
      <c r="A177" s="35"/>
      <c r="B177" s="36"/>
      <c r="C177" s="37"/>
      <c r="D177" s="203" t="s">
        <v>920</v>
      </c>
      <c r="E177" s="37"/>
      <c r="F177" s="244" t="s">
        <v>1417</v>
      </c>
      <c r="G177" s="37"/>
      <c r="H177" s="37"/>
      <c r="I177" s="109"/>
      <c r="J177" s="37"/>
      <c r="K177" s="37"/>
      <c r="L177" s="40"/>
      <c r="M177" s="245"/>
      <c r="N177" s="246"/>
      <c r="O177" s="65"/>
      <c r="P177" s="65"/>
      <c r="Q177" s="65"/>
      <c r="R177" s="65"/>
      <c r="S177" s="65"/>
      <c r="T177" s="66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8" t="s">
        <v>920</v>
      </c>
      <c r="AU177" s="18" t="s">
        <v>78</v>
      </c>
    </row>
    <row r="178" spans="1:65" s="2" customFormat="1" ht="16.5" customHeight="1">
      <c r="A178" s="35"/>
      <c r="B178" s="36"/>
      <c r="C178" s="224" t="s">
        <v>502</v>
      </c>
      <c r="D178" s="224" t="s">
        <v>155</v>
      </c>
      <c r="E178" s="225" t="s">
        <v>1418</v>
      </c>
      <c r="F178" s="226" t="s">
        <v>1415</v>
      </c>
      <c r="G178" s="227" t="s">
        <v>168</v>
      </c>
      <c r="H178" s="228">
        <v>6</v>
      </c>
      <c r="I178" s="229"/>
      <c r="J178" s="230">
        <f>ROUND(I178*H178,2)</f>
        <v>0</v>
      </c>
      <c r="K178" s="226" t="s">
        <v>19</v>
      </c>
      <c r="L178" s="231"/>
      <c r="M178" s="232" t="s">
        <v>19</v>
      </c>
      <c r="N178" s="233" t="s">
        <v>39</v>
      </c>
      <c r="O178" s="65"/>
      <c r="P178" s="197">
        <f>O178*H178</f>
        <v>0</v>
      </c>
      <c r="Q178" s="197">
        <v>0</v>
      </c>
      <c r="R178" s="197">
        <f>Q178*H178</f>
        <v>0</v>
      </c>
      <c r="S178" s="197">
        <v>0</v>
      </c>
      <c r="T178" s="198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199" t="s">
        <v>326</v>
      </c>
      <c r="AT178" s="199" t="s">
        <v>155</v>
      </c>
      <c r="AU178" s="199" t="s">
        <v>78</v>
      </c>
      <c r="AY178" s="18" t="s">
        <v>135</v>
      </c>
      <c r="BE178" s="200">
        <f>IF(N178="základní",J178,0)</f>
        <v>0</v>
      </c>
      <c r="BF178" s="200">
        <f>IF(N178="snížená",J178,0)</f>
        <v>0</v>
      </c>
      <c r="BG178" s="200">
        <f>IF(N178="zákl. přenesená",J178,0)</f>
        <v>0</v>
      </c>
      <c r="BH178" s="200">
        <f>IF(N178="sníž. přenesená",J178,0)</f>
        <v>0</v>
      </c>
      <c r="BI178" s="200">
        <f>IF(N178="nulová",J178,0)</f>
        <v>0</v>
      </c>
      <c r="BJ178" s="18" t="s">
        <v>76</v>
      </c>
      <c r="BK178" s="200">
        <f>ROUND(I178*H178,2)</f>
        <v>0</v>
      </c>
      <c r="BL178" s="18" t="s">
        <v>223</v>
      </c>
      <c r="BM178" s="199" t="s">
        <v>1419</v>
      </c>
    </row>
    <row r="179" spans="1:65" s="2" customFormat="1" ht="29.25">
      <c r="A179" s="35"/>
      <c r="B179" s="36"/>
      <c r="C179" s="37"/>
      <c r="D179" s="203" t="s">
        <v>920</v>
      </c>
      <c r="E179" s="37"/>
      <c r="F179" s="244" t="s">
        <v>1420</v>
      </c>
      <c r="G179" s="37"/>
      <c r="H179" s="37"/>
      <c r="I179" s="109"/>
      <c r="J179" s="37"/>
      <c r="K179" s="37"/>
      <c r="L179" s="40"/>
      <c r="M179" s="245"/>
      <c r="N179" s="246"/>
      <c r="O179" s="65"/>
      <c r="P179" s="65"/>
      <c r="Q179" s="65"/>
      <c r="R179" s="65"/>
      <c r="S179" s="65"/>
      <c r="T179" s="66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8" t="s">
        <v>920</v>
      </c>
      <c r="AU179" s="18" t="s">
        <v>78</v>
      </c>
    </row>
    <row r="180" spans="1:65" s="2" customFormat="1" ht="24" customHeight="1">
      <c r="A180" s="35"/>
      <c r="B180" s="36"/>
      <c r="C180" s="224" t="s">
        <v>506</v>
      </c>
      <c r="D180" s="224" t="s">
        <v>155</v>
      </c>
      <c r="E180" s="225" t="s">
        <v>1421</v>
      </c>
      <c r="F180" s="226" t="s">
        <v>1422</v>
      </c>
      <c r="G180" s="227" t="s">
        <v>168</v>
      </c>
      <c r="H180" s="228">
        <v>1</v>
      </c>
      <c r="I180" s="229"/>
      <c r="J180" s="230">
        <f>ROUND(I180*H180,2)</f>
        <v>0</v>
      </c>
      <c r="K180" s="226" t="s">
        <v>19</v>
      </c>
      <c r="L180" s="231"/>
      <c r="M180" s="232" t="s">
        <v>19</v>
      </c>
      <c r="N180" s="233" t="s">
        <v>39</v>
      </c>
      <c r="O180" s="65"/>
      <c r="P180" s="197">
        <f>O180*H180</f>
        <v>0</v>
      </c>
      <c r="Q180" s="197">
        <v>0</v>
      </c>
      <c r="R180" s="197">
        <f>Q180*H180</f>
        <v>0</v>
      </c>
      <c r="S180" s="197">
        <v>0</v>
      </c>
      <c r="T180" s="198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199" t="s">
        <v>326</v>
      </c>
      <c r="AT180" s="199" t="s">
        <v>155</v>
      </c>
      <c r="AU180" s="199" t="s">
        <v>78</v>
      </c>
      <c r="AY180" s="18" t="s">
        <v>135</v>
      </c>
      <c r="BE180" s="200">
        <f>IF(N180="základní",J180,0)</f>
        <v>0</v>
      </c>
      <c r="BF180" s="200">
        <f>IF(N180="snížená",J180,0)</f>
        <v>0</v>
      </c>
      <c r="BG180" s="200">
        <f>IF(N180="zákl. přenesená",J180,0)</f>
        <v>0</v>
      </c>
      <c r="BH180" s="200">
        <f>IF(N180="sníž. přenesená",J180,0)</f>
        <v>0</v>
      </c>
      <c r="BI180" s="200">
        <f>IF(N180="nulová",J180,0)</f>
        <v>0</v>
      </c>
      <c r="BJ180" s="18" t="s">
        <v>76</v>
      </c>
      <c r="BK180" s="200">
        <f>ROUND(I180*H180,2)</f>
        <v>0</v>
      </c>
      <c r="BL180" s="18" t="s">
        <v>223</v>
      </c>
      <c r="BM180" s="199" t="s">
        <v>1423</v>
      </c>
    </row>
    <row r="181" spans="1:65" s="2" customFormat="1" ht="29.25">
      <c r="A181" s="35"/>
      <c r="B181" s="36"/>
      <c r="C181" s="37"/>
      <c r="D181" s="203" t="s">
        <v>920</v>
      </c>
      <c r="E181" s="37"/>
      <c r="F181" s="244" t="s">
        <v>1424</v>
      </c>
      <c r="G181" s="37"/>
      <c r="H181" s="37"/>
      <c r="I181" s="109"/>
      <c r="J181" s="37"/>
      <c r="K181" s="37"/>
      <c r="L181" s="40"/>
      <c r="M181" s="245"/>
      <c r="N181" s="246"/>
      <c r="O181" s="65"/>
      <c r="P181" s="65"/>
      <c r="Q181" s="65"/>
      <c r="R181" s="65"/>
      <c r="S181" s="65"/>
      <c r="T181" s="66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8" t="s">
        <v>920</v>
      </c>
      <c r="AU181" s="18" t="s">
        <v>78</v>
      </c>
    </row>
    <row r="182" spans="1:65" s="2" customFormat="1" ht="48" customHeight="1">
      <c r="A182" s="35"/>
      <c r="B182" s="36"/>
      <c r="C182" s="188" t="s">
        <v>510</v>
      </c>
      <c r="D182" s="188" t="s">
        <v>137</v>
      </c>
      <c r="E182" s="189" t="s">
        <v>1425</v>
      </c>
      <c r="F182" s="190" t="s">
        <v>1426</v>
      </c>
      <c r="G182" s="191" t="s">
        <v>168</v>
      </c>
      <c r="H182" s="192">
        <v>33</v>
      </c>
      <c r="I182" s="193"/>
      <c r="J182" s="194">
        <f>ROUND(I182*H182,2)</f>
        <v>0</v>
      </c>
      <c r="K182" s="190" t="s">
        <v>1187</v>
      </c>
      <c r="L182" s="40"/>
      <c r="M182" s="195" t="s">
        <v>19</v>
      </c>
      <c r="N182" s="196" t="s">
        <v>39</v>
      </c>
      <c r="O182" s="65"/>
      <c r="P182" s="197">
        <f>O182*H182</f>
        <v>0</v>
      </c>
      <c r="Q182" s="197">
        <v>0</v>
      </c>
      <c r="R182" s="197">
        <f>Q182*H182</f>
        <v>0</v>
      </c>
      <c r="S182" s="197">
        <v>0</v>
      </c>
      <c r="T182" s="198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199" t="s">
        <v>1169</v>
      </c>
      <c r="AT182" s="199" t="s">
        <v>137</v>
      </c>
      <c r="AU182" s="199" t="s">
        <v>78</v>
      </c>
      <c r="AY182" s="18" t="s">
        <v>135</v>
      </c>
      <c r="BE182" s="200">
        <f>IF(N182="základní",J182,0)</f>
        <v>0</v>
      </c>
      <c r="BF182" s="200">
        <f>IF(N182="snížená",J182,0)</f>
        <v>0</v>
      </c>
      <c r="BG182" s="200">
        <f>IF(N182="zákl. přenesená",J182,0)</f>
        <v>0</v>
      </c>
      <c r="BH182" s="200">
        <f>IF(N182="sníž. přenesená",J182,0)</f>
        <v>0</v>
      </c>
      <c r="BI182" s="200">
        <f>IF(N182="nulová",J182,0)</f>
        <v>0</v>
      </c>
      <c r="BJ182" s="18" t="s">
        <v>76</v>
      </c>
      <c r="BK182" s="200">
        <f>ROUND(I182*H182,2)</f>
        <v>0</v>
      </c>
      <c r="BL182" s="18" t="s">
        <v>1169</v>
      </c>
      <c r="BM182" s="199" t="s">
        <v>1427</v>
      </c>
    </row>
    <row r="183" spans="1:65" s="2" customFormat="1" ht="36" customHeight="1">
      <c r="A183" s="35"/>
      <c r="B183" s="36"/>
      <c r="C183" s="188" t="s">
        <v>514</v>
      </c>
      <c r="D183" s="188" t="s">
        <v>137</v>
      </c>
      <c r="E183" s="189" t="s">
        <v>1428</v>
      </c>
      <c r="F183" s="190" t="s">
        <v>1429</v>
      </c>
      <c r="G183" s="191" t="s">
        <v>168</v>
      </c>
      <c r="H183" s="192">
        <v>12</v>
      </c>
      <c r="I183" s="193"/>
      <c r="J183" s="194">
        <f>ROUND(I183*H183,2)</f>
        <v>0</v>
      </c>
      <c r="K183" s="190" t="s">
        <v>1187</v>
      </c>
      <c r="L183" s="40"/>
      <c r="M183" s="195" t="s">
        <v>19</v>
      </c>
      <c r="N183" s="196" t="s">
        <v>39</v>
      </c>
      <c r="O183" s="65"/>
      <c r="P183" s="197">
        <f>O183*H183</f>
        <v>0</v>
      </c>
      <c r="Q183" s="197">
        <v>0</v>
      </c>
      <c r="R183" s="197">
        <f>Q183*H183</f>
        <v>0</v>
      </c>
      <c r="S183" s="197">
        <v>0</v>
      </c>
      <c r="T183" s="198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199" t="s">
        <v>1169</v>
      </c>
      <c r="AT183" s="199" t="s">
        <v>137</v>
      </c>
      <c r="AU183" s="199" t="s">
        <v>78</v>
      </c>
      <c r="AY183" s="18" t="s">
        <v>135</v>
      </c>
      <c r="BE183" s="200">
        <f>IF(N183="základní",J183,0)</f>
        <v>0</v>
      </c>
      <c r="BF183" s="200">
        <f>IF(N183="snížená",J183,0)</f>
        <v>0</v>
      </c>
      <c r="BG183" s="200">
        <f>IF(N183="zákl. přenesená",J183,0)</f>
        <v>0</v>
      </c>
      <c r="BH183" s="200">
        <f>IF(N183="sníž. přenesená",J183,0)</f>
        <v>0</v>
      </c>
      <c r="BI183" s="200">
        <f>IF(N183="nulová",J183,0)</f>
        <v>0</v>
      </c>
      <c r="BJ183" s="18" t="s">
        <v>76</v>
      </c>
      <c r="BK183" s="200">
        <f>ROUND(I183*H183,2)</f>
        <v>0</v>
      </c>
      <c r="BL183" s="18" t="s">
        <v>1169</v>
      </c>
      <c r="BM183" s="199" t="s">
        <v>1430</v>
      </c>
    </row>
    <row r="184" spans="1:65" s="2" customFormat="1" ht="48" customHeight="1">
      <c r="A184" s="35"/>
      <c r="B184" s="36"/>
      <c r="C184" s="188" t="s">
        <v>518</v>
      </c>
      <c r="D184" s="188" t="s">
        <v>137</v>
      </c>
      <c r="E184" s="189" t="s">
        <v>1431</v>
      </c>
      <c r="F184" s="190" t="s">
        <v>1432</v>
      </c>
      <c r="G184" s="191" t="s">
        <v>168</v>
      </c>
      <c r="H184" s="192">
        <v>14</v>
      </c>
      <c r="I184" s="193"/>
      <c r="J184" s="194">
        <f>ROUND(I184*H184,2)</f>
        <v>0</v>
      </c>
      <c r="K184" s="190" t="s">
        <v>1187</v>
      </c>
      <c r="L184" s="40"/>
      <c r="M184" s="195" t="s">
        <v>19</v>
      </c>
      <c r="N184" s="196" t="s">
        <v>39</v>
      </c>
      <c r="O184" s="65"/>
      <c r="P184" s="197">
        <f>O184*H184</f>
        <v>0</v>
      </c>
      <c r="Q184" s="197">
        <v>0</v>
      </c>
      <c r="R184" s="197">
        <f>Q184*H184</f>
        <v>0</v>
      </c>
      <c r="S184" s="197">
        <v>0</v>
      </c>
      <c r="T184" s="198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199" t="s">
        <v>1169</v>
      </c>
      <c r="AT184" s="199" t="s">
        <v>137</v>
      </c>
      <c r="AU184" s="199" t="s">
        <v>78</v>
      </c>
      <c r="AY184" s="18" t="s">
        <v>135</v>
      </c>
      <c r="BE184" s="200">
        <f>IF(N184="základní",J184,0)</f>
        <v>0</v>
      </c>
      <c r="BF184" s="200">
        <f>IF(N184="snížená",J184,0)</f>
        <v>0</v>
      </c>
      <c r="BG184" s="200">
        <f>IF(N184="zákl. přenesená",J184,0)</f>
        <v>0</v>
      </c>
      <c r="BH184" s="200">
        <f>IF(N184="sníž. přenesená",J184,0)</f>
        <v>0</v>
      </c>
      <c r="BI184" s="200">
        <f>IF(N184="nulová",J184,0)</f>
        <v>0</v>
      </c>
      <c r="BJ184" s="18" t="s">
        <v>76</v>
      </c>
      <c r="BK184" s="200">
        <f>ROUND(I184*H184,2)</f>
        <v>0</v>
      </c>
      <c r="BL184" s="18" t="s">
        <v>1169</v>
      </c>
      <c r="BM184" s="199" t="s">
        <v>1433</v>
      </c>
    </row>
    <row r="185" spans="1:65" s="2" customFormat="1" ht="36" customHeight="1">
      <c r="A185" s="35"/>
      <c r="B185" s="36"/>
      <c r="C185" s="224" t="s">
        <v>522</v>
      </c>
      <c r="D185" s="224" t="s">
        <v>155</v>
      </c>
      <c r="E185" s="225" t="s">
        <v>1434</v>
      </c>
      <c r="F185" s="226" t="s">
        <v>1435</v>
      </c>
      <c r="G185" s="227" t="s">
        <v>168</v>
      </c>
      <c r="H185" s="228">
        <v>1</v>
      </c>
      <c r="I185" s="229"/>
      <c r="J185" s="230">
        <f>ROUND(I185*H185,2)</f>
        <v>0</v>
      </c>
      <c r="K185" s="226" t="s">
        <v>1187</v>
      </c>
      <c r="L185" s="231"/>
      <c r="M185" s="232" t="s">
        <v>19</v>
      </c>
      <c r="N185" s="233" t="s">
        <v>39</v>
      </c>
      <c r="O185" s="65"/>
      <c r="P185" s="197">
        <f>O185*H185</f>
        <v>0</v>
      </c>
      <c r="Q185" s="197">
        <v>0</v>
      </c>
      <c r="R185" s="197">
        <f>Q185*H185</f>
        <v>0</v>
      </c>
      <c r="S185" s="197">
        <v>0</v>
      </c>
      <c r="T185" s="198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9" t="s">
        <v>326</v>
      </c>
      <c r="AT185" s="199" t="s">
        <v>155</v>
      </c>
      <c r="AU185" s="199" t="s">
        <v>78</v>
      </c>
      <c r="AY185" s="18" t="s">
        <v>135</v>
      </c>
      <c r="BE185" s="200">
        <f>IF(N185="základní",J185,0)</f>
        <v>0</v>
      </c>
      <c r="BF185" s="200">
        <f>IF(N185="snížená",J185,0)</f>
        <v>0</v>
      </c>
      <c r="BG185" s="200">
        <f>IF(N185="zákl. přenesená",J185,0)</f>
        <v>0</v>
      </c>
      <c r="BH185" s="200">
        <f>IF(N185="sníž. přenesená",J185,0)</f>
        <v>0</v>
      </c>
      <c r="BI185" s="200">
        <f>IF(N185="nulová",J185,0)</f>
        <v>0</v>
      </c>
      <c r="BJ185" s="18" t="s">
        <v>76</v>
      </c>
      <c r="BK185" s="200">
        <f>ROUND(I185*H185,2)</f>
        <v>0</v>
      </c>
      <c r="BL185" s="18" t="s">
        <v>223</v>
      </c>
      <c r="BM185" s="199" t="s">
        <v>1436</v>
      </c>
    </row>
    <row r="186" spans="1:65" s="2" customFormat="1" ht="19.5">
      <c r="A186" s="35"/>
      <c r="B186" s="36"/>
      <c r="C186" s="37"/>
      <c r="D186" s="203" t="s">
        <v>920</v>
      </c>
      <c r="E186" s="37"/>
      <c r="F186" s="244" t="s">
        <v>1437</v>
      </c>
      <c r="G186" s="37"/>
      <c r="H186" s="37"/>
      <c r="I186" s="109"/>
      <c r="J186" s="37"/>
      <c r="K186" s="37"/>
      <c r="L186" s="40"/>
      <c r="M186" s="245"/>
      <c r="N186" s="24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920</v>
      </c>
      <c r="AU186" s="18" t="s">
        <v>78</v>
      </c>
    </row>
    <row r="187" spans="1:65" s="2" customFormat="1" ht="72" customHeight="1">
      <c r="A187" s="35"/>
      <c r="B187" s="36"/>
      <c r="C187" s="188" t="s">
        <v>526</v>
      </c>
      <c r="D187" s="188" t="s">
        <v>137</v>
      </c>
      <c r="E187" s="189" t="s">
        <v>1438</v>
      </c>
      <c r="F187" s="190" t="s">
        <v>1439</v>
      </c>
      <c r="G187" s="191" t="s">
        <v>168</v>
      </c>
      <c r="H187" s="192">
        <v>1</v>
      </c>
      <c r="I187" s="193"/>
      <c r="J187" s="194">
        <f>ROUND(I187*H187,2)</f>
        <v>0</v>
      </c>
      <c r="K187" s="190" t="s">
        <v>1187</v>
      </c>
      <c r="L187" s="40"/>
      <c r="M187" s="195" t="s">
        <v>19</v>
      </c>
      <c r="N187" s="196" t="s">
        <v>39</v>
      </c>
      <c r="O187" s="65"/>
      <c r="P187" s="197">
        <f>O187*H187</f>
        <v>0</v>
      </c>
      <c r="Q187" s="197">
        <v>0</v>
      </c>
      <c r="R187" s="197">
        <f>Q187*H187</f>
        <v>0</v>
      </c>
      <c r="S187" s="197">
        <v>0</v>
      </c>
      <c r="T187" s="198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199" t="s">
        <v>1169</v>
      </c>
      <c r="AT187" s="199" t="s">
        <v>137</v>
      </c>
      <c r="AU187" s="199" t="s">
        <v>78</v>
      </c>
      <c r="AY187" s="18" t="s">
        <v>135</v>
      </c>
      <c r="BE187" s="200">
        <f>IF(N187="základní",J187,0)</f>
        <v>0</v>
      </c>
      <c r="BF187" s="200">
        <f>IF(N187="snížená",J187,0)</f>
        <v>0</v>
      </c>
      <c r="BG187" s="200">
        <f>IF(N187="zákl. přenesená",J187,0)</f>
        <v>0</v>
      </c>
      <c r="BH187" s="200">
        <f>IF(N187="sníž. přenesená",J187,0)</f>
        <v>0</v>
      </c>
      <c r="BI187" s="200">
        <f>IF(N187="nulová",J187,0)</f>
        <v>0</v>
      </c>
      <c r="BJ187" s="18" t="s">
        <v>76</v>
      </c>
      <c r="BK187" s="200">
        <f>ROUND(I187*H187,2)</f>
        <v>0</v>
      </c>
      <c r="BL187" s="18" t="s">
        <v>1169</v>
      </c>
      <c r="BM187" s="199" t="s">
        <v>1440</v>
      </c>
    </row>
    <row r="188" spans="1:65" s="2" customFormat="1" ht="36" customHeight="1">
      <c r="A188" s="35"/>
      <c r="B188" s="36"/>
      <c r="C188" s="224" t="s">
        <v>530</v>
      </c>
      <c r="D188" s="224" t="s">
        <v>155</v>
      </c>
      <c r="E188" s="225" t="s">
        <v>1441</v>
      </c>
      <c r="F188" s="226" t="s">
        <v>1442</v>
      </c>
      <c r="G188" s="227" t="s">
        <v>168</v>
      </c>
      <c r="H188" s="228">
        <v>1</v>
      </c>
      <c r="I188" s="229"/>
      <c r="J188" s="230">
        <f>ROUND(I188*H188,2)</f>
        <v>0</v>
      </c>
      <c r="K188" s="226" t="s">
        <v>1187</v>
      </c>
      <c r="L188" s="231"/>
      <c r="M188" s="232" t="s">
        <v>19</v>
      </c>
      <c r="N188" s="233" t="s">
        <v>39</v>
      </c>
      <c r="O188" s="65"/>
      <c r="P188" s="197">
        <f>O188*H188</f>
        <v>0</v>
      </c>
      <c r="Q188" s="197">
        <v>0</v>
      </c>
      <c r="R188" s="197">
        <f>Q188*H188</f>
        <v>0</v>
      </c>
      <c r="S188" s="197">
        <v>0</v>
      </c>
      <c r="T188" s="198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199" t="s">
        <v>326</v>
      </c>
      <c r="AT188" s="199" t="s">
        <v>155</v>
      </c>
      <c r="AU188" s="199" t="s">
        <v>78</v>
      </c>
      <c r="AY188" s="18" t="s">
        <v>135</v>
      </c>
      <c r="BE188" s="200">
        <f>IF(N188="základní",J188,0)</f>
        <v>0</v>
      </c>
      <c r="BF188" s="200">
        <f>IF(N188="snížená",J188,0)</f>
        <v>0</v>
      </c>
      <c r="BG188" s="200">
        <f>IF(N188="zákl. přenesená",J188,0)</f>
        <v>0</v>
      </c>
      <c r="BH188" s="200">
        <f>IF(N188="sníž. přenesená",J188,0)</f>
        <v>0</v>
      </c>
      <c r="BI188" s="200">
        <f>IF(N188="nulová",J188,0)</f>
        <v>0</v>
      </c>
      <c r="BJ188" s="18" t="s">
        <v>76</v>
      </c>
      <c r="BK188" s="200">
        <f>ROUND(I188*H188,2)</f>
        <v>0</v>
      </c>
      <c r="BL188" s="18" t="s">
        <v>223</v>
      </c>
      <c r="BM188" s="199" t="s">
        <v>1443</v>
      </c>
    </row>
    <row r="189" spans="1:65" s="2" customFormat="1" ht="19.5">
      <c r="A189" s="35"/>
      <c r="B189" s="36"/>
      <c r="C189" s="37"/>
      <c r="D189" s="203" t="s">
        <v>920</v>
      </c>
      <c r="E189" s="37"/>
      <c r="F189" s="244" t="s">
        <v>1444</v>
      </c>
      <c r="G189" s="37"/>
      <c r="H189" s="37"/>
      <c r="I189" s="109"/>
      <c r="J189" s="37"/>
      <c r="K189" s="37"/>
      <c r="L189" s="40"/>
      <c r="M189" s="245"/>
      <c r="N189" s="246"/>
      <c r="O189" s="65"/>
      <c r="P189" s="65"/>
      <c r="Q189" s="65"/>
      <c r="R189" s="65"/>
      <c r="S189" s="65"/>
      <c r="T189" s="66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8" t="s">
        <v>920</v>
      </c>
      <c r="AU189" s="18" t="s">
        <v>78</v>
      </c>
    </row>
    <row r="190" spans="1:65" s="2" customFormat="1" ht="72" customHeight="1">
      <c r="A190" s="35"/>
      <c r="B190" s="36"/>
      <c r="C190" s="188" t="s">
        <v>534</v>
      </c>
      <c r="D190" s="188" t="s">
        <v>137</v>
      </c>
      <c r="E190" s="189" t="s">
        <v>1445</v>
      </c>
      <c r="F190" s="190" t="s">
        <v>1446</v>
      </c>
      <c r="G190" s="191" t="s">
        <v>168</v>
      </c>
      <c r="H190" s="192">
        <v>1</v>
      </c>
      <c r="I190" s="193"/>
      <c r="J190" s="194">
        <f>ROUND(I190*H190,2)</f>
        <v>0</v>
      </c>
      <c r="K190" s="190" t="s">
        <v>1187</v>
      </c>
      <c r="L190" s="40"/>
      <c r="M190" s="195" t="s">
        <v>19</v>
      </c>
      <c r="N190" s="196" t="s">
        <v>39</v>
      </c>
      <c r="O190" s="65"/>
      <c r="P190" s="197">
        <f>O190*H190</f>
        <v>0</v>
      </c>
      <c r="Q190" s="197">
        <v>0</v>
      </c>
      <c r="R190" s="197">
        <f>Q190*H190</f>
        <v>0</v>
      </c>
      <c r="S190" s="197">
        <v>0</v>
      </c>
      <c r="T190" s="198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199" t="s">
        <v>1169</v>
      </c>
      <c r="AT190" s="199" t="s">
        <v>137</v>
      </c>
      <c r="AU190" s="199" t="s">
        <v>78</v>
      </c>
      <c r="AY190" s="18" t="s">
        <v>135</v>
      </c>
      <c r="BE190" s="200">
        <f>IF(N190="základní",J190,0)</f>
        <v>0</v>
      </c>
      <c r="BF190" s="200">
        <f>IF(N190="snížená",J190,0)</f>
        <v>0</v>
      </c>
      <c r="BG190" s="200">
        <f>IF(N190="zákl. přenesená",J190,0)</f>
        <v>0</v>
      </c>
      <c r="BH190" s="200">
        <f>IF(N190="sníž. přenesená",J190,0)</f>
        <v>0</v>
      </c>
      <c r="BI190" s="200">
        <f>IF(N190="nulová",J190,0)</f>
        <v>0</v>
      </c>
      <c r="BJ190" s="18" t="s">
        <v>76</v>
      </c>
      <c r="BK190" s="200">
        <f>ROUND(I190*H190,2)</f>
        <v>0</v>
      </c>
      <c r="BL190" s="18" t="s">
        <v>1169</v>
      </c>
      <c r="BM190" s="199" t="s">
        <v>1447</v>
      </c>
    </row>
    <row r="191" spans="1:65" s="2" customFormat="1" ht="72" customHeight="1">
      <c r="A191" s="35"/>
      <c r="B191" s="36"/>
      <c r="C191" s="224" t="s">
        <v>540</v>
      </c>
      <c r="D191" s="224" t="s">
        <v>155</v>
      </c>
      <c r="E191" s="225" t="s">
        <v>1448</v>
      </c>
      <c r="F191" s="226" t="s">
        <v>1449</v>
      </c>
      <c r="G191" s="227" t="s">
        <v>168</v>
      </c>
      <c r="H191" s="228">
        <v>1</v>
      </c>
      <c r="I191" s="229"/>
      <c r="J191" s="230">
        <f>ROUND(I191*H191,2)</f>
        <v>0</v>
      </c>
      <c r="K191" s="226" t="s">
        <v>1187</v>
      </c>
      <c r="L191" s="231"/>
      <c r="M191" s="232" t="s">
        <v>19</v>
      </c>
      <c r="N191" s="233" t="s">
        <v>39</v>
      </c>
      <c r="O191" s="65"/>
      <c r="P191" s="197">
        <f>O191*H191</f>
        <v>0</v>
      </c>
      <c r="Q191" s="197">
        <v>0</v>
      </c>
      <c r="R191" s="197">
        <f>Q191*H191</f>
        <v>0</v>
      </c>
      <c r="S191" s="197">
        <v>0</v>
      </c>
      <c r="T191" s="198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199" t="s">
        <v>326</v>
      </c>
      <c r="AT191" s="199" t="s">
        <v>155</v>
      </c>
      <c r="AU191" s="199" t="s">
        <v>78</v>
      </c>
      <c r="AY191" s="18" t="s">
        <v>135</v>
      </c>
      <c r="BE191" s="200">
        <f>IF(N191="základní",J191,0)</f>
        <v>0</v>
      </c>
      <c r="BF191" s="200">
        <f>IF(N191="snížená",J191,0)</f>
        <v>0</v>
      </c>
      <c r="BG191" s="200">
        <f>IF(N191="zákl. přenesená",J191,0)</f>
        <v>0</v>
      </c>
      <c r="BH191" s="200">
        <f>IF(N191="sníž. přenesená",J191,0)</f>
        <v>0</v>
      </c>
      <c r="BI191" s="200">
        <f>IF(N191="nulová",J191,0)</f>
        <v>0</v>
      </c>
      <c r="BJ191" s="18" t="s">
        <v>76</v>
      </c>
      <c r="BK191" s="200">
        <f>ROUND(I191*H191,2)</f>
        <v>0</v>
      </c>
      <c r="BL191" s="18" t="s">
        <v>223</v>
      </c>
      <c r="BM191" s="199" t="s">
        <v>1450</v>
      </c>
    </row>
    <row r="192" spans="1:65" s="2" customFormat="1" ht="19.5">
      <c r="A192" s="35"/>
      <c r="B192" s="36"/>
      <c r="C192" s="37"/>
      <c r="D192" s="203" t="s">
        <v>920</v>
      </c>
      <c r="E192" s="37"/>
      <c r="F192" s="244" t="s">
        <v>1451</v>
      </c>
      <c r="G192" s="37"/>
      <c r="H192" s="37"/>
      <c r="I192" s="109"/>
      <c r="J192" s="37"/>
      <c r="K192" s="37"/>
      <c r="L192" s="40"/>
      <c r="M192" s="245"/>
      <c r="N192" s="246"/>
      <c r="O192" s="65"/>
      <c r="P192" s="65"/>
      <c r="Q192" s="65"/>
      <c r="R192" s="65"/>
      <c r="S192" s="65"/>
      <c r="T192" s="66"/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T192" s="18" t="s">
        <v>920</v>
      </c>
      <c r="AU192" s="18" t="s">
        <v>78</v>
      </c>
    </row>
    <row r="193" spans="1:65" s="2" customFormat="1" ht="60" customHeight="1">
      <c r="A193" s="35"/>
      <c r="B193" s="36"/>
      <c r="C193" s="188" t="s">
        <v>545</v>
      </c>
      <c r="D193" s="188" t="s">
        <v>137</v>
      </c>
      <c r="E193" s="189" t="s">
        <v>1452</v>
      </c>
      <c r="F193" s="190" t="s">
        <v>1453</v>
      </c>
      <c r="G193" s="191" t="s">
        <v>168</v>
      </c>
      <c r="H193" s="192">
        <v>1</v>
      </c>
      <c r="I193" s="193"/>
      <c r="J193" s="194">
        <f>ROUND(I193*H193,2)</f>
        <v>0</v>
      </c>
      <c r="K193" s="190" t="s">
        <v>1187</v>
      </c>
      <c r="L193" s="40"/>
      <c r="M193" s="195" t="s">
        <v>19</v>
      </c>
      <c r="N193" s="196" t="s">
        <v>39</v>
      </c>
      <c r="O193" s="65"/>
      <c r="P193" s="197">
        <f>O193*H193</f>
        <v>0</v>
      </c>
      <c r="Q193" s="197">
        <v>0</v>
      </c>
      <c r="R193" s="197">
        <f>Q193*H193</f>
        <v>0</v>
      </c>
      <c r="S193" s="197">
        <v>0</v>
      </c>
      <c r="T193" s="198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9" t="s">
        <v>1169</v>
      </c>
      <c r="AT193" s="199" t="s">
        <v>137</v>
      </c>
      <c r="AU193" s="199" t="s">
        <v>78</v>
      </c>
      <c r="AY193" s="18" t="s">
        <v>135</v>
      </c>
      <c r="BE193" s="200">
        <f>IF(N193="základní",J193,0)</f>
        <v>0</v>
      </c>
      <c r="BF193" s="200">
        <f>IF(N193="snížená",J193,0)</f>
        <v>0</v>
      </c>
      <c r="BG193" s="200">
        <f>IF(N193="zákl. přenesená",J193,0)</f>
        <v>0</v>
      </c>
      <c r="BH193" s="200">
        <f>IF(N193="sníž. přenesená",J193,0)</f>
        <v>0</v>
      </c>
      <c r="BI193" s="200">
        <f>IF(N193="nulová",J193,0)</f>
        <v>0</v>
      </c>
      <c r="BJ193" s="18" t="s">
        <v>76</v>
      </c>
      <c r="BK193" s="200">
        <f>ROUND(I193*H193,2)</f>
        <v>0</v>
      </c>
      <c r="BL193" s="18" t="s">
        <v>1169</v>
      </c>
      <c r="BM193" s="199" t="s">
        <v>1454</v>
      </c>
    </row>
    <row r="194" spans="1:65" s="2" customFormat="1" ht="60" customHeight="1">
      <c r="A194" s="35"/>
      <c r="B194" s="36"/>
      <c r="C194" s="224" t="s">
        <v>549</v>
      </c>
      <c r="D194" s="224" t="s">
        <v>155</v>
      </c>
      <c r="E194" s="225" t="s">
        <v>1455</v>
      </c>
      <c r="F194" s="226" t="s">
        <v>1456</v>
      </c>
      <c r="G194" s="227" t="s">
        <v>168</v>
      </c>
      <c r="H194" s="228">
        <v>1</v>
      </c>
      <c r="I194" s="229"/>
      <c r="J194" s="230">
        <f>ROUND(I194*H194,2)</f>
        <v>0</v>
      </c>
      <c r="K194" s="226" t="s">
        <v>1187</v>
      </c>
      <c r="L194" s="231"/>
      <c r="M194" s="232" t="s">
        <v>19</v>
      </c>
      <c r="N194" s="233" t="s">
        <v>39</v>
      </c>
      <c r="O194" s="65"/>
      <c r="P194" s="197">
        <f>O194*H194</f>
        <v>0</v>
      </c>
      <c r="Q194" s="197">
        <v>0</v>
      </c>
      <c r="R194" s="197">
        <f>Q194*H194</f>
        <v>0</v>
      </c>
      <c r="S194" s="197">
        <v>0</v>
      </c>
      <c r="T194" s="198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199" t="s">
        <v>326</v>
      </c>
      <c r="AT194" s="199" t="s">
        <v>155</v>
      </c>
      <c r="AU194" s="199" t="s">
        <v>78</v>
      </c>
      <c r="AY194" s="18" t="s">
        <v>135</v>
      </c>
      <c r="BE194" s="200">
        <f>IF(N194="základní",J194,0)</f>
        <v>0</v>
      </c>
      <c r="BF194" s="200">
        <f>IF(N194="snížená",J194,0)</f>
        <v>0</v>
      </c>
      <c r="BG194" s="200">
        <f>IF(N194="zákl. přenesená",J194,0)</f>
        <v>0</v>
      </c>
      <c r="BH194" s="200">
        <f>IF(N194="sníž. přenesená",J194,0)</f>
        <v>0</v>
      </c>
      <c r="BI194" s="200">
        <f>IF(N194="nulová",J194,0)</f>
        <v>0</v>
      </c>
      <c r="BJ194" s="18" t="s">
        <v>76</v>
      </c>
      <c r="BK194" s="200">
        <f>ROUND(I194*H194,2)</f>
        <v>0</v>
      </c>
      <c r="BL194" s="18" t="s">
        <v>223</v>
      </c>
      <c r="BM194" s="199" t="s">
        <v>1457</v>
      </c>
    </row>
    <row r="195" spans="1:65" s="2" customFormat="1" ht="19.5">
      <c r="A195" s="35"/>
      <c r="B195" s="36"/>
      <c r="C195" s="37"/>
      <c r="D195" s="203" t="s">
        <v>920</v>
      </c>
      <c r="E195" s="37"/>
      <c r="F195" s="244" t="s">
        <v>1458</v>
      </c>
      <c r="G195" s="37"/>
      <c r="H195" s="37"/>
      <c r="I195" s="109"/>
      <c r="J195" s="37"/>
      <c r="K195" s="37"/>
      <c r="L195" s="40"/>
      <c r="M195" s="245"/>
      <c r="N195" s="24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920</v>
      </c>
      <c r="AU195" s="18" t="s">
        <v>78</v>
      </c>
    </row>
    <row r="196" spans="1:65" s="2" customFormat="1" ht="60" customHeight="1">
      <c r="A196" s="35"/>
      <c r="B196" s="36"/>
      <c r="C196" s="224" t="s">
        <v>553</v>
      </c>
      <c r="D196" s="224" t="s">
        <v>155</v>
      </c>
      <c r="E196" s="225" t="s">
        <v>1459</v>
      </c>
      <c r="F196" s="226" t="s">
        <v>1460</v>
      </c>
      <c r="G196" s="227" t="s">
        <v>168</v>
      </c>
      <c r="H196" s="228">
        <v>1</v>
      </c>
      <c r="I196" s="229"/>
      <c r="J196" s="230">
        <f>ROUND(I196*H196,2)</f>
        <v>0</v>
      </c>
      <c r="K196" s="226" t="s">
        <v>1187</v>
      </c>
      <c r="L196" s="231"/>
      <c r="M196" s="232" t="s">
        <v>19</v>
      </c>
      <c r="N196" s="233" t="s">
        <v>39</v>
      </c>
      <c r="O196" s="65"/>
      <c r="P196" s="197">
        <f>O196*H196</f>
        <v>0</v>
      </c>
      <c r="Q196" s="197">
        <v>0</v>
      </c>
      <c r="R196" s="197">
        <f>Q196*H196</f>
        <v>0</v>
      </c>
      <c r="S196" s="197">
        <v>0</v>
      </c>
      <c r="T196" s="198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9" t="s">
        <v>326</v>
      </c>
      <c r="AT196" s="199" t="s">
        <v>155</v>
      </c>
      <c r="AU196" s="199" t="s">
        <v>78</v>
      </c>
      <c r="AY196" s="18" t="s">
        <v>135</v>
      </c>
      <c r="BE196" s="200">
        <f>IF(N196="základní",J196,0)</f>
        <v>0</v>
      </c>
      <c r="BF196" s="200">
        <f>IF(N196="snížená",J196,0)</f>
        <v>0</v>
      </c>
      <c r="BG196" s="200">
        <f>IF(N196="zákl. přenesená",J196,0)</f>
        <v>0</v>
      </c>
      <c r="BH196" s="200">
        <f>IF(N196="sníž. přenesená",J196,0)</f>
        <v>0</v>
      </c>
      <c r="BI196" s="200">
        <f>IF(N196="nulová",J196,0)</f>
        <v>0</v>
      </c>
      <c r="BJ196" s="18" t="s">
        <v>76</v>
      </c>
      <c r="BK196" s="200">
        <f>ROUND(I196*H196,2)</f>
        <v>0</v>
      </c>
      <c r="BL196" s="18" t="s">
        <v>223</v>
      </c>
      <c r="BM196" s="199" t="s">
        <v>1461</v>
      </c>
    </row>
    <row r="197" spans="1:65" s="2" customFormat="1" ht="19.5">
      <c r="A197" s="35"/>
      <c r="B197" s="36"/>
      <c r="C197" s="37"/>
      <c r="D197" s="203" t="s">
        <v>920</v>
      </c>
      <c r="E197" s="37"/>
      <c r="F197" s="244" t="s">
        <v>1462</v>
      </c>
      <c r="G197" s="37"/>
      <c r="H197" s="37"/>
      <c r="I197" s="109"/>
      <c r="J197" s="37"/>
      <c r="K197" s="37"/>
      <c r="L197" s="40"/>
      <c r="M197" s="245"/>
      <c r="N197" s="24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920</v>
      </c>
      <c r="AU197" s="18" t="s">
        <v>78</v>
      </c>
    </row>
    <row r="198" spans="1:65" s="2" customFormat="1" ht="84" customHeight="1">
      <c r="A198" s="35"/>
      <c r="B198" s="36"/>
      <c r="C198" s="188" t="s">
        <v>557</v>
      </c>
      <c r="D198" s="188" t="s">
        <v>137</v>
      </c>
      <c r="E198" s="189" t="s">
        <v>1463</v>
      </c>
      <c r="F198" s="190" t="s">
        <v>1464</v>
      </c>
      <c r="G198" s="191" t="s">
        <v>168</v>
      </c>
      <c r="H198" s="192">
        <v>2</v>
      </c>
      <c r="I198" s="193"/>
      <c r="J198" s="194">
        <f>ROUND(I198*H198,2)</f>
        <v>0</v>
      </c>
      <c r="K198" s="190" t="s">
        <v>1187</v>
      </c>
      <c r="L198" s="40"/>
      <c r="M198" s="195" t="s">
        <v>19</v>
      </c>
      <c r="N198" s="196" t="s">
        <v>39</v>
      </c>
      <c r="O198" s="65"/>
      <c r="P198" s="197">
        <f>O198*H198</f>
        <v>0</v>
      </c>
      <c r="Q198" s="197">
        <v>0</v>
      </c>
      <c r="R198" s="197">
        <f>Q198*H198</f>
        <v>0</v>
      </c>
      <c r="S198" s="197">
        <v>0</v>
      </c>
      <c r="T198" s="198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199" t="s">
        <v>1169</v>
      </c>
      <c r="AT198" s="199" t="s">
        <v>137</v>
      </c>
      <c r="AU198" s="199" t="s">
        <v>78</v>
      </c>
      <c r="AY198" s="18" t="s">
        <v>135</v>
      </c>
      <c r="BE198" s="200">
        <f>IF(N198="základní",J198,0)</f>
        <v>0</v>
      </c>
      <c r="BF198" s="200">
        <f>IF(N198="snížená",J198,0)</f>
        <v>0</v>
      </c>
      <c r="BG198" s="200">
        <f>IF(N198="zákl. přenesená",J198,0)</f>
        <v>0</v>
      </c>
      <c r="BH198" s="200">
        <f>IF(N198="sníž. přenesená",J198,0)</f>
        <v>0</v>
      </c>
      <c r="BI198" s="200">
        <f>IF(N198="nulová",J198,0)</f>
        <v>0</v>
      </c>
      <c r="BJ198" s="18" t="s">
        <v>76</v>
      </c>
      <c r="BK198" s="200">
        <f>ROUND(I198*H198,2)</f>
        <v>0</v>
      </c>
      <c r="BL198" s="18" t="s">
        <v>1169</v>
      </c>
      <c r="BM198" s="199" t="s">
        <v>1465</v>
      </c>
    </row>
    <row r="199" spans="1:65" s="2" customFormat="1" ht="48" customHeight="1">
      <c r="A199" s="35"/>
      <c r="B199" s="36"/>
      <c r="C199" s="188" t="s">
        <v>561</v>
      </c>
      <c r="D199" s="188" t="s">
        <v>137</v>
      </c>
      <c r="E199" s="189" t="s">
        <v>1466</v>
      </c>
      <c r="F199" s="190" t="s">
        <v>1467</v>
      </c>
      <c r="G199" s="191" t="s">
        <v>168</v>
      </c>
      <c r="H199" s="192">
        <v>20</v>
      </c>
      <c r="I199" s="193"/>
      <c r="J199" s="194">
        <f>ROUND(I199*H199,2)</f>
        <v>0</v>
      </c>
      <c r="K199" s="190" t="s">
        <v>1187</v>
      </c>
      <c r="L199" s="40"/>
      <c r="M199" s="195" t="s">
        <v>19</v>
      </c>
      <c r="N199" s="196" t="s">
        <v>39</v>
      </c>
      <c r="O199" s="65"/>
      <c r="P199" s="197">
        <f>O199*H199</f>
        <v>0</v>
      </c>
      <c r="Q199" s="197">
        <v>0</v>
      </c>
      <c r="R199" s="197">
        <f>Q199*H199</f>
        <v>0</v>
      </c>
      <c r="S199" s="197">
        <v>0</v>
      </c>
      <c r="T199" s="198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199" t="s">
        <v>1169</v>
      </c>
      <c r="AT199" s="199" t="s">
        <v>137</v>
      </c>
      <c r="AU199" s="199" t="s">
        <v>78</v>
      </c>
      <c r="AY199" s="18" t="s">
        <v>135</v>
      </c>
      <c r="BE199" s="200">
        <f>IF(N199="základní",J199,0)</f>
        <v>0</v>
      </c>
      <c r="BF199" s="200">
        <f>IF(N199="snížená",J199,0)</f>
        <v>0</v>
      </c>
      <c r="BG199" s="200">
        <f>IF(N199="zákl. přenesená",J199,0)</f>
        <v>0</v>
      </c>
      <c r="BH199" s="200">
        <f>IF(N199="sníž. přenesená",J199,0)</f>
        <v>0</v>
      </c>
      <c r="BI199" s="200">
        <f>IF(N199="nulová",J199,0)</f>
        <v>0</v>
      </c>
      <c r="BJ199" s="18" t="s">
        <v>76</v>
      </c>
      <c r="BK199" s="200">
        <f>ROUND(I199*H199,2)</f>
        <v>0</v>
      </c>
      <c r="BL199" s="18" t="s">
        <v>1169</v>
      </c>
      <c r="BM199" s="199" t="s">
        <v>1468</v>
      </c>
    </row>
    <row r="200" spans="1:65" s="2" customFormat="1" ht="36" customHeight="1">
      <c r="A200" s="35"/>
      <c r="B200" s="36"/>
      <c r="C200" s="224" t="s">
        <v>565</v>
      </c>
      <c r="D200" s="224" t="s">
        <v>155</v>
      </c>
      <c r="E200" s="225" t="s">
        <v>1469</v>
      </c>
      <c r="F200" s="226" t="s">
        <v>1470</v>
      </c>
      <c r="G200" s="227" t="s">
        <v>168</v>
      </c>
      <c r="H200" s="228">
        <v>10</v>
      </c>
      <c r="I200" s="229"/>
      <c r="J200" s="230">
        <f>ROUND(I200*H200,2)</f>
        <v>0</v>
      </c>
      <c r="K200" s="226" t="s">
        <v>1187</v>
      </c>
      <c r="L200" s="231"/>
      <c r="M200" s="232" t="s">
        <v>19</v>
      </c>
      <c r="N200" s="233" t="s">
        <v>39</v>
      </c>
      <c r="O200" s="65"/>
      <c r="P200" s="197">
        <f>O200*H200</f>
        <v>0</v>
      </c>
      <c r="Q200" s="197">
        <v>0</v>
      </c>
      <c r="R200" s="197">
        <f>Q200*H200</f>
        <v>0</v>
      </c>
      <c r="S200" s="197">
        <v>0</v>
      </c>
      <c r="T200" s="198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9" t="s">
        <v>1169</v>
      </c>
      <c r="AT200" s="199" t="s">
        <v>155</v>
      </c>
      <c r="AU200" s="199" t="s">
        <v>78</v>
      </c>
      <c r="AY200" s="18" t="s">
        <v>135</v>
      </c>
      <c r="BE200" s="200">
        <f>IF(N200="základní",J200,0)</f>
        <v>0</v>
      </c>
      <c r="BF200" s="200">
        <f>IF(N200="snížená",J200,0)</f>
        <v>0</v>
      </c>
      <c r="BG200" s="200">
        <f>IF(N200="zákl. přenesená",J200,0)</f>
        <v>0</v>
      </c>
      <c r="BH200" s="200">
        <f>IF(N200="sníž. přenesená",J200,0)</f>
        <v>0</v>
      </c>
      <c r="BI200" s="200">
        <f>IF(N200="nulová",J200,0)</f>
        <v>0</v>
      </c>
      <c r="BJ200" s="18" t="s">
        <v>76</v>
      </c>
      <c r="BK200" s="200">
        <f>ROUND(I200*H200,2)</f>
        <v>0</v>
      </c>
      <c r="BL200" s="18" t="s">
        <v>1169</v>
      </c>
      <c r="BM200" s="199" t="s">
        <v>1471</v>
      </c>
    </row>
    <row r="201" spans="1:65" s="12" customFormat="1" ht="25.9" customHeight="1">
      <c r="B201" s="172"/>
      <c r="C201" s="173"/>
      <c r="D201" s="174" t="s">
        <v>67</v>
      </c>
      <c r="E201" s="175" t="s">
        <v>1177</v>
      </c>
      <c r="F201" s="175" t="s">
        <v>1178</v>
      </c>
      <c r="G201" s="173"/>
      <c r="H201" s="173"/>
      <c r="I201" s="176"/>
      <c r="J201" s="177">
        <f>BK201</f>
        <v>0</v>
      </c>
      <c r="K201" s="173"/>
      <c r="L201" s="178"/>
      <c r="M201" s="179"/>
      <c r="N201" s="180"/>
      <c r="O201" s="180"/>
      <c r="P201" s="181">
        <f>SUM(P202:P226)</f>
        <v>0</v>
      </c>
      <c r="Q201" s="180"/>
      <c r="R201" s="181">
        <f>SUM(R202:R226)</f>
        <v>0</v>
      </c>
      <c r="S201" s="180"/>
      <c r="T201" s="182">
        <f>SUM(T202:T226)</f>
        <v>0</v>
      </c>
      <c r="AR201" s="183" t="s">
        <v>142</v>
      </c>
      <c r="AT201" s="184" t="s">
        <v>67</v>
      </c>
      <c r="AU201" s="184" t="s">
        <v>68</v>
      </c>
      <c r="AY201" s="183" t="s">
        <v>135</v>
      </c>
      <c r="BK201" s="185">
        <f>SUM(BK202:BK226)</f>
        <v>0</v>
      </c>
    </row>
    <row r="202" spans="1:65" s="2" customFormat="1" ht="24" customHeight="1">
      <c r="A202" s="35"/>
      <c r="B202" s="36"/>
      <c r="C202" s="188" t="s">
        <v>569</v>
      </c>
      <c r="D202" s="188" t="s">
        <v>137</v>
      </c>
      <c r="E202" s="189" t="s">
        <v>1472</v>
      </c>
      <c r="F202" s="190" t="s">
        <v>1473</v>
      </c>
      <c r="G202" s="191" t="s">
        <v>183</v>
      </c>
      <c r="H202" s="192">
        <v>250</v>
      </c>
      <c r="I202" s="193"/>
      <c r="J202" s="194">
        <f t="shared" ref="J202:J216" si="30">ROUND(I202*H202,2)</f>
        <v>0</v>
      </c>
      <c r="K202" s="190" t="s">
        <v>1187</v>
      </c>
      <c r="L202" s="40"/>
      <c r="M202" s="195" t="s">
        <v>19</v>
      </c>
      <c r="N202" s="196" t="s">
        <v>39</v>
      </c>
      <c r="O202" s="65"/>
      <c r="P202" s="197">
        <f t="shared" ref="P202:P216" si="31">O202*H202</f>
        <v>0</v>
      </c>
      <c r="Q202" s="197">
        <v>0</v>
      </c>
      <c r="R202" s="197">
        <f t="shared" ref="R202:R216" si="32">Q202*H202</f>
        <v>0</v>
      </c>
      <c r="S202" s="197">
        <v>0</v>
      </c>
      <c r="T202" s="198">
        <f t="shared" ref="T202:T216" si="33"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199" t="s">
        <v>1169</v>
      </c>
      <c r="AT202" s="199" t="s">
        <v>137</v>
      </c>
      <c r="AU202" s="199" t="s">
        <v>76</v>
      </c>
      <c r="AY202" s="18" t="s">
        <v>135</v>
      </c>
      <c r="BE202" s="200">
        <f t="shared" ref="BE202:BE216" si="34">IF(N202="základní",J202,0)</f>
        <v>0</v>
      </c>
      <c r="BF202" s="200">
        <f t="shared" ref="BF202:BF216" si="35">IF(N202="snížená",J202,0)</f>
        <v>0</v>
      </c>
      <c r="BG202" s="200">
        <f t="shared" ref="BG202:BG216" si="36">IF(N202="zákl. přenesená",J202,0)</f>
        <v>0</v>
      </c>
      <c r="BH202" s="200">
        <f t="shared" ref="BH202:BH216" si="37">IF(N202="sníž. přenesená",J202,0)</f>
        <v>0</v>
      </c>
      <c r="BI202" s="200">
        <f t="shared" ref="BI202:BI216" si="38">IF(N202="nulová",J202,0)</f>
        <v>0</v>
      </c>
      <c r="BJ202" s="18" t="s">
        <v>76</v>
      </c>
      <c r="BK202" s="200">
        <f t="shared" ref="BK202:BK216" si="39">ROUND(I202*H202,2)</f>
        <v>0</v>
      </c>
      <c r="BL202" s="18" t="s">
        <v>1169</v>
      </c>
      <c r="BM202" s="199" t="s">
        <v>1474</v>
      </c>
    </row>
    <row r="203" spans="1:65" s="2" customFormat="1" ht="24" customHeight="1">
      <c r="A203" s="35"/>
      <c r="B203" s="36"/>
      <c r="C203" s="188" t="s">
        <v>574</v>
      </c>
      <c r="D203" s="188" t="s">
        <v>137</v>
      </c>
      <c r="E203" s="189" t="s">
        <v>1475</v>
      </c>
      <c r="F203" s="190" t="s">
        <v>1476</v>
      </c>
      <c r="G203" s="191" t="s">
        <v>168</v>
      </c>
      <c r="H203" s="192">
        <v>30</v>
      </c>
      <c r="I203" s="193"/>
      <c r="J203" s="194">
        <f t="shared" si="30"/>
        <v>0</v>
      </c>
      <c r="K203" s="190" t="s">
        <v>1187</v>
      </c>
      <c r="L203" s="40"/>
      <c r="M203" s="195" t="s">
        <v>19</v>
      </c>
      <c r="N203" s="196" t="s">
        <v>39</v>
      </c>
      <c r="O203" s="65"/>
      <c r="P203" s="197">
        <f t="shared" si="31"/>
        <v>0</v>
      </c>
      <c r="Q203" s="197">
        <v>0</v>
      </c>
      <c r="R203" s="197">
        <f t="shared" si="32"/>
        <v>0</v>
      </c>
      <c r="S203" s="197">
        <v>0</v>
      </c>
      <c r="T203" s="198">
        <f t="shared" si="33"/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199" t="s">
        <v>1169</v>
      </c>
      <c r="AT203" s="199" t="s">
        <v>137</v>
      </c>
      <c r="AU203" s="199" t="s">
        <v>76</v>
      </c>
      <c r="AY203" s="18" t="s">
        <v>135</v>
      </c>
      <c r="BE203" s="200">
        <f t="shared" si="34"/>
        <v>0</v>
      </c>
      <c r="BF203" s="200">
        <f t="shared" si="35"/>
        <v>0</v>
      </c>
      <c r="BG203" s="200">
        <f t="shared" si="36"/>
        <v>0</v>
      </c>
      <c r="BH203" s="200">
        <f t="shared" si="37"/>
        <v>0</v>
      </c>
      <c r="BI203" s="200">
        <f t="shared" si="38"/>
        <v>0</v>
      </c>
      <c r="BJ203" s="18" t="s">
        <v>76</v>
      </c>
      <c r="BK203" s="200">
        <f t="shared" si="39"/>
        <v>0</v>
      </c>
      <c r="BL203" s="18" t="s">
        <v>1169</v>
      </c>
      <c r="BM203" s="199" t="s">
        <v>1477</v>
      </c>
    </row>
    <row r="204" spans="1:65" s="2" customFormat="1" ht="36" customHeight="1">
      <c r="A204" s="35"/>
      <c r="B204" s="36"/>
      <c r="C204" s="188" t="s">
        <v>578</v>
      </c>
      <c r="D204" s="188" t="s">
        <v>137</v>
      </c>
      <c r="E204" s="189" t="s">
        <v>1478</v>
      </c>
      <c r="F204" s="190" t="s">
        <v>1479</v>
      </c>
      <c r="G204" s="191" t="s">
        <v>168</v>
      </c>
      <c r="H204" s="192">
        <v>5</v>
      </c>
      <c r="I204" s="193"/>
      <c r="J204" s="194">
        <f t="shared" si="30"/>
        <v>0</v>
      </c>
      <c r="K204" s="190" t="s">
        <v>1187</v>
      </c>
      <c r="L204" s="40"/>
      <c r="M204" s="195" t="s">
        <v>19</v>
      </c>
      <c r="N204" s="196" t="s">
        <v>39</v>
      </c>
      <c r="O204" s="65"/>
      <c r="P204" s="197">
        <f t="shared" si="31"/>
        <v>0</v>
      </c>
      <c r="Q204" s="197">
        <v>0</v>
      </c>
      <c r="R204" s="197">
        <f t="shared" si="32"/>
        <v>0</v>
      </c>
      <c r="S204" s="197">
        <v>0</v>
      </c>
      <c r="T204" s="198">
        <f t="shared" si="33"/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9" t="s">
        <v>1169</v>
      </c>
      <c r="AT204" s="199" t="s">
        <v>137</v>
      </c>
      <c r="AU204" s="199" t="s">
        <v>76</v>
      </c>
      <c r="AY204" s="18" t="s">
        <v>135</v>
      </c>
      <c r="BE204" s="200">
        <f t="shared" si="34"/>
        <v>0</v>
      </c>
      <c r="BF204" s="200">
        <f t="shared" si="35"/>
        <v>0</v>
      </c>
      <c r="BG204" s="200">
        <f t="shared" si="36"/>
        <v>0</v>
      </c>
      <c r="BH204" s="200">
        <f t="shared" si="37"/>
        <v>0</v>
      </c>
      <c r="BI204" s="200">
        <f t="shared" si="38"/>
        <v>0</v>
      </c>
      <c r="BJ204" s="18" t="s">
        <v>76</v>
      </c>
      <c r="BK204" s="200">
        <f t="shared" si="39"/>
        <v>0</v>
      </c>
      <c r="BL204" s="18" t="s">
        <v>1169</v>
      </c>
      <c r="BM204" s="199" t="s">
        <v>1480</v>
      </c>
    </row>
    <row r="205" spans="1:65" s="2" customFormat="1" ht="96" customHeight="1">
      <c r="A205" s="35"/>
      <c r="B205" s="36"/>
      <c r="C205" s="188" t="s">
        <v>582</v>
      </c>
      <c r="D205" s="188" t="s">
        <v>137</v>
      </c>
      <c r="E205" s="189" t="s">
        <v>1481</v>
      </c>
      <c r="F205" s="190" t="s">
        <v>1482</v>
      </c>
      <c r="G205" s="191" t="s">
        <v>168</v>
      </c>
      <c r="H205" s="192">
        <v>1</v>
      </c>
      <c r="I205" s="193"/>
      <c r="J205" s="194">
        <f t="shared" si="30"/>
        <v>0</v>
      </c>
      <c r="K205" s="190" t="s">
        <v>1187</v>
      </c>
      <c r="L205" s="40"/>
      <c r="M205" s="195" t="s">
        <v>19</v>
      </c>
      <c r="N205" s="196" t="s">
        <v>39</v>
      </c>
      <c r="O205" s="65"/>
      <c r="P205" s="197">
        <f t="shared" si="31"/>
        <v>0</v>
      </c>
      <c r="Q205" s="197">
        <v>0</v>
      </c>
      <c r="R205" s="197">
        <f t="shared" si="32"/>
        <v>0</v>
      </c>
      <c r="S205" s="197">
        <v>0</v>
      </c>
      <c r="T205" s="198">
        <f t="shared" si="33"/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199" t="s">
        <v>1169</v>
      </c>
      <c r="AT205" s="199" t="s">
        <v>137</v>
      </c>
      <c r="AU205" s="199" t="s">
        <v>76</v>
      </c>
      <c r="AY205" s="18" t="s">
        <v>135</v>
      </c>
      <c r="BE205" s="200">
        <f t="shared" si="34"/>
        <v>0</v>
      </c>
      <c r="BF205" s="200">
        <f t="shared" si="35"/>
        <v>0</v>
      </c>
      <c r="BG205" s="200">
        <f t="shared" si="36"/>
        <v>0</v>
      </c>
      <c r="BH205" s="200">
        <f t="shared" si="37"/>
        <v>0</v>
      </c>
      <c r="BI205" s="200">
        <f t="shared" si="38"/>
        <v>0</v>
      </c>
      <c r="BJ205" s="18" t="s">
        <v>76</v>
      </c>
      <c r="BK205" s="200">
        <f t="shared" si="39"/>
        <v>0</v>
      </c>
      <c r="BL205" s="18" t="s">
        <v>1169</v>
      </c>
      <c r="BM205" s="199" t="s">
        <v>1483</v>
      </c>
    </row>
    <row r="206" spans="1:65" s="2" customFormat="1" ht="108" customHeight="1">
      <c r="A206" s="35"/>
      <c r="B206" s="36"/>
      <c r="C206" s="188" t="s">
        <v>586</v>
      </c>
      <c r="D206" s="188" t="s">
        <v>137</v>
      </c>
      <c r="E206" s="189" t="s">
        <v>1484</v>
      </c>
      <c r="F206" s="190" t="s">
        <v>1485</v>
      </c>
      <c r="G206" s="191" t="s">
        <v>168</v>
      </c>
      <c r="H206" s="192">
        <v>1</v>
      </c>
      <c r="I206" s="193"/>
      <c r="J206" s="194">
        <f t="shared" si="30"/>
        <v>0</v>
      </c>
      <c r="K206" s="190" t="s">
        <v>1187</v>
      </c>
      <c r="L206" s="40"/>
      <c r="M206" s="195" t="s">
        <v>19</v>
      </c>
      <c r="N206" s="196" t="s">
        <v>39</v>
      </c>
      <c r="O206" s="65"/>
      <c r="P206" s="197">
        <f t="shared" si="31"/>
        <v>0</v>
      </c>
      <c r="Q206" s="197">
        <v>0</v>
      </c>
      <c r="R206" s="197">
        <f t="shared" si="32"/>
        <v>0</v>
      </c>
      <c r="S206" s="197">
        <v>0</v>
      </c>
      <c r="T206" s="198">
        <f t="shared" si="33"/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199" t="s">
        <v>1169</v>
      </c>
      <c r="AT206" s="199" t="s">
        <v>137</v>
      </c>
      <c r="AU206" s="199" t="s">
        <v>76</v>
      </c>
      <c r="AY206" s="18" t="s">
        <v>135</v>
      </c>
      <c r="BE206" s="200">
        <f t="shared" si="34"/>
        <v>0</v>
      </c>
      <c r="BF206" s="200">
        <f t="shared" si="35"/>
        <v>0</v>
      </c>
      <c r="BG206" s="200">
        <f t="shared" si="36"/>
        <v>0</v>
      </c>
      <c r="BH206" s="200">
        <f t="shared" si="37"/>
        <v>0</v>
      </c>
      <c r="BI206" s="200">
        <f t="shared" si="38"/>
        <v>0</v>
      </c>
      <c r="BJ206" s="18" t="s">
        <v>76</v>
      </c>
      <c r="BK206" s="200">
        <f t="shared" si="39"/>
        <v>0</v>
      </c>
      <c r="BL206" s="18" t="s">
        <v>1169</v>
      </c>
      <c r="BM206" s="199" t="s">
        <v>1486</v>
      </c>
    </row>
    <row r="207" spans="1:65" s="2" customFormat="1" ht="48" customHeight="1">
      <c r="A207" s="35"/>
      <c r="B207" s="36"/>
      <c r="C207" s="188" t="s">
        <v>590</v>
      </c>
      <c r="D207" s="188" t="s">
        <v>137</v>
      </c>
      <c r="E207" s="189" t="s">
        <v>1487</v>
      </c>
      <c r="F207" s="190" t="s">
        <v>1488</v>
      </c>
      <c r="G207" s="191" t="s">
        <v>162</v>
      </c>
      <c r="H207" s="192">
        <v>100</v>
      </c>
      <c r="I207" s="193"/>
      <c r="J207" s="194">
        <f t="shared" si="30"/>
        <v>0</v>
      </c>
      <c r="K207" s="190" t="s">
        <v>1187</v>
      </c>
      <c r="L207" s="40"/>
      <c r="M207" s="195" t="s">
        <v>19</v>
      </c>
      <c r="N207" s="196" t="s">
        <v>39</v>
      </c>
      <c r="O207" s="65"/>
      <c r="P207" s="197">
        <f t="shared" si="31"/>
        <v>0</v>
      </c>
      <c r="Q207" s="197">
        <v>0</v>
      </c>
      <c r="R207" s="197">
        <f t="shared" si="32"/>
        <v>0</v>
      </c>
      <c r="S207" s="197">
        <v>0</v>
      </c>
      <c r="T207" s="198">
        <f t="shared" si="33"/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199" t="s">
        <v>1169</v>
      </c>
      <c r="AT207" s="199" t="s">
        <v>137</v>
      </c>
      <c r="AU207" s="199" t="s">
        <v>76</v>
      </c>
      <c r="AY207" s="18" t="s">
        <v>135</v>
      </c>
      <c r="BE207" s="200">
        <f t="shared" si="34"/>
        <v>0</v>
      </c>
      <c r="BF207" s="200">
        <f t="shared" si="35"/>
        <v>0</v>
      </c>
      <c r="BG207" s="200">
        <f t="shared" si="36"/>
        <v>0</v>
      </c>
      <c r="BH207" s="200">
        <f t="shared" si="37"/>
        <v>0</v>
      </c>
      <c r="BI207" s="200">
        <f t="shared" si="38"/>
        <v>0</v>
      </c>
      <c r="BJ207" s="18" t="s">
        <v>76</v>
      </c>
      <c r="BK207" s="200">
        <f t="shared" si="39"/>
        <v>0</v>
      </c>
      <c r="BL207" s="18" t="s">
        <v>1169</v>
      </c>
      <c r="BM207" s="199" t="s">
        <v>1489</v>
      </c>
    </row>
    <row r="208" spans="1:65" s="2" customFormat="1" ht="36" customHeight="1">
      <c r="A208" s="35"/>
      <c r="B208" s="36"/>
      <c r="C208" s="188" t="s">
        <v>594</v>
      </c>
      <c r="D208" s="188" t="s">
        <v>137</v>
      </c>
      <c r="E208" s="189" t="s">
        <v>1490</v>
      </c>
      <c r="F208" s="190" t="s">
        <v>1491</v>
      </c>
      <c r="G208" s="191" t="s">
        <v>168</v>
      </c>
      <c r="H208" s="192">
        <v>1</v>
      </c>
      <c r="I208" s="193"/>
      <c r="J208" s="194">
        <f t="shared" si="30"/>
        <v>0</v>
      </c>
      <c r="K208" s="190" t="s">
        <v>1187</v>
      </c>
      <c r="L208" s="40"/>
      <c r="M208" s="195" t="s">
        <v>19</v>
      </c>
      <c r="N208" s="196" t="s">
        <v>39</v>
      </c>
      <c r="O208" s="65"/>
      <c r="P208" s="197">
        <f t="shared" si="31"/>
        <v>0</v>
      </c>
      <c r="Q208" s="197">
        <v>0</v>
      </c>
      <c r="R208" s="197">
        <f t="shared" si="32"/>
        <v>0</v>
      </c>
      <c r="S208" s="197">
        <v>0</v>
      </c>
      <c r="T208" s="198">
        <f t="shared" si="33"/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9" t="s">
        <v>1169</v>
      </c>
      <c r="AT208" s="199" t="s">
        <v>137</v>
      </c>
      <c r="AU208" s="199" t="s">
        <v>76</v>
      </c>
      <c r="AY208" s="18" t="s">
        <v>135</v>
      </c>
      <c r="BE208" s="200">
        <f t="shared" si="34"/>
        <v>0</v>
      </c>
      <c r="BF208" s="200">
        <f t="shared" si="35"/>
        <v>0</v>
      </c>
      <c r="BG208" s="200">
        <f t="shared" si="36"/>
        <v>0</v>
      </c>
      <c r="BH208" s="200">
        <f t="shared" si="37"/>
        <v>0</v>
      </c>
      <c r="BI208" s="200">
        <f t="shared" si="38"/>
        <v>0</v>
      </c>
      <c r="BJ208" s="18" t="s">
        <v>76</v>
      </c>
      <c r="BK208" s="200">
        <f t="shared" si="39"/>
        <v>0</v>
      </c>
      <c r="BL208" s="18" t="s">
        <v>1169</v>
      </c>
      <c r="BM208" s="199" t="s">
        <v>1492</v>
      </c>
    </row>
    <row r="209" spans="1:65" s="2" customFormat="1" ht="36" customHeight="1">
      <c r="A209" s="35"/>
      <c r="B209" s="36"/>
      <c r="C209" s="188" t="s">
        <v>598</v>
      </c>
      <c r="D209" s="188" t="s">
        <v>137</v>
      </c>
      <c r="E209" s="189" t="s">
        <v>1493</v>
      </c>
      <c r="F209" s="190" t="s">
        <v>1494</v>
      </c>
      <c r="G209" s="191" t="s">
        <v>168</v>
      </c>
      <c r="H209" s="192">
        <v>50</v>
      </c>
      <c r="I209" s="193"/>
      <c r="J209" s="194">
        <f t="shared" si="30"/>
        <v>0</v>
      </c>
      <c r="K209" s="190" t="s">
        <v>1187</v>
      </c>
      <c r="L209" s="40"/>
      <c r="M209" s="195" t="s">
        <v>19</v>
      </c>
      <c r="N209" s="196" t="s">
        <v>39</v>
      </c>
      <c r="O209" s="65"/>
      <c r="P209" s="197">
        <f t="shared" si="31"/>
        <v>0</v>
      </c>
      <c r="Q209" s="197">
        <v>0</v>
      </c>
      <c r="R209" s="197">
        <f t="shared" si="32"/>
        <v>0</v>
      </c>
      <c r="S209" s="197">
        <v>0</v>
      </c>
      <c r="T209" s="198">
        <f t="shared" si="33"/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199" t="s">
        <v>1169</v>
      </c>
      <c r="AT209" s="199" t="s">
        <v>137</v>
      </c>
      <c r="AU209" s="199" t="s">
        <v>76</v>
      </c>
      <c r="AY209" s="18" t="s">
        <v>135</v>
      </c>
      <c r="BE209" s="200">
        <f t="shared" si="34"/>
        <v>0</v>
      </c>
      <c r="BF209" s="200">
        <f t="shared" si="35"/>
        <v>0</v>
      </c>
      <c r="BG209" s="200">
        <f t="shared" si="36"/>
        <v>0</v>
      </c>
      <c r="BH209" s="200">
        <f t="shared" si="37"/>
        <v>0</v>
      </c>
      <c r="BI209" s="200">
        <f t="shared" si="38"/>
        <v>0</v>
      </c>
      <c r="BJ209" s="18" t="s">
        <v>76</v>
      </c>
      <c r="BK209" s="200">
        <f t="shared" si="39"/>
        <v>0</v>
      </c>
      <c r="BL209" s="18" t="s">
        <v>1169</v>
      </c>
      <c r="BM209" s="199" t="s">
        <v>1495</v>
      </c>
    </row>
    <row r="210" spans="1:65" s="2" customFormat="1" ht="24" customHeight="1">
      <c r="A210" s="35"/>
      <c r="B210" s="36"/>
      <c r="C210" s="188" t="s">
        <v>602</v>
      </c>
      <c r="D210" s="188" t="s">
        <v>137</v>
      </c>
      <c r="E210" s="189" t="s">
        <v>1496</v>
      </c>
      <c r="F210" s="190" t="s">
        <v>1497</v>
      </c>
      <c r="G210" s="191" t="s">
        <v>168</v>
      </c>
      <c r="H210" s="192">
        <v>18</v>
      </c>
      <c r="I210" s="193"/>
      <c r="J210" s="194">
        <f t="shared" si="30"/>
        <v>0</v>
      </c>
      <c r="K210" s="190" t="s">
        <v>1187</v>
      </c>
      <c r="L210" s="40"/>
      <c r="M210" s="195" t="s">
        <v>19</v>
      </c>
      <c r="N210" s="196" t="s">
        <v>39</v>
      </c>
      <c r="O210" s="65"/>
      <c r="P210" s="197">
        <f t="shared" si="31"/>
        <v>0</v>
      </c>
      <c r="Q210" s="197">
        <v>0</v>
      </c>
      <c r="R210" s="197">
        <f t="shared" si="32"/>
        <v>0</v>
      </c>
      <c r="S210" s="197">
        <v>0</v>
      </c>
      <c r="T210" s="198">
        <f t="shared" si="33"/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199" t="s">
        <v>1169</v>
      </c>
      <c r="AT210" s="199" t="s">
        <v>137</v>
      </c>
      <c r="AU210" s="199" t="s">
        <v>76</v>
      </c>
      <c r="AY210" s="18" t="s">
        <v>135</v>
      </c>
      <c r="BE210" s="200">
        <f t="shared" si="34"/>
        <v>0</v>
      </c>
      <c r="BF210" s="200">
        <f t="shared" si="35"/>
        <v>0</v>
      </c>
      <c r="BG210" s="200">
        <f t="shared" si="36"/>
        <v>0</v>
      </c>
      <c r="BH210" s="200">
        <f t="shared" si="37"/>
        <v>0</v>
      </c>
      <c r="BI210" s="200">
        <f t="shared" si="38"/>
        <v>0</v>
      </c>
      <c r="BJ210" s="18" t="s">
        <v>76</v>
      </c>
      <c r="BK210" s="200">
        <f t="shared" si="39"/>
        <v>0</v>
      </c>
      <c r="BL210" s="18" t="s">
        <v>1169</v>
      </c>
      <c r="BM210" s="199" t="s">
        <v>1498</v>
      </c>
    </row>
    <row r="211" spans="1:65" s="2" customFormat="1" ht="48" customHeight="1">
      <c r="A211" s="35"/>
      <c r="B211" s="36"/>
      <c r="C211" s="188" t="s">
        <v>608</v>
      </c>
      <c r="D211" s="188" t="s">
        <v>137</v>
      </c>
      <c r="E211" s="189" t="s">
        <v>1499</v>
      </c>
      <c r="F211" s="190" t="s">
        <v>1500</v>
      </c>
      <c r="G211" s="191" t="s">
        <v>1168</v>
      </c>
      <c r="H211" s="192">
        <v>60</v>
      </c>
      <c r="I211" s="193"/>
      <c r="J211" s="194">
        <f t="shared" si="30"/>
        <v>0</v>
      </c>
      <c r="K211" s="190" t="s">
        <v>1187</v>
      </c>
      <c r="L211" s="40"/>
      <c r="M211" s="195" t="s">
        <v>19</v>
      </c>
      <c r="N211" s="196" t="s">
        <v>39</v>
      </c>
      <c r="O211" s="65"/>
      <c r="P211" s="197">
        <f t="shared" si="31"/>
        <v>0</v>
      </c>
      <c r="Q211" s="197">
        <v>0</v>
      </c>
      <c r="R211" s="197">
        <f t="shared" si="32"/>
        <v>0</v>
      </c>
      <c r="S211" s="197">
        <v>0</v>
      </c>
      <c r="T211" s="198">
        <f t="shared" si="33"/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199" t="s">
        <v>1169</v>
      </c>
      <c r="AT211" s="199" t="s">
        <v>137</v>
      </c>
      <c r="AU211" s="199" t="s">
        <v>76</v>
      </c>
      <c r="AY211" s="18" t="s">
        <v>135</v>
      </c>
      <c r="BE211" s="200">
        <f t="shared" si="34"/>
        <v>0</v>
      </c>
      <c r="BF211" s="200">
        <f t="shared" si="35"/>
        <v>0</v>
      </c>
      <c r="BG211" s="200">
        <f t="shared" si="36"/>
        <v>0</v>
      </c>
      <c r="BH211" s="200">
        <f t="shared" si="37"/>
        <v>0</v>
      </c>
      <c r="BI211" s="200">
        <f t="shared" si="38"/>
        <v>0</v>
      </c>
      <c r="BJ211" s="18" t="s">
        <v>76</v>
      </c>
      <c r="BK211" s="200">
        <f t="shared" si="39"/>
        <v>0</v>
      </c>
      <c r="BL211" s="18" t="s">
        <v>1169</v>
      </c>
      <c r="BM211" s="199" t="s">
        <v>1501</v>
      </c>
    </row>
    <row r="212" spans="1:65" s="2" customFormat="1" ht="72" customHeight="1">
      <c r="A212" s="35"/>
      <c r="B212" s="36"/>
      <c r="C212" s="188" t="s">
        <v>612</v>
      </c>
      <c r="D212" s="188" t="s">
        <v>137</v>
      </c>
      <c r="E212" s="189" t="s">
        <v>1502</v>
      </c>
      <c r="F212" s="190" t="s">
        <v>1503</v>
      </c>
      <c r="G212" s="191" t="s">
        <v>1168</v>
      </c>
      <c r="H212" s="192">
        <v>20</v>
      </c>
      <c r="I212" s="193"/>
      <c r="J212" s="194">
        <f t="shared" si="30"/>
        <v>0</v>
      </c>
      <c r="K212" s="190" t="s">
        <v>1187</v>
      </c>
      <c r="L212" s="40"/>
      <c r="M212" s="195" t="s">
        <v>19</v>
      </c>
      <c r="N212" s="196" t="s">
        <v>39</v>
      </c>
      <c r="O212" s="65"/>
      <c r="P212" s="197">
        <f t="shared" si="31"/>
        <v>0</v>
      </c>
      <c r="Q212" s="197">
        <v>0</v>
      </c>
      <c r="R212" s="197">
        <f t="shared" si="32"/>
        <v>0</v>
      </c>
      <c r="S212" s="197">
        <v>0</v>
      </c>
      <c r="T212" s="198">
        <f t="shared" si="33"/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9" t="s">
        <v>1169</v>
      </c>
      <c r="AT212" s="199" t="s">
        <v>137</v>
      </c>
      <c r="AU212" s="199" t="s">
        <v>76</v>
      </c>
      <c r="AY212" s="18" t="s">
        <v>135</v>
      </c>
      <c r="BE212" s="200">
        <f t="shared" si="34"/>
        <v>0</v>
      </c>
      <c r="BF212" s="200">
        <f t="shared" si="35"/>
        <v>0</v>
      </c>
      <c r="BG212" s="200">
        <f t="shared" si="36"/>
        <v>0</v>
      </c>
      <c r="BH212" s="200">
        <f t="shared" si="37"/>
        <v>0</v>
      </c>
      <c r="BI212" s="200">
        <f t="shared" si="38"/>
        <v>0</v>
      </c>
      <c r="BJ212" s="18" t="s">
        <v>76</v>
      </c>
      <c r="BK212" s="200">
        <f t="shared" si="39"/>
        <v>0</v>
      </c>
      <c r="BL212" s="18" t="s">
        <v>1169</v>
      </c>
      <c r="BM212" s="199" t="s">
        <v>1504</v>
      </c>
    </row>
    <row r="213" spans="1:65" s="2" customFormat="1" ht="24" customHeight="1">
      <c r="A213" s="35"/>
      <c r="B213" s="36"/>
      <c r="C213" s="188" t="s">
        <v>616</v>
      </c>
      <c r="D213" s="188" t="s">
        <v>137</v>
      </c>
      <c r="E213" s="189" t="s">
        <v>1505</v>
      </c>
      <c r="F213" s="190" t="s">
        <v>1506</v>
      </c>
      <c r="G213" s="191" t="s">
        <v>1168</v>
      </c>
      <c r="H213" s="192">
        <v>20</v>
      </c>
      <c r="I213" s="193"/>
      <c r="J213" s="194">
        <f t="shared" si="30"/>
        <v>0</v>
      </c>
      <c r="K213" s="190" t="s">
        <v>1187</v>
      </c>
      <c r="L213" s="40"/>
      <c r="M213" s="195" t="s">
        <v>19</v>
      </c>
      <c r="N213" s="196" t="s">
        <v>39</v>
      </c>
      <c r="O213" s="65"/>
      <c r="P213" s="197">
        <f t="shared" si="31"/>
        <v>0</v>
      </c>
      <c r="Q213" s="197">
        <v>0</v>
      </c>
      <c r="R213" s="197">
        <f t="shared" si="32"/>
        <v>0</v>
      </c>
      <c r="S213" s="197">
        <v>0</v>
      </c>
      <c r="T213" s="198">
        <f t="shared" si="33"/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199" t="s">
        <v>1169</v>
      </c>
      <c r="AT213" s="199" t="s">
        <v>137</v>
      </c>
      <c r="AU213" s="199" t="s">
        <v>76</v>
      </c>
      <c r="AY213" s="18" t="s">
        <v>135</v>
      </c>
      <c r="BE213" s="200">
        <f t="shared" si="34"/>
        <v>0</v>
      </c>
      <c r="BF213" s="200">
        <f t="shared" si="35"/>
        <v>0</v>
      </c>
      <c r="BG213" s="200">
        <f t="shared" si="36"/>
        <v>0</v>
      </c>
      <c r="BH213" s="200">
        <f t="shared" si="37"/>
        <v>0</v>
      </c>
      <c r="BI213" s="200">
        <f t="shared" si="38"/>
        <v>0</v>
      </c>
      <c r="BJ213" s="18" t="s">
        <v>76</v>
      </c>
      <c r="BK213" s="200">
        <f t="shared" si="39"/>
        <v>0</v>
      </c>
      <c r="BL213" s="18" t="s">
        <v>1169</v>
      </c>
      <c r="BM213" s="199" t="s">
        <v>1507</v>
      </c>
    </row>
    <row r="214" spans="1:65" s="2" customFormat="1" ht="36" customHeight="1">
      <c r="A214" s="35"/>
      <c r="B214" s="36"/>
      <c r="C214" s="188" t="s">
        <v>620</v>
      </c>
      <c r="D214" s="188" t="s">
        <v>137</v>
      </c>
      <c r="E214" s="189" t="s">
        <v>1508</v>
      </c>
      <c r="F214" s="190" t="s">
        <v>1509</v>
      </c>
      <c r="G214" s="191" t="s">
        <v>1168</v>
      </c>
      <c r="H214" s="192">
        <v>10</v>
      </c>
      <c r="I214" s="193"/>
      <c r="J214" s="194">
        <f t="shared" si="30"/>
        <v>0</v>
      </c>
      <c r="K214" s="190" t="s">
        <v>1187</v>
      </c>
      <c r="L214" s="40"/>
      <c r="M214" s="195" t="s">
        <v>19</v>
      </c>
      <c r="N214" s="196" t="s">
        <v>39</v>
      </c>
      <c r="O214" s="65"/>
      <c r="P214" s="197">
        <f t="shared" si="31"/>
        <v>0</v>
      </c>
      <c r="Q214" s="197">
        <v>0</v>
      </c>
      <c r="R214" s="197">
        <f t="shared" si="32"/>
        <v>0</v>
      </c>
      <c r="S214" s="197">
        <v>0</v>
      </c>
      <c r="T214" s="198">
        <f t="shared" si="33"/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199" t="s">
        <v>1169</v>
      </c>
      <c r="AT214" s="199" t="s">
        <v>137</v>
      </c>
      <c r="AU214" s="199" t="s">
        <v>76</v>
      </c>
      <c r="AY214" s="18" t="s">
        <v>135</v>
      </c>
      <c r="BE214" s="200">
        <f t="shared" si="34"/>
        <v>0</v>
      </c>
      <c r="BF214" s="200">
        <f t="shared" si="35"/>
        <v>0</v>
      </c>
      <c r="BG214" s="200">
        <f t="shared" si="36"/>
        <v>0</v>
      </c>
      <c r="BH214" s="200">
        <f t="shared" si="37"/>
        <v>0</v>
      </c>
      <c r="BI214" s="200">
        <f t="shared" si="38"/>
        <v>0</v>
      </c>
      <c r="BJ214" s="18" t="s">
        <v>76</v>
      </c>
      <c r="BK214" s="200">
        <f t="shared" si="39"/>
        <v>0</v>
      </c>
      <c r="BL214" s="18" t="s">
        <v>1169</v>
      </c>
      <c r="BM214" s="199" t="s">
        <v>1510</v>
      </c>
    </row>
    <row r="215" spans="1:65" s="2" customFormat="1" ht="24" customHeight="1">
      <c r="A215" s="35"/>
      <c r="B215" s="36"/>
      <c r="C215" s="188" t="s">
        <v>624</v>
      </c>
      <c r="D215" s="188" t="s">
        <v>137</v>
      </c>
      <c r="E215" s="189" t="s">
        <v>1511</v>
      </c>
      <c r="F215" s="190" t="s">
        <v>1512</v>
      </c>
      <c r="G215" s="191" t="s">
        <v>168</v>
      </c>
      <c r="H215" s="192">
        <v>10</v>
      </c>
      <c r="I215" s="193"/>
      <c r="J215" s="194">
        <f t="shared" si="30"/>
        <v>0</v>
      </c>
      <c r="K215" s="190" t="s">
        <v>1187</v>
      </c>
      <c r="L215" s="40"/>
      <c r="M215" s="195" t="s">
        <v>19</v>
      </c>
      <c r="N215" s="196" t="s">
        <v>39</v>
      </c>
      <c r="O215" s="65"/>
      <c r="P215" s="197">
        <f t="shared" si="31"/>
        <v>0</v>
      </c>
      <c r="Q215" s="197">
        <v>0</v>
      </c>
      <c r="R215" s="197">
        <f t="shared" si="32"/>
        <v>0</v>
      </c>
      <c r="S215" s="197">
        <v>0</v>
      </c>
      <c r="T215" s="198">
        <f t="shared" si="33"/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9" t="s">
        <v>1169</v>
      </c>
      <c r="AT215" s="199" t="s">
        <v>137</v>
      </c>
      <c r="AU215" s="199" t="s">
        <v>76</v>
      </c>
      <c r="AY215" s="18" t="s">
        <v>135</v>
      </c>
      <c r="BE215" s="200">
        <f t="shared" si="34"/>
        <v>0</v>
      </c>
      <c r="BF215" s="200">
        <f t="shared" si="35"/>
        <v>0</v>
      </c>
      <c r="BG215" s="200">
        <f t="shared" si="36"/>
        <v>0</v>
      </c>
      <c r="BH215" s="200">
        <f t="shared" si="37"/>
        <v>0</v>
      </c>
      <c r="BI215" s="200">
        <f t="shared" si="38"/>
        <v>0</v>
      </c>
      <c r="BJ215" s="18" t="s">
        <v>76</v>
      </c>
      <c r="BK215" s="200">
        <f t="shared" si="39"/>
        <v>0</v>
      </c>
      <c r="BL215" s="18" t="s">
        <v>1169</v>
      </c>
      <c r="BM215" s="199" t="s">
        <v>1513</v>
      </c>
    </row>
    <row r="216" spans="1:65" s="2" customFormat="1" ht="168" customHeight="1">
      <c r="A216" s="35"/>
      <c r="B216" s="36"/>
      <c r="C216" s="188" t="s">
        <v>628</v>
      </c>
      <c r="D216" s="188" t="s">
        <v>137</v>
      </c>
      <c r="E216" s="189" t="s">
        <v>1514</v>
      </c>
      <c r="F216" s="190" t="s">
        <v>1515</v>
      </c>
      <c r="G216" s="191" t="s">
        <v>168</v>
      </c>
      <c r="H216" s="192">
        <v>15</v>
      </c>
      <c r="I216" s="193"/>
      <c r="J216" s="194">
        <f t="shared" si="30"/>
        <v>0</v>
      </c>
      <c r="K216" s="190" t="s">
        <v>1187</v>
      </c>
      <c r="L216" s="40"/>
      <c r="M216" s="195" t="s">
        <v>19</v>
      </c>
      <c r="N216" s="196" t="s">
        <v>39</v>
      </c>
      <c r="O216" s="65"/>
      <c r="P216" s="197">
        <f t="shared" si="31"/>
        <v>0</v>
      </c>
      <c r="Q216" s="197">
        <v>0</v>
      </c>
      <c r="R216" s="197">
        <f t="shared" si="32"/>
        <v>0</v>
      </c>
      <c r="S216" s="197">
        <v>0</v>
      </c>
      <c r="T216" s="198">
        <f t="shared" si="33"/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199" t="s">
        <v>1169</v>
      </c>
      <c r="AT216" s="199" t="s">
        <v>137</v>
      </c>
      <c r="AU216" s="199" t="s">
        <v>76</v>
      </c>
      <c r="AY216" s="18" t="s">
        <v>135</v>
      </c>
      <c r="BE216" s="200">
        <f t="shared" si="34"/>
        <v>0</v>
      </c>
      <c r="BF216" s="200">
        <f t="shared" si="35"/>
        <v>0</v>
      </c>
      <c r="BG216" s="200">
        <f t="shared" si="36"/>
        <v>0</v>
      </c>
      <c r="BH216" s="200">
        <f t="shared" si="37"/>
        <v>0</v>
      </c>
      <c r="BI216" s="200">
        <f t="shared" si="38"/>
        <v>0</v>
      </c>
      <c r="BJ216" s="18" t="s">
        <v>76</v>
      </c>
      <c r="BK216" s="200">
        <f t="shared" si="39"/>
        <v>0</v>
      </c>
      <c r="BL216" s="18" t="s">
        <v>1169</v>
      </c>
      <c r="BM216" s="199" t="s">
        <v>1516</v>
      </c>
    </row>
    <row r="217" spans="1:65" s="2" customFormat="1" ht="19.5">
      <c r="A217" s="35"/>
      <c r="B217" s="36"/>
      <c r="C217" s="37"/>
      <c r="D217" s="203" t="s">
        <v>920</v>
      </c>
      <c r="E217" s="37"/>
      <c r="F217" s="244" t="s">
        <v>1517</v>
      </c>
      <c r="G217" s="37"/>
      <c r="H217" s="37"/>
      <c r="I217" s="109"/>
      <c r="J217" s="37"/>
      <c r="K217" s="37"/>
      <c r="L217" s="40"/>
      <c r="M217" s="245"/>
      <c r="N217" s="24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920</v>
      </c>
      <c r="AU217" s="18" t="s">
        <v>76</v>
      </c>
    </row>
    <row r="218" spans="1:65" s="2" customFormat="1" ht="180" customHeight="1">
      <c r="A218" s="35"/>
      <c r="B218" s="36"/>
      <c r="C218" s="188" t="s">
        <v>632</v>
      </c>
      <c r="D218" s="188" t="s">
        <v>137</v>
      </c>
      <c r="E218" s="189" t="s">
        <v>1518</v>
      </c>
      <c r="F218" s="190" t="s">
        <v>1519</v>
      </c>
      <c r="G218" s="191" t="s">
        <v>152</v>
      </c>
      <c r="H218" s="192">
        <v>3</v>
      </c>
      <c r="I218" s="193"/>
      <c r="J218" s="194">
        <f>ROUND(I218*H218,2)</f>
        <v>0</v>
      </c>
      <c r="K218" s="190" t="s">
        <v>1187</v>
      </c>
      <c r="L218" s="40"/>
      <c r="M218" s="195" t="s">
        <v>19</v>
      </c>
      <c r="N218" s="196" t="s">
        <v>39</v>
      </c>
      <c r="O218" s="65"/>
      <c r="P218" s="197">
        <f>O218*H218</f>
        <v>0</v>
      </c>
      <c r="Q218" s="197">
        <v>0</v>
      </c>
      <c r="R218" s="197">
        <f>Q218*H218</f>
        <v>0</v>
      </c>
      <c r="S218" s="197">
        <v>0</v>
      </c>
      <c r="T218" s="198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9" t="s">
        <v>1169</v>
      </c>
      <c r="AT218" s="199" t="s">
        <v>137</v>
      </c>
      <c r="AU218" s="199" t="s">
        <v>76</v>
      </c>
      <c r="AY218" s="18" t="s">
        <v>135</v>
      </c>
      <c r="BE218" s="200">
        <f>IF(N218="základní",J218,0)</f>
        <v>0</v>
      </c>
      <c r="BF218" s="200">
        <f>IF(N218="snížená",J218,0)</f>
        <v>0</v>
      </c>
      <c r="BG218" s="200">
        <f>IF(N218="zákl. přenesená",J218,0)</f>
        <v>0</v>
      </c>
      <c r="BH218" s="200">
        <f>IF(N218="sníž. přenesená",J218,0)</f>
        <v>0</v>
      </c>
      <c r="BI218" s="200">
        <f>IF(N218="nulová",J218,0)</f>
        <v>0</v>
      </c>
      <c r="BJ218" s="18" t="s">
        <v>76</v>
      </c>
      <c r="BK218" s="200">
        <f>ROUND(I218*H218,2)</f>
        <v>0</v>
      </c>
      <c r="BL218" s="18" t="s">
        <v>1169</v>
      </c>
      <c r="BM218" s="199" t="s">
        <v>1520</v>
      </c>
    </row>
    <row r="219" spans="1:65" s="2" customFormat="1" ht="19.5">
      <c r="A219" s="35"/>
      <c r="B219" s="36"/>
      <c r="C219" s="37"/>
      <c r="D219" s="203" t="s">
        <v>920</v>
      </c>
      <c r="E219" s="37"/>
      <c r="F219" s="244" t="s">
        <v>1521</v>
      </c>
      <c r="G219" s="37"/>
      <c r="H219" s="37"/>
      <c r="I219" s="109"/>
      <c r="J219" s="37"/>
      <c r="K219" s="37"/>
      <c r="L219" s="40"/>
      <c r="M219" s="245"/>
      <c r="N219" s="24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920</v>
      </c>
      <c r="AU219" s="18" t="s">
        <v>76</v>
      </c>
    </row>
    <row r="220" spans="1:65" s="2" customFormat="1" ht="72" customHeight="1">
      <c r="A220" s="35"/>
      <c r="B220" s="36"/>
      <c r="C220" s="188" t="s">
        <v>636</v>
      </c>
      <c r="D220" s="188" t="s">
        <v>137</v>
      </c>
      <c r="E220" s="189" t="s">
        <v>1522</v>
      </c>
      <c r="F220" s="190" t="s">
        <v>1523</v>
      </c>
      <c r="G220" s="191" t="s">
        <v>152</v>
      </c>
      <c r="H220" s="192">
        <v>1.5</v>
      </c>
      <c r="I220" s="193"/>
      <c r="J220" s="194">
        <f t="shared" ref="J220:J225" si="40">ROUND(I220*H220,2)</f>
        <v>0</v>
      </c>
      <c r="K220" s="190" t="s">
        <v>1187</v>
      </c>
      <c r="L220" s="40"/>
      <c r="M220" s="195" t="s">
        <v>19</v>
      </c>
      <c r="N220" s="196" t="s">
        <v>39</v>
      </c>
      <c r="O220" s="65"/>
      <c r="P220" s="197">
        <f t="shared" ref="P220:P225" si="41">O220*H220</f>
        <v>0</v>
      </c>
      <c r="Q220" s="197">
        <v>0</v>
      </c>
      <c r="R220" s="197">
        <f t="shared" ref="R220:R225" si="42">Q220*H220</f>
        <v>0</v>
      </c>
      <c r="S220" s="197">
        <v>0</v>
      </c>
      <c r="T220" s="198">
        <f t="shared" ref="T220:T225" si="43"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199" t="s">
        <v>1169</v>
      </c>
      <c r="AT220" s="199" t="s">
        <v>137</v>
      </c>
      <c r="AU220" s="199" t="s">
        <v>76</v>
      </c>
      <c r="AY220" s="18" t="s">
        <v>135</v>
      </c>
      <c r="BE220" s="200">
        <f t="shared" ref="BE220:BE225" si="44">IF(N220="základní",J220,0)</f>
        <v>0</v>
      </c>
      <c r="BF220" s="200">
        <f t="shared" ref="BF220:BF225" si="45">IF(N220="snížená",J220,0)</f>
        <v>0</v>
      </c>
      <c r="BG220" s="200">
        <f t="shared" ref="BG220:BG225" si="46">IF(N220="zákl. přenesená",J220,0)</f>
        <v>0</v>
      </c>
      <c r="BH220" s="200">
        <f t="shared" ref="BH220:BH225" si="47">IF(N220="sníž. přenesená",J220,0)</f>
        <v>0</v>
      </c>
      <c r="BI220" s="200">
        <f t="shared" ref="BI220:BI225" si="48">IF(N220="nulová",J220,0)</f>
        <v>0</v>
      </c>
      <c r="BJ220" s="18" t="s">
        <v>76</v>
      </c>
      <c r="BK220" s="200">
        <f t="shared" ref="BK220:BK225" si="49">ROUND(I220*H220,2)</f>
        <v>0</v>
      </c>
      <c r="BL220" s="18" t="s">
        <v>1169</v>
      </c>
      <c r="BM220" s="199" t="s">
        <v>1524</v>
      </c>
    </row>
    <row r="221" spans="1:65" s="2" customFormat="1" ht="84" customHeight="1">
      <c r="A221" s="35"/>
      <c r="B221" s="36"/>
      <c r="C221" s="188" t="s">
        <v>640</v>
      </c>
      <c r="D221" s="188" t="s">
        <v>137</v>
      </c>
      <c r="E221" s="189" t="s">
        <v>1525</v>
      </c>
      <c r="F221" s="190" t="s">
        <v>1526</v>
      </c>
      <c r="G221" s="191" t="s">
        <v>152</v>
      </c>
      <c r="H221" s="192">
        <v>2.5</v>
      </c>
      <c r="I221" s="193"/>
      <c r="J221" s="194">
        <f t="shared" si="40"/>
        <v>0</v>
      </c>
      <c r="K221" s="190" t="s">
        <v>1187</v>
      </c>
      <c r="L221" s="40"/>
      <c r="M221" s="195" t="s">
        <v>19</v>
      </c>
      <c r="N221" s="196" t="s">
        <v>39</v>
      </c>
      <c r="O221" s="65"/>
      <c r="P221" s="197">
        <f t="shared" si="41"/>
        <v>0</v>
      </c>
      <c r="Q221" s="197">
        <v>0</v>
      </c>
      <c r="R221" s="197">
        <f t="shared" si="42"/>
        <v>0</v>
      </c>
      <c r="S221" s="197">
        <v>0</v>
      </c>
      <c r="T221" s="198">
        <f t="shared" si="43"/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9" t="s">
        <v>1169</v>
      </c>
      <c r="AT221" s="199" t="s">
        <v>137</v>
      </c>
      <c r="AU221" s="199" t="s">
        <v>76</v>
      </c>
      <c r="AY221" s="18" t="s">
        <v>135</v>
      </c>
      <c r="BE221" s="200">
        <f t="shared" si="44"/>
        <v>0</v>
      </c>
      <c r="BF221" s="200">
        <f t="shared" si="45"/>
        <v>0</v>
      </c>
      <c r="BG221" s="200">
        <f t="shared" si="46"/>
        <v>0</v>
      </c>
      <c r="BH221" s="200">
        <f t="shared" si="47"/>
        <v>0</v>
      </c>
      <c r="BI221" s="200">
        <f t="shared" si="48"/>
        <v>0</v>
      </c>
      <c r="BJ221" s="18" t="s">
        <v>76</v>
      </c>
      <c r="BK221" s="200">
        <f t="shared" si="49"/>
        <v>0</v>
      </c>
      <c r="BL221" s="18" t="s">
        <v>1169</v>
      </c>
      <c r="BM221" s="199" t="s">
        <v>1527</v>
      </c>
    </row>
    <row r="222" spans="1:65" s="2" customFormat="1" ht="84" customHeight="1">
      <c r="A222" s="35"/>
      <c r="B222" s="36"/>
      <c r="C222" s="188" t="s">
        <v>644</v>
      </c>
      <c r="D222" s="188" t="s">
        <v>137</v>
      </c>
      <c r="E222" s="189" t="s">
        <v>1528</v>
      </c>
      <c r="F222" s="190" t="s">
        <v>1529</v>
      </c>
      <c r="G222" s="191" t="s">
        <v>152</v>
      </c>
      <c r="H222" s="192">
        <v>1.5</v>
      </c>
      <c r="I222" s="193"/>
      <c r="J222" s="194">
        <f t="shared" si="40"/>
        <v>0</v>
      </c>
      <c r="K222" s="190" t="s">
        <v>1187</v>
      </c>
      <c r="L222" s="40"/>
      <c r="M222" s="195" t="s">
        <v>19</v>
      </c>
      <c r="N222" s="196" t="s">
        <v>39</v>
      </c>
      <c r="O222" s="65"/>
      <c r="P222" s="197">
        <f t="shared" si="41"/>
        <v>0</v>
      </c>
      <c r="Q222" s="197">
        <v>0</v>
      </c>
      <c r="R222" s="197">
        <f t="shared" si="42"/>
        <v>0</v>
      </c>
      <c r="S222" s="197">
        <v>0</v>
      </c>
      <c r="T222" s="198">
        <f t="shared" si="43"/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199" t="s">
        <v>1169</v>
      </c>
      <c r="AT222" s="199" t="s">
        <v>137</v>
      </c>
      <c r="AU222" s="199" t="s">
        <v>76</v>
      </c>
      <c r="AY222" s="18" t="s">
        <v>135</v>
      </c>
      <c r="BE222" s="200">
        <f t="shared" si="44"/>
        <v>0</v>
      </c>
      <c r="BF222" s="200">
        <f t="shared" si="45"/>
        <v>0</v>
      </c>
      <c r="BG222" s="200">
        <f t="shared" si="46"/>
        <v>0</v>
      </c>
      <c r="BH222" s="200">
        <f t="shared" si="47"/>
        <v>0</v>
      </c>
      <c r="BI222" s="200">
        <f t="shared" si="48"/>
        <v>0</v>
      </c>
      <c r="BJ222" s="18" t="s">
        <v>76</v>
      </c>
      <c r="BK222" s="200">
        <f t="shared" si="49"/>
        <v>0</v>
      </c>
      <c r="BL222" s="18" t="s">
        <v>1169</v>
      </c>
      <c r="BM222" s="199" t="s">
        <v>1530</v>
      </c>
    </row>
    <row r="223" spans="1:65" s="2" customFormat="1" ht="84" customHeight="1">
      <c r="A223" s="35"/>
      <c r="B223" s="36"/>
      <c r="C223" s="188" t="s">
        <v>648</v>
      </c>
      <c r="D223" s="188" t="s">
        <v>137</v>
      </c>
      <c r="E223" s="189" t="s">
        <v>1531</v>
      </c>
      <c r="F223" s="190" t="s">
        <v>1532</v>
      </c>
      <c r="G223" s="191" t="s">
        <v>152</v>
      </c>
      <c r="H223" s="192">
        <v>1</v>
      </c>
      <c r="I223" s="193"/>
      <c r="J223" s="194">
        <f t="shared" si="40"/>
        <v>0</v>
      </c>
      <c r="K223" s="190" t="s">
        <v>1187</v>
      </c>
      <c r="L223" s="40"/>
      <c r="M223" s="195" t="s">
        <v>19</v>
      </c>
      <c r="N223" s="196" t="s">
        <v>39</v>
      </c>
      <c r="O223" s="65"/>
      <c r="P223" s="197">
        <f t="shared" si="41"/>
        <v>0</v>
      </c>
      <c r="Q223" s="197">
        <v>0</v>
      </c>
      <c r="R223" s="197">
        <f t="shared" si="42"/>
        <v>0</v>
      </c>
      <c r="S223" s="197">
        <v>0</v>
      </c>
      <c r="T223" s="198">
        <f t="shared" si="43"/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199" t="s">
        <v>1169</v>
      </c>
      <c r="AT223" s="199" t="s">
        <v>137</v>
      </c>
      <c r="AU223" s="199" t="s">
        <v>76</v>
      </c>
      <c r="AY223" s="18" t="s">
        <v>135</v>
      </c>
      <c r="BE223" s="200">
        <f t="shared" si="44"/>
        <v>0</v>
      </c>
      <c r="BF223" s="200">
        <f t="shared" si="45"/>
        <v>0</v>
      </c>
      <c r="BG223" s="200">
        <f t="shared" si="46"/>
        <v>0</v>
      </c>
      <c r="BH223" s="200">
        <f t="shared" si="47"/>
        <v>0</v>
      </c>
      <c r="BI223" s="200">
        <f t="shared" si="48"/>
        <v>0</v>
      </c>
      <c r="BJ223" s="18" t="s">
        <v>76</v>
      </c>
      <c r="BK223" s="200">
        <f t="shared" si="49"/>
        <v>0</v>
      </c>
      <c r="BL223" s="18" t="s">
        <v>1169</v>
      </c>
      <c r="BM223" s="199" t="s">
        <v>1533</v>
      </c>
    </row>
    <row r="224" spans="1:65" s="2" customFormat="1" ht="84" customHeight="1">
      <c r="A224" s="35"/>
      <c r="B224" s="36"/>
      <c r="C224" s="188" t="s">
        <v>652</v>
      </c>
      <c r="D224" s="188" t="s">
        <v>137</v>
      </c>
      <c r="E224" s="189" t="s">
        <v>1534</v>
      </c>
      <c r="F224" s="190" t="s">
        <v>1535</v>
      </c>
      <c r="G224" s="191" t="s">
        <v>152</v>
      </c>
      <c r="H224" s="192">
        <v>1</v>
      </c>
      <c r="I224" s="193"/>
      <c r="J224" s="194">
        <f t="shared" si="40"/>
        <v>0</v>
      </c>
      <c r="K224" s="190" t="s">
        <v>1187</v>
      </c>
      <c r="L224" s="40"/>
      <c r="M224" s="195" t="s">
        <v>19</v>
      </c>
      <c r="N224" s="196" t="s">
        <v>39</v>
      </c>
      <c r="O224" s="65"/>
      <c r="P224" s="197">
        <f t="shared" si="41"/>
        <v>0</v>
      </c>
      <c r="Q224" s="197">
        <v>0</v>
      </c>
      <c r="R224" s="197">
        <f t="shared" si="42"/>
        <v>0</v>
      </c>
      <c r="S224" s="197">
        <v>0</v>
      </c>
      <c r="T224" s="198">
        <f t="shared" si="43"/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199" t="s">
        <v>1169</v>
      </c>
      <c r="AT224" s="199" t="s">
        <v>137</v>
      </c>
      <c r="AU224" s="199" t="s">
        <v>76</v>
      </c>
      <c r="AY224" s="18" t="s">
        <v>135</v>
      </c>
      <c r="BE224" s="200">
        <f t="shared" si="44"/>
        <v>0</v>
      </c>
      <c r="BF224" s="200">
        <f t="shared" si="45"/>
        <v>0</v>
      </c>
      <c r="BG224" s="200">
        <f t="shared" si="46"/>
        <v>0</v>
      </c>
      <c r="BH224" s="200">
        <f t="shared" si="47"/>
        <v>0</v>
      </c>
      <c r="BI224" s="200">
        <f t="shared" si="48"/>
        <v>0</v>
      </c>
      <c r="BJ224" s="18" t="s">
        <v>76</v>
      </c>
      <c r="BK224" s="200">
        <f t="shared" si="49"/>
        <v>0</v>
      </c>
      <c r="BL224" s="18" t="s">
        <v>1169</v>
      </c>
      <c r="BM224" s="199" t="s">
        <v>1536</v>
      </c>
    </row>
    <row r="225" spans="1:65" s="2" customFormat="1" ht="84" customHeight="1">
      <c r="A225" s="35"/>
      <c r="B225" s="36"/>
      <c r="C225" s="188" t="s">
        <v>656</v>
      </c>
      <c r="D225" s="188" t="s">
        <v>137</v>
      </c>
      <c r="E225" s="189" t="s">
        <v>1537</v>
      </c>
      <c r="F225" s="190" t="s">
        <v>1538</v>
      </c>
      <c r="G225" s="191" t="s">
        <v>1539</v>
      </c>
      <c r="H225" s="252"/>
      <c r="I225" s="193"/>
      <c r="J225" s="194">
        <f t="shared" si="40"/>
        <v>0</v>
      </c>
      <c r="K225" s="190" t="s">
        <v>1187</v>
      </c>
      <c r="L225" s="40"/>
      <c r="M225" s="195" t="s">
        <v>19</v>
      </c>
      <c r="N225" s="196" t="s">
        <v>39</v>
      </c>
      <c r="O225" s="65"/>
      <c r="P225" s="197">
        <f t="shared" si="41"/>
        <v>0</v>
      </c>
      <c r="Q225" s="197">
        <v>0</v>
      </c>
      <c r="R225" s="197">
        <f t="shared" si="42"/>
        <v>0</v>
      </c>
      <c r="S225" s="197">
        <v>0</v>
      </c>
      <c r="T225" s="198">
        <f t="shared" si="43"/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9" t="s">
        <v>142</v>
      </c>
      <c r="AT225" s="199" t="s">
        <v>137</v>
      </c>
      <c r="AU225" s="199" t="s">
        <v>76</v>
      </c>
      <c r="AY225" s="18" t="s">
        <v>135</v>
      </c>
      <c r="BE225" s="200">
        <f t="shared" si="44"/>
        <v>0</v>
      </c>
      <c r="BF225" s="200">
        <f t="shared" si="45"/>
        <v>0</v>
      </c>
      <c r="BG225" s="200">
        <f t="shared" si="46"/>
        <v>0</v>
      </c>
      <c r="BH225" s="200">
        <f t="shared" si="47"/>
        <v>0</v>
      </c>
      <c r="BI225" s="200">
        <f t="shared" si="48"/>
        <v>0</v>
      </c>
      <c r="BJ225" s="18" t="s">
        <v>76</v>
      </c>
      <c r="BK225" s="200">
        <f t="shared" si="49"/>
        <v>0</v>
      </c>
      <c r="BL225" s="18" t="s">
        <v>142</v>
      </c>
      <c r="BM225" s="199" t="s">
        <v>1540</v>
      </c>
    </row>
    <row r="226" spans="1:65" s="2" customFormat="1" ht="19.5">
      <c r="A226" s="35"/>
      <c r="B226" s="36"/>
      <c r="C226" s="37"/>
      <c r="D226" s="203" t="s">
        <v>920</v>
      </c>
      <c r="E226" s="37"/>
      <c r="F226" s="244" t="s">
        <v>1541</v>
      </c>
      <c r="G226" s="37"/>
      <c r="H226" s="37"/>
      <c r="I226" s="109"/>
      <c r="J226" s="37"/>
      <c r="K226" s="37"/>
      <c r="L226" s="40"/>
      <c r="M226" s="253"/>
      <c r="N226" s="254"/>
      <c r="O226" s="249"/>
      <c r="P226" s="249"/>
      <c r="Q226" s="249"/>
      <c r="R226" s="249"/>
      <c r="S226" s="249"/>
      <c r="T226" s="255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920</v>
      </c>
      <c r="AU226" s="18" t="s">
        <v>76</v>
      </c>
    </row>
    <row r="227" spans="1:65" s="2" customFormat="1" ht="6.95" customHeight="1">
      <c r="A227" s="35"/>
      <c r="B227" s="48"/>
      <c r="C227" s="49"/>
      <c r="D227" s="49"/>
      <c r="E227" s="49"/>
      <c r="F227" s="49"/>
      <c r="G227" s="49"/>
      <c r="H227" s="49"/>
      <c r="I227" s="137"/>
      <c r="J227" s="49"/>
      <c r="K227" s="49"/>
      <c r="L227" s="40"/>
      <c r="M227" s="35"/>
      <c r="O227" s="35"/>
      <c r="P227" s="35"/>
      <c r="Q227" s="35"/>
      <c r="R227" s="35"/>
      <c r="S227" s="35"/>
      <c r="T227" s="35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</row>
  </sheetData>
  <sheetProtection algorithmName="SHA-512" hashValue="W8A2/qOfmmeBIeyiVNIGQEgTMStJ4gOOx9xgb7poa5leUw2M/Sp+Z35eKbnsjxqtpvf4ygzwd3vZY1WwoDz7Bw==" saltValue="ej3t9Jk+Gmppatn35DnCza16X3lG5+ASpoFGZ0kCsuKFyGGsinkFioCcIIt1NTpyV35SIR7QaHCs1/KUa+jC/A==" spinCount="100000" sheet="1" objects="1" scenarios="1" formatColumns="0" formatRows="0" autoFilter="0"/>
  <autoFilter ref="C83:K226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4.25"/>
  <cols>
    <col min="1" max="1" width="8.33203125" style="1" customWidth="1"/>
    <col min="2" max="2" width="1.6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" style="1" customWidth="1"/>
    <col min="8" max="8" width="11.5" style="1" customWidth="1"/>
    <col min="9" max="9" width="20.1640625" style="102" customWidth="1"/>
    <col min="10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I2" s="102"/>
      <c r="L2" s="347"/>
      <c r="M2" s="347"/>
      <c r="N2" s="347"/>
      <c r="O2" s="347"/>
      <c r="P2" s="347"/>
      <c r="Q2" s="347"/>
      <c r="R2" s="347"/>
      <c r="S2" s="347"/>
      <c r="T2" s="347"/>
      <c r="U2" s="347"/>
      <c r="V2" s="347"/>
      <c r="AT2" s="18" t="s">
        <v>85</v>
      </c>
    </row>
    <row r="3" spans="1:46" s="1" customFormat="1" ht="6.95" customHeight="1">
      <c r="B3" s="103"/>
      <c r="C3" s="104"/>
      <c r="D3" s="104"/>
      <c r="E3" s="104"/>
      <c r="F3" s="104"/>
      <c r="G3" s="104"/>
      <c r="H3" s="104"/>
      <c r="I3" s="105"/>
      <c r="J3" s="104"/>
      <c r="K3" s="104"/>
      <c r="L3" s="21"/>
      <c r="AT3" s="18" t="s">
        <v>78</v>
      </c>
    </row>
    <row r="4" spans="1:46" s="1" customFormat="1" ht="24.95" customHeight="1">
      <c r="B4" s="21"/>
      <c r="D4" s="106" t="s">
        <v>86</v>
      </c>
      <c r="I4" s="102"/>
      <c r="L4" s="21"/>
      <c r="M4" s="107" t="s">
        <v>10</v>
      </c>
      <c r="AT4" s="18" t="s">
        <v>4</v>
      </c>
    </row>
    <row r="5" spans="1:46" s="1" customFormat="1" ht="6.95" customHeight="1">
      <c r="B5" s="21"/>
      <c r="I5" s="102"/>
      <c r="L5" s="21"/>
    </row>
    <row r="6" spans="1:46" s="1" customFormat="1" ht="12" customHeight="1">
      <c r="B6" s="21"/>
      <c r="D6" s="108" t="s">
        <v>16</v>
      </c>
      <c r="I6" s="102"/>
      <c r="L6" s="21"/>
    </row>
    <row r="7" spans="1:46" s="1" customFormat="1" ht="16.5" customHeight="1">
      <c r="B7" s="21"/>
      <c r="E7" s="376" t="str">
        <f>'Rekapitulace zakázky'!K6</f>
        <v>Oprava budovy RZZ Kunovice - Loučka</v>
      </c>
      <c r="F7" s="377"/>
      <c r="G7" s="377"/>
      <c r="H7" s="377"/>
      <c r="I7" s="102"/>
      <c r="L7" s="21"/>
    </row>
    <row r="8" spans="1:46" s="2" customFormat="1" ht="12" customHeight="1">
      <c r="A8" s="35"/>
      <c r="B8" s="40"/>
      <c r="C8" s="35"/>
      <c r="D8" s="108" t="s">
        <v>87</v>
      </c>
      <c r="E8" s="35"/>
      <c r="F8" s="35"/>
      <c r="G8" s="35"/>
      <c r="H8" s="35"/>
      <c r="I8" s="109"/>
      <c r="J8" s="35"/>
      <c r="K8" s="35"/>
      <c r="L8" s="11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8" t="s">
        <v>1542</v>
      </c>
      <c r="F9" s="379"/>
      <c r="G9" s="379"/>
      <c r="H9" s="379"/>
      <c r="I9" s="109"/>
      <c r="J9" s="35"/>
      <c r="K9" s="35"/>
      <c r="L9" s="11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109"/>
      <c r="J10" s="35"/>
      <c r="K10" s="35"/>
      <c r="L10" s="11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08" t="s">
        <v>18</v>
      </c>
      <c r="E11" s="35"/>
      <c r="F11" s="111" t="s">
        <v>19</v>
      </c>
      <c r="G11" s="35"/>
      <c r="H11" s="35"/>
      <c r="I11" s="112" t="s">
        <v>20</v>
      </c>
      <c r="J11" s="111" t="s">
        <v>19</v>
      </c>
      <c r="K11" s="35"/>
      <c r="L11" s="11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08" t="s">
        <v>21</v>
      </c>
      <c r="E12" s="35"/>
      <c r="F12" s="111" t="s">
        <v>22</v>
      </c>
      <c r="G12" s="35"/>
      <c r="H12" s="35"/>
      <c r="I12" s="112" t="s">
        <v>23</v>
      </c>
      <c r="J12" s="113">
        <f>'Rekapitulace zakázky'!AN8</f>
        <v>0</v>
      </c>
      <c r="K12" s="35"/>
      <c r="L12" s="11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109"/>
      <c r="J13" s="35"/>
      <c r="K13" s="35"/>
      <c r="L13" s="11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08" t="s">
        <v>24</v>
      </c>
      <c r="E14" s="35"/>
      <c r="F14" s="35"/>
      <c r="G14" s="35"/>
      <c r="H14" s="35"/>
      <c r="I14" s="112" t="s">
        <v>25</v>
      </c>
      <c r="J14" s="111" t="str">
        <f>IF('Rekapitulace zakázky'!AN10="","",'Rekapitulace zakázky'!AN10)</f>
        <v/>
      </c>
      <c r="K14" s="35"/>
      <c r="L14" s="11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11" t="str">
        <f>IF('Rekapitulace zakázky'!E11="","",'Rekapitulace zakázky'!E11)</f>
        <v xml:space="preserve"> </v>
      </c>
      <c r="F15" s="35"/>
      <c r="G15" s="35"/>
      <c r="H15" s="35"/>
      <c r="I15" s="112" t="s">
        <v>26</v>
      </c>
      <c r="J15" s="111" t="str">
        <f>IF('Rekapitulace zakázky'!AN11="","",'Rekapitulace zakázky'!AN11)</f>
        <v/>
      </c>
      <c r="K15" s="35"/>
      <c r="L15" s="11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109"/>
      <c r="J16" s="35"/>
      <c r="K16" s="35"/>
      <c r="L16" s="11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08" t="s">
        <v>27</v>
      </c>
      <c r="E17" s="35"/>
      <c r="F17" s="35"/>
      <c r="G17" s="35"/>
      <c r="H17" s="35"/>
      <c r="I17" s="112" t="s">
        <v>25</v>
      </c>
      <c r="J17" s="31" t="str">
        <f>'Rekapitulace zakázky'!AN13</f>
        <v>Vyplň údaj</v>
      </c>
      <c r="K17" s="35"/>
      <c r="L17" s="11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80" t="str">
        <f>'Rekapitulace zakázky'!E14</f>
        <v>Vyplň údaj</v>
      </c>
      <c r="F18" s="381"/>
      <c r="G18" s="381"/>
      <c r="H18" s="381"/>
      <c r="I18" s="112" t="s">
        <v>26</v>
      </c>
      <c r="J18" s="31" t="str">
        <f>'Rekapitulace zakázky'!AN14</f>
        <v>Vyplň údaj</v>
      </c>
      <c r="K18" s="35"/>
      <c r="L18" s="11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109"/>
      <c r="J19" s="35"/>
      <c r="K19" s="35"/>
      <c r="L19" s="11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08" t="s">
        <v>29</v>
      </c>
      <c r="E20" s="35"/>
      <c r="F20" s="35"/>
      <c r="G20" s="35"/>
      <c r="H20" s="35"/>
      <c r="I20" s="112" t="s">
        <v>25</v>
      </c>
      <c r="J20" s="111" t="str">
        <f>IF('Rekapitulace zakázky'!AN16="","",'Rekapitulace zakázky'!AN16)</f>
        <v/>
      </c>
      <c r="K20" s="35"/>
      <c r="L20" s="11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11" t="str">
        <f>IF('Rekapitulace zakázky'!E17="","",'Rekapitulace zakázky'!E17)</f>
        <v xml:space="preserve"> </v>
      </c>
      <c r="F21" s="35"/>
      <c r="G21" s="35"/>
      <c r="H21" s="35"/>
      <c r="I21" s="112" t="s">
        <v>26</v>
      </c>
      <c r="J21" s="111" t="str">
        <f>IF('Rekapitulace zakázky'!AN17="","",'Rekapitulace zakázky'!AN17)</f>
        <v/>
      </c>
      <c r="K21" s="35"/>
      <c r="L21" s="11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109"/>
      <c r="J22" s="35"/>
      <c r="K22" s="35"/>
      <c r="L22" s="11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08" t="s">
        <v>31</v>
      </c>
      <c r="E23" s="35"/>
      <c r="F23" s="35"/>
      <c r="G23" s="35"/>
      <c r="H23" s="35"/>
      <c r="I23" s="112" t="s">
        <v>25</v>
      </c>
      <c r="J23" s="111" t="str">
        <f>IF('Rekapitulace zakázky'!AN19="","",'Rekapitulace zakázky'!AN19)</f>
        <v/>
      </c>
      <c r="K23" s="35"/>
      <c r="L23" s="11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11" t="str">
        <f>IF('Rekapitulace zakázky'!E20="","",'Rekapitulace zakázky'!E20)</f>
        <v xml:space="preserve"> </v>
      </c>
      <c r="F24" s="35"/>
      <c r="G24" s="35"/>
      <c r="H24" s="35"/>
      <c r="I24" s="112" t="s">
        <v>26</v>
      </c>
      <c r="J24" s="111" t="str">
        <f>IF('Rekapitulace zakázky'!AN20="","",'Rekapitulace zakázky'!AN20)</f>
        <v/>
      </c>
      <c r="K24" s="35"/>
      <c r="L24" s="11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109"/>
      <c r="J25" s="35"/>
      <c r="K25" s="35"/>
      <c r="L25" s="11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08" t="s">
        <v>32</v>
      </c>
      <c r="E26" s="35"/>
      <c r="F26" s="35"/>
      <c r="G26" s="35"/>
      <c r="H26" s="35"/>
      <c r="I26" s="109"/>
      <c r="J26" s="35"/>
      <c r="K26" s="35"/>
      <c r="L26" s="11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4"/>
      <c r="B27" s="115"/>
      <c r="C27" s="114"/>
      <c r="D27" s="114"/>
      <c r="E27" s="382" t="s">
        <v>19</v>
      </c>
      <c r="F27" s="382"/>
      <c r="G27" s="382"/>
      <c r="H27" s="382"/>
      <c r="I27" s="116"/>
      <c r="J27" s="114"/>
      <c r="K27" s="114"/>
      <c r="L27" s="117"/>
      <c r="S27" s="114"/>
      <c r="T27" s="114"/>
      <c r="U27" s="114"/>
      <c r="V27" s="114"/>
      <c r="W27" s="114"/>
      <c r="X27" s="114"/>
      <c r="Y27" s="114"/>
      <c r="Z27" s="114"/>
      <c r="AA27" s="114"/>
      <c r="AB27" s="114"/>
      <c r="AC27" s="114"/>
      <c r="AD27" s="114"/>
      <c r="AE27" s="114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109"/>
      <c r="J28" s="35"/>
      <c r="K28" s="35"/>
      <c r="L28" s="11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8"/>
      <c r="E29" s="118"/>
      <c r="F29" s="118"/>
      <c r="G29" s="118"/>
      <c r="H29" s="118"/>
      <c r="I29" s="119"/>
      <c r="J29" s="118"/>
      <c r="K29" s="118"/>
      <c r="L29" s="11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34</v>
      </c>
      <c r="E30" s="35"/>
      <c r="F30" s="35"/>
      <c r="G30" s="35"/>
      <c r="H30" s="35"/>
      <c r="I30" s="109"/>
      <c r="J30" s="121">
        <f>ROUND(J84, 2)</f>
        <v>0</v>
      </c>
      <c r="K30" s="35"/>
      <c r="L30" s="11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8"/>
      <c r="E31" s="118"/>
      <c r="F31" s="118"/>
      <c r="G31" s="118"/>
      <c r="H31" s="118"/>
      <c r="I31" s="119"/>
      <c r="J31" s="118"/>
      <c r="K31" s="118"/>
      <c r="L31" s="11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36</v>
      </c>
      <c r="G32" s="35"/>
      <c r="H32" s="35"/>
      <c r="I32" s="123" t="s">
        <v>35</v>
      </c>
      <c r="J32" s="122" t="s">
        <v>37</v>
      </c>
      <c r="K32" s="35"/>
      <c r="L32" s="11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4" t="s">
        <v>38</v>
      </c>
      <c r="E33" s="108" t="s">
        <v>39</v>
      </c>
      <c r="F33" s="125">
        <f>ROUND((SUM(BE84:BE100)),  2)</f>
        <v>0</v>
      </c>
      <c r="G33" s="35"/>
      <c r="H33" s="35"/>
      <c r="I33" s="126">
        <v>0.21</v>
      </c>
      <c r="J33" s="125">
        <f>ROUND(((SUM(BE84:BE100))*I33),  2)</f>
        <v>0</v>
      </c>
      <c r="K33" s="35"/>
      <c r="L33" s="11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08" t="s">
        <v>40</v>
      </c>
      <c r="F34" s="125">
        <f>ROUND((SUM(BF84:BF100)),  2)</f>
        <v>0</v>
      </c>
      <c r="G34" s="35"/>
      <c r="H34" s="35"/>
      <c r="I34" s="126">
        <v>0.15</v>
      </c>
      <c r="J34" s="125">
        <f>ROUND(((SUM(BF84:BF100))*I34),  2)</f>
        <v>0</v>
      </c>
      <c r="K34" s="35"/>
      <c r="L34" s="11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08" t="s">
        <v>41</v>
      </c>
      <c r="F35" s="125">
        <f>ROUND((SUM(BG84:BG100)),  2)</f>
        <v>0</v>
      </c>
      <c r="G35" s="35"/>
      <c r="H35" s="35"/>
      <c r="I35" s="126">
        <v>0.21</v>
      </c>
      <c r="J35" s="125">
        <f>0</f>
        <v>0</v>
      </c>
      <c r="K35" s="35"/>
      <c r="L35" s="11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08" t="s">
        <v>42</v>
      </c>
      <c r="F36" s="125">
        <f>ROUND((SUM(BH84:BH100)),  2)</f>
        <v>0</v>
      </c>
      <c r="G36" s="35"/>
      <c r="H36" s="35"/>
      <c r="I36" s="126">
        <v>0.15</v>
      </c>
      <c r="J36" s="125">
        <f>0</f>
        <v>0</v>
      </c>
      <c r="K36" s="35"/>
      <c r="L36" s="11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08" t="s">
        <v>43</v>
      </c>
      <c r="F37" s="125">
        <f>ROUND((SUM(BI84:BI100)),  2)</f>
        <v>0</v>
      </c>
      <c r="G37" s="35"/>
      <c r="H37" s="35"/>
      <c r="I37" s="126">
        <v>0</v>
      </c>
      <c r="J37" s="125">
        <f>0</f>
        <v>0</v>
      </c>
      <c r="K37" s="35"/>
      <c r="L37" s="11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109"/>
      <c r="J38" s="35"/>
      <c r="K38" s="35"/>
      <c r="L38" s="11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7"/>
      <c r="D39" s="128" t="s">
        <v>44</v>
      </c>
      <c r="E39" s="129"/>
      <c r="F39" s="129"/>
      <c r="G39" s="130" t="s">
        <v>45</v>
      </c>
      <c r="H39" s="131" t="s">
        <v>46</v>
      </c>
      <c r="I39" s="132"/>
      <c r="J39" s="133">
        <f>SUM(J30:J37)</f>
        <v>0</v>
      </c>
      <c r="K39" s="134"/>
      <c r="L39" s="11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5"/>
      <c r="C40" s="136"/>
      <c r="D40" s="136"/>
      <c r="E40" s="136"/>
      <c r="F40" s="136"/>
      <c r="G40" s="136"/>
      <c r="H40" s="136"/>
      <c r="I40" s="137"/>
      <c r="J40" s="136"/>
      <c r="K40" s="136"/>
      <c r="L40" s="11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8"/>
      <c r="C44" s="139"/>
      <c r="D44" s="139"/>
      <c r="E44" s="139"/>
      <c r="F44" s="139"/>
      <c r="G44" s="139"/>
      <c r="H44" s="139"/>
      <c r="I44" s="140"/>
      <c r="J44" s="139"/>
      <c r="K44" s="139"/>
      <c r="L44" s="110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89</v>
      </c>
      <c r="D45" s="37"/>
      <c r="E45" s="37"/>
      <c r="F45" s="37"/>
      <c r="G45" s="37"/>
      <c r="H45" s="37"/>
      <c r="I45" s="109"/>
      <c r="J45" s="37"/>
      <c r="K45" s="37"/>
      <c r="L45" s="110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109"/>
      <c r="J46" s="37"/>
      <c r="K46" s="37"/>
      <c r="L46" s="110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109"/>
      <c r="J47" s="37"/>
      <c r="K47" s="37"/>
      <c r="L47" s="110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83" t="str">
        <f>E7</f>
        <v>Oprava budovy RZZ Kunovice - Loučka</v>
      </c>
      <c r="F48" s="384"/>
      <c r="G48" s="384"/>
      <c r="H48" s="384"/>
      <c r="I48" s="109"/>
      <c r="J48" s="37"/>
      <c r="K48" s="37"/>
      <c r="L48" s="110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87</v>
      </c>
      <c r="D49" s="37"/>
      <c r="E49" s="37"/>
      <c r="F49" s="37"/>
      <c r="G49" s="37"/>
      <c r="H49" s="37"/>
      <c r="I49" s="109"/>
      <c r="J49" s="37"/>
      <c r="K49" s="37"/>
      <c r="L49" s="110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56" t="str">
        <f>E9</f>
        <v>VRN - Vedlejší rozpočtové náklady</v>
      </c>
      <c r="F50" s="385"/>
      <c r="G50" s="385"/>
      <c r="H50" s="385"/>
      <c r="I50" s="109"/>
      <c r="J50" s="37"/>
      <c r="K50" s="37"/>
      <c r="L50" s="110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109"/>
      <c r="J51" s="37"/>
      <c r="K51" s="37"/>
      <c r="L51" s="110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112" t="s">
        <v>23</v>
      </c>
      <c r="J52" s="60">
        <f>IF(J12="","",J12)</f>
        <v>0</v>
      </c>
      <c r="K52" s="37"/>
      <c r="L52" s="110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109"/>
      <c r="J53" s="37"/>
      <c r="K53" s="37"/>
      <c r="L53" s="110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5.2" customHeight="1">
      <c r="A54" s="35"/>
      <c r="B54" s="36"/>
      <c r="C54" s="30" t="s">
        <v>24</v>
      </c>
      <c r="D54" s="37"/>
      <c r="E54" s="37"/>
      <c r="F54" s="28" t="str">
        <f>E15</f>
        <v xml:space="preserve"> </v>
      </c>
      <c r="G54" s="37"/>
      <c r="H54" s="37"/>
      <c r="I54" s="112" t="s">
        <v>29</v>
      </c>
      <c r="J54" s="33" t="str">
        <f>E21</f>
        <v xml:space="preserve"> </v>
      </c>
      <c r="K54" s="37"/>
      <c r="L54" s="110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15.2" customHeight="1">
      <c r="A55" s="35"/>
      <c r="B55" s="36"/>
      <c r="C55" s="30" t="s">
        <v>27</v>
      </c>
      <c r="D55" s="37"/>
      <c r="E55" s="37"/>
      <c r="F55" s="28" t="str">
        <f>IF(E18="","",E18)</f>
        <v>Vyplň údaj</v>
      </c>
      <c r="G55" s="37"/>
      <c r="H55" s="37"/>
      <c r="I55" s="112" t="s">
        <v>31</v>
      </c>
      <c r="J55" s="33" t="str">
        <f>E24</f>
        <v xml:space="preserve"> </v>
      </c>
      <c r="K55" s="37"/>
      <c r="L55" s="110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109"/>
      <c r="J56" s="37"/>
      <c r="K56" s="37"/>
      <c r="L56" s="110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41" t="s">
        <v>90</v>
      </c>
      <c r="D57" s="142"/>
      <c r="E57" s="142"/>
      <c r="F57" s="142"/>
      <c r="G57" s="142"/>
      <c r="H57" s="142"/>
      <c r="I57" s="143"/>
      <c r="J57" s="144" t="s">
        <v>91</v>
      </c>
      <c r="K57" s="142"/>
      <c r="L57" s="110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109"/>
      <c r="J58" s="37"/>
      <c r="K58" s="37"/>
      <c r="L58" s="110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5" t="s">
        <v>66</v>
      </c>
      <c r="D59" s="37"/>
      <c r="E59" s="37"/>
      <c r="F59" s="37"/>
      <c r="G59" s="37"/>
      <c r="H59" s="37"/>
      <c r="I59" s="109"/>
      <c r="J59" s="78">
        <f>J84</f>
        <v>0</v>
      </c>
      <c r="K59" s="37"/>
      <c r="L59" s="110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92</v>
      </c>
    </row>
    <row r="60" spans="1:47" s="9" customFormat="1" ht="24.95" customHeight="1">
      <c r="B60" s="146"/>
      <c r="C60" s="147"/>
      <c r="D60" s="148" t="s">
        <v>1542</v>
      </c>
      <c r="E60" s="149"/>
      <c r="F60" s="149"/>
      <c r="G60" s="149"/>
      <c r="H60" s="149"/>
      <c r="I60" s="150"/>
      <c r="J60" s="151">
        <f>J85</f>
        <v>0</v>
      </c>
      <c r="K60" s="147"/>
      <c r="L60" s="152"/>
    </row>
    <row r="61" spans="1:47" s="10" customFormat="1" ht="19.899999999999999" customHeight="1">
      <c r="B61" s="153"/>
      <c r="C61" s="154"/>
      <c r="D61" s="155" t="s">
        <v>1543</v>
      </c>
      <c r="E61" s="156"/>
      <c r="F61" s="156"/>
      <c r="G61" s="156"/>
      <c r="H61" s="156"/>
      <c r="I61" s="157"/>
      <c r="J61" s="158">
        <f>J86</f>
        <v>0</v>
      </c>
      <c r="K61" s="154"/>
      <c r="L61" s="159"/>
    </row>
    <row r="62" spans="1:47" s="10" customFormat="1" ht="19.899999999999999" customHeight="1">
      <c r="B62" s="153"/>
      <c r="C62" s="154"/>
      <c r="D62" s="155" t="s">
        <v>1544</v>
      </c>
      <c r="E62" s="156"/>
      <c r="F62" s="156"/>
      <c r="G62" s="156"/>
      <c r="H62" s="156"/>
      <c r="I62" s="157"/>
      <c r="J62" s="158">
        <f>J92</f>
        <v>0</v>
      </c>
      <c r="K62" s="154"/>
      <c r="L62" s="159"/>
    </row>
    <row r="63" spans="1:47" s="10" customFormat="1" ht="19.899999999999999" customHeight="1">
      <c r="B63" s="153"/>
      <c r="C63" s="154"/>
      <c r="D63" s="155" t="s">
        <v>1545</v>
      </c>
      <c r="E63" s="156"/>
      <c r="F63" s="156"/>
      <c r="G63" s="156"/>
      <c r="H63" s="156"/>
      <c r="I63" s="157"/>
      <c r="J63" s="158">
        <f>J94</f>
        <v>0</v>
      </c>
      <c r="K63" s="154"/>
      <c r="L63" s="159"/>
    </row>
    <row r="64" spans="1:47" s="10" customFormat="1" ht="19.899999999999999" customHeight="1">
      <c r="B64" s="153"/>
      <c r="C64" s="154"/>
      <c r="D64" s="155" t="s">
        <v>1546</v>
      </c>
      <c r="E64" s="156"/>
      <c r="F64" s="156"/>
      <c r="G64" s="156"/>
      <c r="H64" s="156"/>
      <c r="I64" s="157"/>
      <c r="J64" s="158">
        <f>J98</f>
        <v>0</v>
      </c>
      <c r="K64" s="154"/>
      <c r="L64" s="159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109"/>
      <c r="J65" s="37"/>
      <c r="K65" s="37"/>
      <c r="L65" s="11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137"/>
      <c r="J66" s="49"/>
      <c r="K66" s="49"/>
      <c r="L66" s="110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140"/>
      <c r="J70" s="51"/>
      <c r="K70" s="51"/>
      <c r="L70" s="110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120</v>
      </c>
      <c r="D71" s="37"/>
      <c r="E71" s="37"/>
      <c r="F71" s="37"/>
      <c r="G71" s="37"/>
      <c r="H71" s="37"/>
      <c r="I71" s="109"/>
      <c r="J71" s="37"/>
      <c r="K71" s="37"/>
      <c r="L71" s="110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109"/>
      <c r="J72" s="37"/>
      <c r="K72" s="37"/>
      <c r="L72" s="110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109"/>
      <c r="J73" s="37"/>
      <c r="K73" s="37"/>
      <c r="L73" s="110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83" t="str">
        <f>E7</f>
        <v>Oprava budovy RZZ Kunovice - Loučka</v>
      </c>
      <c r="F74" s="384"/>
      <c r="G74" s="384"/>
      <c r="H74" s="384"/>
      <c r="I74" s="109"/>
      <c r="J74" s="37"/>
      <c r="K74" s="37"/>
      <c r="L74" s="110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87</v>
      </c>
      <c r="D75" s="37"/>
      <c r="E75" s="37"/>
      <c r="F75" s="37"/>
      <c r="G75" s="37"/>
      <c r="H75" s="37"/>
      <c r="I75" s="109"/>
      <c r="J75" s="37"/>
      <c r="K75" s="37"/>
      <c r="L75" s="110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56" t="str">
        <f>E9</f>
        <v>VRN - Vedlejší rozpočtové náklady</v>
      </c>
      <c r="F76" s="385"/>
      <c r="G76" s="385"/>
      <c r="H76" s="385"/>
      <c r="I76" s="109"/>
      <c r="J76" s="37"/>
      <c r="K76" s="37"/>
      <c r="L76" s="11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109"/>
      <c r="J77" s="37"/>
      <c r="K77" s="37"/>
      <c r="L77" s="11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2" customHeight="1">
      <c r="A78" s="35"/>
      <c r="B78" s="36"/>
      <c r="C78" s="30" t="s">
        <v>21</v>
      </c>
      <c r="D78" s="37"/>
      <c r="E78" s="37"/>
      <c r="F78" s="28" t="str">
        <f>F12</f>
        <v xml:space="preserve"> </v>
      </c>
      <c r="G78" s="37"/>
      <c r="H78" s="37"/>
      <c r="I78" s="112" t="s">
        <v>23</v>
      </c>
      <c r="J78" s="60">
        <f>IF(J12="","",J12)</f>
        <v>0</v>
      </c>
      <c r="K78" s="37"/>
      <c r="L78" s="110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109"/>
      <c r="J79" s="37"/>
      <c r="K79" s="37"/>
      <c r="L79" s="110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5.2" customHeight="1">
      <c r="A80" s="35"/>
      <c r="B80" s="36"/>
      <c r="C80" s="30" t="s">
        <v>24</v>
      </c>
      <c r="D80" s="37"/>
      <c r="E80" s="37"/>
      <c r="F80" s="28" t="str">
        <f>E15</f>
        <v xml:space="preserve"> </v>
      </c>
      <c r="G80" s="37"/>
      <c r="H80" s="37"/>
      <c r="I80" s="112" t="s">
        <v>29</v>
      </c>
      <c r="J80" s="33" t="str">
        <f>E21</f>
        <v xml:space="preserve"> </v>
      </c>
      <c r="K80" s="37"/>
      <c r="L80" s="110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5.2" customHeight="1">
      <c r="A81" s="35"/>
      <c r="B81" s="36"/>
      <c r="C81" s="30" t="s">
        <v>27</v>
      </c>
      <c r="D81" s="37"/>
      <c r="E81" s="37"/>
      <c r="F81" s="28" t="str">
        <f>IF(E18="","",E18)</f>
        <v>Vyplň údaj</v>
      </c>
      <c r="G81" s="37"/>
      <c r="H81" s="37"/>
      <c r="I81" s="112" t="s">
        <v>31</v>
      </c>
      <c r="J81" s="33" t="str">
        <f>E24</f>
        <v xml:space="preserve"> </v>
      </c>
      <c r="K81" s="37"/>
      <c r="L81" s="11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0.35" customHeight="1">
      <c r="A82" s="35"/>
      <c r="B82" s="36"/>
      <c r="C82" s="37"/>
      <c r="D82" s="37"/>
      <c r="E82" s="37"/>
      <c r="F82" s="37"/>
      <c r="G82" s="37"/>
      <c r="H82" s="37"/>
      <c r="I82" s="109"/>
      <c r="J82" s="37"/>
      <c r="K82" s="37"/>
      <c r="L82" s="11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11" customFormat="1" ht="29.25" customHeight="1">
      <c r="A83" s="160"/>
      <c r="B83" s="161"/>
      <c r="C83" s="162" t="s">
        <v>121</v>
      </c>
      <c r="D83" s="163" t="s">
        <v>53</v>
      </c>
      <c r="E83" s="163" t="s">
        <v>49</v>
      </c>
      <c r="F83" s="163" t="s">
        <v>50</v>
      </c>
      <c r="G83" s="163" t="s">
        <v>122</v>
      </c>
      <c r="H83" s="163" t="s">
        <v>123</v>
      </c>
      <c r="I83" s="164" t="s">
        <v>124</v>
      </c>
      <c r="J83" s="163" t="s">
        <v>91</v>
      </c>
      <c r="K83" s="165" t="s">
        <v>125</v>
      </c>
      <c r="L83" s="166"/>
      <c r="M83" s="69" t="s">
        <v>19</v>
      </c>
      <c r="N83" s="70" t="s">
        <v>38</v>
      </c>
      <c r="O83" s="70" t="s">
        <v>126</v>
      </c>
      <c r="P83" s="70" t="s">
        <v>127</v>
      </c>
      <c r="Q83" s="70" t="s">
        <v>128</v>
      </c>
      <c r="R83" s="70" t="s">
        <v>129</v>
      </c>
      <c r="S83" s="70" t="s">
        <v>130</v>
      </c>
      <c r="T83" s="71" t="s">
        <v>131</v>
      </c>
      <c r="U83" s="160"/>
      <c r="V83" s="160"/>
      <c r="W83" s="160"/>
      <c r="X83" s="160"/>
      <c r="Y83" s="160"/>
      <c r="Z83" s="160"/>
      <c r="AA83" s="160"/>
      <c r="AB83" s="160"/>
      <c r="AC83" s="160"/>
      <c r="AD83" s="160"/>
      <c r="AE83" s="160"/>
    </row>
    <row r="84" spans="1:65" s="2" customFormat="1" ht="22.9" customHeight="1">
      <c r="A84" s="35"/>
      <c r="B84" s="36"/>
      <c r="C84" s="76" t="s">
        <v>132</v>
      </c>
      <c r="D84" s="37"/>
      <c r="E84" s="37"/>
      <c r="F84" s="37"/>
      <c r="G84" s="37"/>
      <c r="H84" s="37"/>
      <c r="I84" s="109"/>
      <c r="J84" s="167">
        <f>BK84</f>
        <v>0</v>
      </c>
      <c r="K84" s="37"/>
      <c r="L84" s="40"/>
      <c r="M84" s="72"/>
      <c r="N84" s="168"/>
      <c r="O84" s="73"/>
      <c r="P84" s="169">
        <f>P85</f>
        <v>0</v>
      </c>
      <c r="Q84" s="73"/>
      <c r="R84" s="169">
        <f>R85</f>
        <v>0</v>
      </c>
      <c r="S84" s="73"/>
      <c r="T84" s="170">
        <f>T85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T84" s="18" t="s">
        <v>67</v>
      </c>
      <c r="AU84" s="18" t="s">
        <v>92</v>
      </c>
      <c r="BK84" s="171">
        <f>BK85</f>
        <v>0</v>
      </c>
    </row>
    <row r="85" spans="1:65" s="12" customFormat="1" ht="25.9" customHeight="1">
      <c r="B85" s="172"/>
      <c r="C85" s="173"/>
      <c r="D85" s="174" t="s">
        <v>67</v>
      </c>
      <c r="E85" s="175" t="s">
        <v>83</v>
      </c>
      <c r="F85" s="175" t="s">
        <v>84</v>
      </c>
      <c r="G85" s="173"/>
      <c r="H85" s="173"/>
      <c r="I85" s="176"/>
      <c r="J85" s="177">
        <f>BK85</f>
        <v>0</v>
      </c>
      <c r="K85" s="173"/>
      <c r="L85" s="178"/>
      <c r="M85" s="179"/>
      <c r="N85" s="180"/>
      <c r="O85" s="180"/>
      <c r="P85" s="181">
        <f>P86+P92+P94+P98</f>
        <v>0</v>
      </c>
      <c r="Q85" s="180"/>
      <c r="R85" s="181">
        <f>R86+R92+R94+R98</f>
        <v>0</v>
      </c>
      <c r="S85" s="180"/>
      <c r="T85" s="182">
        <f>T86+T92+T94+T98</f>
        <v>0</v>
      </c>
      <c r="AR85" s="183" t="s">
        <v>165</v>
      </c>
      <c r="AT85" s="184" t="s">
        <v>67</v>
      </c>
      <c r="AU85" s="184" t="s">
        <v>68</v>
      </c>
      <c r="AY85" s="183" t="s">
        <v>135</v>
      </c>
      <c r="BK85" s="185">
        <f>BK86+BK92+BK94+BK98</f>
        <v>0</v>
      </c>
    </row>
    <row r="86" spans="1:65" s="12" customFormat="1" ht="22.9" customHeight="1">
      <c r="B86" s="172"/>
      <c r="C86" s="173"/>
      <c r="D86" s="174" t="s">
        <v>67</v>
      </c>
      <c r="E86" s="186" t="s">
        <v>1547</v>
      </c>
      <c r="F86" s="186" t="s">
        <v>1548</v>
      </c>
      <c r="G86" s="173"/>
      <c r="H86" s="173"/>
      <c r="I86" s="176"/>
      <c r="J86" s="187">
        <f>BK86</f>
        <v>0</v>
      </c>
      <c r="K86" s="173"/>
      <c r="L86" s="178"/>
      <c r="M86" s="179"/>
      <c r="N86" s="180"/>
      <c r="O86" s="180"/>
      <c r="P86" s="181">
        <f>SUM(P87:P91)</f>
        <v>0</v>
      </c>
      <c r="Q86" s="180"/>
      <c r="R86" s="181">
        <f>SUM(R87:R91)</f>
        <v>0</v>
      </c>
      <c r="S86" s="180"/>
      <c r="T86" s="182">
        <f>SUM(T87:T91)</f>
        <v>0</v>
      </c>
      <c r="AR86" s="183" t="s">
        <v>165</v>
      </c>
      <c r="AT86" s="184" t="s">
        <v>67</v>
      </c>
      <c r="AU86" s="184" t="s">
        <v>76</v>
      </c>
      <c r="AY86" s="183" t="s">
        <v>135</v>
      </c>
      <c r="BK86" s="185">
        <f>SUM(BK87:BK91)</f>
        <v>0</v>
      </c>
    </row>
    <row r="87" spans="1:65" s="2" customFormat="1" ht="16.5" customHeight="1">
      <c r="A87" s="35"/>
      <c r="B87" s="36"/>
      <c r="C87" s="188" t="s">
        <v>76</v>
      </c>
      <c r="D87" s="188" t="s">
        <v>137</v>
      </c>
      <c r="E87" s="189" t="s">
        <v>1549</v>
      </c>
      <c r="F87" s="190" t="s">
        <v>1550</v>
      </c>
      <c r="G87" s="191" t="s">
        <v>695</v>
      </c>
      <c r="H87" s="192">
        <v>1</v>
      </c>
      <c r="I87" s="193"/>
      <c r="J87" s="194">
        <f>ROUND(I87*H87,2)</f>
        <v>0</v>
      </c>
      <c r="K87" s="190" t="s">
        <v>217</v>
      </c>
      <c r="L87" s="40"/>
      <c r="M87" s="195" t="s">
        <v>19</v>
      </c>
      <c r="N87" s="196" t="s">
        <v>39</v>
      </c>
      <c r="O87" s="65"/>
      <c r="P87" s="197">
        <f>O87*H87</f>
        <v>0</v>
      </c>
      <c r="Q87" s="197">
        <v>0</v>
      </c>
      <c r="R87" s="197">
        <f>Q87*H87</f>
        <v>0</v>
      </c>
      <c r="S87" s="197">
        <v>0</v>
      </c>
      <c r="T87" s="198">
        <f>S87*H87</f>
        <v>0</v>
      </c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R87" s="199" t="s">
        <v>1551</v>
      </c>
      <c r="AT87" s="199" t="s">
        <v>137</v>
      </c>
      <c r="AU87" s="199" t="s">
        <v>78</v>
      </c>
      <c r="AY87" s="18" t="s">
        <v>135</v>
      </c>
      <c r="BE87" s="200">
        <f>IF(N87="základní",J87,0)</f>
        <v>0</v>
      </c>
      <c r="BF87" s="200">
        <f>IF(N87="snížená",J87,0)</f>
        <v>0</v>
      </c>
      <c r="BG87" s="200">
        <f>IF(N87="zákl. přenesená",J87,0)</f>
        <v>0</v>
      </c>
      <c r="BH87" s="200">
        <f>IF(N87="sníž. přenesená",J87,0)</f>
        <v>0</v>
      </c>
      <c r="BI87" s="200">
        <f>IF(N87="nulová",J87,0)</f>
        <v>0</v>
      </c>
      <c r="BJ87" s="18" t="s">
        <v>76</v>
      </c>
      <c r="BK87" s="200">
        <f>ROUND(I87*H87,2)</f>
        <v>0</v>
      </c>
      <c r="BL87" s="18" t="s">
        <v>1551</v>
      </c>
      <c r="BM87" s="199" t="s">
        <v>1552</v>
      </c>
    </row>
    <row r="88" spans="1:65" s="2" customFormat="1" ht="84" customHeight="1">
      <c r="A88" s="35"/>
      <c r="B88" s="36"/>
      <c r="C88" s="188" t="s">
        <v>78</v>
      </c>
      <c r="D88" s="188" t="s">
        <v>137</v>
      </c>
      <c r="E88" s="189" t="s">
        <v>1553</v>
      </c>
      <c r="F88" s="190" t="s">
        <v>1554</v>
      </c>
      <c r="G88" s="191" t="s">
        <v>695</v>
      </c>
      <c r="H88" s="192">
        <v>1</v>
      </c>
      <c r="I88" s="193"/>
      <c r="J88" s="194">
        <f>ROUND(I88*H88,2)</f>
        <v>0</v>
      </c>
      <c r="K88" s="190" t="s">
        <v>217</v>
      </c>
      <c r="L88" s="40"/>
      <c r="M88" s="195" t="s">
        <v>19</v>
      </c>
      <c r="N88" s="196" t="s">
        <v>39</v>
      </c>
      <c r="O88" s="65"/>
      <c r="P88" s="197">
        <f>O88*H88</f>
        <v>0</v>
      </c>
      <c r="Q88" s="197">
        <v>0</v>
      </c>
      <c r="R88" s="197">
        <f>Q88*H88</f>
        <v>0</v>
      </c>
      <c r="S88" s="197">
        <v>0</v>
      </c>
      <c r="T88" s="198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9" t="s">
        <v>1551</v>
      </c>
      <c r="AT88" s="199" t="s">
        <v>137</v>
      </c>
      <c r="AU88" s="199" t="s">
        <v>78</v>
      </c>
      <c r="AY88" s="18" t="s">
        <v>135</v>
      </c>
      <c r="BE88" s="200">
        <f>IF(N88="základní",J88,0)</f>
        <v>0</v>
      </c>
      <c r="BF88" s="200">
        <f>IF(N88="snížená",J88,0)</f>
        <v>0</v>
      </c>
      <c r="BG88" s="200">
        <f>IF(N88="zákl. přenesená",J88,0)</f>
        <v>0</v>
      </c>
      <c r="BH88" s="200">
        <f>IF(N88="sníž. přenesená",J88,0)</f>
        <v>0</v>
      </c>
      <c r="BI88" s="200">
        <f>IF(N88="nulová",J88,0)</f>
        <v>0</v>
      </c>
      <c r="BJ88" s="18" t="s">
        <v>76</v>
      </c>
      <c r="BK88" s="200">
        <f>ROUND(I88*H88,2)</f>
        <v>0</v>
      </c>
      <c r="BL88" s="18" t="s">
        <v>1551</v>
      </c>
      <c r="BM88" s="199" t="s">
        <v>1555</v>
      </c>
    </row>
    <row r="89" spans="1:65" s="2" customFormat="1" ht="24" customHeight="1">
      <c r="A89" s="35"/>
      <c r="B89" s="36"/>
      <c r="C89" s="188" t="s">
        <v>148</v>
      </c>
      <c r="D89" s="188" t="s">
        <v>137</v>
      </c>
      <c r="E89" s="189" t="s">
        <v>1556</v>
      </c>
      <c r="F89" s="190" t="s">
        <v>1557</v>
      </c>
      <c r="G89" s="191" t="s">
        <v>695</v>
      </c>
      <c r="H89" s="192">
        <v>1</v>
      </c>
      <c r="I89" s="193"/>
      <c r="J89" s="194">
        <f>ROUND(I89*H89,2)</f>
        <v>0</v>
      </c>
      <c r="K89" s="190" t="s">
        <v>217</v>
      </c>
      <c r="L89" s="40"/>
      <c r="M89" s="195" t="s">
        <v>19</v>
      </c>
      <c r="N89" s="196" t="s">
        <v>39</v>
      </c>
      <c r="O89" s="65"/>
      <c r="P89" s="197">
        <f>O89*H89</f>
        <v>0</v>
      </c>
      <c r="Q89" s="197">
        <v>0</v>
      </c>
      <c r="R89" s="197">
        <f>Q89*H89</f>
        <v>0</v>
      </c>
      <c r="S89" s="197">
        <v>0</v>
      </c>
      <c r="T89" s="198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9" t="s">
        <v>1551</v>
      </c>
      <c r="AT89" s="199" t="s">
        <v>137</v>
      </c>
      <c r="AU89" s="199" t="s">
        <v>78</v>
      </c>
      <c r="AY89" s="18" t="s">
        <v>135</v>
      </c>
      <c r="BE89" s="200">
        <f>IF(N89="základní",J89,0)</f>
        <v>0</v>
      </c>
      <c r="BF89" s="200">
        <f>IF(N89="snížená",J89,0)</f>
        <v>0</v>
      </c>
      <c r="BG89" s="200">
        <f>IF(N89="zákl. přenesená",J89,0)</f>
        <v>0</v>
      </c>
      <c r="BH89" s="200">
        <f>IF(N89="sníž. přenesená",J89,0)</f>
        <v>0</v>
      </c>
      <c r="BI89" s="200">
        <f>IF(N89="nulová",J89,0)</f>
        <v>0</v>
      </c>
      <c r="BJ89" s="18" t="s">
        <v>76</v>
      </c>
      <c r="BK89" s="200">
        <f>ROUND(I89*H89,2)</f>
        <v>0</v>
      </c>
      <c r="BL89" s="18" t="s">
        <v>1551</v>
      </c>
      <c r="BM89" s="199" t="s">
        <v>1558</v>
      </c>
    </row>
    <row r="90" spans="1:65" s="2" customFormat="1" ht="24" customHeight="1">
      <c r="A90" s="35"/>
      <c r="B90" s="36"/>
      <c r="C90" s="188" t="s">
        <v>142</v>
      </c>
      <c r="D90" s="188" t="s">
        <v>137</v>
      </c>
      <c r="E90" s="189" t="s">
        <v>1559</v>
      </c>
      <c r="F90" s="190" t="s">
        <v>1560</v>
      </c>
      <c r="G90" s="191" t="s">
        <v>695</v>
      </c>
      <c r="H90" s="192">
        <v>1</v>
      </c>
      <c r="I90" s="193"/>
      <c r="J90" s="194">
        <f>ROUND(I90*H90,2)</f>
        <v>0</v>
      </c>
      <c r="K90" s="190" t="s">
        <v>19</v>
      </c>
      <c r="L90" s="40"/>
      <c r="M90" s="195" t="s">
        <v>19</v>
      </c>
      <c r="N90" s="196" t="s">
        <v>39</v>
      </c>
      <c r="O90" s="65"/>
      <c r="P90" s="197">
        <f>O90*H90</f>
        <v>0</v>
      </c>
      <c r="Q90" s="197">
        <v>0</v>
      </c>
      <c r="R90" s="197">
        <f>Q90*H90</f>
        <v>0</v>
      </c>
      <c r="S90" s="197">
        <v>0</v>
      </c>
      <c r="T90" s="198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9" t="s">
        <v>1551</v>
      </c>
      <c r="AT90" s="199" t="s">
        <v>137</v>
      </c>
      <c r="AU90" s="199" t="s">
        <v>78</v>
      </c>
      <c r="AY90" s="18" t="s">
        <v>135</v>
      </c>
      <c r="BE90" s="200">
        <f>IF(N90="základní",J90,0)</f>
        <v>0</v>
      </c>
      <c r="BF90" s="200">
        <f>IF(N90="snížená",J90,0)</f>
        <v>0</v>
      </c>
      <c r="BG90" s="200">
        <f>IF(N90="zákl. přenesená",J90,0)</f>
        <v>0</v>
      </c>
      <c r="BH90" s="200">
        <f>IF(N90="sníž. přenesená",J90,0)</f>
        <v>0</v>
      </c>
      <c r="BI90" s="200">
        <f>IF(N90="nulová",J90,0)</f>
        <v>0</v>
      </c>
      <c r="BJ90" s="18" t="s">
        <v>76</v>
      </c>
      <c r="BK90" s="200">
        <f>ROUND(I90*H90,2)</f>
        <v>0</v>
      </c>
      <c r="BL90" s="18" t="s">
        <v>1551</v>
      </c>
      <c r="BM90" s="199" t="s">
        <v>1561</v>
      </c>
    </row>
    <row r="91" spans="1:65" s="2" customFormat="1" ht="16.5" customHeight="1">
      <c r="A91" s="35"/>
      <c r="B91" s="36"/>
      <c r="C91" s="188" t="s">
        <v>165</v>
      </c>
      <c r="D91" s="188" t="s">
        <v>137</v>
      </c>
      <c r="E91" s="189" t="s">
        <v>1562</v>
      </c>
      <c r="F91" s="190" t="s">
        <v>1563</v>
      </c>
      <c r="G91" s="191" t="s">
        <v>1564</v>
      </c>
      <c r="H91" s="192">
        <v>1</v>
      </c>
      <c r="I91" s="193"/>
      <c r="J91" s="194">
        <f>ROUND(I91*H91,2)</f>
        <v>0</v>
      </c>
      <c r="K91" s="190" t="s">
        <v>217</v>
      </c>
      <c r="L91" s="40"/>
      <c r="M91" s="195" t="s">
        <v>19</v>
      </c>
      <c r="N91" s="196" t="s">
        <v>39</v>
      </c>
      <c r="O91" s="65"/>
      <c r="P91" s="197">
        <f>O91*H91</f>
        <v>0</v>
      </c>
      <c r="Q91" s="197">
        <v>0</v>
      </c>
      <c r="R91" s="197">
        <f>Q91*H91</f>
        <v>0</v>
      </c>
      <c r="S91" s="197">
        <v>0</v>
      </c>
      <c r="T91" s="198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9" t="s">
        <v>1551</v>
      </c>
      <c r="AT91" s="199" t="s">
        <v>137</v>
      </c>
      <c r="AU91" s="199" t="s">
        <v>78</v>
      </c>
      <c r="AY91" s="18" t="s">
        <v>135</v>
      </c>
      <c r="BE91" s="200">
        <f>IF(N91="základní",J91,0)</f>
        <v>0</v>
      </c>
      <c r="BF91" s="200">
        <f>IF(N91="snížená",J91,0)</f>
        <v>0</v>
      </c>
      <c r="BG91" s="200">
        <f>IF(N91="zákl. přenesená",J91,0)</f>
        <v>0</v>
      </c>
      <c r="BH91" s="200">
        <f>IF(N91="sníž. přenesená",J91,0)</f>
        <v>0</v>
      </c>
      <c r="BI91" s="200">
        <f>IF(N91="nulová",J91,0)</f>
        <v>0</v>
      </c>
      <c r="BJ91" s="18" t="s">
        <v>76</v>
      </c>
      <c r="BK91" s="200">
        <f>ROUND(I91*H91,2)</f>
        <v>0</v>
      </c>
      <c r="BL91" s="18" t="s">
        <v>1551</v>
      </c>
      <c r="BM91" s="199" t="s">
        <v>1565</v>
      </c>
    </row>
    <row r="92" spans="1:65" s="12" customFormat="1" ht="22.9" customHeight="1">
      <c r="B92" s="172"/>
      <c r="C92" s="173"/>
      <c r="D92" s="174" t="s">
        <v>67</v>
      </c>
      <c r="E92" s="186" t="s">
        <v>1566</v>
      </c>
      <c r="F92" s="186" t="s">
        <v>1567</v>
      </c>
      <c r="G92" s="173"/>
      <c r="H92" s="173"/>
      <c r="I92" s="176"/>
      <c r="J92" s="187">
        <f>BK92</f>
        <v>0</v>
      </c>
      <c r="K92" s="173"/>
      <c r="L92" s="178"/>
      <c r="M92" s="179"/>
      <c r="N92" s="180"/>
      <c r="O92" s="180"/>
      <c r="P92" s="181">
        <f>P93</f>
        <v>0</v>
      </c>
      <c r="Q92" s="180"/>
      <c r="R92" s="181">
        <f>R93</f>
        <v>0</v>
      </c>
      <c r="S92" s="180"/>
      <c r="T92" s="182">
        <f>T93</f>
        <v>0</v>
      </c>
      <c r="AR92" s="183" t="s">
        <v>165</v>
      </c>
      <c r="AT92" s="184" t="s">
        <v>67</v>
      </c>
      <c r="AU92" s="184" t="s">
        <v>76</v>
      </c>
      <c r="AY92" s="183" t="s">
        <v>135</v>
      </c>
      <c r="BK92" s="185">
        <f>BK93</f>
        <v>0</v>
      </c>
    </row>
    <row r="93" spans="1:65" s="2" customFormat="1" ht="16.5" customHeight="1">
      <c r="A93" s="35"/>
      <c r="B93" s="36"/>
      <c r="C93" s="188" t="s">
        <v>170</v>
      </c>
      <c r="D93" s="188" t="s">
        <v>137</v>
      </c>
      <c r="E93" s="189" t="s">
        <v>1568</v>
      </c>
      <c r="F93" s="190" t="s">
        <v>1567</v>
      </c>
      <c r="G93" s="191" t="s">
        <v>695</v>
      </c>
      <c r="H93" s="192">
        <v>1</v>
      </c>
      <c r="I93" s="193"/>
      <c r="J93" s="194">
        <f>ROUND(I93*H93,2)</f>
        <v>0</v>
      </c>
      <c r="K93" s="190" t="s">
        <v>141</v>
      </c>
      <c r="L93" s="40"/>
      <c r="M93" s="195" t="s">
        <v>19</v>
      </c>
      <c r="N93" s="196" t="s">
        <v>39</v>
      </c>
      <c r="O93" s="65"/>
      <c r="P93" s="197">
        <f>O93*H93</f>
        <v>0</v>
      </c>
      <c r="Q93" s="197">
        <v>0</v>
      </c>
      <c r="R93" s="197">
        <f>Q93*H93</f>
        <v>0</v>
      </c>
      <c r="S93" s="197">
        <v>0</v>
      </c>
      <c r="T93" s="198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9" t="s">
        <v>1551</v>
      </c>
      <c r="AT93" s="199" t="s">
        <v>137</v>
      </c>
      <c r="AU93" s="199" t="s">
        <v>78</v>
      </c>
      <c r="AY93" s="18" t="s">
        <v>135</v>
      </c>
      <c r="BE93" s="200">
        <f>IF(N93="základní",J93,0)</f>
        <v>0</v>
      </c>
      <c r="BF93" s="200">
        <f>IF(N93="snížená",J93,0)</f>
        <v>0</v>
      </c>
      <c r="BG93" s="200">
        <f>IF(N93="zákl. přenesená",J93,0)</f>
        <v>0</v>
      </c>
      <c r="BH93" s="200">
        <f>IF(N93="sníž. přenesená",J93,0)</f>
        <v>0</v>
      </c>
      <c r="BI93" s="200">
        <f>IF(N93="nulová",J93,0)</f>
        <v>0</v>
      </c>
      <c r="BJ93" s="18" t="s">
        <v>76</v>
      </c>
      <c r="BK93" s="200">
        <f>ROUND(I93*H93,2)</f>
        <v>0</v>
      </c>
      <c r="BL93" s="18" t="s">
        <v>1551</v>
      </c>
      <c r="BM93" s="199" t="s">
        <v>1569</v>
      </c>
    </row>
    <row r="94" spans="1:65" s="12" customFormat="1" ht="22.9" customHeight="1">
      <c r="B94" s="172"/>
      <c r="C94" s="173"/>
      <c r="D94" s="174" t="s">
        <v>67</v>
      </c>
      <c r="E94" s="186" t="s">
        <v>1570</v>
      </c>
      <c r="F94" s="186" t="s">
        <v>1571</v>
      </c>
      <c r="G94" s="173"/>
      <c r="H94" s="173"/>
      <c r="I94" s="176"/>
      <c r="J94" s="187">
        <f>BK94</f>
        <v>0</v>
      </c>
      <c r="K94" s="173"/>
      <c r="L94" s="178"/>
      <c r="M94" s="179"/>
      <c r="N94" s="180"/>
      <c r="O94" s="180"/>
      <c r="P94" s="181">
        <f>SUM(P95:P97)</f>
        <v>0</v>
      </c>
      <c r="Q94" s="180"/>
      <c r="R94" s="181">
        <f>SUM(R95:R97)</f>
        <v>0</v>
      </c>
      <c r="S94" s="180"/>
      <c r="T94" s="182">
        <f>SUM(T95:T97)</f>
        <v>0</v>
      </c>
      <c r="AR94" s="183" t="s">
        <v>165</v>
      </c>
      <c r="AT94" s="184" t="s">
        <v>67</v>
      </c>
      <c r="AU94" s="184" t="s">
        <v>76</v>
      </c>
      <c r="AY94" s="183" t="s">
        <v>135</v>
      </c>
      <c r="BK94" s="185">
        <f>SUM(BK95:BK97)</f>
        <v>0</v>
      </c>
    </row>
    <row r="95" spans="1:65" s="2" customFormat="1" ht="16.5" customHeight="1">
      <c r="A95" s="35"/>
      <c r="B95" s="36"/>
      <c r="C95" s="188" t="s">
        <v>176</v>
      </c>
      <c r="D95" s="188" t="s">
        <v>137</v>
      </c>
      <c r="E95" s="189" t="s">
        <v>1572</v>
      </c>
      <c r="F95" s="190" t="s">
        <v>1573</v>
      </c>
      <c r="G95" s="191" t="s">
        <v>399</v>
      </c>
      <c r="H95" s="192">
        <v>1</v>
      </c>
      <c r="I95" s="193"/>
      <c r="J95" s="194">
        <f>ROUND(I95*H95,2)</f>
        <v>0</v>
      </c>
      <c r="K95" s="190" t="s">
        <v>217</v>
      </c>
      <c r="L95" s="40"/>
      <c r="M95" s="195" t="s">
        <v>19</v>
      </c>
      <c r="N95" s="196" t="s">
        <v>39</v>
      </c>
      <c r="O95" s="65"/>
      <c r="P95" s="197">
        <f>O95*H95</f>
        <v>0</v>
      </c>
      <c r="Q95" s="197">
        <v>0</v>
      </c>
      <c r="R95" s="197">
        <f>Q95*H95</f>
        <v>0</v>
      </c>
      <c r="S95" s="197">
        <v>0</v>
      </c>
      <c r="T95" s="198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9" t="s">
        <v>1551</v>
      </c>
      <c r="AT95" s="199" t="s">
        <v>137</v>
      </c>
      <c r="AU95" s="199" t="s">
        <v>78</v>
      </c>
      <c r="AY95" s="18" t="s">
        <v>135</v>
      </c>
      <c r="BE95" s="200">
        <f>IF(N95="základní",J95,0)</f>
        <v>0</v>
      </c>
      <c r="BF95" s="200">
        <f>IF(N95="snížená",J95,0)</f>
        <v>0</v>
      </c>
      <c r="BG95" s="200">
        <f>IF(N95="zákl. přenesená",J95,0)</f>
        <v>0</v>
      </c>
      <c r="BH95" s="200">
        <f>IF(N95="sníž. přenesená",J95,0)</f>
        <v>0</v>
      </c>
      <c r="BI95" s="200">
        <f>IF(N95="nulová",J95,0)</f>
        <v>0</v>
      </c>
      <c r="BJ95" s="18" t="s">
        <v>76</v>
      </c>
      <c r="BK95" s="200">
        <f>ROUND(I95*H95,2)</f>
        <v>0</v>
      </c>
      <c r="BL95" s="18" t="s">
        <v>1551</v>
      </c>
      <c r="BM95" s="199" t="s">
        <v>1574</v>
      </c>
    </row>
    <row r="96" spans="1:65" s="2" customFormat="1" ht="48.75">
      <c r="A96" s="35"/>
      <c r="B96" s="36"/>
      <c r="C96" s="37"/>
      <c r="D96" s="203" t="s">
        <v>920</v>
      </c>
      <c r="E96" s="37"/>
      <c r="F96" s="244" t="s">
        <v>1575</v>
      </c>
      <c r="G96" s="37"/>
      <c r="H96" s="37"/>
      <c r="I96" s="109"/>
      <c r="J96" s="37"/>
      <c r="K96" s="37"/>
      <c r="L96" s="40"/>
      <c r="M96" s="245"/>
      <c r="N96" s="24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920</v>
      </c>
      <c r="AU96" s="18" t="s">
        <v>78</v>
      </c>
    </row>
    <row r="97" spans="1:65" s="2" customFormat="1" ht="16.5" customHeight="1">
      <c r="A97" s="35"/>
      <c r="B97" s="36"/>
      <c r="C97" s="188" t="s">
        <v>158</v>
      </c>
      <c r="D97" s="188" t="s">
        <v>137</v>
      </c>
      <c r="E97" s="189" t="s">
        <v>1576</v>
      </c>
      <c r="F97" s="190" t="s">
        <v>1577</v>
      </c>
      <c r="G97" s="191" t="s">
        <v>695</v>
      </c>
      <c r="H97" s="192">
        <v>1</v>
      </c>
      <c r="I97" s="193"/>
      <c r="J97" s="194">
        <f>ROUND(I97*H97,2)</f>
        <v>0</v>
      </c>
      <c r="K97" s="190" t="s">
        <v>217</v>
      </c>
      <c r="L97" s="40"/>
      <c r="M97" s="195" t="s">
        <v>19</v>
      </c>
      <c r="N97" s="196" t="s">
        <v>39</v>
      </c>
      <c r="O97" s="65"/>
      <c r="P97" s="197">
        <f>O97*H97</f>
        <v>0</v>
      </c>
      <c r="Q97" s="197">
        <v>0</v>
      </c>
      <c r="R97" s="197">
        <f>Q97*H97</f>
        <v>0</v>
      </c>
      <c r="S97" s="197">
        <v>0</v>
      </c>
      <c r="T97" s="198">
        <f>S97*H97</f>
        <v>0</v>
      </c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R97" s="199" t="s">
        <v>1551</v>
      </c>
      <c r="AT97" s="199" t="s">
        <v>137</v>
      </c>
      <c r="AU97" s="199" t="s">
        <v>78</v>
      </c>
      <c r="AY97" s="18" t="s">
        <v>135</v>
      </c>
      <c r="BE97" s="200">
        <f>IF(N97="základní",J97,0)</f>
        <v>0</v>
      </c>
      <c r="BF97" s="200">
        <f>IF(N97="snížená",J97,0)</f>
        <v>0</v>
      </c>
      <c r="BG97" s="200">
        <f>IF(N97="zákl. přenesená",J97,0)</f>
        <v>0</v>
      </c>
      <c r="BH97" s="200">
        <f>IF(N97="sníž. přenesená",J97,0)</f>
        <v>0</v>
      </c>
      <c r="BI97" s="200">
        <f>IF(N97="nulová",J97,0)</f>
        <v>0</v>
      </c>
      <c r="BJ97" s="18" t="s">
        <v>76</v>
      </c>
      <c r="BK97" s="200">
        <f>ROUND(I97*H97,2)</f>
        <v>0</v>
      </c>
      <c r="BL97" s="18" t="s">
        <v>1551</v>
      </c>
      <c r="BM97" s="199" t="s">
        <v>1578</v>
      </c>
    </row>
    <row r="98" spans="1:65" s="12" customFormat="1" ht="22.9" customHeight="1">
      <c r="B98" s="172"/>
      <c r="C98" s="173"/>
      <c r="D98" s="174" t="s">
        <v>67</v>
      </c>
      <c r="E98" s="186" t="s">
        <v>1579</v>
      </c>
      <c r="F98" s="186" t="s">
        <v>1580</v>
      </c>
      <c r="G98" s="173"/>
      <c r="H98" s="173"/>
      <c r="I98" s="176"/>
      <c r="J98" s="187">
        <f>BK98</f>
        <v>0</v>
      </c>
      <c r="K98" s="173"/>
      <c r="L98" s="178"/>
      <c r="M98" s="179"/>
      <c r="N98" s="180"/>
      <c r="O98" s="180"/>
      <c r="P98" s="181">
        <f>SUM(P99:P100)</f>
        <v>0</v>
      </c>
      <c r="Q98" s="180"/>
      <c r="R98" s="181">
        <f>SUM(R99:R100)</f>
        <v>0</v>
      </c>
      <c r="S98" s="180"/>
      <c r="T98" s="182">
        <f>SUM(T99:T100)</f>
        <v>0</v>
      </c>
      <c r="AR98" s="183" t="s">
        <v>165</v>
      </c>
      <c r="AT98" s="184" t="s">
        <v>67</v>
      </c>
      <c r="AU98" s="184" t="s">
        <v>76</v>
      </c>
      <c r="AY98" s="183" t="s">
        <v>135</v>
      </c>
      <c r="BK98" s="185">
        <f>SUM(BK99:BK100)</f>
        <v>0</v>
      </c>
    </row>
    <row r="99" spans="1:65" s="2" customFormat="1" ht="16.5" customHeight="1">
      <c r="A99" s="35"/>
      <c r="B99" s="36"/>
      <c r="C99" s="188" t="s">
        <v>185</v>
      </c>
      <c r="D99" s="188" t="s">
        <v>137</v>
      </c>
      <c r="E99" s="189" t="s">
        <v>1581</v>
      </c>
      <c r="F99" s="190" t="s">
        <v>1582</v>
      </c>
      <c r="G99" s="191" t="s">
        <v>695</v>
      </c>
      <c r="H99" s="192">
        <v>1</v>
      </c>
      <c r="I99" s="193"/>
      <c r="J99" s="194">
        <f>ROUND(I99*H99,2)</f>
        <v>0</v>
      </c>
      <c r="K99" s="190" t="s">
        <v>217</v>
      </c>
      <c r="L99" s="40"/>
      <c r="M99" s="195" t="s">
        <v>19</v>
      </c>
      <c r="N99" s="196" t="s">
        <v>39</v>
      </c>
      <c r="O99" s="65"/>
      <c r="P99" s="197">
        <f>O99*H99</f>
        <v>0</v>
      </c>
      <c r="Q99" s="197">
        <v>0</v>
      </c>
      <c r="R99" s="197">
        <f>Q99*H99</f>
        <v>0</v>
      </c>
      <c r="S99" s="197">
        <v>0</v>
      </c>
      <c r="T99" s="198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9" t="s">
        <v>1551</v>
      </c>
      <c r="AT99" s="199" t="s">
        <v>137</v>
      </c>
      <c r="AU99" s="199" t="s">
        <v>78</v>
      </c>
      <c r="AY99" s="18" t="s">
        <v>135</v>
      </c>
      <c r="BE99" s="200">
        <f>IF(N99="základní",J99,0)</f>
        <v>0</v>
      </c>
      <c r="BF99" s="200">
        <f>IF(N99="snížená",J99,0)</f>
        <v>0</v>
      </c>
      <c r="BG99" s="200">
        <f>IF(N99="zákl. přenesená",J99,0)</f>
        <v>0</v>
      </c>
      <c r="BH99" s="200">
        <f>IF(N99="sníž. přenesená",J99,0)</f>
        <v>0</v>
      </c>
      <c r="BI99" s="200">
        <f>IF(N99="nulová",J99,0)</f>
        <v>0</v>
      </c>
      <c r="BJ99" s="18" t="s">
        <v>76</v>
      </c>
      <c r="BK99" s="200">
        <f>ROUND(I99*H99,2)</f>
        <v>0</v>
      </c>
      <c r="BL99" s="18" t="s">
        <v>1551</v>
      </c>
      <c r="BM99" s="199" t="s">
        <v>1583</v>
      </c>
    </row>
    <row r="100" spans="1:65" s="2" customFormat="1" ht="16.5" customHeight="1">
      <c r="A100" s="35"/>
      <c r="B100" s="36"/>
      <c r="C100" s="188" t="s">
        <v>189</v>
      </c>
      <c r="D100" s="188" t="s">
        <v>137</v>
      </c>
      <c r="E100" s="189" t="s">
        <v>1584</v>
      </c>
      <c r="F100" s="190" t="s">
        <v>1585</v>
      </c>
      <c r="G100" s="191" t="s">
        <v>695</v>
      </c>
      <c r="H100" s="192">
        <v>1</v>
      </c>
      <c r="I100" s="193"/>
      <c r="J100" s="194">
        <f>ROUND(I100*H100,2)</f>
        <v>0</v>
      </c>
      <c r="K100" s="190" t="s">
        <v>217</v>
      </c>
      <c r="L100" s="40"/>
      <c r="M100" s="256" t="s">
        <v>19</v>
      </c>
      <c r="N100" s="257" t="s">
        <v>39</v>
      </c>
      <c r="O100" s="249"/>
      <c r="P100" s="250">
        <f>O100*H100</f>
        <v>0</v>
      </c>
      <c r="Q100" s="250">
        <v>0</v>
      </c>
      <c r="R100" s="250">
        <f>Q100*H100</f>
        <v>0</v>
      </c>
      <c r="S100" s="250">
        <v>0</v>
      </c>
      <c r="T100" s="251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9" t="s">
        <v>1551</v>
      </c>
      <c r="AT100" s="199" t="s">
        <v>137</v>
      </c>
      <c r="AU100" s="199" t="s">
        <v>78</v>
      </c>
      <c r="AY100" s="18" t="s">
        <v>135</v>
      </c>
      <c r="BE100" s="200">
        <f>IF(N100="základní",J100,0)</f>
        <v>0</v>
      </c>
      <c r="BF100" s="200">
        <f>IF(N100="snížená",J100,0)</f>
        <v>0</v>
      </c>
      <c r="BG100" s="200">
        <f>IF(N100="zákl. přenesená",J100,0)</f>
        <v>0</v>
      </c>
      <c r="BH100" s="200">
        <f>IF(N100="sníž. přenesená",J100,0)</f>
        <v>0</v>
      </c>
      <c r="BI100" s="200">
        <f>IF(N100="nulová",J100,0)</f>
        <v>0</v>
      </c>
      <c r="BJ100" s="18" t="s">
        <v>76</v>
      </c>
      <c r="BK100" s="200">
        <f>ROUND(I100*H100,2)</f>
        <v>0</v>
      </c>
      <c r="BL100" s="18" t="s">
        <v>1551</v>
      </c>
      <c r="BM100" s="199" t="s">
        <v>1586</v>
      </c>
    </row>
    <row r="101" spans="1:65" s="2" customFormat="1" ht="6.95" customHeight="1">
      <c r="A101" s="35"/>
      <c r="B101" s="48"/>
      <c r="C101" s="49"/>
      <c r="D101" s="49"/>
      <c r="E101" s="49"/>
      <c r="F101" s="49"/>
      <c r="G101" s="49"/>
      <c r="H101" s="49"/>
      <c r="I101" s="137"/>
      <c r="J101" s="49"/>
      <c r="K101" s="49"/>
      <c r="L101" s="40"/>
      <c r="M101" s="35"/>
      <c r="O101" s="35"/>
      <c r="P101" s="35"/>
      <c r="Q101" s="35"/>
      <c r="R101" s="35"/>
      <c r="S101" s="35"/>
      <c r="T101" s="35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</row>
  </sheetData>
  <sheetProtection algorithmName="SHA-512" hashValue="aKUMA1ityl+uXi/JzEzYwn3pRYWZkS2MRyegrCmkouh7A9lOF9+svP1GC/jnRB6gu+mWQawYVZCvknylF/OT3w==" saltValue="bVFuXOAtEm0jJFCRBaUV9WROLXv8YGPc99mwO/SDGCBv/rUH1hAZMhl0Xf+9JlF7frtN+kXHBMqKRcZRD3CYKg==" spinCount="100000" sheet="1" objects="1" scenarios="1" formatColumns="0" formatRows="0" autoFilter="0"/>
  <autoFilter ref="C83:K10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23"/>
  <sheetViews>
    <sheetView showGridLines="0" workbookViewId="0"/>
  </sheetViews>
  <sheetFormatPr defaultRowHeight="11.25"/>
  <cols>
    <col min="1" max="1" width="8.33203125" style="258" customWidth="1"/>
    <col min="2" max="2" width="1.6640625" style="258" customWidth="1"/>
    <col min="3" max="4" width="5" style="258" customWidth="1"/>
    <col min="5" max="5" width="11.6640625" style="258" customWidth="1"/>
    <col min="6" max="6" width="9.1640625" style="258" customWidth="1"/>
    <col min="7" max="7" width="5" style="258" customWidth="1"/>
    <col min="8" max="8" width="77.83203125" style="258" customWidth="1"/>
    <col min="9" max="10" width="20" style="258" customWidth="1"/>
    <col min="11" max="11" width="1.6640625" style="258" customWidth="1"/>
  </cols>
  <sheetData>
    <row r="1" spans="2:11" s="1" customFormat="1" ht="37.5" customHeight="1"/>
    <row r="2" spans="2:11" s="1" customFormat="1" ht="7.5" customHeight="1">
      <c r="B2" s="259"/>
      <c r="C2" s="260"/>
      <c r="D2" s="260"/>
      <c r="E2" s="260"/>
      <c r="F2" s="260"/>
      <c r="G2" s="260"/>
      <c r="H2" s="260"/>
      <c r="I2" s="260"/>
      <c r="J2" s="260"/>
      <c r="K2" s="261"/>
    </row>
    <row r="3" spans="2:11" s="16" customFormat="1" ht="45" customHeight="1">
      <c r="B3" s="262"/>
      <c r="C3" s="389" t="s">
        <v>1587</v>
      </c>
      <c r="D3" s="389"/>
      <c r="E3" s="389"/>
      <c r="F3" s="389"/>
      <c r="G3" s="389"/>
      <c r="H3" s="389"/>
      <c r="I3" s="389"/>
      <c r="J3" s="389"/>
      <c r="K3" s="263"/>
    </row>
    <row r="4" spans="2:11" s="1" customFormat="1" ht="25.5" customHeight="1">
      <c r="B4" s="264"/>
      <c r="C4" s="393" t="s">
        <v>1588</v>
      </c>
      <c r="D4" s="393"/>
      <c r="E4" s="393"/>
      <c r="F4" s="393"/>
      <c r="G4" s="393"/>
      <c r="H4" s="393"/>
      <c r="I4" s="393"/>
      <c r="J4" s="393"/>
      <c r="K4" s="265"/>
    </row>
    <row r="5" spans="2:11" s="1" customFormat="1" ht="5.25" customHeight="1">
      <c r="B5" s="264"/>
      <c r="C5" s="266"/>
      <c r="D5" s="266"/>
      <c r="E5" s="266"/>
      <c r="F5" s="266"/>
      <c r="G5" s="266"/>
      <c r="H5" s="266"/>
      <c r="I5" s="266"/>
      <c r="J5" s="266"/>
      <c r="K5" s="265"/>
    </row>
    <row r="6" spans="2:11" s="1" customFormat="1" ht="15" customHeight="1">
      <c r="B6" s="264"/>
      <c r="C6" s="391" t="s">
        <v>1589</v>
      </c>
      <c r="D6" s="391"/>
      <c r="E6" s="391"/>
      <c r="F6" s="391"/>
      <c r="G6" s="391"/>
      <c r="H6" s="391"/>
      <c r="I6" s="391"/>
      <c r="J6" s="391"/>
      <c r="K6" s="265"/>
    </row>
    <row r="7" spans="2:11" s="1" customFormat="1" ht="15" customHeight="1">
      <c r="B7" s="268"/>
      <c r="C7" s="391" t="s">
        <v>1590</v>
      </c>
      <c r="D7" s="391"/>
      <c r="E7" s="391"/>
      <c r="F7" s="391"/>
      <c r="G7" s="391"/>
      <c r="H7" s="391"/>
      <c r="I7" s="391"/>
      <c r="J7" s="391"/>
      <c r="K7" s="265"/>
    </row>
    <row r="8" spans="2:11" s="1" customFormat="1" ht="12.75" customHeight="1">
      <c r="B8" s="268"/>
      <c r="C8" s="267"/>
      <c r="D8" s="267"/>
      <c r="E8" s="267"/>
      <c r="F8" s="267"/>
      <c r="G8" s="267"/>
      <c r="H8" s="267"/>
      <c r="I8" s="267"/>
      <c r="J8" s="267"/>
      <c r="K8" s="265"/>
    </row>
    <row r="9" spans="2:11" s="1" customFormat="1" ht="15" customHeight="1">
      <c r="B9" s="268"/>
      <c r="C9" s="391" t="s">
        <v>1591</v>
      </c>
      <c r="D9" s="391"/>
      <c r="E9" s="391"/>
      <c r="F9" s="391"/>
      <c r="G9" s="391"/>
      <c r="H9" s="391"/>
      <c r="I9" s="391"/>
      <c r="J9" s="391"/>
      <c r="K9" s="265"/>
    </row>
    <row r="10" spans="2:11" s="1" customFormat="1" ht="15" customHeight="1">
      <c r="B10" s="268"/>
      <c r="C10" s="267"/>
      <c r="D10" s="391" t="s">
        <v>1592</v>
      </c>
      <c r="E10" s="391"/>
      <c r="F10" s="391"/>
      <c r="G10" s="391"/>
      <c r="H10" s="391"/>
      <c r="I10" s="391"/>
      <c r="J10" s="391"/>
      <c r="K10" s="265"/>
    </row>
    <row r="11" spans="2:11" s="1" customFormat="1" ht="15" customHeight="1">
      <c r="B11" s="268"/>
      <c r="C11" s="269"/>
      <c r="D11" s="391" t="s">
        <v>1593</v>
      </c>
      <c r="E11" s="391"/>
      <c r="F11" s="391"/>
      <c r="G11" s="391"/>
      <c r="H11" s="391"/>
      <c r="I11" s="391"/>
      <c r="J11" s="391"/>
      <c r="K11" s="265"/>
    </row>
    <row r="12" spans="2:11" s="1" customFormat="1" ht="15" customHeight="1">
      <c r="B12" s="268"/>
      <c r="C12" s="269"/>
      <c r="D12" s="267"/>
      <c r="E12" s="267"/>
      <c r="F12" s="267"/>
      <c r="G12" s="267"/>
      <c r="H12" s="267"/>
      <c r="I12" s="267"/>
      <c r="J12" s="267"/>
      <c r="K12" s="265"/>
    </row>
    <row r="13" spans="2:11" s="1" customFormat="1" ht="15" customHeight="1">
      <c r="B13" s="268"/>
      <c r="C13" s="269"/>
      <c r="D13" s="270" t="s">
        <v>1594</v>
      </c>
      <c r="E13" s="267"/>
      <c r="F13" s="267"/>
      <c r="G13" s="267"/>
      <c r="H13" s="267"/>
      <c r="I13" s="267"/>
      <c r="J13" s="267"/>
      <c r="K13" s="265"/>
    </row>
    <row r="14" spans="2:11" s="1" customFormat="1" ht="12.75" customHeight="1">
      <c r="B14" s="268"/>
      <c r="C14" s="269"/>
      <c r="D14" s="269"/>
      <c r="E14" s="269"/>
      <c r="F14" s="269"/>
      <c r="G14" s="269"/>
      <c r="H14" s="269"/>
      <c r="I14" s="269"/>
      <c r="J14" s="269"/>
      <c r="K14" s="265"/>
    </row>
    <row r="15" spans="2:11" s="1" customFormat="1" ht="15" customHeight="1">
      <c r="B15" s="268"/>
      <c r="C15" s="269"/>
      <c r="D15" s="391" t="s">
        <v>1595</v>
      </c>
      <c r="E15" s="391"/>
      <c r="F15" s="391"/>
      <c r="G15" s="391"/>
      <c r="H15" s="391"/>
      <c r="I15" s="391"/>
      <c r="J15" s="391"/>
      <c r="K15" s="265"/>
    </row>
    <row r="16" spans="2:11" s="1" customFormat="1" ht="15" customHeight="1">
      <c r="B16" s="268"/>
      <c r="C16" s="269"/>
      <c r="D16" s="391" t="s">
        <v>1596</v>
      </c>
      <c r="E16" s="391"/>
      <c r="F16" s="391"/>
      <c r="G16" s="391"/>
      <c r="H16" s="391"/>
      <c r="I16" s="391"/>
      <c r="J16" s="391"/>
      <c r="K16" s="265"/>
    </row>
    <row r="17" spans="2:11" s="1" customFormat="1" ht="15" customHeight="1">
      <c r="B17" s="268"/>
      <c r="C17" s="269"/>
      <c r="D17" s="391" t="s">
        <v>1597</v>
      </c>
      <c r="E17" s="391"/>
      <c r="F17" s="391"/>
      <c r="G17" s="391"/>
      <c r="H17" s="391"/>
      <c r="I17" s="391"/>
      <c r="J17" s="391"/>
      <c r="K17" s="265"/>
    </row>
    <row r="18" spans="2:11" s="1" customFormat="1" ht="15" customHeight="1">
      <c r="B18" s="268"/>
      <c r="C18" s="269"/>
      <c r="D18" s="269"/>
      <c r="E18" s="271" t="s">
        <v>75</v>
      </c>
      <c r="F18" s="391" t="s">
        <v>1598</v>
      </c>
      <c r="G18" s="391"/>
      <c r="H18" s="391"/>
      <c r="I18" s="391"/>
      <c r="J18" s="391"/>
      <c r="K18" s="265"/>
    </row>
    <row r="19" spans="2:11" s="1" customFormat="1" ht="15" customHeight="1">
      <c r="B19" s="268"/>
      <c r="C19" s="269"/>
      <c r="D19" s="269"/>
      <c r="E19" s="271" t="s">
        <v>1599</v>
      </c>
      <c r="F19" s="391" t="s">
        <v>1600</v>
      </c>
      <c r="G19" s="391"/>
      <c r="H19" s="391"/>
      <c r="I19" s="391"/>
      <c r="J19" s="391"/>
      <c r="K19" s="265"/>
    </row>
    <row r="20" spans="2:11" s="1" customFormat="1" ht="15" customHeight="1">
      <c r="B20" s="268"/>
      <c r="C20" s="269"/>
      <c r="D20" s="269"/>
      <c r="E20" s="271" t="s">
        <v>1601</v>
      </c>
      <c r="F20" s="391" t="s">
        <v>1602</v>
      </c>
      <c r="G20" s="391"/>
      <c r="H20" s="391"/>
      <c r="I20" s="391"/>
      <c r="J20" s="391"/>
      <c r="K20" s="265"/>
    </row>
    <row r="21" spans="2:11" s="1" customFormat="1" ht="15" customHeight="1">
      <c r="B21" s="268"/>
      <c r="C21" s="269"/>
      <c r="D21" s="269"/>
      <c r="E21" s="271" t="s">
        <v>1603</v>
      </c>
      <c r="F21" s="391" t="s">
        <v>1604</v>
      </c>
      <c r="G21" s="391"/>
      <c r="H21" s="391"/>
      <c r="I21" s="391"/>
      <c r="J21" s="391"/>
      <c r="K21" s="265"/>
    </row>
    <row r="22" spans="2:11" s="1" customFormat="1" ht="15" customHeight="1">
      <c r="B22" s="268"/>
      <c r="C22" s="269"/>
      <c r="D22" s="269"/>
      <c r="E22" s="271" t="s">
        <v>1177</v>
      </c>
      <c r="F22" s="391" t="s">
        <v>1178</v>
      </c>
      <c r="G22" s="391"/>
      <c r="H22" s="391"/>
      <c r="I22" s="391"/>
      <c r="J22" s="391"/>
      <c r="K22" s="265"/>
    </row>
    <row r="23" spans="2:11" s="1" customFormat="1" ht="15" customHeight="1">
      <c r="B23" s="268"/>
      <c r="C23" s="269"/>
      <c r="D23" s="269"/>
      <c r="E23" s="271" t="s">
        <v>1605</v>
      </c>
      <c r="F23" s="391" t="s">
        <v>1606</v>
      </c>
      <c r="G23" s="391"/>
      <c r="H23" s="391"/>
      <c r="I23" s="391"/>
      <c r="J23" s="391"/>
      <c r="K23" s="265"/>
    </row>
    <row r="24" spans="2:11" s="1" customFormat="1" ht="12.75" customHeight="1">
      <c r="B24" s="268"/>
      <c r="C24" s="269"/>
      <c r="D24" s="269"/>
      <c r="E24" s="269"/>
      <c r="F24" s="269"/>
      <c r="G24" s="269"/>
      <c r="H24" s="269"/>
      <c r="I24" s="269"/>
      <c r="J24" s="269"/>
      <c r="K24" s="265"/>
    </row>
    <row r="25" spans="2:11" s="1" customFormat="1" ht="15" customHeight="1">
      <c r="B25" s="268"/>
      <c r="C25" s="391" t="s">
        <v>1607</v>
      </c>
      <c r="D25" s="391"/>
      <c r="E25" s="391"/>
      <c r="F25" s="391"/>
      <c r="G25" s="391"/>
      <c r="H25" s="391"/>
      <c r="I25" s="391"/>
      <c r="J25" s="391"/>
      <c r="K25" s="265"/>
    </row>
    <row r="26" spans="2:11" s="1" customFormat="1" ht="15" customHeight="1">
      <c r="B26" s="268"/>
      <c r="C26" s="391" t="s">
        <v>1608</v>
      </c>
      <c r="D26" s="391"/>
      <c r="E26" s="391"/>
      <c r="F26" s="391"/>
      <c r="G26" s="391"/>
      <c r="H26" s="391"/>
      <c r="I26" s="391"/>
      <c r="J26" s="391"/>
      <c r="K26" s="265"/>
    </row>
    <row r="27" spans="2:11" s="1" customFormat="1" ht="15" customHeight="1">
      <c r="B27" s="268"/>
      <c r="C27" s="267"/>
      <c r="D27" s="391" t="s">
        <v>1609</v>
      </c>
      <c r="E27" s="391"/>
      <c r="F27" s="391"/>
      <c r="G27" s="391"/>
      <c r="H27" s="391"/>
      <c r="I27" s="391"/>
      <c r="J27" s="391"/>
      <c r="K27" s="265"/>
    </row>
    <row r="28" spans="2:11" s="1" customFormat="1" ht="15" customHeight="1">
      <c r="B28" s="268"/>
      <c r="C28" s="269"/>
      <c r="D28" s="391" t="s">
        <v>1610</v>
      </c>
      <c r="E28" s="391"/>
      <c r="F28" s="391"/>
      <c r="G28" s="391"/>
      <c r="H28" s="391"/>
      <c r="I28" s="391"/>
      <c r="J28" s="391"/>
      <c r="K28" s="265"/>
    </row>
    <row r="29" spans="2:11" s="1" customFormat="1" ht="12.75" customHeight="1">
      <c r="B29" s="268"/>
      <c r="C29" s="269"/>
      <c r="D29" s="269"/>
      <c r="E29" s="269"/>
      <c r="F29" s="269"/>
      <c r="G29" s="269"/>
      <c r="H29" s="269"/>
      <c r="I29" s="269"/>
      <c r="J29" s="269"/>
      <c r="K29" s="265"/>
    </row>
    <row r="30" spans="2:11" s="1" customFormat="1" ht="15" customHeight="1">
      <c r="B30" s="268"/>
      <c r="C30" s="269"/>
      <c r="D30" s="391" t="s">
        <v>1611</v>
      </c>
      <c r="E30" s="391"/>
      <c r="F30" s="391"/>
      <c r="G30" s="391"/>
      <c r="H30" s="391"/>
      <c r="I30" s="391"/>
      <c r="J30" s="391"/>
      <c r="K30" s="265"/>
    </row>
    <row r="31" spans="2:11" s="1" customFormat="1" ht="15" customHeight="1">
      <c r="B31" s="268"/>
      <c r="C31" s="269"/>
      <c r="D31" s="391" t="s">
        <v>1612</v>
      </c>
      <c r="E31" s="391"/>
      <c r="F31" s="391"/>
      <c r="G31" s="391"/>
      <c r="H31" s="391"/>
      <c r="I31" s="391"/>
      <c r="J31" s="391"/>
      <c r="K31" s="265"/>
    </row>
    <row r="32" spans="2:11" s="1" customFormat="1" ht="12.75" customHeight="1">
      <c r="B32" s="268"/>
      <c r="C32" s="269"/>
      <c r="D32" s="269"/>
      <c r="E32" s="269"/>
      <c r="F32" s="269"/>
      <c r="G32" s="269"/>
      <c r="H32" s="269"/>
      <c r="I32" s="269"/>
      <c r="J32" s="269"/>
      <c r="K32" s="265"/>
    </row>
    <row r="33" spans="2:11" s="1" customFormat="1" ht="15" customHeight="1">
      <c r="B33" s="268"/>
      <c r="C33" s="269"/>
      <c r="D33" s="391" t="s">
        <v>1613</v>
      </c>
      <c r="E33" s="391"/>
      <c r="F33" s="391"/>
      <c r="G33" s="391"/>
      <c r="H33" s="391"/>
      <c r="I33" s="391"/>
      <c r="J33" s="391"/>
      <c r="K33" s="265"/>
    </row>
    <row r="34" spans="2:11" s="1" customFormat="1" ht="15" customHeight="1">
      <c r="B34" s="268"/>
      <c r="C34" s="269"/>
      <c r="D34" s="391" t="s">
        <v>1614</v>
      </c>
      <c r="E34" s="391"/>
      <c r="F34" s="391"/>
      <c r="G34" s="391"/>
      <c r="H34" s="391"/>
      <c r="I34" s="391"/>
      <c r="J34" s="391"/>
      <c r="K34" s="265"/>
    </row>
    <row r="35" spans="2:11" s="1" customFormat="1" ht="15" customHeight="1">
      <c r="B35" s="268"/>
      <c r="C35" s="269"/>
      <c r="D35" s="391" t="s">
        <v>1615</v>
      </c>
      <c r="E35" s="391"/>
      <c r="F35" s="391"/>
      <c r="G35" s="391"/>
      <c r="H35" s="391"/>
      <c r="I35" s="391"/>
      <c r="J35" s="391"/>
      <c r="K35" s="265"/>
    </row>
    <row r="36" spans="2:11" s="1" customFormat="1" ht="15" customHeight="1">
      <c r="B36" s="268"/>
      <c r="C36" s="269"/>
      <c r="D36" s="267"/>
      <c r="E36" s="270" t="s">
        <v>121</v>
      </c>
      <c r="F36" s="267"/>
      <c r="G36" s="391" t="s">
        <v>1616</v>
      </c>
      <c r="H36" s="391"/>
      <c r="I36" s="391"/>
      <c r="J36" s="391"/>
      <c r="K36" s="265"/>
    </row>
    <row r="37" spans="2:11" s="1" customFormat="1" ht="30.75" customHeight="1">
      <c r="B37" s="268"/>
      <c r="C37" s="269"/>
      <c r="D37" s="267"/>
      <c r="E37" s="270" t="s">
        <v>1617</v>
      </c>
      <c r="F37" s="267"/>
      <c r="G37" s="391" t="s">
        <v>1618</v>
      </c>
      <c r="H37" s="391"/>
      <c r="I37" s="391"/>
      <c r="J37" s="391"/>
      <c r="K37" s="265"/>
    </row>
    <row r="38" spans="2:11" s="1" customFormat="1" ht="15" customHeight="1">
      <c r="B38" s="268"/>
      <c r="C38" s="269"/>
      <c r="D38" s="267"/>
      <c r="E38" s="270" t="s">
        <v>49</v>
      </c>
      <c r="F38" s="267"/>
      <c r="G38" s="391" t="s">
        <v>1619</v>
      </c>
      <c r="H38" s="391"/>
      <c r="I38" s="391"/>
      <c r="J38" s="391"/>
      <c r="K38" s="265"/>
    </row>
    <row r="39" spans="2:11" s="1" customFormat="1" ht="15" customHeight="1">
      <c r="B39" s="268"/>
      <c r="C39" s="269"/>
      <c r="D39" s="267"/>
      <c r="E39" s="270" t="s">
        <v>50</v>
      </c>
      <c r="F39" s="267"/>
      <c r="G39" s="391" t="s">
        <v>1620</v>
      </c>
      <c r="H39" s="391"/>
      <c r="I39" s="391"/>
      <c r="J39" s="391"/>
      <c r="K39" s="265"/>
    </row>
    <row r="40" spans="2:11" s="1" customFormat="1" ht="15" customHeight="1">
      <c r="B40" s="268"/>
      <c r="C40" s="269"/>
      <c r="D40" s="267"/>
      <c r="E40" s="270" t="s">
        <v>122</v>
      </c>
      <c r="F40" s="267"/>
      <c r="G40" s="391" t="s">
        <v>1621</v>
      </c>
      <c r="H40" s="391"/>
      <c r="I40" s="391"/>
      <c r="J40" s="391"/>
      <c r="K40" s="265"/>
    </row>
    <row r="41" spans="2:11" s="1" customFormat="1" ht="15" customHeight="1">
      <c r="B41" s="268"/>
      <c r="C41" s="269"/>
      <c r="D41" s="267"/>
      <c r="E41" s="270" t="s">
        <v>123</v>
      </c>
      <c r="F41" s="267"/>
      <c r="G41" s="391" t="s">
        <v>1622</v>
      </c>
      <c r="H41" s="391"/>
      <c r="I41" s="391"/>
      <c r="J41" s="391"/>
      <c r="K41" s="265"/>
    </row>
    <row r="42" spans="2:11" s="1" customFormat="1" ht="15" customHeight="1">
      <c r="B42" s="268"/>
      <c r="C42" s="269"/>
      <c r="D42" s="267"/>
      <c r="E42" s="270" t="s">
        <v>1623</v>
      </c>
      <c r="F42" s="267"/>
      <c r="G42" s="391" t="s">
        <v>1624</v>
      </c>
      <c r="H42" s="391"/>
      <c r="I42" s="391"/>
      <c r="J42" s="391"/>
      <c r="K42" s="265"/>
    </row>
    <row r="43" spans="2:11" s="1" customFormat="1" ht="15" customHeight="1">
      <c r="B43" s="268"/>
      <c r="C43" s="269"/>
      <c r="D43" s="267"/>
      <c r="E43" s="270"/>
      <c r="F43" s="267"/>
      <c r="G43" s="391" t="s">
        <v>1625</v>
      </c>
      <c r="H43" s="391"/>
      <c r="I43" s="391"/>
      <c r="J43" s="391"/>
      <c r="K43" s="265"/>
    </row>
    <row r="44" spans="2:11" s="1" customFormat="1" ht="15" customHeight="1">
      <c r="B44" s="268"/>
      <c r="C44" s="269"/>
      <c r="D44" s="267"/>
      <c r="E44" s="270" t="s">
        <v>1626</v>
      </c>
      <c r="F44" s="267"/>
      <c r="G44" s="391" t="s">
        <v>1627</v>
      </c>
      <c r="H44" s="391"/>
      <c r="I44" s="391"/>
      <c r="J44" s="391"/>
      <c r="K44" s="265"/>
    </row>
    <row r="45" spans="2:11" s="1" customFormat="1" ht="15" customHeight="1">
      <c r="B45" s="268"/>
      <c r="C45" s="269"/>
      <c r="D45" s="267"/>
      <c r="E45" s="270" t="s">
        <v>125</v>
      </c>
      <c r="F45" s="267"/>
      <c r="G45" s="391" t="s">
        <v>1628</v>
      </c>
      <c r="H45" s="391"/>
      <c r="I45" s="391"/>
      <c r="J45" s="391"/>
      <c r="K45" s="265"/>
    </row>
    <row r="46" spans="2:11" s="1" customFormat="1" ht="12.75" customHeight="1">
      <c r="B46" s="268"/>
      <c r="C46" s="269"/>
      <c r="D46" s="267"/>
      <c r="E46" s="267"/>
      <c r="F46" s="267"/>
      <c r="G46" s="267"/>
      <c r="H46" s="267"/>
      <c r="I46" s="267"/>
      <c r="J46" s="267"/>
      <c r="K46" s="265"/>
    </row>
    <row r="47" spans="2:11" s="1" customFormat="1" ht="15" customHeight="1">
      <c r="B47" s="268"/>
      <c r="C47" s="269"/>
      <c r="D47" s="391" t="s">
        <v>1629</v>
      </c>
      <c r="E47" s="391"/>
      <c r="F47" s="391"/>
      <c r="G47" s="391"/>
      <c r="H47" s="391"/>
      <c r="I47" s="391"/>
      <c r="J47" s="391"/>
      <c r="K47" s="265"/>
    </row>
    <row r="48" spans="2:11" s="1" customFormat="1" ht="15" customHeight="1">
      <c r="B48" s="268"/>
      <c r="C48" s="269"/>
      <c r="D48" s="269"/>
      <c r="E48" s="391" t="s">
        <v>1630</v>
      </c>
      <c r="F48" s="391"/>
      <c r="G48" s="391"/>
      <c r="H48" s="391"/>
      <c r="I48" s="391"/>
      <c r="J48" s="391"/>
      <c r="K48" s="265"/>
    </row>
    <row r="49" spans="2:11" s="1" customFormat="1" ht="15" customHeight="1">
      <c r="B49" s="268"/>
      <c r="C49" s="269"/>
      <c r="D49" s="269"/>
      <c r="E49" s="391" t="s">
        <v>1631</v>
      </c>
      <c r="F49" s="391"/>
      <c r="G49" s="391"/>
      <c r="H49" s="391"/>
      <c r="I49" s="391"/>
      <c r="J49" s="391"/>
      <c r="K49" s="265"/>
    </row>
    <row r="50" spans="2:11" s="1" customFormat="1" ht="15" customHeight="1">
      <c r="B50" s="268"/>
      <c r="C50" s="269"/>
      <c r="D50" s="269"/>
      <c r="E50" s="391" t="s">
        <v>1632</v>
      </c>
      <c r="F50" s="391"/>
      <c r="G50" s="391"/>
      <c r="H50" s="391"/>
      <c r="I50" s="391"/>
      <c r="J50" s="391"/>
      <c r="K50" s="265"/>
    </row>
    <row r="51" spans="2:11" s="1" customFormat="1" ht="15" customHeight="1">
      <c r="B51" s="268"/>
      <c r="C51" s="269"/>
      <c r="D51" s="391" t="s">
        <v>1633</v>
      </c>
      <c r="E51" s="391"/>
      <c r="F51" s="391"/>
      <c r="G51" s="391"/>
      <c r="H51" s="391"/>
      <c r="I51" s="391"/>
      <c r="J51" s="391"/>
      <c r="K51" s="265"/>
    </row>
    <row r="52" spans="2:11" s="1" customFormat="1" ht="25.5" customHeight="1">
      <c r="B52" s="264"/>
      <c r="C52" s="393" t="s">
        <v>1634</v>
      </c>
      <c r="D52" s="393"/>
      <c r="E52" s="393"/>
      <c r="F52" s="393"/>
      <c r="G52" s="393"/>
      <c r="H52" s="393"/>
      <c r="I52" s="393"/>
      <c r="J52" s="393"/>
      <c r="K52" s="265"/>
    </row>
    <row r="53" spans="2:11" s="1" customFormat="1" ht="5.25" customHeight="1">
      <c r="B53" s="264"/>
      <c r="C53" s="266"/>
      <c r="D53" s="266"/>
      <c r="E53" s="266"/>
      <c r="F53" s="266"/>
      <c r="G53" s="266"/>
      <c r="H53" s="266"/>
      <c r="I53" s="266"/>
      <c r="J53" s="266"/>
      <c r="K53" s="265"/>
    </row>
    <row r="54" spans="2:11" s="1" customFormat="1" ht="15" customHeight="1">
      <c r="B54" s="264"/>
      <c r="C54" s="391" t="s">
        <v>1635</v>
      </c>
      <c r="D54" s="391"/>
      <c r="E54" s="391"/>
      <c r="F54" s="391"/>
      <c r="G54" s="391"/>
      <c r="H54" s="391"/>
      <c r="I54" s="391"/>
      <c r="J54" s="391"/>
      <c r="K54" s="265"/>
    </row>
    <row r="55" spans="2:11" s="1" customFormat="1" ht="15" customHeight="1">
      <c r="B55" s="264"/>
      <c r="C55" s="391" t="s">
        <v>1636</v>
      </c>
      <c r="D55" s="391"/>
      <c r="E55" s="391"/>
      <c r="F55" s="391"/>
      <c r="G55" s="391"/>
      <c r="H55" s="391"/>
      <c r="I55" s="391"/>
      <c r="J55" s="391"/>
      <c r="K55" s="265"/>
    </row>
    <row r="56" spans="2:11" s="1" customFormat="1" ht="12.75" customHeight="1">
      <c r="B56" s="264"/>
      <c r="C56" s="267"/>
      <c r="D56" s="267"/>
      <c r="E56" s="267"/>
      <c r="F56" s="267"/>
      <c r="G56" s="267"/>
      <c r="H56" s="267"/>
      <c r="I56" s="267"/>
      <c r="J56" s="267"/>
      <c r="K56" s="265"/>
    </row>
    <row r="57" spans="2:11" s="1" customFormat="1" ht="15" customHeight="1">
      <c r="B57" s="264"/>
      <c r="C57" s="391" t="s">
        <v>1637</v>
      </c>
      <c r="D57" s="391"/>
      <c r="E57" s="391"/>
      <c r="F57" s="391"/>
      <c r="G57" s="391"/>
      <c r="H57" s="391"/>
      <c r="I57" s="391"/>
      <c r="J57" s="391"/>
      <c r="K57" s="265"/>
    </row>
    <row r="58" spans="2:11" s="1" customFormat="1" ht="15" customHeight="1">
      <c r="B58" s="264"/>
      <c r="C58" s="269"/>
      <c r="D58" s="391" t="s">
        <v>1638</v>
      </c>
      <c r="E58" s="391"/>
      <c r="F58" s="391"/>
      <c r="G58" s="391"/>
      <c r="H58" s="391"/>
      <c r="I58" s="391"/>
      <c r="J58" s="391"/>
      <c r="K58" s="265"/>
    </row>
    <row r="59" spans="2:11" s="1" customFormat="1" ht="15" customHeight="1">
      <c r="B59" s="264"/>
      <c r="C59" s="269"/>
      <c r="D59" s="391" t="s">
        <v>1639</v>
      </c>
      <c r="E59" s="391"/>
      <c r="F59" s="391"/>
      <c r="G59" s="391"/>
      <c r="H59" s="391"/>
      <c r="I59" s="391"/>
      <c r="J59" s="391"/>
      <c r="K59" s="265"/>
    </row>
    <row r="60" spans="2:11" s="1" customFormat="1" ht="15" customHeight="1">
      <c r="B60" s="264"/>
      <c r="C60" s="269"/>
      <c r="D60" s="391" t="s">
        <v>1640</v>
      </c>
      <c r="E60" s="391"/>
      <c r="F60" s="391"/>
      <c r="G60" s="391"/>
      <c r="H60" s="391"/>
      <c r="I60" s="391"/>
      <c r="J60" s="391"/>
      <c r="K60" s="265"/>
    </row>
    <row r="61" spans="2:11" s="1" customFormat="1" ht="15" customHeight="1">
      <c r="B61" s="264"/>
      <c r="C61" s="269"/>
      <c r="D61" s="391" t="s">
        <v>1641</v>
      </c>
      <c r="E61" s="391"/>
      <c r="F61" s="391"/>
      <c r="G61" s="391"/>
      <c r="H61" s="391"/>
      <c r="I61" s="391"/>
      <c r="J61" s="391"/>
      <c r="K61" s="265"/>
    </row>
    <row r="62" spans="2:11" s="1" customFormat="1" ht="15" customHeight="1">
      <c r="B62" s="264"/>
      <c r="C62" s="269"/>
      <c r="D62" s="392" t="s">
        <v>1642</v>
      </c>
      <c r="E62" s="392"/>
      <c r="F62" s="392"/>
      <c r="G62" s="392"/>
      <c r="H62" s="392"/>
      <c r="I62" s="392"/>
      <c r="J62" s="392"/>
      <c r="K62" s="265"/>
    </row>
    <row r="63" spans="2:11" s="1" customFormat="1" ht="15" customHeight="1">
      <c r="B63" s="264"/>
      <c r="C63" s="269"/>
      <c r="D63" s="391" t="s">
        <v>1643</v>
      </c>
      <c r="E63" s="391"/>
      <c r="F63" s="391"/>
      <c r="G63" s="391"/>
      <c r="H63" s="391"/>
      <c r="I63" s="391"/>
      <c r="J63" s="391"/>
      <c r="K63" s="265"/>
    </row>
    <row r="64" spans="2:11" s="1" customFormat="1" ht="12.75" customHeight="1">
      <c r="B64" s="264"/>
      <c r="C64" s="269"/>
      <c r="D64" s="269"/>
      <c r="E64" s="272"/>
      <c r="F64" s="269"/>
      <c r="G64" s="269"/>
      <c r="H64" s="269"/>
      <c r="I64" s="269"/>
      <c r="J64" s="269"/>
      <c r="K64" s="265"/>
    </row>
    <row r="65" spans="2:11" s="1" customFormat="1" ht="15" customHeight="1">
      <c r="B65" s="264"/>
      <c r="C65" s="269"/>
      <c r="D65" s="391" t="s">
        <v>1644</v>
      </c>
      <c r="E65" s="391"/>
      <c r="F65" s="391"/>
      <c r="G65" s="391"/>
      <c r="H65" s="391"/>
      <c r="I65" s="391"/>
      <c r="J65" s="391"/>
      <c r="K65" s="265"/>
    </row>
    <row r="66" spans="2:11" s="1" customFormat="1" ht="15" customHeight="1">
      <c r="B66" s="264"/>
      <c r="C66" s="269"/>
      <c r="D66" s="392" t="s">
        <v>1645</v>
      </c>
      <c r="E66" s="392"/>
      <c r="F66" s="392"/>
      <c r="G66" s="392"/>
      <c r="H66" s="392"/>
      <c r="I66" s="392"/>
      <c r="J66" s="392"/>
      <c r="K66" s="265"/>
    </row>
    <row r="67" spans="2:11" s="1" customFormat="1" ht="15" customHeight="1">
      <c r="B67" s="264"/>
      <c r="C67" s="269"/>
      <c r="D67" s="391" t="s">
        <v>1646</v>
      </c>
      <c r="E67" s="391"/>
      <c r="F67" s="391"/>
      <c r="G67" s="391"/>
      <c r="H67" s="391"/>
      <c r="I67" s="391"/>
      <c r="J67" s="391"/>
      <c r="K67" s="265"/>
    </row>
    <row r="68" spans="2:11" s="1" customFormat="1" ht="15" customHeight="1">
      <c r="B68" s="264"/>
      <c r="C68" s="269"/>
      <c r="D68" s="391" t="s">
        <v>1647</v>
      </c>
      <c r="E68" s="391"/>
      <c r="F68" s="391"/>
      <c r="G68" s="391"/>
      <c r="H68" s="391"/>
      <c r="I68" s="391"/>
      <c r="J68" s="391"/>
      <c r="K68" s="265"/>
    </row>
    <row r="69" spans="2:11" s="1" customFormat="1" ht="15" customHeight="1">
      <c r="B69" s="264"/>
      <c r="C69" s="269"/>
      <c r="D69" s="391" t="s">
        <v>1648</v>
      </c>
      <c r="E69" s="391"/>
      <c r="F69" s="391"/>
      <c r="G69" s="391"/>
      <c r="H69" s="391"/>
      <c r="I69" s="391"/>
      <c r="J69" s="391"/>
      <c r="K69" s="265"/>
    </row>
    <row r="70" spans="2:11" s="1" customFormat="1" ht="15" customHeight="1">
      <c r="B70" s="264"/>
      <c r="C70" s="269"/>
      <c r="D70" s="391" t="s">
        <v>1649</v>
      </c>
      <c r="E70" s="391"/>
      <c r="F70" s="391"/>
      <c r="G70" s="391"/>
      <c r="H70" s="391"/>
      <c r="I70" s="391"/>
      <c r="J70" s="391"/>
      <c r="K70" s="265"/>
    </row>
    <row r="71" spans="2:11" s="1" customFormat="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spans="2:11" s="1" customFormat="1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spans="2:11" s="1" customFormat="1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spans="2:11" s="1" customFormat="1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spans="2:11" s="1" customFormat="1" ht="45" customHeight="1">
      <c r="B75" s="281"/>
      <c r="C75" s="390" t="s">
        <v>1650</v>
      </c>
      <c r="D75" s="390"/>
      <c r="E75" s="390"/>
      <c r="F75" s="390"/>
      <c r="G75" s="390"/>
      <c r="H75" s="390"/>
      <c r="I75" s="390"/>
      <c r="J75" s="390"/>
      <c r="K75" s="282"/>
    </row>
    <row r="76" spans="2:11" s="1" customFormat="1" ht="17.25" customHeight="1">
      <c r="B76" s="281"/>
      <c r="C76" s="283" t="s">
        <v>1651</v>
      </c>
      <c r="D76" s="283"/>
      <c r="E76" s="283"/>
      <c r="F76" s="283" t="s">
        <v>1652</v>
      </c>
      <c r="G76" s="284"/>
      <c r="H76" s="283" t="s">
        <v>50</v>
      </c>
      <c r="I76" s="283" t="s">
        <v>53</v>
      </c>
      <c r="J76" s="283" t="s">
        <v>1653</v>
      </c>
      <c r="K76" s="282"/>
    </row>
    <row r="77" spans="2:11" s="1" customFormat="1" ht="17.25" customHeight="1">
      <c r="B77" s="281"/>
      <c r="C77" s="285" t="s">
        <v>1654</v>
      </c>
      <c r="D77" s="285"/>
      <c r="E77" s="285"/>
      <c r="F77" s="286" t="s">
        <v>1655</v>
      </c>
      <c r="G77" s="287"/>
      <c r="H77" s="285"/>
      <c r="I77" s="285"/>
      <c r="J77" s="285" t="s">
        <v>1656</v>
      </c>
      <c r="K77" s="282"/>
    </row>
    <row r="78" spans="2:11" s="1" customFormat="1" ht="5.25" customHeight="1">
      <c r="B78" s="281"/>
      <c r="C78" s="288"/>
      <c r="D78" s="288"/>
      <c r="E78" s="288"/>
      <c r="F78" s="288"/>
      <c r="G78" s="289"/>
      <c r="H78" s="288"/>
      <c r="I78" s="288"/>
      <c r="J78" s="288"/>
      <c r="K78" s="282"/>
    </row>
    <row r="79" spans="2:11" s="1" customFormat="1" ht="15" customHeight="1">
      <c r="B79" s="281"/>
      <c r="C79" s="270" t="s">
        <v>49</v>
      </c>
      <c r="D79" s="288"/>
      <c r="E79" s="288"/>
      <c r="F79" s="290" t="s">
        <v>1657</v>
      </c>
      <c r="G79" s="289"/>
      <c r="H79" s="270" t="s">
        <v>1658</v>
      </c>
      <c r="I79" s="270" t="s">
        <v>1659</v>
      </c>
      <c r="J79" s="270">
        <v>20</v>
      </c>
      <c r="K79" s="282"/>
    </row>
    <row r="80" spans="2:11" s="1" customFormat="1" ht="15" customHeight="1">
      <c r="B80" s="281"/>
      <c r="C80" s="270" t="s">
        <v>1660</v>
      </c>
      <c r="D80" s="270"/>
      <c r="E80" s="270"/>
      <c r="F80" s="290" t="s">
        <v>1657</v>
      </c>
      <c r="G80" s="289"/>
      <c r="H80" s="270" t="s">
        <v>1661</v>
      </c>
      <c r="I80" s="270" t="s">
        <v>1659</v>
      </c>
      <c r="J80" s="270">
        <v>120</v>
      </c>
      <c r="K80" s="282"/>
    </row>
    <row r="81" spans="2:11" s="1" customFormat="1" ht="15" customHeight="1">
      <c r="B81" s="291"/>
      <c r="C81" s="270" t="s">
        <v>1662</v>
      </c>
      <c r="D81" s="270"/>
      <c r="E81" s="270"/>
      <c r="F81" s="290" t="s">
        <v>1663</v>
      </c>
      <c r="G81" s="289"/>
      <c r="H81" s="270" t="s">
        <v>1664</v>
      </c>
      <c r="I81" s="270" t="s">
        <v>1659</v>
      </c>
      <c r="J81" s="270">
        <v>50</v>
      </c>
      <c r="K81" s="282"/>
    </row>
    <row r="82" spans="2:11" s="1" customFormat="1" ht="15" customHeight="1">
      <c r="B82" s="291"/>
      <c r="C82" s="270" t="s">
        <v>1665</v>
      </c>
      <c r="D82" s="270"/>
      <c r="E82" s="270"/>
      <c r="F82" s="290" t="s">
        <v>1657</v>
      </c>
      <c r="G82" s="289"/>
      <c r="H82" s="270" t="s">
        <v>1666</v>
      </c>
      <c r="I82" s="270" t="s">
        <v>1667</v>
      </c>
      <c r="J82" s="270"/>
      <c r="K82" s="282"/>
    </row>
    <row r="83" spans="2:11" s="1" customFormat="1" ht="15" customHeight="1">
      <c r="B83" s="291"/>
      <c r="C83" s="292" t="s">
        <v>1668</v>
      </c>
      <c r="D83" s="292"/>
      <c r="E83" s="292"/>
      <c r="F83" s="293" t="s">
        <v>1663</v>
      </c>
      <c r="G83" s="292"/>
      <c r="H83" s="292" t="s">
        <v>1669</v>
      </c>
      <c r="I83" s="292" t="s">
        <v>1659</v>
      </c>
      <c r="J83" s="292">
        <v>15</v>
      </c>
      <c r="K83" s="282"/>
    </row>
    <row r="84" spans="2:11" s="1" customFormat="1" ht="15" customHeight="1">
      <c r="B84" s="291"/>
      <c r="C84" s="292" t="s">
        <v>1670</v>
      </c>
      <c r="D84" s="292"/>
      <c r="E84" s="292"/>
      <c r="F84" s="293" t="s">
        <v>1663</v>
      </c>
      <c r="G84" s="292"/>
      <c r="H84" s="292" t="s">
        <v>1671</v>
      </c>
      <c r="I84" s="292" t="s">
        <v>1659</v>
      </c>
      <c r="J84" s="292">
        <v>15</v>
      </c>
      <c r="K84" s="282"/>
    </row>
    <row r="85" spans="2:11" s="1" customFormat="1" ht="15" customHeight="1">
      <c r="B85" s="291"/>
      <c r="C85" s="292" t="s">
        <v>1672</v>
      </c>
      <c r="D85" s="292"/>
      <c r="E85" s="292"/>
      <c r="F85" s="293" t="s">
        <v>1663</v>
      </c>
      <c r="G85" s="292"/>
      <c r="H85" s="292" t="s">
        <v>1673</v>
      </c>
      <c r="I85" s="292" t="s">
        <v>1659</v>
      </c>
      <c r="J85" s="292">
        <v>20</v>
      </c>
      <c r="K85" s="282"/>
    </row>
    <row r="86" spans="2:11" s="1" customFormat="1" ht="15" customHeight="1">
      <c r="B86" s="291"/>
      <c r="C86" s="292" t="s">
        <v>1674</v>
      </c>
      <c r="D86" s="292"/>
      <c r="E86" s="292"/>
      <c r="F86" s="293" t="s">
        <v>1663</v>
      </c>
      <c r="G86" s="292"/>
      <c r="H86" s="292" t="s">
        <v>1675</v>
      </c>
      <c r="I86" s="292" t="s">
        <v>1659</v>
      </c>
      <c r="J86" s="292">
        <v>20</v>
      </c>
      <c r="K86" s="282"/>
    </row>
    <row r="87" spans="2:11" s="1" customFormat="1" ht="15" customHeight="1">
      <c r="B87" s="291"/>
      <c r="C87" s="270" t="s">
        <v>1676</v>
      </c>
      <c r="D87" s="270"/>
      <c r="E87" s="270"/>
      <c r="F87" s="290" t="s">
        <v>1663</v>
      </c>
      <c r="G87" s="289"/>
      <c r="H87" s="270" t="s">
        <v>1677</v>
      </c>
      <c r="I87" s="270" t="s">
        <v>1659</v>
      </c>
      <c r="J87" s="270">
        <v>50</v>
      </c>
      <c r="K87" s="282"/>
    </row>
    <row r="88" spans="2:11" s="1" customFormat="1" ht="15" customHeight="1">
      <c r="B88" s="291"/>
      <c r="C88" s="270" t="s">
        <v>1678</v>
      </c>
      <c r="D88" s="270"/>
      <c r="E88" s="270"/>
      <c r="F88" s="290" t="s">
        <v>1663</v>
      </c>
      <c r="G88" s="289"/>
      <c r="H88" s="270" t="s">
        <v>1679</v>
      </c>
      <c r="I88" s="270" t="s">
        <v>1659</v>
      </c>
      <c r="J88" s="270">
        <v>20</v>
      </c>
      <c r="K88" s="282"/>
    </row>
    <row r="89" spans="2:11" s="1" customFormat="1" ht="15" customHeight="1">
      <c r="B89" s="291"/>
      <c r="C89" s="270" t="s">
        <v>1680</v>
      </c>
      <c r="D89" s="270"/>
      <c r="E89" s="270"/>
      <c r="F89" s="290" t="s">
        <v>1663</v>
      </c>
      <c r="G89" s="289"/>
      <c r="H89" s="270" t="s">
        <v>1681</v>
      </c>
      <c r="I89" s="270" t="s">
        <v>1659</v>
      </c>
      <c r="J89" s="270">
        <v>20</v>
      </c>
      <c r="K89" s="282"/>
    </row>
    <row r="90" spans="2:11" s="1" customFormat="1" ht="15" customHeight="1">
      <c r="B90" s="291"/>
      <c r="C90" s="270" t="s">
        <v>1682</v>
      </c>
      <c r="D90" s="270"/>
      <c r="E90" s="270"/>
      <c r="F90" s="290" t="s">
        <v>1663</v>
      </c>
      <c r="G90" s="289"/>
      <c r="H90" s="270" t="s">
        <v>1683</v>
      </c>
      <c r="I90" s="270" t="s">
        <v>1659</v>
      </c>
      <c r="J90" s="270">
        <v>50</v>
      </c>
      <c r="K90" s="282"/>
    </row>
    <row r="91" spans="2:11" s="1" customFormat="1" ht="15" customHeight="1">
      <c r="B91" s="291"/>
      <c r="C91" s="270" t="s">
        <v>1684</v>
      </c>
      <c r="D91" s="270"/>
      <c r="E91" s="270"/>
      <c r="F91" s="290" t="s">
        <v>1663</v>
      </c>
      <c r="G91" s="289"/>
      <c r="H91" s="270" t="s">
        <v>1684</v>
      </c>
      <c r="I91" s="270" t="s">
        <v>1659</v>
      </c>
      <c r="J91" s="270">
        <v>50</v>
      </c>
      <c r="K91" s="282"/>
    </row>
    <row r="92" spans="2:11" s="1" customFormat="1" ht="15" customHeight="1">
      <c r="B92" s="291"/>
      <c r="C92" s="270" t="s">
        <v>1685</v>
      </c>
      <c r="D92" s="270"/>
      <c r="E92" s="270"/>
      <c r="F92" s="290" t="s">
        <v>1663</v>
      </c>
      <c r="G92" s="289"/>
      <c r="H92" s="270" t="s">
        <v>1686</v>
      </c>
      <c r="I92" s="270" t="s">
        <v>1659</v>
      </c>
      <c r="J92" s="270">
        <v>255</v>
      </c>
      <c r="K92" s="282"/>
    </row>
    <row r="93" spans="2:11" s="1" customFormat="1" ht="15" customHeight="1">
      <c r="B93" s="291"/>
      <c r="C93" s="270" t="s">
        <v>1687</v>
      </c>
      <c r="D93" s="270"/>
      <c r="E93" s="270"/>
      <c r="F93" s="290" t="s">
        <v>1657</v>
      </c>
      <c r="G93" s="289"/>
      <c r="H93" s="270" t="s">
        <v>1688</v>
      </c>
      <c r="I93" s="270" t="s">
        <v>1689</v>
      </c>
      <c r="J93" s="270"/>
      <c r="K93" s="282"/>
    </row>
    <row r="94" spans="2:11" s="1" customFormat="1" ht="15" customHeight="1">
      <c r="B94" s="291"/>
      <c r="C94" s="270" t="s">
        <v>1690</v>
      </c>
      <c r="D94" s="270"/>
      <c r="E94" s="270"/>
      <c r="F94" s="290" t="s">
        <v>1657</v>
      </c>
      <c r="G94" s="289"/>
      <c r="H94" s="270" t="s">
        <v>1691</v>
      </c>
      <c r="I94" s="270" t="s">
        <v>1692</v>
      </c>
      <c r="J94" s="270"/>
      <c r="K94" s="282"/>
    </row>
    <row r="95" spans="2:11" s="1" customFormat="1" ht="15" customHeight="1">
      <c r="B95" s="291"/>
      <c r="C95" s="270" t="s">
        <v>1693</v>
      </c>
      <c r="D95" s="270"/>
      <c r="E95" s="270"/>
      <c r="F95" s="290" t="s">
        <v>1657</v>
      </c>
      <c r="G95" s="289"/>
      <c r="H95" s="270" t="s">
        <v>1693</v>
      </c>
      <c r="I95" s="270" t="s">
        <v>1692</v>
      </c>
      <c r="J95" s="270"/>
      <c r="K95" s="282"/>
    </row>
    <row r="96" spans="2:11" s="1" customFormat="1" ht="15" customHeight="1">
      <c r="B96" s="291"/>
      <c r="C96" s="270" t="s">
        <v>34</v>
      </c>
      <c r="D96" s="270"/>
      <c r="E96" s="270"/>
      <c r="F96" s="290" t="s">
        <v>1657</v>
      </c>
      <c r="G96" s="289"/>
      <c r="H96" s="270" t="s">
        <v>1694</v>
      </c>
      <c r="I96" s="270" t="s">
        <v>1692</v>
      </c>
      <c r="J96" s="270"/>
      <c r="K96" s="282"/>
    </row>
    <row r="97" spans="2:11" s="1" customFormat="1" ht="15" customHeight="1">
      <c r="B97" s="291"/>
      <c r="C97" s="270" t="s">
        <v>44</v>
      </c>
      <c r="D97" s="270"/>
      <c r="E97" s="270"/>
      <c r="F97" s="290" t="s">
        <v>1657</v>
      </c>
      <c r="G97" s="289"/>
      <c r="H97" s="270" t="s">
        <v>1695</v>
      </c>
      <c r="I97" s="270" t="s">
        <v>1692</v>
      </c>
      <c r="J97" s="270"/>
      <c r="K97" s="282"/>
    </row>
    <row r="98" spans="2:11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pans="2:11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pans="2:11" s="1" customFormat="1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spans="2:11" s="1" customFormat="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spans="2:11" s="1" customFormat="1" ht="45" customHeight="1">
      <c r="B102" s="281"/>
      <c r="C102" s="390" t="s">
        <v>1696</v>
      </c>
      <c r="D102" s="390"/>
      <c r="E102" s="390"/>
      <c r="F102" s="390"/>
      <c r="G102" s="390"/>
      <c r="H102" s="390"/>
      <c r="I102" s="390"/>
      <c r="J102" s="390"/>
      <c r="K102" s="282"/>
    </row>
    <row r="103" spans="2:11" s="1" customFormat="1" ht="17.25" customHeight="1">
      <c r="B103" s="281"/>
      <c r="C103" s="283" t="s">
        <v>1651</v>
      </c>
      <c r="D103" s="283"/>
      <c r="E103" s="283"/>
      <c r="F103" s="283" t="s">
        <v>1652</v>
      </c>
      <c r="G103" s="284"/>
      <c r="H103" s="283" t="s">
        <v>50</v>
      </c>
      <c r="I103" s="283" t="s">
        <v>53</v>
      </c>
      <c r="J103" s="283" t="s">
        <v>1653</v>
      </c>
      <c r="K103" s="282"/>
    </row>
    <row r="104" spans="2:11" s="1" customFormat="1" ht="17.25" customHeight="1">
      <c r="B104" s="281"/>
      <c r="C104" s="285" t="s">
        <v>1654</v>
      </c>
      <c r="D104" s="285"/>
      <c r="E104" s="285"/>
      <c r="F104" s="286" t="s">
        <v>1655</v>
      </c>
      <c r="G104" s="287"/>
      <c r="H104" s="285"/>
      <c r="I104" s="285"/>
      <c r="J104" s="285" t="s">
        <v>1656</v>
      </c>
      <c r="K104" s="282"/>
    </row>
    <row r="105" spans="2:11" s="1" customFormat="1" ht="5.25" customHeight="1">
      <c r="B105" s="281"/>
      <c r="C105" s="283"/>
      <c r="D105" s="283"/>
      <c r="E105" s="283"/>
      <c r="F105" s="283"/>
      <c r="G105" s="299"/>
      <c r="H105" s="283"/>
      <c r="I105" s="283"/>
      <c r="J105" s="283"/>
      <c r="K105" s="282"/>
    </row>
    <row r="106" spans="2:11" s="1" customFormat="1" ht="15" customHeight="1">
      <c r="B106" s="281"/>
      <c r="C106" s="270" t="s">
        <v>49</v>
      </c>
      <c r="D106" s="288"/>
      <c r="E106" s="288"/>
      <c r="F106" s="290" t="s">
        <v>1657</v>
      </c>
      <c r="G106" s="299"/>
      <c r="H106" s="270" t="s">
        <v>1697</v>
      </c>
      <c r="I106" s="270" t="s">
        <v>1659</v>
      </c>
      <c r="J106" s="270">
        <v>20</v>
      </c>
      <c r="K106" s="282"/>
    </row>
    <row r="107" spans="2:11" s="1" customFormat="1" ht="15" customHeight="1">
      <c r="B107" s="281"/>
      <c r="C107" s="270" t="s">
        <v>1660</v>
      </c>
      <c r="D107" s="270"/>
      <c r="E107" s="270"/>
      <c r="F107" s="290" t="s">
        <v>1657</v>
      </c>
      <c r="G107" s="270"/>
      <c r="H107" s="270" t="s">
        <v>1697</v>
      </c>
      <c r="I107" s="270" t="s">
        <v>1659</v>
      </c>
      <c r="J107" s="270">
        <v>120</v>
      </c>
      <c r="K107" s="282"/>
    </row>
    <row r="108" spans="2:11" s="1" customFormat="1" ht="15" customHeight="1">
      <c r="B108" s="291"/>
      <c r="C108" s="270" t="s">
        <v>1662</v>
      </c>
      <c r="D108" s="270"/>
      <c r="E108" s="270"/>
      <c r="F108" s="290" t="s">
        <v>1663</v>
      </c>
      <c r="G108" s="270"/>
      <c r="H108" s="270" t="s">
        <v>1697</v>
      </c>
      <c r="I108" s="270" t="s">
        <v>1659</v>
      </c>
      <c r="J108" s="270">
        <v>50</v>
      </c>
      <c r="K108" s="282"/>
    </row>
    <row r="109" spans="2:11" s="1" customFormat="1" ht="15" customHeight="1">
      <c r="B109" s="291"/>
      <c r="C109" s="270" t="s">
        <v>1665</v>
      </c>
      <c r="D109" s="270"/>
      <c r="E109" s="270"/>
      <c r="F109" s="290" t="s">
        <v>1657</v>
      </c>
      <c r="G109" s="270"/>
      <c r="H109" s="270" t="s">
        <v>1697</v>
      </c>
      <c r="I109" s="270" t="s">
        <v>1667</v>
      </c>
      <c r="J109" s="270"/>
      <c r="K109" s="282"/>
    </row>
    <row r="110" spans="2:11" s="1" customFormat="1" ht="15" customHeight="1">
      <c r="B110" s="291"/>
      <c r="C110" s="270" t="s">
        <v>1676</v>
      </c>
      <c r="D110" s="270"/>
      <c r="E110" s="270"/>
      <c r="F110" s="290" t="s">
        <v>1663</v>
      </c>
      <c r="G110" s="270"/>
      <c r="H110" s="270" t="s">
        <v>1697</v>
      </c>
      <c r="I110" s="270" t="s">
        <v>1659</v>
      </c>
      <c r="J110" s="270">
        <v>50</v>
      </c>
      <c r="K110" s="282"/>
    </row>
    <row r="111" spans="2:11" s="1" customFormat="1" ht="15" customHeight="1">
      <c r="B111" s="291"/>
      <c r="C111" s="270" t="s">
        <v>1684</v>
      </c>
      <c r="D111" s="270"/>
      <c r="E111" s="270"/>
      <c r="F111" s="290" t="s">
        <v>1663</v>
      </c>
      <c r="G111" s="270"/>
      <c r="H111" s="270" t="s">
        <v>1697</v>
      </c>
      <c r="I111" s="270" t="s">
        <v>1659</v>
      </c>
      <c r="J111" s="270">
        <v>50</v>
      </c>
      <c r="K111" s="282"/>
    </row>
    <row r="112" spans="2:11" s="1" customFormat="1" ht="15" customHeight="1">
      <c r="B112" s="291"/>
      <c r="C112" s="270" t="s">
        <v>1682</v>
      </c>
      <c r="D112" s="270"/>
      <c r="E112" s="270"/>
      <c r="F112" s="290" t="s">
        <v>1663</v>
      </c>
      <c r="G112" s="270"/>
      <c r="H112" s="270" t="s">
        <v>1697</v>
      </c>
      <c r="I112" s="270" t="s">
        <v>1659</v>
      </c>
      <c r="J112" s="270">
        <v>50</v>
      </c>
      <c r="K112" s="282"/>
    </row>
    <row r="113" spans="2:11" s="1" customFormat="1" ht="15" customHeight="1">
      <c r="B113" s="291"/>
      <c r="C113" s="270" t="s">
        <v>49</v>
      </c>
      <c r="D113" s="270"/>
      <c r="E113" s="270"/>
      <c r="F113" s="290" t="s">
        <v>1657</v>
      </c>
      <c r="G113" s="270"/>
      <c r="H113" s="270" t="s">
        <v>1698</v>
      </c>
      <c r="I113" s="270" t="s">
        <v>1659</v>
      </c>
      <c r="J113" s="270">
        <v>20</v>
      </c>
      <c r="K113" s="282"/>
    </row>
    <row r="114" spans="2:11" s="1" customFormat="1" ht="15" customHeight="1">
      <c r="B114" s="291"/>
      <c r="C114" s="270" t="s">
        <v>1699</v>
      </c>
      <c r="D114" s="270"/>
      <c r="E114" s="270"/>
      <c r="F114" s="290" t="s">
        <v>1657</v>
      </c>
      <c r="G114" s="270"/>
      <c r="H114" s="270" t="s">
        <v>1700</v>
      </c>
      <c r="I114" s="270" t="s">
        <v>1659</v>
      </c>
      <c r="J114" s="270">
        <v>120</v>
      </c>
      <c r="K114" s="282"/>
    </row>
    <row r="115" spans="2:11" s="1" customFormat="1" ht="15" customHeight="1">
      <c r="B115" s="291"/>
      <c r="C115" s="270" t="s">
        <v>34</v>
      </c>
      <c r="D115" s="270"/>
      <c r="E115" s="270"/>
      <c r="F115" s="290" t="s">
        <v>1657</v>
      </c>
      <c r="G115" s="270"/>
      <c r="H115" s="270" t="s">
        <v>1701</v>
      </c>
      <c r="I115" s="270" t="s">
        <v>1692</v>
      </c>
      <c r="J115" s="270"/>
      <c r="K115" s="282"/>
    </row>
    <row r="116" spans="2:11" s="1" customFormat="1" ht="15" customHeight="1">
      <c r="B116" s="291"/>
      <c r="C116" s="270" t="s">
        <v>44</v>
      </c>
      <c r="D116" s="270"/>
      <c r="E116" s="270"/>
      <c r="F116" s="290" t="s">
        <v>1657</v>
      </c>
      <c r="G116" s="270"/>
      <c r="H116" s="270" t="s">
        <v>1702</v>
      </c>
      <c r="I116" s="270" t="s">
        <v>1692</v>
      </c>
      <c r="J116" s="270"/>
      <c r="K116" s="282"/>
    </row>
    <row r="117" spans="2:11" s="1" customFormat="1" ht="15" customHeight="1">
      <c r="B117" s="291"/>
      <c r="C117" s="270" t="s">
        <v>53</v>
      </c>
      <c r="D117" s="270"/>
      <c r="E117" s="270"/>
      <c r="F117" s="290" t="s">
        <v>1657</v>
      </c>
      <c r="G117" s="270"/>
      <c r="H117" s="270" t="s">
        <v>1703</v>
      </c>
      <c r="I117" s="270" t="s">
        <v>1704</v>
      </c>
      <c r="J117" s="270"/>
      <c r="K117" s="282"/>
    </row>
    <row r="118" spans="2:11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pans="2:11" s="1" customFormat="1" ht="18.75" customHeight="1">
      <c r="B119" s="301"/>
      <c r="C119" s="267"/>
      <c r="D119" s="267"/>
      <c r="E119" s="267"/>
      <c r="F119" s="302"/>
      <c r="G119" s="267"/>
      <c r="H119" s="267"/>
      <c r="I119" s="267"/>
      <c r="J119" s="267"/>
      <c r="K119" s="301"/>
    </row>
    <row r="120" spans="2:11" s="1" customFormat="1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spans="2:11" s="1" customFormat="1" ht="7.5" customHeight="1">
      <c r="B121" s="303"/>
      <c r="C121" s="304"/>
      <c r="D121" s="304"/>
      <c r="E121" s="304"/>
      <c r="F121" s="304"/>
      <c r="G121" s="304"/>
      <c r="H121" s="304"/>
      <c r="I121" s="304"/>
      <c r="J121" s="304"/>
      <c r="K121" s="305"/>
    </row>
    <row r="122" spans="2:11" s="1" customFormat="1" ht="45" customHeight="1">
      <c r="B122" s="306"/>
      <c r="C122" s="389" t="s">
        <v>1705</v>
      </c>
      <c r="D122" s="389"/>
      <c r="E122" s="389"/>
      <c r="F122" s="389"/>
      <c r="G122" s="389"/>
      <c r="H122" s="389"/>
      <c r="I122" s="389"/>
      <c r="J122" s="389"/>
      <c r="K122" s="307"/>
    </row>
    <row r="123" spans="2:11" s="1" customFormat="1" ht="17.25" customHeight="1">
      <c r="B123" s="308"/>
      <c r="C123" s="283" t="s">
        <v>1651</v>
      </c>
      <c r="D123" s="283"/>
      <c r="E123" s="283"/>
      <c r="F123" s="283" t="s">
        <v>1652</v>
      </c>
      <c r="G123" s="284"/>
      <c r="H123" s="283" t="s">
        <v>50</v>
      </c>
      <c r="I123" s="283" t="s">
        <v>53</v>
      </c>
      <c r="J123" s="283" t="s">
        <v>1653</v>
      </c>
      <c r="K123" s="309"/>
    </row>
    <row r="124" spans="2:11" s="1" customFormat="1" ht="17.25" customHeight="1">
      <c r="B124" s="308"/>
      <c r="C124" s="285" t="s">
        <v>1654</v>
      </c>
      <c r="D124" s="285"/>
      <c r="E124" s="285"/>
      <c r="F124" s="286" t="s">
        <v>1655</v>
      </c>
      <c r="G124" s="287"/>
      <c r="H124" s="285"/>
      <c r="I124" s="285"/>
      <c r="J124" s="285" t="s">
        <v>1656</v>
      </c>
      <c r="K124" s="309"/>
    </row>
    <row r="125" spans="2:11" s="1" customFormat="1" ht="5.25" customHeight="1">
      <c r="B125" s="310"/>
      <c r="C125" s="288"/>
      <c r="D125" s="288"/>
      <c r="E125" s="288"/>
      <c r="F125" s="288"/>
      <c r="G125" s="270"/>
      <c r="H125" s="288"/>
      <c r="I125" s="288"/>
      <c r="J125" s="288"/>
      <c r="K125" s="311"/>
    </row>
    <row r="126" spans="2:11" s="1" customFormat="1" ht="15" customHeight="1">
      <c r="B126" s="310"/>
      <c r="C126" s="270" t="s">
        <v>1660</v>
      </c>
      <c r="D126" s="288"/>
      <c r="E126" s="288"/>
      <c r="F126" s="290" t="s">
        <v>1657</v>
      </c>
      <c r="G126" s="270"/>
      <c r="H126" s="270" t="s">
        <v>1697</v>
      </c>
      <c r="I126" s="270" t="s">
        <v>1659</v>
      </c>
      <c r="J126" s="270">
        <v>120</v>
      </c>
      <c r="K126" s="312"/>
    </row>
    <row r="127" spans="2:11" s="1" customFormat="1" ht="15" customHeight="1">
      <c r="B127" s="310"/>
      <c r="C127" s="270" t="s">
        <v>1706</v>
      </c>
      <c r="D127" s="270"/>
      <c r="E127" s="270"/>
      <c r="F127" s="290" t="s">
        <v>1657</v>
      </c>
      <c r="G127" s="270"/>
      <c r="H127" s="270" t="s">
        <v>1707</v>
      </c>
      <c r="I127" s="270" t="s">
        <v>1659</v>
      </c>
      <c r="J127" s="270" t="s">
        <v>1708</v>
      </c>
      <c r="K127" s="312"/>
    </row>
    <row r="128" spans="2:11" s="1" customFormat="1" ht="15" customHeight="1">
      <c r="B128" s="310"/>
      <c r="C128" s="270" t="s">
        <v>1605</v>
      </c>
      <c r="D128" s="270"/>
      <c r="E128" s="270"/>
      <c r="F128" s="290" t="s">
        <v>1657</v>
      </c>
      <c r="G128" s="270"/>
      <c r="H128" s="270" t="s">
        <v>1709</v>
      </c>
      <c r="I128" s="270" t="s">
        <v>1659</v>
      </c>
      <c r="J128" s="270" t="s">
        <v>1708</v>
      </c>
      <c r="K128" s="312"/>
    </row>
    <row r="129" spans="2:11" s="1" customFormat="1" ht="15" customHeight="1">
      <c r="B129" s="310"/>
      <c r="C129" s="270" t="s">
        <v>1668</v>
      </c>
      <c r="D129" s="270"/>
      <c r="E129" s="270"/>
      <c r="F129" s="290" t="s">
        <v>1663</v>
      </c>
      <c r="G129" s="270"/>
      <c r="H129" s="270" t="s">
        <v>1669</v>
      </c>
      <c r="I129" s="270" t="s">
        <v>1659</v>
      </c>
      <c r="J129" s="270">
        <v>15</v>
      </c>
      <c r="K129" s="312"/>
    </row>
    <row r="130" spans="2:11" s="1" customFormat="1" ht="15" customHeight="1">
      <c r="B130" s="310"/>
      <c r="C130" s="292" t="s">
        <v>1670</v>
      </c>
      <c r="D130" s="292"/>
      <c r="E130" s="292"/>
      <c r="F130" s="293" t="s">
        <v>1663</v>
      </c>
      <c r="G130" s="292"/>
      <c r="H130" s="292" t="s">
        <v>1671</v>
      </c>
      <c r="I130" s="292" t="s">
        <v>1659</v>
      </c>
      <c r="J130" s="292">
        <v>15</v>
      </c>
      <c r="K130" s="312"/>
    </row>
    <row r="131" spans="2:11" s="1" customFormat="1" ht="15" customHeight="1">
      <c r="B131" s="310"/>
      <c r="C131" s="292" t="s">
        <v>1672</v>
      </c>
      <c r="D131" s="292"/>
      <c r="E131" s="292"/>
      <c r="F131" s="293" t="s">
        <v>1663</v>
      </c>
      <c r="G131" s="292"/>
      <c r="H131" s="292" t="s">
        <v>1673</v>
      </c>
      <c r="I131" s="292" t="s">
        <v>1659</v>
      </c>
      <c r="J131" s="292">
        <v>20</v>
      </c>
      <c r="K131" s="312"/>
    </row>
    <row r="132" spans="2:11" s="1" customFormat="1" ht="15" customHeight="1">
      <c r="B132" s="310"/>
      <c r="C132" s="292" t="s">
        <v>1674</v>
      </c>
      <c r="D132" s="292"/>
      <c r="E132" s="292"/>
      <c r="F132" s="293" t="s">
        <v>1663</v>
      </c>
      <c r="G132" s="292"/>
      <c r="H132" s="292" t="s">
        <v>1675</v>
      </c>
      <c r="I132" s="292" t="s">
        <v>1659</v>
      </c>
      <c r="J132" s="292">
        <v>20</v>
      </c>
      <c r="K132" s="312"/>
    </row>
    <row r="133" spans="2:11" s="1" customFormat="1" ht="15" customHeight="1">
      <c r="B133" s="310"/>
      <c r="C133" s="270" t="s">
        <v>1662</v>
      </c>
      <c r="D133" s="270"/>
      <c r="E133" s="270"/>
      <c r="F133" s="290" t="s">
        <v>1663</v>
      </c>
      <c r="G133" s="270"/>
      <c r="H133" s="270" t="s">
        <v>1697</v>
      </c>
      <c r="I133" s="270" t="s">
        <v>1659</v>
      </c>
      <c r="J133" s="270">
        <v>50</v>
      </c>
      <c r="K133" s="312"/>
    </row>
    <row r="134" spans="2:11" s="1" customFormat="1" ht="15" customHeight="1">
      <c r="B134" s="310"/>
      <c r="C134" s="270" t="s">
        <v>1676</v>
      </c>
      <c r="D134" s="270"/>
      <c r="E134" s="270"/>
      <c r="F134" s="290" t="s">
        <v>1663</v>
      </c>
      <c r="G134" s="270"/>
      <c r="H134" s="270" t="s">
        <v>1697</v>
      </c>
      <c r="I134" s="270" t="s">
        <v>1659</v>
      </c>
      <c r="J134" s="270">
        <v>50</v>
      </c>
      <c r="K134" s="312"/>
    </row>
    <row r="135" spans="2:11" s="1" customFormat="1" ht="15" customHeight="1">
      <c r="B135" s="310"/>
      <c r="C135" s="270" t="s">
        <v>1682</v>
      </c>
      <c r="D135" s="270"/>
      <c r="E135" s="270"/>
      <c r="F135" s="290" t="s">
        <v>1663</v>
      </c>
      <c r="G135" s="270"/>
      <c r="H135" s="270" t="s">
        <v>1697</v>
      </c>
      <c r="I135" s="270" t="s">
        <v>1659</v>
      </c>
      <c r="J135" s="270">
        <v>50</v>
      </c>
      <c r="K135" s="312"/>
    </row>
    <row r="136" spans="2:11" s="1" customFormat="1" ht="15" customHeight="1">
      <c r="B136" s="310"/>
      <c r="C136" s="270" t="s">
        <v>1684</v>
      </c>
      <c r="D136" s="270"/>
      <c r="E136" s="270"/>
      <c r="F136" s="290" t="s">
        <v>1663</v>
      </c>
      <c r="G136" s="270"/>
      <c r="H136" s="270" t="s">
        <v>1697</v>
      </c>
      <c r="I136" s="270" t="s">
        <v>1659</v>
      </c>
      <c r="J136" s="270">
        <v>50</v>
      </c>
      <c r="K136" s="312"/>
    </row>
    <row r="137" spans="2:11" s="1" customFormat="1" ht="15" customHeight="1">
      <c r="B137" s="310"/>
      <c r="C137" s="270" t="s">
        <v>1685</v>
      </c>
      <c r="D137" s="270"/>
      <c r="E137" s="270"/>
      <c r="F137" s="290" t="s">
        <v>1663</v>
      </c>
      <c r="G137" s="270"/>
      <c r="H137" s="270" t="s">
        <v>1710</v>
      </c>
      <c r="I137" s="270" t="s">
        <v>1659</v>
      </c>
      <c r="J137" s="270">
        <v>255</v>
      </c>
      <c r="K137" s="312"/>
    </row>
    <row r="138" spans="2:11" s="1" customFormat="1" ht="15" customHeight="1">
      <c r="B138" s="310"/>
      <c r="C138" s="270" t="s">
        <v>1687</v>
      </c>
      <c r="D138" s="270"/>
      <c r="E138" s="270"/>
      <c r="F138" s="290" t="s">
        <v>1657</v>
      </c>
      <c r="G138" s="270"/>
      <c r="H138" s="270" t="s">
        <v>1711</v>
      </c>
      <c r="I138" s="270" t="s">
        <v>1689</v>
      </c>
      <c r="J138" s="270"/>
      <c r="K138" s="312"/>
    </row>
    <row r="139" spans="2:11" s="1" customFormat="1" ht="15" customHeight="1">
      <c r="B139" s="310"/>
      <c r="C139" s="270" t="s">
        <v>1690</v>
      </c>
      <c r="D139" s="270"/>
      <c r="E139" s="270"/>
      <c r="F139" s="290" t="s">
        <v>1657</v>
      </c>
      <c r="G139" s="270"/>
      <c r="H139" s="270" t="s">
        <v>1712</v>
      </c>
      <c r="I139" s="270" t="s">
        <v>1692</v>
      </c>
      <c r="J139" s="270"/>
      <c r="K139" s="312"/>
    </row>
    <row r="140" spans="2:11" s="1" customFormat="1" ht="15" customHeight="1">
      <c r="B140" s="310"/>
      <c r="C140" s="270" t="s">
        <v>1693</v>
      </c>
      <c r="D140" s="270"/>
      <c r="E140" s="270"/>
      <c r="F140" s="290" t="s">
        <v>1657</v>
      </c>
      <c r="G140" s="270"/>
      <c r="H140" s="270" t="s">
        <v>1693</v>
      </c>
      <c r="I140" s="270" t="s">
        <v>1692</v>
      </c>
      <c r="J140" s="270"/>
      <c r="K140" s="312"/>
    </row>
    <row r="141" spans="2:11" s="1" customFormat="1" ht="15" customHeight="1">
      <c r="B141" s="310"/>
      <c r="C141" s="270" t="s">
        <v>34</v>
      </c>
      <c r="D141" s="270"/>
      <c r="E141" s="270"/>
      <c r="F141" s="290" t="s">
        <v>1657</v>
      </c>
      <c r="G141" s="270"/>
      <c r="H141" s="270" t="s">
        <v>1713</v>
      </c>
      <c r="I141" s="270" t="s">
        <v>1692</v>
      </c>
      <c r="J141" s="270"/>
      <c r="K141" s="312"/>
    </row>
    <row r="142" spans="2:11" s="1" customFormat="1" ht="15" customHeight="1">
      <c r="B142" s="310"/>
      <c r="C142" s="270" t="s">
        <v>1714</v>
      </c>
      <c r="D142" s="270"/>
      <c r="E142" s="270"/>
      <c r="F142" s="290" t="s">
        <v>1657</v>
      </c>
      <c r="G142" s="270"/>
      <c r="H142" s="270" t="s">
        <v>1715</v>
      </c>
      <c r="I142" s="270" t="s">
        <v>1692</v>
      </c>
      <c r="J142" s="270"/>
      <c r="K142" s="312"/>
    </row>
    <row r="143" spans="2:11" s="1" customFormat="1" ht="15" customHeight="1">
      <c r="B143" s="313"/>
      <c r="C143" s="314"/>
      <c r="D143" s="314"/>
      <c r="E143" s="314"/>
      <c r="F143" s="314"/>
      <c r="G143" s="314"/>
      <c r="H143" s="314"/>
      <c r="I143" s="314"/>
      <c r="J143" s="314"/>
      <c r="K143" s="315"/>
    </row>
    <row r="144" spans="2:11" s="1" customFormat="1" ht="18.75" customHeight="1">
      <c r="B144" s="267"/>
      <c r="C144" s="267"/>
      <c r="D144" s="267"/>
      <c r="E144" s="267"/>
      <c r="F144" s="302"/>
      <c r="G144" s="267"/>
      <c r="H144" s="267"/>
      <c r="I144" s="267"/>
      <c r="J144" s="267"/>
      <c r="K144" s="267"/>
    </row>
    <row r="145" spans="2:11" s="1" customFormat="1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spans="2:11" s="1" customFormat="1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spans="2:11" s="1" customFormat="1" ht="45" customHeight="1">
      <c r="B147" s="281"/>
      <c r="C147" s="390" t="s">
        <v>1716</v>
      </c>
      <c r="D147" s="390"/>
      <c r="E147" s="390"/>
      <c r="F147" s="390"/>
      <c r="G147" s="390"/>
      <c r="H147" s="390"/>
      <c r="I147" s="390"/>
      <c r="J147" s="390"/>
      <c r="K147" s="282"/>
    </row>
    <row r="148" spans="2:11" s="1" customFormat="1" ht="17.25" customHeight="1">
      <c r="B148" s="281"/>
      <c r="C148" s="283" t="s">
        <v>1651</v>
      </c>
      <c r="D148" s="283"/>
      <c r="E148" s="283"/>
      <c r="F148" s="283" t="s">
        <v>1652</v>
      </c>
      <c r="G148" s="284"/>
      <c r="H148" s="283" t="s">
        <v>50</v>
      </c>
      <c r="I148" s="283" t="s">
        <v>53</v>
      </c>
      <c r="J148" s="283" t="s">
        <v>1653</v>
      </c>
      <c r="K148" s="282"/>
    </row>
    <row r="149" spans="2:11" s="1" customFormat="1" ht="17.25" customHeight="1">
      <c r="B149" s="281"/>
      <c r="C149" s="285" t="s">
        <v>1654</v>
      </c>
      <c r="D149" s="285"/>
      <c r="E149" s="285"/>
      <c r="F149" s="286" t="s">
        <v>1655</v>
      </c>
      <c r="G149" s="287"/>
      <c r="H149" s="285"/>
      <c r="I149" s="285"/>
      <c r="J149" s="285" t="s">
        <v>1656</v>
      </c>
      <c r="K149" s="282"/>
    </row>
    <row r="150" spans="2:11" s="1" customFormat="1" ht="5.25" customHeight="1">
      <c r="B150" s="291"/>
      <c r="C150" s="288"/>
      <c r="D150" s="288"/>
      <c r="E150" s="288"/>
      <c r="F150" s="288"/>
      <c r="G150" s="289"/>
      <c r="H150" s="288"/>
      <c r="I150" s="288"/>
      <c r="J150" s="288"/>
      <c r="K150" s="312"/>
    </row>
    <row r="151" spans="2:11" s="1" customFormat="1" ht="15" customHeight="1">
      <c r="B151" s="291"/>
      <c r="C151" s="316" t="s">
        <v>1660</v>
      </c>
      <c r="D151" s="270"/>
      <c r="E151" s="270"/>
      <c r="F151" s="317" t="s">
        <v>1657</v>
      </c>
      <c r="G151" s="270"/>
      <c r="H151" s="316" t="s">
        <v>1697</v>
      </c>
      <c r="I151" s="316" t="s">
        <v>1659</v>
      </c>
      <c r="J151" s="316">
        <v>120</v>
      </c>
      <c r="K151" s="312"/>
    </row>
    <row r="152" spans="2:11" s="1" customFormat="1" ht="15" customHeight="1">
      <c r="B152" s="291"/>
      <c r="C152" s="316" t="s">
        <v>1706</v>
      </c>
      <c r="D152" s="270"/>
      <c r="E152" s="270"/>
      <c r="F152" s="317" t="s">
        <v>1657</v>
      </c>
      <c r="G152" s="270"/>
      <c r="H152" s="316" t="s">
        <v>1717</v>
      </c>
      <c r="I152" s="316" t="s">
        <v>1659</v>
      </c>
      <c r="J152" s="316" t="s">
        <v>1708</v>
      </c>
      <c r="K152" s="312"/>
    </row>
    <row r="153" spans="2:11" s="1" customFormat="1" ht="15" customHeight="1">
      <c r="B153" s="291"/>
      <c r="C153" s="316" t="s">
        <v>1605</v>
      </c>
      <c r="D153" s="270"/>
      <c r="E153" s="270"/>
      <c r="F153" s="317" t="s">
        <v>1657</v>
      </c>
      <c r="G153" s="270"/>
      <c r="H153" s="316" t="s">
        <v>1718</v>
      </c>
      <c r="I153" s="316" t="s">
        <v>1659</v>
      </c>
      <c r="J153" s="316" t="s">
        <v>1708</v>
      </c>
      <c r="K153" s="312"/>
    </row>
    <row r="154" spans="2:11" s="1" customFormat="1" ht="15" customHeight="1">
      <c r="B154" s="291"/>
      <c r="C154" s="316" t="s">
        <v>1662</v>
      </c>
      <c r="D154" s="270"/>
      <c r="E154" s="270"/>
      <c r="F154" s="317" t="s">
        <v>1663</v>
      </c>
      <c r="G154" s="270"/>
      <c r="H154" s="316" t="s">
        <v>1697</v>
      </c>
      <c r="I154" s="316" t="s">
        <v>1659</v>
      </c>
      <c r="J154" s="316">
        <v>50</v>
      </c>
      <c r="K154" s="312"/>
    </row>
    <row r="155" spans="2:11" s="1" customFormat="1" ht="15" customHeight="1">
      <c r="B155" s="291"/>
      <c r="C155" s="316" t="s">
        <v>1665</v>
      </c>
      <c r="D155" s="270"/>
      <c r="E155" s="270"/>
      <c r="F155" s="317" t="s">
        <v>1657</v>
      </c>
      <c r="G155" s="270"/>
      <c r="H155" s="316" t="s">
        <v>1697</v>
      </c>
      <c r="I155" s="316" t="s">
        <v>1667</v>
      </c>
      <c r="J155" s="316"/>
      <c r="K155" s="312"/>
    </row>
    <row r="156" spans="2:11" s="1" customFormat="1" ht="15" customHeight="1">
      <c r="B156" s="291"/>
      <c r="C156" s="316" t="s">
        <v>1676</v>
      </c>
      <c r="D156" s="270"/>
      <c r="E156" s="270"/>
      <c r="F156" s="317" t="s">
        <v>1663</v>
      </c>
      <c r="G156" s="270"/>
      <c r="H156" s="316" t="s">
        <v>1697</v>
      </c>
      <c r="I156" s="316" t="s">
        <v>1659</v>
      </c>
      <c r="J156" s="316">
        <v>50</v>
      </c>
      <c r="K156" s="312"/>
    </row>
    <row r="157" spans="2:11" s="1" customFormat="1" ht="15" customHeight="1">
      <c r="B157" s="291"/>
      <c r="C157" s="316" t="s">
        <v>1684</v>
      </c>
      <c r="D157" s="270"/>
      <c r="E157" s="270"/>
      <c r="F157" s="317" t="s">
        <v>1663</v>
      </c>
      <c r="G157" s="270"/>
      <c r="H157" s="316" t="s">
        <v>1697</v>
      </c>
      <c r="I157" s="316" t="s">
        <v>1659</v>
      </c>
      <c r="J157" s="316">
        <v>50</v>
      </c>
      <c r="K157" s="312"/>
    </row>
    <row r="158" spans="2:11" s="1" customFormat="1" ht="15" customHeight="1">
      <c r="B158" s="291"/>
      <c r="C158" s="316" t="s">
        <v>1682</v>
      </c>
      <c r="D158" s="270"/>
      <c r="E158" s="270"/>
      <c r="F158" s="317" t="s">
        <v>1663</v>
      </c>
      <c r="G158" s="270"/>
      <c r="H158" s="316" t="s">
        <v>1697</v>
      </c>
      <c r="I158" s="316" t="s">
        <v>1659</v>
      </c>
      <c r="J158" s="316">
        <v>50</v>
      </c>
      <c r="K158" s="312"/>
    </row>
    <row r="159" spans="2:11" s="1" customFormat="1" ht="15" customHeight="1">
      <c r="B159" s="291"/>
      <c r="C159" s="316" t="s">
        <v>90</v>
      </c>
      <c r="D159" s="270"/>
      <c r="E159" s="270"/>
      <c r="F159" s="317" t="s">
        <v>1657</v>
      </c>
      <c r="G159" s="270"/>
      <c r="H159" s="316" t="s">
        <v>1719</v>
      </c>
      <c r="I159" s="316" t="s">
        <v>1659</v>
      </c>
      <c r="J159" s="316" t="s">
        <v>1720</v>
      </c>
      <c r="K159" s="312"/>
    </row>
    <row r="160" spans="2:11" s="1" customFormat="1" ht="15" customHeight="1">
      <c r="B160" s="291"/>
      <c r="C160" s="316" t="s">
        <v>1721</v>
      </c>
      <c r="D160" s="270"/>
      <c r="E160" s="270"/>
      <c r="F160" s="317" t="s">
        <v>1657</v>
      </c>
      <c r="G160" s="270"/>
      <c r="H160" s="316" t="s">
        <v>1722</v>
      </c>
      <c r="I160" s="316" t="s">
        <v>1692</v>
      </c>
      <c r="J160" s="316"/>
      <c r="K160" s="312"/>
    </row>
    <row r="161" spans="2:11" s="1" customFormat="1" ht="15" customHeight="1">
      <c r="B161" s="318"/>
      <c r="C161" s="300"/>
      <c r="D161" s="300"/>
      <c r="E161" s="300"/>
      <c r="F161" s="300"/>
      <c r="G161" s="300"/>
      <c r="H161" s="300"/>
      <c r="I161" s="300"/>
      <c r="J161" s="300"/>
      <c r="K161" s="319"/>
    </row>
    <row r="162" spans="2:11" s="1" customFormat="1" ht="18.75" customHeight="1">
      <c r="B162" s="267"/>
      <c r="C162" s="270"/>
      <c r="D162" s="270"/>
      <c r="E162" s="270"/>
      <c r="F162" s="290"/>
      <c r="G162" s="270"/>
      <c r="H162" s="270"/>
      <c r="I162" s="270"/>
      <c r="J162" s="270"/>
      <c r="K162" s="267"/>
    </row>
    <row r="163" spans="2:11" s="1" customFormat="1" ht="18.75" customHeight="1">
      <c r="B163" s="267"/>
      <c r="C163" s="270"/>
      <c r="D163" s="270"/>
      <c r="E163" s="270"/>
      <c r="F163" s="290"/>
      <c r="G163" s="270"/>
      <c r="H163" s="270"/>
      <c r="I163" s="270"/>
      <c r="J163" s="270"/>
      <c r="K163" s="267"/>
    </row>
    <row r="164" spans="2:11" s="1" customFormat="1" ht="18.75" customHeight="1">
      <c r="B164" s="267"/>
      <c r="C164" s="270"/>
      <c r="D164" s="270"/>
      <c r="E164" s="270"/>
      <c r="F164" s="290"/>
      <c r="G164" s="270"/>
      <c r="H164" s="270"/>
      <c r="I164" s="270"/>
      <c r="J164" s="270"/>
      <c r="K164" s="267"/>
    </row>
    <row r="165" spans="2:11" s="1" customFormat="1" ht="18.75" customHeight="1">
      <c r="B165" s="267"/>
      <c r="C165" s="270"/>
      <c r="D165" s="270"/>
      <c r="E165" s="270"/>
      <c r="F165" s="290"/>
      <c r="G165" s="270"/>
      <c r="H165" s="270"/>
      <c r="I165" s="270"/>
      <c r="J165" s="270"/>
      <c r="K165" s="267"/>
    </row>
    <row r="166" spans="2:11" s="1" customFormat="1" ht="18.75" customHeight="1">
      <c r="B166" s="267"/>
      <c r="C166" s="270"/>
      <c r="D166" s="270"/>
      <c r="E166" s="270"/>
      <c r="F166" s="290"/>
      <c r="G166" s="270"/>
      <c r="H166" s="270"/>
      <c r="I166" s="270"/>
      <c r="J166" s="270"/>
      <c r="K166" s="267"/>
    </row>
    <row r="167" spans="2:11" s="1" customFormat="1" ht="18.75" customHeight="1">
      <c r="B167" s="267"/>
      <c r="C167" s="270"/>
      <c r="D167" s="270"/>
      <c r="E167" s="270"/>
      <c r="F167" s="290"/>
      <c r="G167" s="270"/>
      <c r="H167" s="270"/>
      <c r="I167" s="270"/>
      <c r="J167" s="270"/>
      <c r="K167" s="267"/>
    </row>
    <row r="168" spans="2:11" s="1" customFormat="1" ht="18.75" customHeight="1">
      <c r="B168" s="267"/>
      <c r="C168" s="270"/>
      <c r="D168" s="270"/>
      <c r="E168" s="270"/>
      <c r="F168" s="290"/>
      <c r="G168" s="270"/>
      <c r="H168" s="270"/>
      <c r="I168" s="270"/>
      <c r="J168" s="270"/>
      <c r="K168" s="267"/>
    </row>
    <row r="169" spans="2:11" s="1" customFormat="1" ht="18.75" customHeight="1">
      <c r="B169" s="277"/>
      <c r="C169" s="277"/>
      <c r="D169" s="277"/>
      <c r="E169" s="277"/>
      <c r="F169" s="277"/>
      <c r="G169" s="277"/>
      <c r="H169" s="277"/>
      <c r="I169" s="277"/>
      <c r="J169" s="277"/>
      <c r="K169" s="277"/>
    </row>
    <row r="170" spans="2:11" s="1" customFormat="1" ht="7.5" customHeight="1">
      <c r="B170" s="259"/>
      <c r="C170" s="260"/>
      <c r="D170" s="260"/>
      <c r="E170" s="260"/>
      <c r="F170" s="260"/>
      <c r="G170" s="260"/>
      <c r="H170" s="260"/>
      <c r="I170" s="260"/>
      <c r="J170" s="260"/>
      <c r="K170" s="261"/>
    </row>
    <row r="171" spans="2:11" s="1" customFormat="1" ht="45" customHeight="1">
      <c r="B171" s="262"/>
      <c r="C171" s="389" t="s">
        <v>1723</v>
      </c>
      <c r="D171" s="389"/>
      <c r="E171" s="389"/>
      <c r="F171" s="389"/>
      <c r="G171" s="389"/>
      <c r="H171" s="389"/>
      <c r="I171" s="389"/>
      <c r="J171" s="389"/>
      <c r="K171" s="263"/>
    </row>
    <row r="172" spans="2:11" s="1" customFormat="1" ht="17.25" customHeight="1">
      <c r="B172" s="262"/>
      <c r="C172" s="283" t="s">
        <v>1651</v>
      </c>
      <c r="D172" s="283"/>
      <c r="E172" s="283"/>
      <c r="F172" s="283" t="s">
        <v>1652</v>
      </c>
      <c r="G172" s="320"/>
      <c r="H172" s="321" t="s">
        <v>50</v>
      </c>
      <c r="I172" s="321" t="s">
        <v>53</v>
      </c>
      <c r="J172" s="283" t="s">
        <v>1653</v>
      </c>
      <c r="K172" s="263"/>
    </row>
    <row r="173" spans="2:11" s="1" customFormat="1" ht="17.25" customHeight="1">
      <c r="B173" s="264"/>
      <c r="C173" s="285" t="s">
        <v>1654</v>
      </c>
      <c r="D173" s="285"/>
      <c r="E173" s="285"/>
      <c r="F173" s="286" t="s">
        <v>1655</v>
      </c>
      <c r="G173" s="322"/>
      <c r="H173" s="323"/>
      <c r="I173" s="323"/>
      <c r="J173" s="285" t="s">
        <v>1656</v>
      </c>
      <c r="K173" s="265"/>
    </row>
    <row r="174" spans="2:11" s="1" customFormat="1" ht="5.25" customHeight="1">
      <c r="B174" s="291"/>
      <c r="C174" s="288"/>
      <c r="D174" s="288"/>
      <c r="E174" s="288"/>
      <c r="F174" s="288"/>
      <c r="G174" s="289"/>
      <c r="H174" s="288"/>
      <c r="I174" s="288"/>
      <c r="J174" s="288"/>
      <c r="K174" s="312"/>
    </row>
    <row r="175" spans="2:11" s="1" customFormat="1" ht="15" customHeight="1">
      <c r="B175" s="291"/>
      <c r="C175" s="270" t="s">
        <v>1660</v>
      </c>
      <c r="D175" s="270"/>
      <c r="E175" s="270"/>
      <c r="F175" s="290" t="s">
        <v>1657</v>
      </c>
      <c r="G175" s="270"/>
      <c r="H175" s="270" t="s">
        <v>1697</v>
      </c>
      <c r="I175" s="270" t="s">
        <v>1659</v>
      </c>
      <c r="J175" s="270">
        <v>120</v>
      </c>
      <c r="K175" s="312"/>
    </row>
    <row r="176" spans="2:11" s="1" customFormat="1" ht="15" customHeight="1">
      <c r="B176" s="291"/>
      <c r="C176" s="270" t="s">
        <v>1706</v>
      </c>
      <c r="D176" s="270"/>
      <c r="E176" s="270"/>
      <c r="F176" s="290" t="s">
        <v>1657</v>
      </c>
      <c r="G176" s="270"/>
      <c r="H176" s="270" t="s">
        <v>1707</v>
      </c>
      <c r="I176" s="270" t="s">
        <v>1659</v>
      </c>
      <c r="J176" s="270" t="s">
        <v>1708</v>
      </c>
      <c r="K176" s="312"/>
    </row>
    <row r="177" spans="2:11" s="1" customFormat="1" ht="15" customHeight="1">
      <c r="B177" s="291"/>
      <c r="C177" s="270" t="s">
        <v>1605</v>
      </c>
      <c r="D177" s="270"/>
      <c r="E177" s="270"/>
      <c r="F177" s="290" t="s">
        <v>1657</v>
      </c>
      <c r="G177" s="270"/>
      <c r="H177" s="270" t="s">
        <v>1724</v>
      </c>
      <c r="I177" s="270" t="s">
        <v>1659</v>
      </c>
      <c r="J177" s="270" t="s">
        <v>1708</v>
      </c>
      <c r="K177" s="312"/>
    </row>
    <row r="178" spans="2:11" s="1" customFormat="1" ht="15" customHeight="1">
      <c r="B178" s="291"/>
      <c r="C178" s="270" t="s">
        <v>1662</v>
      </c>
      <c r="D178" s="270"/>
      <c r="E178" s="270"/>
      <c r="F178" s="290" t="s">
        <v>1663</v>
      </c>
      <c r="G178" s="270"/>
      <c r="H178" s="270" t="s">
        <v>1724</v>
      </c>
      <c r="I178" s="270" t="s">
        <v>1659</v>
      </c>
      <c r="J178" s="270">
        <v>50</v>
      </c>
      <c r="K178" s="312"/>
    </row>
    <row r="179" spans="2:11" s="1" customFormat="1" ht="15" customHeight="1">
      <c r="B179" s="291"/>
      <c r="C179" s="270" t="s">
        <v>1665</v>
      </c>
      <c r="D179" s="270"/>
      <c r="E179" s="270"/>
      <c r="F179" s="290" t="s">
        <v>1657</v>
      </c>
      <c r="G179" s="270"/>
      <c r="H179" s="270" t="s">
        <v>1724</v>
      </c>
      <c r="I179" s="270" t="s">
        <v>1667</v>
      </c>
      <c r="J179" s="270"/>
      <c r="K179" s="312"/>
    </row>
    <row r="180" spans="2:11" s="1" customFormat="1" ht="15" customHeight="1">
      <c r="B180" s="291"/>
      <c r="C180" s="270" t="s">
        <v>1676</v>
      </c>
      <c r="D180" s="270"/>
      <c r="E180" s="270"/>
      <c r="F180" s="290" t="s">
        <v>1663</v>
      </c>
      <c r="G180" s="270"/>
      <c r="H180" s="270" t="s">
        <v>1724</v>
      </c>
      <c r="I180" s="270" t="s">
        <v>1659</v>
      </c>
      <c r="J180" s="270">
        <v>50</v>
      </c>
      <c r="K180" s="312"/>
    </row>
    <row r="181" spans="2:11" s="1" customFormat="1" ht="15" customHeight="1">
      <c r="B181" s="291"/>
      <c r="C181" s="270" t="s">
        <v>1684</v>
      </c>
      <c r="D181" s="270"/>
      <c r="E181" s="270"/>
      <c r="F181" s="290" t="s">
        <v>1663</v>
      </c>
      <c r="G181" s="270"/>
      <c r="H181" s="270" t="s">
        <v>1724</v>
      </c>
      <c r="I181" s="270" t="s">
        <v>1659</v>
      </c>
      <c r="J181" s="270">
        <v>50</v>
      </c>
      <c r="K181" s="312"/>
    </row>
    <row r="182" spans="2:11" s="1" customFormat="1" ht="15" customHeight="1">
      <c r="B182" s="291"/>
      <c r="C182" s="270" t="s">
        <v>1682</v>
      </c>
      <c r="D182" s="270"/>
      <c r="E182" s="270"/>
      <c r="F182" s="290" t="s">
        <v>1663</v>
      </c>
      <c r="G182" s="270"/>
      <c r="H182" s="270" t="s">
        <v>1724</v>
      </c>
      <c r="I182" s="270" t="s">
        <v>1659</v>
      </c>
      <c r="J182" s="270">
        <v>50</v>
      </c>
      <c r="K182" s="312"/>
    </row>
    <row r="183" spans="2:11" s="1" customFormat="1" ht="15" customHeight="1">
      <c r="B183" s="291"/>
      <c r="C183" s="270" t="s">
        <v>121</v>
      </c>
      <c r="D183" s="270"/>
      <c r="E183" s="270"/>
      <c r="F183" s="290" t="s">
        <v>1657</v>
      </c>
      <c r="G183" s="270"/>
      <c r="H183" s="270" t="s">
        <v>1725</v>
      </c>
      <c r="I183" s="270" t="s">
        <v>1726</v>
      </c>
      <c r="J183" s="270"/>
      <c r="K183" s="312"/>
    </row>
    <row r="184" spans="2:11" s="1" customFormat="1" ht="15" customHeight="1">
      <c r="B184" s="291"/>
      <c r="C184" s="270" t="s">
        <v>53</v>
      </c>
      <c r="D184" s="270"/>
      <c r="E184" s="270"/>
      <c r="F184" s="290" t="s">
        <v>1657</v>
      </c>
      <c r="G184" s="270"/>
      <c r="H184" s="270" t="s">
        <v>1727</v>
      </c>
      <c r="I184" s="270" t="s">
        <v>1728</v>
      </c>
      <c r="J184" s="270">
        <v>1</v>
      </c>
      <c r="K184" s="312"/>
    </row>
    <row r="185" spans="2:11" s="1" customFormat="1" ht="15" customHeight="1">
      <c r="B185" s="291"/>
      <c r="C185" s="270" t="s">
        <v>49</v>
      </c>
      <c r="D185" s="270"/>
      <c r="E185" s="270"/>
      <c r="F185" s="290" t="s">
        <v>1657</v>
      </c>
      <c r="G185" s="270"/>
      <c r="H185" s="270" t="s">
        <v>1729</v>
      </c>
      <c r="I185" s="270" t="s">
        <v>1659</v>
      </c>
      <c r="J185" s="270">
        <v>20</v>
      </c>
      <c r="K185" s="312"/>
    </row>
    <row r="186" spans="2:11" s="1" customFormat="1" ht="15" customHeight="1">
      <c r="B186" s="291"/>
      <c r="C186" s="270" t="s">
        <v>50</v>
      </c>
      <c r="D186" s="270"/>
      <c r="E186" s="270"/>
      <c r="F186" s="290" t="s">
        <v>1657</v>
      </c>
      <c r="G186" s="270"/>
      <c r="H186" s="270" t="s">
        <v>1730</v>
      </c>
      <c r="I186" s="270" t="s">
        <v>1659</v>
      </c>
      <c r="J186" s="270">
        <v>255</v>
      </c>
      <c r="K186" s="312"/>
    </row>
    <row r="187" spans="2:11" s="1" customFormat="1" ht="15" customHeight="1">
      <c r="B187" s="291"/>
      <c r="C187" s="270" t="s">
        <v>122</v>
      </c>
      <c r="D187" s="270"/>
      <c r="E187" s="270"/>
      <c r="F187" s="290" t="s">
        <v>1657</v>
      </c>
      <c r="G187" s="270"/>
      <c r="H187" s="270" t="s">
        <v>1621</v>
      </c>
      <c r="I187" s="270" t="s">
        <v>1659</v>
      </c>
      <c r="J187" s="270">
        <v>10</v>
      </c>
      <c r="K187" s="312"/>
    </row>
    <row r="188" spans="2:11" s="1" customFormat="1" ht="15" customHeight="1">
      <c r="B188" s="291"/>
      <c r="C188" s="270" t="s">
        <v>123</v>
      </c>
      <c r="D188" s="270"/>
      <c r="E188" s="270"/>
      <c r="F188" s="290" t="s">
        <v>1657</v>
      </c>
      <c r="G188" s="270"/>
      <c r="H188" s="270" t="s">
        <v>1731</v>
      </c>
      <c r="I188" s="270" t="s">
        <v>1692</v>
      </c>
      <c r="J188" s="270"/>
      <c r="K188" s="312"/>
    </row>
    <row r="189" spans="2:11" s="1" customFormat="1" ht="15" customHeight="1">
      <c r="B189" s="291"/>
      <c r="C189" s="270" t="s">
        <v>1732</v>
      </c>
      <c r="D189" s="270"/>
      <c r="E189" s="270"/>
      <c r="F189" s="290" t="s">
        <v>1657</v>
      </c>
      <c r="G189" s="270"/>
      <c r="H189" s="270" t="s">
        <v>1733</v>
      </c>
      <c r="I189" s="270" t="s">
        <v>1692</v>
      </c>
      <c r="J189" s="270"/>
      <c r="K189" s="312"/>
    </row>
    <row r="190" spans="2:11" s="1" customFormat="1" ht="15" customHeight="1">
      <c r="B190" s="291"/>
      <c r="C190" s="270" t="s">
        <v>1721</v>
      </c>
      <c r="D190" s="270"/>
      <c r="E190" s="270"/>
      <c r="F190" s="290" t="s">
        <v>1657</v>
      </c>
      <c r="G190" s="270"/>
      <c r="H190" s="270" t="s">
        <v>1734</v>
      </c>
      <c r="I190" s="270" t="s">
        <v>1692</v>
      </c>
      <c r="J190" s="270"/>
      <c r="K190" s="312"/>
    </row>
    <row r="191" spans="2:11" s="1" customFormat="1" ht="15" customHeight="1">
      <c r="B191" s="291"/>
      <c r="C191" s="270" t="s">
        <v>125</v>
      </c>
      <c r="D191" s="270"/>
      <c r="E191" s="270"/>
      <c r="F191" s="290" t="s">
        <v>1663</v>
      </c>
      <c r="G191" s="270"/>
      <c r="H191" s="270" t="s">
        <v>1735</v>
      </c>
      <c r="I191" s="270" t="s">
        <v>1659</v>
      </c>
      <c r="J191" s="270">
        <v>50</v>
      </c>
      <c r="K191" s="312"/>
    </row>
    <row r="192" spans="2:11" s="1" customFormat="1" ht="15" customHeight="1">
      <c r="B192" s="291"/>
      <c r="C192" s="270" t="s">
        <v>1736</v>
      </c>
      <c r="D192" s="270"/>
      <c r="E192" s="270"/>
      <c r="F192" s="290" t="s">
        <v>1663</v>
      </c>
      <c r="G192" s="270"/>
      <c r="H192" s="270" t="s">
        <v>1737</v>
      </c>
      <c r="I192" s="270" t="s">
        <v>1738</v>
      </c>
      <c r="J192" s="270"/>
      <c r="K192" s="312"/>
    </row>
    <row r="193" spans="2:11" s="1" customFormat="1" ht="15" customHeight="1">
      <c r="B193" s="291"/>
      <c r="C193" s="270" t="s">
        <v>1739</v>
      </c>
      <c r="D193" s="270"/>
      <c r="E193" s="270"/>
      <c r="F193" s="290" t="s">
        <v>1663</v>
      </c>
      <c r="G193" s="270"/>
      <c r="H193" s="270" t="s">
        <v>1740</v>
      </c>
      <c r="I193" s="270" t="s">
        <v>1738</v>
      </c>
      <c r="J193" s="270"/>
      <c r="K193" s="312"/>
    </row>
    <row r="194" spans="2:11" s="1" customFormat="1" ht="15" customHeight="1">
      <c r="B194" s="291"/>
      <c r="C194" s="270" t="s">
        <v>1741</v>
      </c>
      <c r="D194" s="270"/>
      <c r="E194" s="270"/>
      <c r="F194" s="290" t="s">
        <v>1663</v>
      </c>
      <c r="G194" s="270"/>
      <c r="H194" s="270" t="s">
        <v>1742</v>
      </c>
      <c r="I194" s="270" t="s">
        <v>1738</v>
      </c>
      <c r="J194" s="270"/>
      <c r="K194" s="312"/>
    </row>
    <row r="195" spans="2:11" s="1" customFormat="1" ht="15" customHeight="1">
      <c r="B195" s="291"/>
      <c r="C195" s="324" t="s">
        <v>1743</v>
      </c>
      <c r="D195" s="270"/>
      <c r="E195" s="270"/>
      <c r="F195" s="290" t="s">
        <v>1663</v>
      </c>
      <c r="G195" s="270"/>
      <c r="H195" s="270" t="s">
        <v>1744</v>
      </c>
      <c r="I195" s="270" t="s">
        <v>1745</v>
      </c>
      <c r="J195" s="325" t="s">
        <v>1746</v>
      </c>
      <c r="K195" s="312"/>
    </row>
    <row r="196" spans="2:11" s="1" customFormat="1" ht="15" customHeight="1">
      <c r="B196" s="291"/>
      <c r="C196" s="276" t="s">
        <v>38</v>
      </c>
      <c r="D196" s="270"/>
      <c r="E196" s="270"/>
      <c r="F196" s="290" t="s">
        <v>1657</v>
      </c>
      <c r="G196" s="270"/>
      <c r="H196" s="267" t="s">
        <v>1747</v>
      </c>
      <c r="I196" s="270" t="s">
        <v>1748</v>
      </c>
      <c r="J196" s="270"/>
      <c r="K196" s="312"/>
    </row>
    <row r="197" spans="2:11" s="1" customFormat="1" ht="15" customHeight="1">
      <c r="B197" s="291"/>
      <c r="C197" s="276" t="s">
        <v>1749</v>
      </c>
      <c r="D197" s="270"/>
      <c r="E197" s="270"/>
      <c r="F197" s="290" t="s">
        <v>1657</v>
      </c>
      <c r="G197" s="270"/>
      <c r="H197" s="270" t="s">
        <v>1750</v>
      </c>
      <c r="I197" s="270" t="s">
        <v>1692</v>
      </c>
      <c r="J197" s="270"/>
      <c r="K197" s="312"/>
    </row>
    <row r="198" spans="2:11" s="1" customFormat="1" ht="15" customHeight="1">
      <c r="B198" s="291"/>
      <c r="C198" s="276" t="s">
        <v>1751</v>
      </c>
      <c r="D198" s="270"/>
      <c r="E198" s="270"/>
      <c r="F198" s="290" t="s">
        <v>1657</v>
      </c>
      <c r="G198" s="270"/>
      <c r="H198" s="270" t="s">
        <v>1752</v>
      </c>
      <c r="I198" s="270" t="s">
        <v>1692</v>
      </c>
      <c r="J198" s="270"/>
      <c r="K198" s="312"/>
    </row>
    <row r="199" spans="2:11" s="1" customFormat="1" ht="15" customHeight="1">
      <c r="B199" s="291"/>
      <c r="C199" s="276" t="s">
        <v>1753</v>
      </c>
      <c r="D199" s="270"/>
      <c r="E199" s="270"/>
      <c r="F199" s="290" t="s">
        <v>1663</v>
      </c>
      <c r="G199" s="270"/>
      <c r="H199" s="270" t="s">
        <v>1754</v>
      </c>
      <c r="I199" s="270" t="s">
        <v>1692</v>
      </c>
      <c r="J199" s="270"/>
      <c r="K199" s="312"/>
    </row>
    <row r="200" spans="2:11" s="1" customFormat="1" ht="15" customHeight="1">
      <c r="B200" s="318"/>
      <c r="C200" s="326"/>
      <c r="D200" s="300"/>
      <c r="E200" s="300"/>
      <c r="F200" s="300"/>
      <c r="G200" s="300"/>
      <c r="H200" s="300"/>
      <c r="I200" s="300"/>
      <c r="J200" s="300"/>
      <c r="K200" s="319"/>
    </row>
    <row r="201" spans="2:11" s="1" customFormat="1" ht="18.75" customHeight="1">
      <c r="B201" s="267"/>
      <c r="C201" s="270"/>
      <c r="D201" s="270"/>
      <c r="E201" s="270"/>
      <c r="F201" s="290"/>
      <c r="G201" s="270"/>
      <c r="H201" s="270"/>
      <c r="I201" s="270"/>
      <c r="J201" s="270"/>
      <c r="K201" s="267"/>
    </row>
    <row r="202" spans="2:11" s="1" customFormat="1" ht="18.75" customHeight="1">
      <c r="B202" s="277"/>
      <c r="C202" s="277"/>
      <c r="D202" s="277"/>
      <c r="E202" s="277"/>
      <c r="F202" s="277"/>
      <c r="G202" s="277"/>
      <c r="H202" s="277"/>
      <c r="I202" s="277"/>
      <c r="J202" s="277"/>
      <c r="K202" s="277"/>
    </row>
    <row r="203" spans="2:11" s="1" customFormat="1" ht="13.5">
      <c r="B203" s="259"/>
      <c r="C203" s="260"/>
      <c r="D203" s="260"/>
      <c r="E203" s="260"/>
      <c r="F203" s="260"/>
      <c r="G203" s="260"/>
      <c r="H203" s="260"/>
      <c r="I203" s="260"/>
      <c r="J203" s="260"/>
      <c r="K203" s="261"/>
    </row>
    <row r="204" spans="2:11" s="1" customFormat="1" ht="21" customHeight="1">
      <c r="B204" s="262"/>
      <c r="C204" s="389" t="s">
        <v>1755</v>
      </c>
      <c r="D204" s="389"/>
      <c r="E204" s="389"/>
      <c r="F204" s="389"/>
      <c r="G204" s="389"/>
      <c r="H204" s="389"/>
      <c r="I204" s="389"/>
      <c r="J204" s="389"/>
      <c r="K204" s="263"/>
    </row>
    <row r="205" spans="2:11" s="1" customFormat="1" ht="25.5" customHeight="1">
      <c r="B205" s="262"/>
      <c r="C205" s="327" t="s">
        <v>1756</v>
      </c>
      <c r="D205" s="327"/>
      <c r="E205" s="327"/>
      <c r="F205" s="327" t="s">
        <v>1757</v>
      </c>
      <c r="G205" s="328"/>
      <c r="H205" s="387" t="s">
        <v>1758</v>
      </c>
      <c r="I205" s="387"/>
      <c r="J205" s="387"/>
      <c r="K205" s="263"/>
    </row>
    <row r="206" spans="2:11" s="1" customFormat="1" ht="5.25" customHeight="1">
      <c r="B206" s="291"/>
      <c r="C206" s="288"/>
      <c r="D206" s="288"/>
      <c r="E206" s="288"/>
      <c r="F206" s="288"/>
      <c r="G206" s="270"/>
      <c r="H206" s="288"/>
      <c r="I206" s="288"/>
      <c r="J206" s="288"/>
      <c r="K206" s="312"/>
    </row>
    <row r="207" spans="2:11" s="1" customFormat="1" ht="15" customHeight="1">
      <c r="B207" s="291"/>
      <c r="C207" s="270" t="s">
        <v>1748</v>
      </c>
      <c r="D207" s="270"/>
      <c r="E207" s="270"/>
      <c r="F207" s="290" t="s">
        <v>39</v>
      </c>
      <c r="G207" s="270"/>
      <c r="H207" s="388" t="s">
        <v>1759</v>
      </c>
      <c r="I207" s="388"/>
      <c r="J207" s="388"/>
      <c r="K207" s="312"/>
    </row>
    <row r="208" spans="2:11" s="1" customFormat="1" ht="15" customHeight="1">
      <c r="B208" s="291"/>
      <c r="C208" s="297"/>
      <c r="D208" s="270"/>
      <c r="E208" s="270"/>
      <c r="F208" s="290" t="s">
        <v>40</v>
      </c>
      <c r="G208" s="270"/>
      <c r="H208" s="388" t="s">
        <v>1760</v>
      </c>
      <c r="I208" s="388"/>
      <c r="J208" s="388"/>
      <c r="K208" s="312"/>
    </row>
    <row r="209" spans="2:11" s="1" customFormat="1" ht="15" customHeight="1">
      <c r="B209" s="291"/>
      <c r="C209" s="297"/>
      <c r="D209" s="270"/>
      <c r="E209" s="270"/>
      <c r="F209" s="290" t="s">
        <v>43</v>
      </c>
      <c r="G209" s="270"/>
      <c r="H209" s="388" t="s">
        <v>1761</v>
      </c>
      <c r="I209" s="388"/>
      <c r="J209" s="388"/>
      <c r="K209" s="312"/>
    </row>
    <row r="210" spans="2:11" s="1" customFormat="1" ht="15" customHeight="1">
      <c r="B210" s="291"/>
      <c r="C210" s="270"/>
      <c r="D210" s="270"/>
      <c r="E210" s="270"/>
      <c r="F210" s="290" t="s">
        <v>41</v>
      </c>
      <c r="G210" s="270"/>
      <c r="H210" s="388" t="s">
        <v>1762</v>
      </c>
      <c r="I210" s="388"/>
      <c r="J210" s="388"/>
      <c r="K210" s="312"/>
    </row>
    <row r="211" spans="2:11" s="1" customFormat="1" ht="15" customHeight="1">
      <c r="B211" s="291"/>
      <c r="C211" s="270"/>
      <c r="D211" s="270"/>
      <c r="E211" s="270"/>
      <c r="F211" s="290" t="s">
        <v>42</v>
      </c>
      <c r="G211" s="270"/>
      <c r="H211" s="388" t="s">
        <v>1763</v>
      </c>
      <c r="I211" s="388"/>
      <c r="J211" s="388"/>
      <c r="K211" s="312"/>
    </row>
    <row r="212" spans="2:11" s="1" customFormat="1" ht="15" customHeight="1">
      <c r="B212" s="291"/>
      <c r="C212" s="270"/>
      <c r="D212" s="270"/>
      <c r="E212" s="270"/>
      <c r="F212" s="290"/>
      <c r="G212" s="270"/>
      <c r="H212" s="270"/>
      <c r="I212" s="270"/>
      <c r="J212" s="270"/>
      <c r="K212" s="312"/>
    </row>
    <row r="213" spans="2:11" s="1" customFormat="1" ht="15" customHeight="1">
      <c r="B213" s="291"/>
      <c r="C213" s="270" t="s">
        <v>1704</v>
      </c>
      <c r="D213" s="270"/>
      <c r="E213" s="270"/>
      <c r="F213" s="290" t="s">
        <v>75</v>
      </c>
      <c r="G213" s="270"/>
      <c r="H213" s="388" t="s">
        <v>1764</v>
      </c>
      <c r="I213" s="388"/>
      <c r="J213" s="388"/>
      <c r="K213" s="312"/>
    </row>
    <row r="214" spans="2:11" s="1" customFormat="1" ht="15" customHeight="1">
      <c r="B214" s="291"/>
      <c r="C214" s="297"/>
      <c r="D214" s="270"/>
      <c r="E214" s="270"/>
      <c r="F214" s="290" t="s">
        <v>1601</v>
      </c>
      <c r="G214" s="270"/>
      <c r="H214" s="388" t="s">
        <v>1602</v>
      </c>
      <c r="I214" s="388"/>
      <c r="J214" s="388"/>
      <c r="K214" s="312"/>
    </row>
    <row r="215" spans="2:11" s="1" customFormat="1" ht="15" customHeight="1">
      <c r="B215" s="291"/>
      <c r="C215" s="270"/>
      <c r="D215" s="270"/>
      <c r="E215" s="270"/>
      <c r="F215" s="290" t="s">
        <v>1599</v>
      </c>
      <c r="G215" s="270"/>
      <c r="H215" s="388" t="s">
        <v>1765</v>
      </c>
      <c r="I215" s="388"/>
      <c r="J215" s="388"/>
      <c r="K215" s="312"/>
    </row>
    <row r="216" spans="2:11" s="1" customFormat="1" ht="15" customHeight="1">
      <c r="B216" s="329"/>
      <c r="C216" s="297"/>
      <c r="D216" s="297"/>
      <c r="E216" s="297"/>
      <c r="F216" s="290" t="s">
        <v>1603</v>
      </c>
      <c r="G216" s="276"/>
      <c r="H216" s="386" t="s">
        <v>1604</v>
      </c>
      <c r="I216" s="386"/>
      <c r="J216" s="386"/>
      <c r="K216" s="330"/>
    </row>
    <row r="217" spans="2:11" s="1" customFormat="1" ht="15" customHeight="1">
      <c r="B217" s="329"/>
      <c r="C217" s="297"/>
      <c r="D217" s="297"/>
      <c r="E217" s="297"/>
      <c r="F217" s="290" t="s">
        <v>1177</v>
      </c>
      <c r="G217" s="276"/>
      <c r="H217" s="386" t="s">
        <v>1766</v>
      </c>
      <c r="I217" s="386"/>
      <c r="J217" s="386"/>
      <c r="K217" s="330"/>
    </row>
    <row r="218" spans="2:11" s="1" customFormat="1" ht="15" customHeight="1">
      <c r="B218" s="329"/>
      <c r="C218" s="297"/>
      <c r="D218" s="297"/>
      <c r="E218" s="297"/>
      <c r="F218" s="331"/>
      <c r="G218" s="276"/>
      <c r="H218" s="332"/>
      <c r="I218" s="332"/>
      <c r="J218" s="332"/>
      <c r="K218" s="330"/>
    </row>
    <row r="219" spans="2:11" s="1" customFormat="1" ht="15" customHeight="1">
      <c r="B219" s="329"/>
      <c r="C219" s="270" t="s">
        <v>1728</v>
      </c>
      <c r="D219" s="297"/>
      <c r="E219" s="297"/>
      <c r="F219" s="290">
        <v>1</v>
      </c>
      <c r="G219" s="276"/>
      <c r="H219" s="386" t="s">
        <v>1767</v>
      </c>
      <c r="I219" s="386"/>
      <c r="J219" s="386"/>
      <c r="K219" s="330"/>
    </row>
    <row r="220" spans="2:11" s="1" customFormat="1" ht="15" customHeight="1">
      <c r="B220" s="329"/>
      <c r="C220" s="297"/>
      <c r="D220" s="297"/>
      <c r="E220" s="297"/>
      <c r="F220" s="290">
        <v>2</v>
      </c>
      <c r="G220" s="276"/>
      <c r="H220" s="386" t="s">
        <v>1768</v>
      </c>
      <c r="I220" s="386"/>
      <c r="J220" s="386"/>
      <c r="K220" s="330"/>
    </row>
    <row r="221" spans="2:11" s="1" customFormat="1" ht="15" customHeight="1">
      <c r="B221" s="329"/>
      <c r="C221" s="297"/>
      <c r="D221" s="297"/>
      <c r="E221" s="297"/>
      <c r="F221" s="290">
        <v>3</v>
      </c>
      <c r="G221" s="276"/>
      <c r="H221" s="386" t="s">
        <v>1769</v>
      </c>
      <c r="I221" s="386"/>
      <c r="J221" s="386"/>
      <c r="K221" s="330"/>
    </row>
    <row r="222" spans="2:11" s="1" customFormat="1" ht="15" customHeight="1">
      <c r="B222" s="329"/>
      <c r="C222" s="297"/>
      <c r="D222" s="297"/>
      <c r="E222" s="297"/>
      <c r="F222" s="290">
        <v>4</v>
      </c>
      <c r="G222" s="276"/>
      <c r="H222" s="386" t="s">
        <v>1770</v>
      </c>
      <c r="I222" s="386"/>
      <c r="J222" s="386"/>
      <c r="K222" s="330"/>
    </row>
    <row r="223" spans="2:11" s="1" customFormat="1" ht="12.75" customHeight="1">
      <c r="B223" s="333"/>
      <c r="C223" s="334"/>
      <c r="D223" s="334"/>
      <c r="E223" s="334"/>
      <c r="F223" s="334"/>
      <c r="G223" s="334"/>
      <c r="H223" s="334"/>
      <c r="I223" s="334"/>
      <c r="J223" s="334"/>
      <c r="K223" s="335"/>
    </row>
  </sheetData>
  <sheetProtection formatCells="0" formatColumns="0" formatRows="0" insertColumns="0" insertRows="0" insertHyperlinks="0" deleteColumns="0" deleteRows="0" sort="0" autoFilter="0" pivotTables="0"/>
  <mergeCells count="77">
    <mergeCell ref="D15:J15"/>
    <mergeCell ref="C3:J3"/>
    <mergeCell ref="C9:J9"/>
    <mergeCell ref="D10:J10"/>
    <mergeCell ref="C4:J4"/>
    <mergeCell ref="C6:J6"/>
    <mergeCell ref="C7:J7"/>
    <mergeCell ref="D11:J11"/>
    <mergeCell ref="D27:J27"/>
    <mergeCell ref="C26:J26"/>
    <mergeCell ref="D16:J16"/>
    <mergeCell ref="F22:J22"/>
    <mergeCell ref="F23:J23"/>
    <mergeCell ref="C25:J25"/>
    <mergeCell ref="D17:J17"/>
    <mergeCell ref="F18:J18"/>
    <mergeCell ref="F19:J19"/>
    <mergeCell ref="F20:J20"/>
    <mergeCell ref="F21:J21"/>
    <mergeCell ref="G41:J41"/>
    <mergeCell ref="G42:J42"/>
    <mergeCell ref="G40:J40"/>
    <mergeCell ref="D30:J30"/>
    <mergeCell ref="D28:J28"/>
    <mergeCell ref="D31:J31"/>
    <mergeCell ref="D33:J33"/>
    <mergeCell ref="G39:J39"/>
    <mergeCell ref="D34:J34"/>
    <mergeCell ref="D35:J35"/>
    <mergeCell ref="G36:J36"/>
    <mergeCell ref="G37:J37"/>
    <mergeCell ref="G38:J38"/>
    <mergeCell ref="G45:J45"/>
    <mergeCell ref="D47:J47"/>
    <mergeCell ref="E48:J48"/>
    <mergeCell ref="G44:J44"/>
    <mergeCell ref="G43:J43"/>
    <mergeCell ref="C54:J54"/>
    <mergeCell ref="C52:J52"/>
    <mergeCell ref="D51:J51"/>
    <mergeCell ref="E50:J50"/>
    <mergeCell ref="E49:J49"/>
    <mergeCell ref="D61:J61"/>
    <mergeCell ref="D60:J60"/>
    <mergeCell ref="D59:J59"/>
    <mergeCell ref="D58:J58"/>
    <mergeCell ref="C55:J55"/>
    <mergeCell ref="C57:J57"/>
    <mergeCell ref="C75:J75"/>
    <mergeCell ref="D69:J69"/>
    <mergeCell ref="D70:J70"/>
    <mergeCell ref="D62:J62"/>
    <mergeCell ref="D63:J63"/>
    <mergeCell ref="D65:J65"/>
    <mergeCell ref="D66:J66"/>
    <mergeCell ref="D67:J67"/>
    <mergeCell ref="D68:J68"/>
    <mergeCell ref="C204:J204"/>
    <mergeCell ref="C171:J171"/>
    <mergeCell ref="C147:J147"/>
    <mergeCell ref="C122:J122"/>
    <mergeCell ref="C102:J102"/>
    <mergeCell ref="H222:J222"/>
    <mergeCell ref="H219:J219"/>
    <mergeCell ref="H220:J220"/>
    <mergeCell ref="H221:J221"/>
    <mergeCell ref="H205:J205"/>
    <mergeCell ref="H207:J207"/>
    <mergeCell ref="H210:J210"/>
    <mergeCell ref="H211:J211"/>
    <mergeCell ref="H213:J213"/>
    <mergeCell ref="H214:J214"/>
    <mergeCell ref="H215:J215"/>
    <mergeCell ref="H216:J216"/>
    <mergeCell ref="H217:J217"/>
    <mergeCell ref="H208:J208"/>
    <mergeCell ref="H209:J209"/>
  </mergeCells>
  <pageMargins left="0.7" right="0.7" top="0.78740157499999996" bottom="0.78740157499999996" header="0.3" footer="0.3"/>
  <pageSetup paperSize="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Rekapitulace zakázky</vt:lpstr>
      <vt:lpstr>SO 01 - stavební část</vt:lpstr>
      <vt:lpstr>SO02 - Oprava elektroinst...</vt:lpstr>
      <vt:lpstr>VRN - Vedlejší rozpočtové...</vt:lpstr>
      <vt:lpstr>Pokyny pro vyplnění</vt:lpstr>
      <vt:lpstr>'Rekapitulace zakázky'!Názvy_tisku</vt:lpstr>
      <vt:lpstr>'SO 01 - stavební část'!Názvy_tisku</vt:lpstr>
      <vt:lpstr>'SO02 - Oprava elektroinst...'!Názvy_tisku</vt:lpstr>
      <vt:lpstr>'VRN - Vedlejší rozpočtové...'!Názvy_tisku</vt:lpstr>
      <vt:lpstr>'Rekapitulace zakázky'!Oblast_tisku</vt:lpstr>
      <vt:lpstr>'SO 01 - stavební část'!Oblast_tisku</vt:lpstr>
      <vt:lpstr>'SO02 - Oprava elektroinst...'!Oblast_tisku</vt:lpstr>
      <vt:lpstr>'VRN - Vedlejší rozpočtové...'!Oblast_tisku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Studený Marek, Ing. et Ing.</dc:creator>
  <cp:lastModifiedBy>Duda Vlastimil, Ing.</cp:lastModifiedBy>
  <dcterms:created xsi:type="dcterms:W3CDTF">2019-11-11T08:07:48Z</dcterms:created>
  <dcterms:modified xsi:type="dcterms:W3CDTF">2019-11-13T09:23:34Z</dcterms:modified>
</cp:coreProperties>
</file>