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8_Vysvětlení č.8\Příloha\"/>
    </mc:Choice>
  </mc:AlternateContent>
  <bookViews>
    <workbookView xWindow="0" yWindow="0" windowWidth="22335" windowHeight="8670"/>
  </bookViews>
  <sheets>
    <sheet name="SO 02-16-0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3" i="1" l="1"/>
  <c r="O73" i="1" s="1"/>
  <c r="I9" i="1" l="1"/>
  <c r="O9" i="1" s="1"/>
  <c r="I13" i="1"/>
  <c r="O13" i="1" s="1"/>
  <c r="I17" i="1"/>
  <c r="O17" i="1" s="1"/>
  <c r="I21" i="1"/>
  <c r="O21" i="1" s="1"/>
  <c r="I25" i="1"/>
  <c r="O25" i="1" s="1"/>
  <c r="I29" i="1"/>
  <c r="O29" i="1" s="1"/>
  <c r="I33" i="1"/>
  <c r="O33" i="1" s="1"/>
  <c r="I38" i="1"/>
  <c r="O38" i="1" s="1"/>
  <c r="I42" i="1"/>
  <c r="Q37" i="1" s="1"/>
  <c r="I37" i="1" s="1"/>
  <c r="O42" i="1"/>
  <c r="I47" i="1"/>
  <c r="O47" i="1" s="1"/>
  <c r="I51" i="1"/>
  <c r="O51" i="1"/>
  <c r="I55" i="1"/>
  <c r="O55" i="1" s="1"/>
  <c r="I59" i="1"/>
  <c r="O59" i="1" s="1"/>
  <c r="I64" i="1"/>
  <c r="O64" i="1" s="1"/>
  <c r="I68" i="1"/>
  <c r="O68" i="1" s="1"/>
  <c r="I83" i="1"/>
  <c r="O83" i="1" s="1"/>
  <c r="I87" i="1"/>
  <c r="O87" i="1" s="1"/>
  <c r="I91" i="1"/>
  <c r="O91" i="1" s="1"/>
  <c r="I96" i="1"/>
  <c r="O96" i="1" s="1"/>
  <c r="I100" i="1"/>
  <c r="O100" i="1"/>
  <c r="I105" i="1"/>
  <c r="Q104" i="1" s="1"/>
  <c r="I104" i="1" s="1"/>
  <c r="I110" i="1"/>
  <c r="O110" i="1" s="1"/>
  <c r="R109" i="1" s="1"/>
  <c r="O109" i="1" s="1"/>
  <c r="I115" i="1"/>
  <c r="Q114" i="1" s="1"/>
  <c r="I114" i="1" s="1"/>
  <c r="I120" i="1"/>
  <c r="O120" i="1" s="1"/>
  <c r="I124" i="1"/>
  <c r="O124" i="1" s="1"/>
  <c r="I128" i="1"/>
  <c r="O128" i="1" s="1"/>
  <c r="I132" i="1"/>
  <c r="O132" i="1" s="1"/>
  <c r="I136" i="1"/>
  <c r="O136" i="1" s="1"/>
  <c r="I140" i="1"/>
  <c r="O140" i="1" s="1"/>
  <c r="I144" i="1"/>
  <c r="O144" i="1" s="1"/>
  <c r="I148" i="1"/>
  <c r="O148" i="1" s="1"/>
  <c r="I152" i="1"/>
  <c r="O152" i="1" s="1"/>
  <c r="I156" i="1"/>
  <c r="O156" i="1" s="1"/>
  <c r="I160" i="1"/>
  <c r="O160" i="1" s="1"/>
  <c r="I164" i="1"/>
  <c r="O164" i="1"/>
  <c r="I168" i="1"/>
  <c r="O168" i="1" s="1"/>
  <c r="I172" i="1"/>
  <c r="O172" i="1"/>
  <c r="I176" i="1"/>
  <c r="O176" i="1" s="1"/>
  <c r="I180" i="1"/>
  <c r="O180" i="1" s="1"/>
  <c r="I184" i="1"/>
  <c r="O184" i="1"/>
  <c r="I189" i="1"/>
  <c r="O189" i="1" s="1"/>
  <c r="I193" i="1"/>
  <c r="O193" i="1" s="1"/>
  <c r="R188" i="1" l="1"/>
  <c r="O188" i="1" s="1"/>
  <c r="R95" i="1"/>
  <c r="O95" i="1" s="1"/>
  <c r="R63" i="1"/>
  <c r="O63" i="1" s="1"/>
  <c r="O115" i="1"/>
  <c r="R114" i="1" s="1"/>
  <c r="O114" i="1" s="1"/>
  <c r="O105" i="1"/>
  <c r="R104" i="1" s="1"/>
  <c r="O104" i="1" s="1"/>
  <c r="Q63" i="1"/>
  <c r="I63" i="1" s="1"/>
  <c r="Q46" i="1"/>
  <c r="I46" i="1" s="1"/>
  <c r="R37" i="1"/>
  <c r="O37" i="1" s="1"/>
  <c r="Q109" i="1"/>
  <c r="I109" i="1" s="1"/>
  <c r="Q188" i="1"/>
  <c r="I188" i="1" s="1"/>
  <c r="Q119" i="1"/>
  <c r="I119" i="1" s="1"/>
  <c r="Q95" i="1"/>
  <c r="I95" i="1" s="1"/>
  <c r="R46" i="1"/>
  <c r="O46" i="1" s="1"/>
  <c r="Q8" i="1"/>
  <c r="I8" i="1" s="1"/>
  <c r="R119" i="1"/>
  <c r="O119" i="1" s="1"/>
  <c r="R8" i="1"/>
  <c r="O8" i="1" s="1"/>
  <c r="I3" i="1" l="1"/>
  <c r="O2" i="1"/>
</calcChain>
</file>

<file path=xl/sharedStrings.xml><?xml version="1.0" encoding="utf-8"?>
<sst xmlns="http://schemas.openxmlformats.org/spreadsheetml/2006/main" count="604" uniqueCount="231">
  <si>
    <t>1. Položka obsahuje:   – veškeré poplatky provozovateli skládky, recyklační linky nebo jiného zařízení na zpracování nebo likvidaci odpadů související s převzetím, uložením, zpracováním nebo likvidací odpadu  2. Položka neobsahuje:   – náklady spojené s dopravou odpadu z místa stavby na místo převzetí provozovatelem skládky, recyklační linky nebo jiného zařízení na zpracování nebo likvidaci odpadů  3. Způsob měření:  Tunou se rozumí hmotnost odpadu vytříděného v souladu se zákonem č. 185/2001 Sb., o nakládání s odpady, v platném znění.</t>
  </si>
  <si>
    <t>TS</t>
  </si>
  <si>
    <t>přefabrikáty nástupiště (tvárnice Tischer, úložné bloky, výplňové desky; orientační přepočet hmotnosti dle tabulek výrobce)  
(0.497*325)=161,525 [A]</t>
  </si>
  <si>
    <t>VV</t>
  </si>
  <si>
    <t>POPLATKY ZA LIKVIDACŮ ODPADŮ NEKONTAMINOVANÝCH - 17 01 01  BETON Z DEMOLIC OBJEKTŮ, ZÁKLADŮ TV</t>
  </si>
  <si>
    <t>PP</t>
  </si>
  <si>
    <t>1</t>
  </si>
  <si>
    <t>T</t>
  </si>
  <si>
    <t/>
  </si>
  <si>
    <t>015140</t>
  </si>
  <si>
    <t>P</t>
  </si>
  <si>
    <t>výkopová zemina  
šachtičky   8.705*1.9=16,540 [A] 
hloubení rýh   0.8*1.9=1,520 [B] 
Celkem: A+B=18,060 [C]</t>
  </si>
  <si>
    <t>POPLATKY ZA LIKVIDACŮ ODPADŮ NEKONTAMINOVANÝCH - 17 05 04  VYTĚŽENÉ ZEMINY A HORNINY -  I. TŘÍDA TĚŽITELNOSTI</t>
  </si>
  <si>
    <t>015111</t>
  </si>
  <si>
    <t>Ostatné</t>
  </si>
  <si>
    <t>OST</t>
  </si>
  <si>
    <t>SD</t>
  </si>
  <si>
    <t>Položka zahrnuje:  - montáž, osazení a dodávku kompletního zařízení, předepsaného zadávací dokumentací  - mimostavništní a vnitrostaveništní dopravu  - nezbytné zemní práce a základové konstrukce  - předepsanou povrchovou úpravu (nátěry a pod.)  Pozn.: materiál uvedený v textu představuje rozhodující podíl ve výrobku</t>
  </si>
  <si>
    <t>MOBILIÁŘ - BOX /NÁDOBA/ NA POSYPOVÝ MATERIÁL</t>
  </si>
  <si>
    <t>KUS</t>
  </si>
  <si>
    <t>R93798</t>
  </si>
  <si>
    <t>1. Položka obsahuje:   – dodání a osazení sloupku v příslušném provedení včetně základu nebo patky a zemních prací   – protikorozní úpravu, není-li tato provedena již z výroby nebo daná vlastnostmi použitého materiálu  2. Položka neobsahuje:   X  3. Způsob měření:  Udává se počet kusů kompletní konstrukce nebo práce.</t>
  </si>
  <si>
    <t>příl.12 
pol.3 a 4, konstrukce pro tabule s označením kolejí a sektoru   3+3ks=6,000 [A]</t>
  </si>
  <si>
    <t>SLOUPEK S KONZOLOU DN 70 PRO NÁVĚST KOTVENÝ DO ZÁKLADU ŠROUBY  
1. Položka obsahuje:  
 – dodání a osazení sloupku v příslušném provedení s konzolou  
 – sloupek opatřen víčkem  
 – protikorozní úpravu, není-li tato provedena již z výroby nebo daná vlastnostmi použitého materiálu  
 – kotvení sloupků, t.j. kotevní desky, šrouby, vrty a zálivku, pokud zadávací dokumentace nestanoví jinak  
případné nivelační hmoty pod kotevní desky</t>
  </si>
  <si>
    <t>SLOUPEK S KONZOLOU DN 70 PRO NÁVĚST KOTVENÝ DO ZÁKLADU ŠROUBY</t>
  </si>
  <si>
    <t>R9238214</t>
  </si>
  <si>
    <t>příl.12 
pol.1   (3+3)*2ks=12,000 [A] 
pol.1a, tabule na vjezdech   (2+2)*2 ks=8,000 [B] 
pol.2, tabule na nástupišti   2*2ks=4,000 [C] 
pol.5 a 6   1+1=2,000 [D] 
Celkem: A+B+C+D=26,000 [E]</t>
  </si>
  <si>
    <t>SLOUPEK DN 70 PRO NÁVĚST KOTVENÝ DO ZÁKLADU ŠROUBY  
1. Položka obsahuje:  
 – dodání a osazení sloupku v příslušném provedení  
 – sloupek opatřen víčkem  
 – protikorozní úpravu, není-li tato provedena již z výroby nebo daná vlastnostmi použitého materiálu  
 – kotvení sloupků, t.j. kotevní desky, šrouby, vrty a zálivku, pokud zadávací dokumentace nestanoví jinak  
případné nivelační hmoty pod kotevní desky</t>
  </si>
  <si>
    <t>SLOUPEK DN 70 PRO NÁVĚST KOTVENÝ DO ZÁKLADU ŠROUBY</t>
  </si>
  <si>
    <t>R9238211</t>
  </si>
  <si>
    <t>1. Položka obsahuje:   – dodávku a montáž návěsti v příslušném provedení na sloupek, popř. jinou podpůrnou konstrukci včetně upevňovacího a pomocného materiálu   – protikorozní úpravu, není-li tato provedena již z výroby nebo daná vlastnostmi použitého materiálu   – odrazky nebo retroreflexní fólie  2. Položka neobsahuje:   – nosnou konstrukci, např. sloupek, konzolu apod. včetně základu a zemních prácí  3. Způsob měření:  Udává se počet kusů kompletní konstrukce nebo práce.</t>
  </si>
  <si>
    <t>příl.11 
pol.3, tabule na nástupišti (z obou stran)   4*2=8,000 [A] 
pol.4, tabule na nástupišti (z obou stran)   4*2=8,000 [B] 
pozn.: 3+3 sestavy na sloupku, 1+1 sestava na stožáru osvětlení 
Celkem: A+B=16,000 [C]</t>
  </si>
  <si>
    <t>TABULE VELIKOSTI 550X340 MM "ČÍSLO KOLEJE A SEKTORU" V RÁMEČKU (NA OCELOVÉM SLOUPKU, KONZOLE)</t>
  </si>
  <si>
    <t>R9237411</t>
  </si>
  <si>
    <t>příl.12 
pol.5 (po obou stranách)   1*2=2,000 [A] 
pol.6 (po obou stranách)   1*2=2,000 [B] 
Celkem: A+B=4,000 [C]</t>
  </si>
  <si>
    <t>TABULE VELIKOSTI 1320X480 MM "OZNAČENÍ SMĚRU A ČÍSLA KOLEJE" (NA OCELOVÝCH SLOUPCÍCH)</t>
  </si>
  <si>
    <t>R9237311</t>
  </si>
  <si>
    <t>příl.12, pol.2, tabule na nástupišti   1+1=2,000 [A]</t>
  </si>
  <si>
    <t>TABULE VELIKOSTI 1680X462 MM "OZNAČENÍ SMĚRŮ" (NA OCELOVÝCH SLOUPCÍCH)</t>
  </si>
  <si>
    <t>R923731</t>
  </si>
  <si>
    <t>příl.12, pol.7   1+1=2,000 [A]</t>
  </si>
  <si>
    <t>TABULE VELIKOSTI 240X240 MM "PRŮCHOD PRO PĚŠÍ ZAKÁZÁN!"</t>
  </si>
  <si>
    <t>R923721</t>
  </si>
  <si>
    <t>příl.12, pol.č.1 (2x na obou stranách)   2+2+(1+1)*2=8,000 [A] 
příl.12, pol.č.1a   2+2=4,000 [B] 
Celkem: A+B=12,000 [C]</t>
  </si>
  <si>
    <t>TABULE VELIKOSTI 2500X600 MM "NÁZEV STANICE" (NA OCELOVÝCH SLOUPCÍCH)</t>
  </si>
  <si>
    <t>R9237112</t>
  </si>
  <si>
    <t>1. Položka obsahuje:   – odvoz jakýmkoliv dopravním prostředkem a složení   – případné překládky na trase  2. Položka neobsahuje:   – naložení vybouraného materiálu na dopravní prostředek (je zahrnuto ve zdrojové položce)   – poplatky za likvidaci odpadů, nacení se položkami ze ssd 0  3. Způsob měření:  Výměra je součtem součinů metrů krychlových tun vybouraného materiálu v původním stavu a jednotlivých vzdáleností v kilometrech.</t>
  </si>
  <si>
    <t>přefabrikáty nástupiště (tvárnice Tischer, úložné bloky, výplňové desky; orientační přepočet hmotnosti dle tabulek výrobce) x km  
(0.497*325)*25=4 038,125 [A]</t>
  </si>
  <si>
    <t>ROZEBRÁNÍ NÁSTUPIŠTĚ TYPU TISCHER - ODVOZ (NA LIKVIDACI ODPADŮ NEBO JINÉ URČENÉ MÍSTO)</t>
  </si>
  <si>
    <t>tkm</t>
  </si>
  <si>
    <t>965512</t>
  </si>
  <si>
    <t>1. Položka obsahuje:   – rozebrání nástupiště do součástí včetně hrubého očištění   – naložení vybouraného materiálu na dopravní prostředek   – příplatky za ztížené podmínky při práci v kolejišti, např. za překážky na straně koleje apod.  2. Položka neobsahuje:   – rozebrání krytu a podkladních vrstev zpevněných ploch   – zemní práce   – odvoz vybouraného materiálu do skladu nebo na likvidaci   – poplatky za likvidaci odpadů, nacení se položkami ze ssd 0  3. Způsob měření:  Měří se vždy délka nástupní hrany nástupiště podél přilehlé koleje v metrech délkových, a to i u oboustranných nástupišť.</t>
  </si>
  <si>
    <t>výměra-projektant 
nástupiště č.1   162=162,000 [A] 
nástupiště č.2   163=163,000 [B] 
Celkem: A+B=325,000 [C]</t>
  </si>
  <si>
    <t>ROZEBRÁNÍ NÁSTUPIŠTĚ TYPU TISCHER</t>
  </si>
  <si>
    <t>m</t>
  </si>
  <si>
    <t>965511</t>
  </si>
  <si>
    <t>položka zahrnuje:  -dodávku a uložení dílců žlabu z předepsaného materiálu předepsaných rozměrů včetně mříže  - spárování, úpravy vtoku a výtoku  - nezahrnuje nutné zemní práce, předepsané lože, obetonování  - měří se v metrech běžných délky osy žlabu, odečítají se čistící kusy a vpustě</t>
  </si>
  <si>
    <t>nástupiště č.1   15+11=26,000 [A] 
nástupiště č.2   15=15,000 [B] 
Celkem: A+B=41,000 [C]</t>
  </si>
  <si>
    <t>ŽLABY Z DÍLCŮ Z POLYMERBETONU SVĚTLÉ ŠÍŘKY DO 150MM VČETNĚ MŘÍŽÍ</t>
  </si>
  <si>
    <t>93542</t>
  </si>
  <si>
    <t>1. Položka obsahuje:   – veškerý materiál, výrobky a polotovary, včetně mimostaveništní a vnitrostaveništní dopravy (rovněž přesuny), včetně naložení a složení, případně s uložením   – zahrnují veškeré práce a materiál nutné pro zřízení těchto konstrukcí, včetně lože, ukončení, patek, spárování, úpravy vtoku a výtoku  2. Položka neobsahuje:   X  3. Způsob měření:  Měří se metr délkový.</t>
  </si>
  <si>
    <t>u nástupiště č.2   9.5=9,500 [A]</t>
  </si>
  <si>
    <t>ŽLABY A RIGOLY Z BETONOVÝCH ŽLABOVEK ŠÍŘKY DO 600 MM DO BETONU</t>
  </si>
  <si>
    <t>935412</t>
  </si>
  <si>
    <t>položka zahrnuje:  - dodávku a uložení příkopových tvárnic předepsaného rozměru a kvality  - dodání a rozprostření lože z předepsaného materiálu v předepsané kvalitěa v předepsané tloušťce  - veškerou manipulaci s materiálem, vnitrostaveništní i mimostaveništní dopravu  - ukončení, patky, spárování  - měří se v metrech běžných délky osy žlabu</t>
  </si>
  <si>
    <t>výměra-projektant 
u nástupiště č.1   160=160,000 [A] 
u nástupiště č.2   177=177,000 [B] 
Celkem: A+B=337,000 [C]</t>
  </si>
  <si>
    <t>PŘÍKOPOVÉ ŽLABY Z BETON TVÁRNIC ŠÍŘ DO 900MM DO BETONU TL 100MM</t>
  </si>
  <si>
    <t>935222</t>
  </si>
  <si>
    <t>doložení (pokračování) pásu k v prefě vyznačenému signálnímu pásu na konzolové desce 
nástupiště č.1   (0.6+0.4)*0.80=0,800 [A] 
nástupiště č.2   0.2*0.80=0,160 [B] 
Celkem: A+B=0,960 [C]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</si>
  <si>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plocha v metrech čtverečných.</t>
  </si>
  <si>
    <t>m2</t>
  </si>
  <si>
    <t>NÁSTUPIŠTĚ - SIGNÁLNÍ PÁS Z DLAŽDIC S RELIÉFNÍM POVRCHEM</t>
  </si>
  <si>
    <t>924914</t>
  </si>
  <si>
    <t>170+170=340,000 [A]</t>
  </si>
  <si>
    <t>1. Položka obsahuje:  
 – příprava a očištění podkladu  
 – dodání a aplikace nátěrové hmoty  
2. Položka neobsahuje:  
 X  
3. Způsob měření:  
Měří se metr délkový.</t>
  </si>
  <si>
    <t>NÁSTUPIŠTĚ - OPTICKÉ ZNAČENÍ NÁTĚREM ŠÍŘKY 0,15 M, ODSTÍN ŽLUTÁ 6200</t>
  </si>
  <si>
    <t>924913</t>
  </si>
  <si>
    <t>1. Položka obsahuje:   – dodávku veškerých prvků a částí daného typu nástupiště dle odpovídajících vzorových listů a TKP včetně výplňových desek   – zřízení nástupiště SUDOP na požadovanou osovou vzdálenost kolejí i výšku nástupní hrany nad TK   – slepá zakončení nástupiště   – příplatky za ztížené podmínky při práci v kolejišti, např. za překážky na straně koleje ap.  2. Položka neobsahuje:   – zemní práce, tj. odkopávky, hloubení rýh, násypy, zásypy ad.   – náklady na zřízení zpevněné plochy nástupiště vyjma konzolových desek, např. ze zámkové dlažby, asfaltu ap. včetně konstrukčních vrstev   – jiná zakončení nástupiště, např. schůdky apod.   – zábradlí, osvětlení, přístřešky, mobiliář nástupiště, orientační a informační systém, kamerový systém, přístupové komunikace ap.  3. Způsob měření:  Měří se vždy délka nástupní hrany nástupiště podél přilehlé koleje v metrech délkových, a to i u oboustranných nástupišť.</t>
  </si>
  <si>
    <t>nástupiště č.1   170=170,000 [A] 
nástupiště č.2   170=170,000 [B] 
Celkem: A+B=340,000 [C]</t>
  </si>
  <si>
    <t>NÁSTUPIŠTĚ SUDOP PŘES 500 MM S U 95, ZADNÍ HRANA NA OPĚŘE Z DRTI S KONZOLOVÝMI DESKAMI 230</t>
  </si>
  <si>
    <t>924365</t>
  </si>
  <si>
    <t>Položka zahrnuje:  dodání a pokládku betonových obrubníků o rozměrech předepsaných zadávací dokumentací  betonové lože i boční betonovou opěrku.</t>
  </si>
  <si>
    <t>nástupiště č.1   170.3=170,300 [A] 
nástupiště č.2   193=193,000 [B] 
Celkem: A+B=363,300 [C]</t>
  </si>
  <si>
    <t>SILNIČNÍ A CHODNÍKOVÉ OBRUBY Z BETONOVÝCH OBRUBNÍKŮ ŠÍŘ 100MM</t>
  </si>
  <si>
    <t>917223</t>
  </si>
  <si>
    <t>Ostatní konstrukce a práce-bourání</t>
  </si>
  <si>
    <t>9</t>
  </si>
  <si>
    <t>- Položka zahrnuje veškerý materiál, výrobky a polotovary, včetně mimostaveništní a vnitrostaveništní dopravy (rovněž přesuny), včetně naložení a složení,případně s uložením.</t>
  </si>
  <si>
    <t>příl.12, pol.8   1+1=2,000 [A]</t>
  </si>
  <si>
    <t>SAMOLEPÍCÍ FÓLIE S PIKTOGRAMEM "KOUŘENÍ ZAKÁZÁNO!"  VELIKOSTI 240X240 MM  
- Položka zahrnuje veškerý materiál, výrobky a polotovary, včetně mimostaveništní a vnitrostaveništní dopravy (rovněž přesuny), včetně naložení a složení,případně s uložením.</t>
  </si>
  <si>
    <t>SAMOLEPÍCÍ FÓLIE S PIKTOGRAMEM "KOUŘENÍ ZAKÁZÁNO!"  VELIKOSTI 240X240 MM</t>
  </si>
  <si>
    <t>R78446</t>
  </si>
  <si>
    <t>Dokončovací práce - malby</t>
  </si>
  <si>
    <t>784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</si>
  <si>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</si>
  <si>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sloupky infor. systému, příl.12 
pol.1, zarážka pro hůl   (3+3)*(1.630*0.10*0.005)*7850/1000=0,038 [A] 
pol.2, zarážka pro hůl   2*(1.170*0.10*0.005)*7850/1000=0,009 [B] 
Celkem: A+B=0,047 [C]</t>
  </si>
  <si>
    <t>OSTATNÍ KOVOVÉ DOPLŇK KONSTRUKCE</t>
  </si>
  <si>
    <t>76799</t>
  </si>
  <si>
    <t>Konstrukce zámečnické</t>
  </si>
  <si>
    <t>767</t>
  </si>
  <si>
    <t>položka zahrnuje:  - dodání předepsaného izolačního materiálu  - očištění a ošetření podkladu, zadávací dokumentace může zahrnout i případné vyspravení  - zřízení izolace jako kompletního povlaku, případně komplet. soustavy nebo systému podle příslušného technolog. předpisu  - zřízení izolace i jednotlivých vrstev po etapách, včetně pracovních spár a spojů  - úprava u okrajů, rohů, hran, dilatačních i pracovních spojů, kotev, obrubníků, dilatačních zařízení, odvodnění, otvorů, neizolovaných míst a pod.  - zajištění odvodnění povrchu izolace, včetně odvodnění nejnižších míst, pokud dokumentace pro zadání stavby nestanoví jinak  - ochrana izolace do doby zřízení definitivní ochranné vrstvy nebo konstrukce  - úprava, očištění a ošetření prostoru kolem izolace  - provedení požadovaných zkoušek  - nezahrnuje ochranné vrstvy, např. geotextilii</t>
  </si>
  <si>
    <t>impregnace povrchů proti vlhkosti nástupištních dílců proti vlhkosti    790=790,000 [A]</t>
  </si>
  <si>
    <t>IZOLACE BĚŽNÝCH KONSTRUKCÍ PROTI ZEMNÍ VLHKOSTI ASFALTOVÝMI NÁTĚRY</t>
  </si>
  <si>
    <t>711111</t>
  </si>
  <si>
    <t>Izolace proti vodě, vlhkosti a plynům</t>
  </si>
  <si>
    <t>711</t>
  </si>
  <si>
    <t>výměra-projektant 
nástupiště č.1   81+12=93,000 [A] 
nástupiště č.2   81+23=104,000 [B] 
Celkem: A+B=197,000 [C]</t>
  </si>
  <si>
    <t>Technická specifikace: 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</si>
  <si>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KRYTY Z BETON DLAŽDIC SE ZÁMKEM ŠEDÝCH TL 60MM DO LOŽE Z KAM</t>
  </si>
  <si>
    <t>582611</t>
  </si>
  <si>
    <t>- dodání kameniva předepsané kvality a zrnitosti  - rozprostření a zhutnění vrstvy v předepsané tloušťce  - zřízení vrstvy bez rozlišení šířky, pokládání vrstvy po etapách  - nezahrnuje postřiky, nátěry</t>
  </si>
  <si>
    <t>pod konzolové desky (plocha nástupiště)   (2.3-0.80)*(170+170)=510,000 [A] 
zámková dlažba na nástupištích   (81+12)+(81+23)=197,000 [B] 
signální pás z dlaždic   0.96=0,960 [C] 
Celkem: A+B+C=707,960 [D]</t>
  </si>
  <si>
    <t>VOZOVKOVÉ VRSTVY ZE ŠTĚRKODRTI TL. DO 150MM</t>
  </si>
  <si>
    <t>56333</t>
  </si>
  <si>
    <t>Komunikácie</t>
  </si>
  <si>
    <t>5</t>
  </si>
  <si>
    <t>položka zahrnuje:  - dodání cementové malty předepsané kvality a její rozprostření v předepsané tloušťce a v předepsaném tvaru</t>
  </si>
  <si>
    <t>pod přefabrikáty   (0.0056*170)*2=1,904 [A]</t>
  </si>
  <si>
    <t>VYROVNÁVACÍ A SPÁD VRSTVY Z MALTY CEMENT</t>
  </si>
  <si>
    <t>M3</t>
  </si>
  <si>
    <t>45745</t>
  </si>
  <si>
    <t>položka zahrnuje dodávku předepsaného kameniva, mimostaveništní a vnitrostaveništní dopravu a jeho uložení  není-li v zadávací dokumentaci uvedeno jinak, jedná se o nakupovaný materiál</t>
  </si>
  <si>
    <t>pod betonové zídky   0.2+0.2=0,400 [A]</t>
  </si>
  <si>
    <t>PODKLADNÍ A VÝPLŇOVÉ VRSTVY Z KAMENIVA TĚŽENÉHO</t>
  </si>
  <si>
    <t>45157</t>
  </si>
  <si>
    <t>podsyp pod bet. patky zábradlí 
nástupiště č.1   0.35*0.35*0.05*9=0,055 [A] 
nástupiště č.2   0.35*0.35*0.05*11=0,067 [B] 
podsyp pod základy sloupků infor. systému (příl.12) 
pol.1a   (3.14*0.6^2/4*0.10)*2*(2+2)=0,226 [C] 
pol.5 a 6   (3.14*0.6^2/4*0.10)*(1+1)=0,057 [D] 
Celkem: A+B+C+D=0,405 [E]</t>
  </si>
  <si>
    <t>Technická specifikace: položka zahrnuje dodávku předepsaného kameniva, mimostaveništní a vnitrostaveništní dopravu a jeho uložení  
není-li v zadávací dokumentaci uvedeno jinak, jedná se o nakupovaný materiál</t>
  </si>
  <si>
    <t>PODKLADNÍ A VÝPLŇOVÉ VRSTVY Z KAMENIVA DRCENÉHO</t>
  </si>
  <si>
    <t>45152</t>
  </si>
  <si>
    <t>- dodání čerstvého betonu (betonové směsi) požadované kvality, jeho uložení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požadovaných konstr. (i ztracené) s úpravou dle požadované kvality povrchu betonu, včetně odbedňovacích a odskružovacích prostředků,  - podpěrné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všech požadovaných otvorů, kapes, výklenků, prostupů, dutin, drážek a pod., vč. ztížení práce a úprav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a tmelení spar a spojů,  - opatření povrchů betonu izolací proti zemní vlhkosti v částech, kde přijdou do styku se zeminou nebo kamenivem,  - případné zřízení spojovací vrstvy u základů,  - úpravy pro osazení zařízení ochrany konstrukce proti vlivu bludných proudů</t>
  </si>
  <si>
    <t>pod úložné bloky 
nástupiště č.1   0.02*170=3,400 [A] 
nástupiště č.2   0.02*170=3,400 [B] 
pod schody z tvárnic Tischer 
nástupiště č.1   0.4*1=0,400 [C] 
nástupiště č.2   0.4*1=0,400 [D] 
pod liniový žlab 
nástupiště č.1   0.04*(15+11)=1,040 [E] 
nástupiště č.1   0.04*15=0,600 [F] 
Celkem: A+B+C+D+E+F=9,240 [G]</t>
  </si>
  <si>
    <t>PODKLADNÍ A VÝPLŇOVÉ VRSTVY Z PROSTÉHO BETONU C12/15</t>
  </si>
  <si>
    <t>451312</t>
  </si>
  <si>
    <t>15</t>
  </si>
  <si>
    <t>- dodání dílce požadovaného tvaru a vlastností, jeho skladování, doprava a osazení do definitivní polohy, včetně komplexní technologie výroby a montáže dílců, ošetření a ochrana dílců,  - u dílců železobetonových a předpjatých veškerá výztuž, případně i tuhé kovové prvky a závěsná oka,  - úpravy a zařízení pro uložení a transport dílce,  - veškeré požadované úpravy dílců, včetně doplňkových konstrukcí a vybavení,  - sestavení dílce na stavbě včetně montážních zařízení, plošin a prahů a pod.,  - výplň, těsnění a tmelení spár a spojů,  - očištění a ošetření úložných ploch,  - zednické výpomoce pro montáž dílců,  - označení dílce výrobním štítkem nebo jiným způsobem,  - úpravy dílce pro dodržení požadované přesnosti jeho osazení, včetně případných měření,  - veškerá zařízení pro zajištění stability v každém okamžiku,  - další práce dané případně specifikací k příslušnému prefabrik. dílci (úprava pohledových ploch, příp. rubových ploch, osazení měřících zařízení, zkoušení a měření dílců a pod.).</t>
  </si>
  <si>
    <t>služební schody (napr. nástupištní tvárnice Tischer) 
(3+3) ks * 0.0619=0,371 [A]</t>
  </si>
  <si>
    <t>SCHODIŠŤOVÉ STUPNĚ, Z DÍLCŮ ŽELEZOBETON DO C25/30</t>
  </si>
  <si>
    <t>434124</t>
  </si>
  <si>
    <t>14</t>
  </si>
  <si>
    <t>Vodorovné konštrukcie</t>
  </si>
  <si>
    <t>4</t>
  </si>
  <si>
    <t>- dílenská dokumentace, včetně technologického předpisu spojování,  - dodání materiálu v požadované kvalitě a výroba konstrukce (včetně pomůcek, přípravků a prostředků pro výrobu) bez ohledu na náročnost a její hmotnost,  - dodání spojovacího materiálu,  - zřízení montážních a dilatačních spojů, spar, včetně potřebných úprav, vložek, opracování, očištění a ošetření,  - podpěr. konstr. a lešení všech druhů pro montáž konstrukcí i doplňkových, včetně požadovaných otvorů, ochranných a bezpečnostních opatření a základů pro tyto konstrukce a lešení,  - montáž konstrukce na staveništi, včetně montážních prostředků a pomůcek a zednických výpomocí,   - výplň, těsnění a tmelení spar a spojů,  - všechny druhy ocelového kotvení,  - dílenskou přejímku a montážní prohlídku, včetně požadovaných dokladů,  - zřízení kotevních otvorů nebo jam, nejsou-li částí jiné konstrukce,  - osazení kotvení nebo přímo částí konstrukce do podpůrné konstrukce nebo do zeminy,  - výplň kotevních otvorů (příp. podlití patních desek) maltou, betonem nebo jinou speciální hmotou, vyplnění jam zeminou,  - veškeré druhy protikorozní ochrany a nátěry konstrukcí,  - zvláštní spojovací prostředky, rozebíratelnost konstrukce,  - ochranná opatření před účinky bludných proudů  - ochranu před přepětím.</t>
  </si>
  <si>
    <t>nástupiště č.1   10=10,000 [A] 
nástupiště č.2   13.8=13,800 [B] 
Celkem: A+B=23,800 [C]</t>
  </si>
  <si>
    <t>ZÁBRADLÍ Z DÍLCŮ KOVOVÝCH ŽÁROVĚ STŘÍKANÉ KOVEM S NÁTĚREM</t>
  </si>
  <si>
    <t>R348175</t>
  </si>
  <si>
    <t>13</t>
  </si>
  <si>
    <t>přefabrikovaná deska u služebního schodiště, např. K 145   1.45*0.995*0.097*2=0,280 [A]</t>
  </si>
  <si>
    <t>STĚNY A PŘÍČKY VÝPLŇ A ODDĚL Z DÍLCŮ ŽELEZOBETON</t>
  </si>
  <si>
    <t>34212</t>
  </si>
  <si>
    <t>12</t>
  </si>
  <si>
    <t>Položka zahrnuje veškerý materiál, výrobky a polotovary, včetně mimostaveništní a vnitrostaveništní dopravy (rovněž přesuny), včetně naložení a složení, případně s uložením  - dodání betonářské výztuže v požadované kvalitě, stříhání, řezání, ohýbání a spojování do všech požadovaných tvarů (vč. armakošů) a uložení s požadovaným zajištěním polohy a krytí výztuže betonem,  - veškeré svary nebo jiné spoje výztuže,  - pomocné konstrukce a práce pro osazení a upevnění výztuže,  - zednické výpomoci pro montáž betonářské výztuže,  - úpravy výztuže pro osazení doplňkových konstrukcí,  - ochranu výztuže do doby jejího zabetonování,  - úpravy výztuže pro zřízení železobetonových kloubů, kotevních prvků, závěsných ok a doplňkových konstrukcí,  - veškerá opatření pro zajištění soudržnosti výztuže a betonu,  - vodivé propojení výztuže, které je součástí ochrany konstrukce proti vlivům bludných proudů, vyvedení do měřících skříní nebo míst pro měření bludných proudů (vlastní měřící skříně se uvádějí položkami SD 74),  - povrchovou antikorozní úpravu výztuže,  - separaci výztuže,  - osazení měřících zařízení a úpravy pro ně,  - osazení měřících skříní nebo míst pro měření bludných proudů.</t>
  </si>
  <si>
    <t>8.4*7.90*0.001=0,066 [A] 
9.7*7.90*0.001=0,077 [B] 
Celkem: A+B=0,143 [C]</t>
  </si>
  <si>
    <t>VÝZTUŽ ZDÍ OPĚRNÝCH, ZÁRUBNÍCH, NÁBŘEŽNÍCH Z KARI SÍTÍ</t>
  </si>
  <si>
    <t>327366</t>
  </si>
  <si>
    <t>11</t>
  </si>
  <si>
    <t>ukončovací zídky nástupišť   (výměra-projektant) 
č.1   1.3=1,300 [A] 
č.2   1.7=1,700 [B] 
Celkem: A+B=3,000 [C]</t>
  </si>
  <si>
    <t>ZDI OPĚRNÉ, ZÁRUBNÍ, NÁBŘEŽNÍ ZE ŽELEZOVÉHO BETONU DO C30/37</t>
  </si>
  <si>
    <t>327325</t>
  </si>
  <si>
    <t>10</t>
  </si>
  <si>
    <t>Svislé a kompletní konstrukce</t>
  </si>
  <si>
    <t>3</t>
  </si>
  <si>
    <t>základy sloupků infor. systému, příl.12 
pol.1, 1a   (3.14*0.6^2/4*0.8)*2*(3+3)+(3.14*0.6^2/4*0.8)*2*(2+2)=4,522 [A] 
pol.2a, 2b   (3.14*0.6^2/4*0.8)*2*(1+1)=0,904 [B] 
pol.3, 4 (na samost.sloupku)   (3.14*0.6^2/4*0.8)*(3+3)=1,356 [C] 
pol.5, 6   (3.14*0.6^2/4*0.8)*(1+1)=0,452 [D] 
Celkem: A+B+C+D=7,234 [E]</t>
  </si>
  <si>
    <t>Technická specifikace: 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</si>
  <si>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ZÁKLADY Z PROSTÉHO BETONU DO C25/30 (B30)</t>
  </si>
  <si>
    <t>272314</t>
  </si>
  <si>
    <t>- dodání čerstvého betonu (betonové směsi) požadované kvality, jeho uložení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požadovaných konstr. (i ztracené) s úpravou dle požadované kvality povrchu betonu, včetně odbedňovacích a odskružovacích prostředků,  - podpěrné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všech požadovaných otvorů, kapes, výklenků, prostupů, dutin, drážek a pod., vč. ztížení práce a úprav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a tmelení spar a spojů,  - opatření povrchů betonu izolací proti zemní vlhkosti v částech, kde přijdou do styku se zeminou nebo kamenivem,  - případné zřízení spojovací vrstvy u základů,  - úpravy pro osazení zařízení ochrany konstrukce proti vlivu bludných proudů,</t>
  </si>
  <si>
    <t>patky k uložení zábradlí (příl.11) 
nástupiště č.1   0.35*0.35*0.7*9=0,772 [A] 
nástupiště č.2   0.35*0.35*0.7*11=0,943 [B] 
Celkem: A+B=1,715 [C]</t>
  </si>
  <si>
    <t>ZÁKLADY Z PROSTÉHO BETONU DO C16/20</t>
  </si>
  <si>
    <t>272313</t>
  </si>
  <si>
    <t>8</t>
  </si>
  <si>
    <t>Zakladanie</t>
  </si>
  <si>
    <t>2</t>
  </si>
  <si>
    <t>položka zahrnuje:  - kompletní provedení zemní konstrukce vč. výběru vhodného materiálu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</si>
  <si>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zásyp zhutněným nenamrzavým materiálem (výzisk šl z SO 02-17-01) 
2.35*170=399,500 [A] 
2.37*170=402,900 [B] 
Celkem: A+B=802,400 [C]</t>
  </si>
  <si>
    <t>ZÁSYP JAM A RÝH ZEMINOU SE ZHUTNĚNÍM</t>
  </si>
  <si>
    <t>17411</t>
  </si>
  <si>
    <t>7</t>
  </si>
  <si>
    <t>Položka zahrnuje samostatnou dopravu zeminy. Množství se určí jako součin kubatutry [m3] a požadované vzdálenosti [km].</t>
  </si>
  <si>
    <t>8.705*15=130,575 [A]</t>
  </si>
  <si>
    <t>HLOUBENÍ ŠACHET ZAPAŽ I NEPAŽ TŘ. I - DOPRAVA</t>
  </si>
  <si>
    <t>M3KM</t>
  </si>
  <si>
    <t>13373B</t>
  </si>
  <si>
    <t>6</t>
  </si>
  <si>
    <t>položka zahrnuje:  -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</si>
  <si>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pro bet. patky pro zábradlí 
0.35*0.35*(0.7+0.05-0.15)*(9+11)=1,470 [A] 
pro základy sloupků informačního systému (příl.12) 
pol.1    (3.14*0.6^2/4*0.8)*(3+3)*2=2,713 [B] 
pol.1a    (3.14*0.6^2/4*0.8)*(2+2)*2=1,809 [C] 
pol.2    (3.14*0.6^2/4*0.8)*2*(1+1)=0,904 [D] 
pol.3, 4 (na samost. konstrukci)    (3.14*0.6^2/4*0.8)*(3+3)=1,356 [E] 
pol.5, 6    (3.14*0.6^2/4*0.8)*(1+1)=0,452 [F] 
Celkem: A+B+C+D+E+F=8,704 [G]</t>
  </si>
  <si>
    <t>HLOUBENÍ ŠACHET ZAPAŽ I NEPAŽ TŘ. I - BEZ DOPRAVY</t>
  </si>
  <si>
    <t>13373A</t>
  </si>
  <si>
    <t>0.8*15=12,000 [A]</t>
  </si>
  <si>
    <t>HLOUBENÍ RÝH ŠÍŘ DO 2M PAŽ I NEPAŽ TŘ. I - DOPRAVA</t>
  </si>
  <si>
    <t>13273B</t>
  </si>
  <si>
    <t>pro betonové zídky   0.4+0.4=0,800 [A]</t>
  </si>
  <si>
    <t>HLOUBENÍ RÝH ŠÍŘ DO 2M PAŽ I NEPAŽ TŘ. I - BEZ DOPRAVY</t>
  </si>
  <si>
    <t>13273A</t>
  </si>
  <si>
    <t>do zásypů nástupišť   (802.40)*2=1 604,800 [A]</t>
  </si>
  <si>
    <t>VYKOPÁVKY ZE ZEMNÍKŮ A SKLÁDEK TŘ. I - DOPRAVA</t>
  </si>
  <si>
    <t>12573B</t>
  </si>
  <si>
    <t>položka zahrnuje:  -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úpravu, ochranu a očištění dna, základové spáry, stěn a svahů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položka nezahrnuje:  - práce spojené s otvírkou zemníku</t>
  </si>
  <si>
    <t>materiál do zásypů vytěžený v rámci SO 02-17-01   399.5+402.9=802,400 [A]</t>
  </si>
  <si>
    <t>VYKOPÁVKY ZE ZEMNÍKŮ A SKLÁDEK TŘ. I - BEZ DOPRAVY</t>
  </si>
  <si>
    <t>12573A</t>
  </si>
  <si>
    <t>Zemní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</si>
  <si>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</si>
  <si>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</si>
  <si>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</si>
  <si>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</si>
  <si>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</si>
  <si>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</si>
  <si>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</si>
  <si>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</si>
  <si>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</si>
  <si>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</si>
  <si>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</si>
  <si>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</si>
  <si>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</si>
  <si>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Zastávka Troubsko, nástupiště</t>
  </si>
  <si>
    <t>SO 02-16-04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</si>
  <si>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</si>
  <si>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</si>
  <si>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</si>
  <si>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</si>
  <si>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</si>
  <si>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</si>
  <si>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</si>
  <si>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</si>
  <si>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</si>
  <si>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</si>
  <si>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PODKLADNÍ A VÝPLŇOVÉ VRSTVY Z PROSTÉHO BETONU C16/20</t>
  </si>
  <si>
    <t xml:space="preserve"> pod schody z tvárnic Tischer 
nástupiště č.1   0.4*1=0,400 [A] 
nástupiště č.2   0.4*1=0,400 [B] 
pod liniový žlab 
nástupiště č.1   0.04*(15+11)=1,040 [C] 
nástupiště č.1   0.04*15=0,600 [D] 
Celkem: A+B+C+D=2,440 [E]</t>
  </si>
  <si>
    <t>pod úložné bloky 
nástupiště č.1   0.02*170=3,400 [A] 
nástupiště č.2   0.02*170=3,400 [B] 
Celkem: A+B=6,800 [C]</t>
  </si>
  <si>
    <t>Změna č.1 z 31.10.2019</t>
  </si>
  <si>
    <t>SO 02-16-04-a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</si>
</sst>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4" borderId="1" xfId="0" applyFont="1" applyFill="1" applyBorder="1" applyAlignment="1">
      <alignment horizontal="right" vertical="center"/>
    </xf>
    <xf numFmtId="0" fontId="8" fillId="4" borderId="1" xfId="0" applyFont="1" applyFill="1" applyBorder="1">
      <alignment vertical="center"/>
    </xf>
    <xf numFmtId="0" fontId="8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0" fontId="8" fillId="4" borderId="0" xfId="0" applyFont="1" applyFill="1">
      <alignment vertical="center"/>
    </xf>
    <xf numFmtId="0" fontId="8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6" fillId="2" borderId="0" xfId="1" applyFont="1" applyFill="1">
      <alignment vertical="center"/>
    </xf>
    <xf numFmtId="0" fontId="6" fillId="2" borderId="1" xfId="0" applyFont="1" applyFill="1" applyBorder="1" applyAlignment="1">
      <alignment horizontal="center" vertical="center"/>
    </xf>
  </cellXfs>
  <cellStyles count="2">
    <cellStyle name="Normálne 2" xfId="1"/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6"/>
  <sheetViews>
    <sheetView tabSelected="1" topLeftCell="B1" zoomScaleNormal="100" workbookViewId="0">
      <pane ySplit="7" topLeftCell="A71" activePane="bottomLeft" state="frozen"/>
      <selection pane="bottomLeft" activeCell="H3" sqref="H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225</v>
      </c>
      <c r="B1" s="22"/>
      <c r="C1" s="22"/>
      <c r="D1" s="22"/>
      <c r="E1" s="22" t="s">
        <v>224</v>
      </c>
      <c r="F1" s="22"/>
      <c r="G1" s="22"/>
      <c r="H1" s="51" t="s">
        <v>229</v>
      </c>
      <c r="I1" s="22"/>
      <c r="P1" t="s">
        <v>160</v>
      </c>
    </row>
    <row r="2" spans="1:18" ht="24.95" customHeight="1" x14ac:dyDescent="0.2">
      <c r="B2" s="22"/>
      <c r="C2" s="22"/>
      <c r="D2" s="22"/>
      <c r="E2" s="25" t="s">
        <v>223</v>
      </c>
      <c r="F2" s="22"/>
      <c r="G2" s="22"/>
      <c r="H2" s="12"/>
      <c r="I2" s="12"/>
      <c r="O2">
        <f>0+O8+O37+O46+O63+O95+O104+O109+O114+O119+O188</f>
        <v>0</v>
      </c>
      <c r="P2" t="s">
        <v>160</v>
      </c>
    </row>
    <row r="3" spans="1:18" ht="15" customHeight="1" x14ac:dyDescent="0.2">
      <c r="A3" t="s">
        <v>222</v>
      </c>
      <c r="B3" s="24" t="s">
        <v>221</v>
      </c>
      <c r="C3" s="47" t="s">
        <v>220</v>
      </c>
      <c r="D3" s="48"/>
      <c r="E3" s="23" t="s">
        <v>219</v>
      </c>
      <c r="F3" s="22"/>
      <c r="G3" s="21"/>
      <c r="H3" s="52" t="s">
        <v>230</v>
      </c>
      <c r="I3" s="20">
        <f>0+I8+I37+I46+I63+I95+I104+I109+I114+I119+I188</f>
        <v>0</v>
      </c>
      <c r="O3" t="s">
        <v>218</v>
      </c>
      <c r="P3" t="s">
        <v>171</v>
      </c>
    </row>
    <row r="4" spans="1:18" ht="15" customHeight="1" x14ac:dyDescent="0.2">
      <c r="A4" t="s">
        <v>217</v>
      </c>
      <c r="B4" s="19" t="s">
        <v>216</v>
      </c>
      <c r="C4" s="49" t="s">
        <v>215</v>
      </c>
      <c r="D4" s="50"/>
      <c r="E4" s="45" t="s">
        <v>214</v>
      </c>
      <c r="F4" s="12"/>
      <c r="G4" s="12"/>
      <c r="H4" s="16"/>
      <c r="I4" s="16"/>
      <c r="O4" t="s">
        <v>213</v>
      </c>
      <c r="P4" t="s">
        <v>171</v>
      </c>
    </row>
    <row r="5" spans="1:18" ht="12.75" customHeight="1" x14ac:dyDescent="0.2">
      <c r="A5" s="46" t="s">
        <v>212</v>
      </c>
      <c r="B5" s="46" t="s">
        <v>211</v>
      </c>
      <c r="C5" s="46" t="s">
        <v>210</v>
      </c>
      <c r="D5" s="46" t="s">
        <v>209</v>
      </c>
      <c r="E5" s="46" t="s">
        <v>208</v>
      </c>
      <c r="F5" s="46" t="s">
        <v>207</v>
      </c>
      <c r="G5" s="46" t="s">
        <v>206</v>
      </c>
      <c r="H5" s="46" t="s">
        <v>205</v>
      </c>
      <c r="I5" s="46"/>
      <c r="O5" t="s">
        <v>204</v>
      </c>
      <c r="P5" t="s">
        <v>171</v>
      </c>
    </row>
    <row r="6" spans="1:18" ht="12.75" customHeight="1" x14ac:dyDescent="0.2">
      <c r="A6" s="46"/>
      <c r="B6" s="46"/>
      <c r="C6" s="46"/>
      <c r="D6" s="46"/>
      <c r="E6" s="46"/>
      <c r="F6" s="46"/>
      <c r="G6" s="46"/>
      <c r="H6" s="18" t="s">
        <v>203</v>
      </c>
      <c r="I6" s="18" t="s">
        <v>202</v>
      </c>
    </row>
    <row r="7" spans="1:18" ht="12.75" customHeight="1" x14ac:dyDescent="0.2">
      <c r="A7" s="18" t="s">
        <v>201</v>
      </c>
      <c r="B7" s="18" t="s">
        <v>6</v>
      </c>
      <c r="C7" s="18" t="s">
        <v>171</v>
      </c>
      <c r="D7" s="18" t="s">
        <v>160</v>
      </c>
      <c r="E7" s="18" t="s">
        <v>140</v>
      </c>
      <c r="F7" s="18" t="s">
        <v>115</v>
      </c>
      <c r="G7" s="18" t="s">
        <v>182</v>
      </c>
      <c r="H7" s="18" t="s">
        <v>86</v>
      </c>
      <c r="I7" s="18" t="s">
        <v>158</v>
      </c>
    </row>
    <row r="8" spans="1:18" ht="12.75" customHeight="1" x14ac:dyDescent="0.2">
      <c r="A8" s="16" t="s">
        <v>16</v>
      </c>
      <c r="B8" s="16"/>
      <c r="C8" s="17" t="s">
        <v>6</v>
      </c>
      <c r="D8" s="16"/>
      <c r="E8" s="13" t="s">
        <v>200</v>
      </c>
      <c r="F8" s="16"/>
      <c r="G8" s="16"/>
      <c r="H8" s="16"/>
      <c r="I8" s="15">
        <f>0+Q8</f>
        <v>0</v>
      </c>
      <c r="O8">
        <f>0+R8</f>
        <v>0</v>
      </c>
      <c r="Q8">
        <f>0+I9+I13+I17+I21+I25+I29+I33</f>
        <v>0</v>
      </c>
      <c r="R8">
        <f>0+O9+O13+O17+O21+O25+O29+O33</f>
        <v>0</v>
      </c>
    </row>
    <row r="9" spans="1:18" x14ac:dyDescent="0.2">
      <c r="A9" s="9" t="s">
        <v>10</v>
      </c>
      <c r="B9" s="10" t="s">
        <v>6</v>
      </c>
      <c r="C9" s="10" t="s">
        <v>199</v>
      </c>
      <c r="D9" s="9" t="s">
        <v>8</v>
      </c>
      <c r="E9" s="8" t="s">
        <v>198</v>
      </c>
      <c r="F9" s="7" t="s">
        <v>119</v>
      </c>
      <c r="G9" s="6">
        <v>802.4</v>
      </c>
      <c r="H9" s="5">
        <v>0</v>
      </c>
      <c r="I9" s="5">
        <f>ROUND(ROUND(H9,2)*ROUND(G9,3),2)</f>
        <v>0</v>
      </c>
      <c r="O9">
        <f>(I9*15)/100</f>
        <v>0</v>
      </c>
      <c r="P9" t="s">
        <v>6</v>
      </c>
    </row>
    <row r="10" spans="1:18" x14ac:dyDescent="0.2">
      <c r="A10" s="4" t="s">
        <v>5</v>
      </c>
      <c r="E10" s="1" t="s">
        <v>198</v>
      </c>
    </row>
    <row r="11" spans="1:18" x14ac:dyDescent="0.2">
      <c r="A11" s="3" t="s">
        <v>3</v>
      </c>
      <c r="E11" s="2" t="s">
        <v>197</v>
      </c>
    </row>
    <row r="12" spans="1:18" ht="204" x14ac:dyDescent="0.2">
      <c r="A12" t="s">
        <v>1</v>
      </c>
      <c r="E12" s="1" t="s">
        <v>196</v>
      </c>
    </row>
    <row r="13" spans="1:18" x14ac:dyDescent="0.2">
      <c r="A13" s="9" t="s">
        <v>10</v>
      </c>
      <c r="B13" s="10" t="s">
        <v>171</v>
      </c>
      <c r="C13" s="10" t="s">
        <v>195</v>
      </c>
      <c r="D13" s="9" t="s">
        <v>8</v>
      </c>
      <c r="E13" s="8" t="s">
        <v>194</v>
      </c>
      <c r="F13" s="7" t="s">
        <v>180</v>
      </c>
      <c r="G13" s="6">
        <v>1604.8</v>
      </c>
      <c r="H13" s="5">
        <v>0</v>
      </c>
      <c r="I13" s="5">
        <f>ROUND(ROUND(H13,2)*ROUND(G13,3),2)</f>
        <v>0</v>
      </c>
      <c r="O13">
        <f>(I13*15)/100</f>
        <v>0</v>
      </c>
      <c r="P13" t="s">
        <v>6</v>
      </c>
    </row>
    <row r="14" spans="1:18" x14ac:dyDescent="0.2">
      <c r="A14" s="4" t="s">
        <v>5</v>
      </c>
      <c r="E14" s="1" t="s">
        <v>194</v>
      </c>
    </row>
    <row r="15" spans="1:18" x14ac:dyDescent="0.2">
      <c r="A15" s="3" t="s">
        <v>3</v>
      </c>
      <c r="E15" s="2" t="s">
        <v>193</v>
      </c>
    </row>
    <row r="16" spans="1:18" ht="25.5" x14ac:dyDescent="0.2">
      <c r="A16" t="s">
        <v>1</v>
      </c>
      <c r="E16" s="1" t="s">
        <v>177</v>
      </c>
    </row>
    <row r="17" spans="1:16" x14ac:dyDescent="0.2">
      <c r="A17" s="9" t="s">
        <v>10</v>
      </c>
      <c r="B17" s="10" t="s">
        <v>160</v>
      </c>
      <c r="C17" s="10" t="s">
        <v>192</v>
      </c>
      <c r="D17" s="9" t="s">
        <v>8</v>
      </c>
      <c r="E17" s="8" t="s">
        <v>191</v>
      </c>
      <c r="F17" s="7" t="s">
        <v>119</v>
      </c>
      <c r="G17" s="6">
        <v>0.8</v>
      </c>
      <c r="H17" s="5">
        <v>0</v>
      </c>
      <c r="I17" s="5">
        <f>ROUND(ROUND(H17,2)*ROUND(G17,3),2)</f>
        <v>0</v>
      </c>
      <c r="O17">
        <f>(I17*15)/100</f>
        <v>0</v>
      </c>
      <c r="P17" t="s">
        <v>6</v>
      </c>
    </row>
    <row r="18" spans="1:16" x14ac:dyDescent="0.2">
      <c r="A18" s="4" t="s">
        <v>5</v>
      </c>
      <c r="E18" s="1" t="s">
        <v>191</v>
      </c>
    </row>
    <row r="19" spans="1:16" x14ac:dyDescent="0.2">
      <c r="A19" s="3" t="s">
        <v>3</v>
      </c>
      <c r="E19" s="2" t="s">
        <v>190</v>
      </c>
    </row>
    <row r="20" spans="1:16" ht="229.5" x14ac:dyDescent="0.2">
      <c r="A20" t="s">
        <v>1</v>
      </c>
      <c r="E20" s="1" t="s">
        <v>183</v>
      </c>
    </row>
    <row r="21" spans="1:16" x14ac:dyDescent="0.2">
      <c r="A21" s="9" t="s">
        <v>10</v>
      </c>
      <c r="B21" s="10" t="s">
        <v>140</v>
      </c>
      <c r="C21" s="10" t="s">
        <v>189</v>
      </c>
      <c r="D21" s="9" t="s">
        <v>8</v>
      </c>
      <c r="E21" s="8" t="s">
        <v>188</v>
      </c>
      <c r="F21" s="7" t="s">
        <v>180</v>
      </c>
      <c r="G21" s="6">
        <v>12</v>
      </c>
      <c r="H21" s="5">
        <v>0</v>
      </c>
      <c r="I21" s="5">
        <f>ROUND(ROUND(H21,2)*ROUND(G21,3),2)</f>
        <v>0</v>
      </c>
      <c r="O21">
        <f>(I21*15)/100</f>
        <v>0</v>
      </c>
      <c r="P21" t="s">
        <v>6</v>
      </c>
    </row>
    <row r="22" spans="1:16" x14ac:dyDescent="0.2">
      <c r="A22" s="4" t="s">
        <v>5</v>
      </c>
      <c r="E22" s="1" t="s">
        <v>188</v>
      </c>
    </row>
    <row r="23" spans="1:16" x14ac:dyDescent="0.2">
      <c r="A23" s="3" t="s">
        <v>3</v>
      </c>
      <c r="E23" s="2" t="s">
        <v>187</v>
      </c>
    </row>
    <row r="24" spans="1:16" ht="25.5" x14ac:dyDescent="0.2">
      <c r="A24" t="s">
        <v>1</v>
      </c>
      <c r="E24" s="1" t="s">
        <v>177</v>
      </c>
    </row>
    <row r="25" spans="1:16" x14ac:dyDescent="0.2">
      <c r="A25" s="9" t="s">
        <v>10</v>
      </c>
      <c r="B25" s="10" t="s">
        <v>115</v>
      </c>
      <c r="C25" s="10" t="s">
        <v>186</v>
      </c>
      <c r="D25" s="9" t="s">
        <v>8</v>
      </c>
      <c r="E25" s="8" t="s">
        <v>185</v>
      </c>
      <c r="F25" s="7" t="s">
        <v>119</v>
      </c>
      <c r="G25" s="6">
        <v>8.7050000000000001</v>
      </c>
      <c r="H25" s="5">
        <v>0</v>
      </c>
      <c r="I25" s="5">
        <f>ROUND(ROUND(H25,2)*ROUND(G25,3),2)</f>
        <v>0</v>
      </c>
      <c r="O25">
        <f>(I25*15)/100</f>
        <v>0</v>
      </c>
      <c r="P25" t="s">
        <v>6</v>
      </c>
    </row>
    <row r="26" spans="1:16" x14ac:dyDescent="0.2">
      <c r="A26" s="4" t="s">
        <v>5</v>
      </c>
      <c r="E26" s="1" t="s">
        <v>185</v>
      </c>
    </row>
    <row r="27" spans="1:16" ht="114.75" x14ac:dyDescent="0.2">
      <c r="A27" s="3" t="s">
        <v>3</v>
      </c>
      <c r="E27" s="2" t="s">
        <v>184</v>
      </c>
    </row>
    <row r="28" spans="1:16" ht="229.5" x14ac:dyDescent="0.2">
      <c r="A28" t="s">
        <v>1</v>
      </c>
      <c r="E28" s="1" t="s">
        <v>183</v>
      </c>
    </row>
    <row r="29" spans="1:16" x14ac:dyDescent="0.2">
      <c r="A29" s="9" t="s">
        <v>10</v>
      </c>
      <c r="B29" s="10" t="s">
        <v>182</v>
      </c>
      <c r="C29" s="10" t="s">
        <v>181</v>
      </c>
      <c r="D29" s="9" t="s">
        <v>8</v>
      </c>
      <c r="E29" s="8" t="s">
        <v>179</v>
      </c>
      <c r="F29" s="7" t="s">
        <v>180</v>
      </c>
      <c r="G29" s="6">
        <v>130.57499999999999</v>
      </c>
      <c r="H29" s="5">
        <v>0</v>
      </c>
      <c r="I29" s="5">
        <f>ROUND(ROUND(H29,2)*ROUND(G29,3),2)</f>
        <v>0</v>
      </c>
      <c r="O29">
        <f>(I29*15)/100</f>
        <v>0</v>
      </c>
      <c r="P29" t="s">
        <v>6</v>
      </c>
    </row>
    <row r="30" spans="1:16" x14ac:dyDescent="0.2">
      <c r="A30" s="4" t="s">
        <v>5</v>
      </c>
      <c r="E30" s="1" t="s">
        <v>179</v>
      </c>
    </row>
    <row r="31" spans="1:16" x14ac:dyDescent="0.2">
      <c r="A31" s="3" t="s">
        <v>3</v>
      </c>
      <c r="E31" s="2" t="s">
        <v>178</v>
      </c>
    </row>
    <row r="32" spans="1:16" ht="25.5" x14ac:dyDescent="0.2">
      <c r="A32" t="s">
        <v>1</v>
      </c>
      <c r="E32" s="1" t="s">
        <v>177</v>
      </c>
    </row>
    <row r="33" spans="1:18" x14ac:dyDescent="0.2">
      <c r="A33" s="9" t="s">
        <v>10</v>
      </c>
      <c r="B33" s="10" t="s">
        <v>176</v>
      </c>
      <c r="C33" s="10" t="s">
        <v>175</v>
      </c>
      <c r="D33" s="9" t="s">
        <v>8</v>
      </c>
      <c r="E33" s="8" t="s">
        <v>174</v>
      </c>
      <c r="F33" s="7" t="s">
        <v>119</v>
      </c>
      <c r="G33" s="6">
        <v>802.4</v>
      </c>
      <c r="H33" s="5">
        <v>0</v>
      </c>
      <c r="I33" s="5">
        <f>ROUND(ROUND(H33,2)*ROUND(G33,3),2)</f>
        <v>0</v>
      </c>
      <c r="O33">
        <f>(I33*15)/100</f>
        <v>0</v>
      </c>
      <c r="P33" t="s">
        <v>6</v>
      </c>
    </row>
    <row r="34" spans="1:18" x14ac:dyDescent="0.2">
      <c r="A34" s="4" t="s">
        <v>5</v>
      </c>
      <c r="E34" s="1" t="s">
        <v>174</v>
      </c>
    </row>
    <row r="35" spans="1:18" ht="51" x14ac:dyDescent="0.2">
      <c r="A35" s="3" t="s">
        <v>3</v>
      </c>
      <c r="E35" s="2" t="s">
        <v>173</v>
      </c>
    </row>
    <row r="36" spans="1:18" ht="165.75" x14ac:dyDescent="0.2">
      <c r="A36" t="s">
        <v>1</v>
      </c>
      <c r="E36" s="1" t="s">
        <v>172</v>
      </c>
    </row>
    <row r="37" spans="1:18" ht="12.75" customHeight="1" x14ac:dyDescent="0.2">
      <c r="A37" s="12" t="s">
        <v>16</v>
      </c>
      <c r="B37" s="12"/>
      <c r="C37" s="14" t="s">
        <v>171</v>
      </c>
      <c r="D37" s="12"/>
      <c r="E37" s="13" t="s">
        <v>170</v>
      </c>
      <c r="F37" s="12"/>
      <c r="G37" s="12"/>
      <c r="H37" s="12"/>
      <c r="I37" s="11">
        <f>0+Q37</f>
        <v>0</v>
      </c>
      <c r="O37">
        <f>0+R37</f>
        <v>0</v>
      </c>
      <c r="Q37">
        <f>0+I38+I42</f>
        <v>0</v>
      </c>
      <c r="R37">
        <f>0+O38+O42</f>
        <v>0</v>
      </c>
    </row>
    <row r="38" spans="1:18" x14ac:dyDescent="0.2">
      <c r="A38" s="9" t="s">
        <v>10</v>
      </c>
      <c r="B38" s="10" t="s">
        <v>169</v>
      </c>
      <c r="C38" s="10" t="s">
        <v>168</v>
      </c>
      <c r="D38" s="9" t="s">
        <v>8</v>
      </c>
      <c r="E38" s="8" t="s">
        <v>167</v>
      </c>
      <c r="F38" s="7" t="s">
        <v>119</v>
      </c>
      <c r="G38" s="6">
        <v>1.7150000000000001</v>
      </c>
      <c r="H38" s="5">
        <v>0</v>
      </c>
      <c r="I38" s="5">
        <f>ROUND(ROUND(H38,2)*ROUND(G38,3),2)</f>
        <v>0</v>
      </c>
      <c r="O38">
        <f>(I38*15)/100</f>
        <v>0</v>
      </c>
      <c r="P38" t="s">
        <v>6</v>
      </c>
    </row>
    <row r="39" spans="1:18" x14ac:dyDescent="0.2">
      <c r="A39" s="4" t="s">
        <v>5</v>
      </c>
      <c r="E39" s="1" t="s">
        <v>167</v>
      </c>
    </row>
    <row r="40" spans="1:18" ht="51" x14ac:dyDescent="0.2">
      <c r="A40" s="3" t="s">
        <v>3</v>
      </c>
      <c r="E40" s="2" t="s">
        <v>166</v>
      </c>
    </row>
    <row r="41" spans="1:18" ht="280.5" x14ac:dyDescent="0.2">
      <c r="A41" t="s">
        <v>1</v>
      </c>
      <c r="E41" s="1" t="s">
        <v>165</v>
      </c>
    </row>
    <row r="42" spans="1:18" x14ac:dyDescent="0.2">
      <c r="A42" s="9" t="s">
        <v>10</v>
      </c>
      <c r="B42" s="10" t="s">
        <v>86</v>
      </c>
      <c r="C42" s="10" t="s">
        <v>164</v>
      </c>
      <c r="D42" s="9" t="s">
        <v>8</v>
      </c>
      <c r="E42" s="8" t="s">
        <v>163</v>
      </c>
      <c r="F42" s="7" t="s">
        <v>119</v>
      </c>
      <c r="G42" s="6">
        <v>7.2350000000000003</v>
      </c>
      <c r="H42" s="5">
        <v>0</v>
      </c>
      <c r="I42" s="5">
        <f>ROUND(ROUND(H42,2)*ROUND(G42,3),2)</f>
        <v>0</v>
      </c>
      <c r="O42">
        <f>(I42*15)/100</f>
        <v>0</v>
      </c>
      <c r="P42" t="s">
        <v>6</v>
      </c>
    </row>
    <row r="43" spans="1:18" ht="382.5" x14ac:dyDescent="0.2">
      <c r="A43" s="4" t="s">
        <v>5</v>
      </c>
      <c r="E43" s="1" t="s">
        <v>162</v>
      </c>
    </row>
    <row r="44" spans="1:18" ht="76.5" x14ac:dyDescent="0.2">
      <c r="A44" s="3" t="s">
        <v>3</v>
      </c>
      <c r="E44" s="2" t="s">
        <v>161</v>
      </c>
    </row>
    <row r="45" spans="1:18" x14ac:dyDescent="0.2">
      <c r="A45" t="s">
        <v>1</v>
      </c>
      <c r="E45" s="1" t="s">
        <v>8</v>
      </c>
    </row>
    <row r="46" spans="1:18" ht="12.75" customHeight="1" x14ac:dyDescent="0.2">
      <c r="A46" s="12" t="s">
        <v>16</v>
      </c>
      <c r="B46" s="12"/>
      <c r="C46" s="14" t="s">
        <v>160</v>
      </c>
      <c r="D46" s="12"/>
      <c r="E46" s="13" t="s">
        <v>159</v>
      </c>
      <c r="F46" s="12"/>
      <c r="G46" s="12"/>
      <c r="H46" s="12"/>
      <c r="I46" s="11">
        <f>0+Q46</f>
        <v>0</v>
      </c>
      <c r="O46">
        <f>0+R46</f>
        <v>0</v>
      </c>
      <c r="Q46">
        <f>0+I47+I51+I55+I59</f>
        <v>0</v>
      </c>
      <c r="R46">
        <f>0+O47+O51+O55+O59</f>
        <v>0</v>
      </c>
    </row>
    <row r="47" spans="1:18" x14ac:dyDescent="0.2">
      <c r="A47" s="9" t="s">
        <v>10</v>
      </c>
      <c r="B47" s="10" t="s">
        <v>158</v>
      </c>
      <c r="C47" s="10" t="s">
        <v>157</v>
      </c>
      <c r="D47" s="9" t="s">
        <v>8</v>
      </c>
      <c r="E47" s="8" t="s">
        <v>156</v>
      </c>
      <c r="F47" s="7" t="s">
        <v>119</v>
      </c>
      <c r="G47" s="6">
        <v>3</v>
      </c>
      <c r="H47" s="5">
        <v>0</v>
      </c>
      <c r="I47" s="5">
        <f>ROUND(ROUND(H47,2)*ROUND(G47,3),2)</f>
        <v>0</v>
      </c>
      <c r="O47">
        <f>(I47*15)/100</f>
        <v>0</v>
      </c>
      <c r="P47" t="s">
        <v>6</v>
      </c>
    </row>
    <row r="48" spans="1:18" x14ac:dyDescent="0.2">
      <c r="A48" s="4" t="s">
        <v>5</v>
      </c>
      <c r="E48" s="1" t="s">
        <v>156</v>
      </c>
    </row>
    <row r="49" spans="1:18" ht="51" x14ac:dyDescent="0.2">
      <c r="A49" s="3" t="s">
        <v>3</v>
      </c>
      <c r="E49" s="2" t="s">
        <v>155</v>
      </c>
    </row>
    <row r="50" spans="1:18" ht="280.5" x14ac:dyDescent="0.2">
      <c r="A50" t="s">
        <v>1</v>
      </c>
      <c r="E50" s="1" t="s">
        <v>129</v>
      </c>
    </row>
    <row r="51" spans="1:18" x14ac:dyDescent="0.2">
      <c r="A51" s="9" t="s">
        <v>10</v>
      </c>
      <c r="B51" s="10" t="s">
        <v>154</v>
      </c>
      <c r="C51" s="10" t="s">
        <v>153</v>
      </c>
      <c r="D51" s="9" t="s">
        <v>8</v>
      </c>
      <c r="E51" s="8" t="s">
        <v>152</v>
      </c>
      <c r="F51" s="7" t="s">
        <v>7</v>
      </c>
      <c r="G51" s="6">
        <v>0.14299999999999999</v>
      </c>
      <c r="H51" s="5">
        <v>0</v>
      </c>
      <c r="I51" s="5">
        <f>ROUND(ROUND(H51,2)*ROUND(G51,3),2)</f>
        <v>0</v>
      </c>
      <c r="O51">
        <f>(I51*15)/100</f>
        <v>0</v>
      </c>
      <c r="P51" t="s">
        <v>6</v>
      </c>
    </row>
    <row r="52" spans="1:18" x14ac:dyDescent="0.2">
      <c r="A52" s="4" t="s">
        <v>5</v>
      </c>
      <c r="E52" s="1" t="s">
        <v>152</v>
      </c>
    </row>
    <row r="53" spans="1:18" ht="38.25" x14ac:dyDescent="0.2">
      <c r="A53" s="3" t="s">
        <v>3</v>
      </c>
      <c r="E53" s="2" t="s">
        <v>151</v>
      </c>
    </row>
    <row r="54" spans="1:18" ht="204" x14ac:dyDescent="0.2">
      <c r="A54" t="s">
        <v>1</v>
      </c>
      <c r="E54" s="1" t="s">
        <v>150</v>
      </c>
    </row>
    <row r="55" spans="1:18" x14ac:dyDescent="0.2">
      <c r="A55" s="9" t="s">
        <v>10</v>
      </c>
      <c r="B55" s="10" t="s">
        <v>149</v>
      </c>
      <c r="C55" s="10" t="s">
        <v>148</v>
      </c>
      <c r="D55" s="9" t="s">
        <v>8</v>
      </c>
      <c r="E55" s="8" t="s">
        <v>147</v>
      </c>
      <c r="F55" s="7" t="s">
        <v>119</v>
      </c>
      <c r="G55" s="6">
        <v>0.28000000000000003</v>
      </c>
      <c r="H55" s="5">
        <v>0</v>
      </c>
      <c r="I55" s="5">
        <f>ROUND(ROUND(H55,2)*ROUND(G55,3),2)</f>
        <v>0</v>
      </c>
      <c r="O55">
        <f>(I55*15)/100</f>
        <v>0</v>
      </c>
      <c r="P55" t="s">
        <v>6</v>
      </c>
    </row>
    <row r="56" spans="1:18" x14ac:dyDescent="0.2">
      <c r="A56" s="4" t="s">
        <v>5</v>
      </c>
      <c r="E56" s="1" t="s">
        <v>147</v>
      </c>
    </row>
    <row r="57" spans="1:18" ht="25.5" x14ac:dyDescent="0.2">
      <c r="A57" s="3" t="s">
        <v>3</v>
      </c>
      <c r="E57" s="2" t="s">
        <v>146</v>
      </c>
    </row>
    <row r="58" spans="1:18" ht="165.75" x14ac:dyDescent="0.2">
      <c r="A58" t="s">
        <v>1</v>
      </c>
      <c r="E58" s="1" t="s">
        <v>134</v>
      </c>
    </row>
    <row r="59" spans="1:18" x14ac:dyDescent="0.2">
      <c r="A59" s="9" t="s">
        <v>10</v>
      </c>
      <c r="B59" s="10" t="s">
        <v>145</v>
      </c>
      <c r="C59" s="10" t="s">
        <v>144</v>
      </c>
      <c r="D59" s="9" t="s">
        <v>8</v>
      </c>
      <c r="E59" s="8" t="s">
        <v>143</v>
      </c>
      <c r="F59" s="7" t="s">
        <v>54</v>
      </c>
      <c r="G59" s="6">
        <v>23.8</v>
      </c>
      <c r="H59" s="5">
        <v>0</v>
      </c>
      <c r="I59" s="5">
        <f>ROUND(ROUND(H59,2)*ROUND(G59,3),2)</f>
        <v>0</v>
      </c>
      <c r="O59">
        <f>(I59*15)/100</f>
        <v>0</v>
      </c>
      <c r="P59" t="s">
        <v>6</v>
      </c>
    </row>
    <row r="60" spans="1:18" x14ac:dyDescent="0.2">
      <c r="A60" s="4" t="s">
        <v>5</v>
      </c>
      <c r="E60" s="1" t="s">
        <v>143</v>
      </c>
    </row>
    <row r="61" spans="1:18" ht="38.25" x14ac:dyDescent="0.2">
      <c r="A61" s="3" t="s">
        <v>3</v>
      </c>
      <c r="E61" s="2" t="s">
        <v>142</v>
      </c>
    </row>
    <row r="62" spans="1:18" ht="216.75" x14ac:dyDescent="0.2">
      <c r="A62" t="s">
        <v>1</v>
      </c>
      <c r="E62" s="1" t="s">
        <v>141</v>
      </c>
    </row>
    <row r="63" spans="1:18" ht="12.75" customHeight="1" x14ac:dyDescent="0.2">
      <c r="A63" s="12" t="s">
        <v>16</v>
      </c>
      <c r="B63" s="12"/>
      <c r="C63" s="14" t="s">
        <v>140</v>
      </c>
      <c r="D63" s="12"/>
      <c r="E63" s="13" t="s">
        <v>139</v>
      </c>
      <c r="F63" s="12"/>
      <c r="G63" s="12"/>
      <c r="H63" s="12"/>
      <c r="I63" s="11">
        <f>0+Q63</f>
        <v>0</v>
      </c>
      <c r="O63">
        <f>0+R63</f>
        <v>0</v>
      </c>
      <c r="Q63">
        <f>0+I64+I68+I83+I87+I91</f>
        <v>0</v>
      </c>
      <c r="R63">
        <f>0+O64+O68+O83+O87+O91</f>
        <v>0</v>
      </c>
    </row>
    <row r="64" spans="1:18" x14ac:dyDescent="0.2">
      <c r="A64" s="9" t="s">
        <v>10</v>
      </c>
      <c r="B64" s="10" t="s">
        <v>138</v>
      </c>
      <c r="C64" s="10" t="s">
        <v>137</v>
      </c>
      <c r="D64" s="9" t="s">
        <v>8</v>
      </c>
      <c r="E64" s="8" t="s">
        <v>136</v>
      </c>
      <c r="F64" s="7" t="s">
        <v>119</v>
      </c>
      <c r="G64" s="6">
        <v>0.371</v>
      </c>
      <c r="H64" s="5">
        <v>0</v>
      </c>
      <c r="I64" s="5">
        <f>ROUND(ROUND(H64,2)*ROUND(G64,3),2)</f>
        <v>0</v>
      </c>
      <c r="O64">
        <f>(I64*15)/100</f>
        <v>0</v>
      </c>
      <c r="P64" t="s">
        <v>6</v>
      </c>
    </row>
    <row r="65" spans="1:16" x14ac:dyDescent="0.2">
      <c r="A65" s="4" t="s">
        <v>5</v>
      </c>
      <c r="E65" s="1" t="s">
        <v>136</v>
      </c>
    </row>
    <row r="66" spans="1:16" ht="25.5" x14ac:dyDescent="0.2">
      <c r="A66" s="3" t="s">
        <v>3</v>
      </c>
      <c r="E66" s="2" t="s">
        <v>135</v>
      </c>
    </row>
    <row r="67" spans="1:16" ht="165.75" x14ac:dyDescent="0.2">
      <c r="A67" t="s">
        <v>1</v>
      </c>
      <c r="E67" s="1" t="s">
        <v>134</v>
      </c>
    </row>
    <row r="68" spans="1:16" x14ac:dyDescent="0.2">
      <c r="A68" s="9" t="s">
        <v>10</v>
      </c>
      <c r="B68" s="35" t="s">
        <v>133</v>
      </c>
      <c r="C68" s="35" t="s">
        <v>132</v>
      </c>
      <c r="D68" s="36" t="s">
        <v>8</v>
      </c>
      <c r="E68" s="37" t="s">
        <v>131</v>
      </c>
      <c r="F68" s="38" t="s">
        <v>119</v>
      </c>
      <c r="G68" s="39">
        <v>9.24</v>
      </c>
      <c r="H68" s="40">
        <v>0</v>
      </c>
      <c r="I68" s="40">
        <f>ROUND(ROUND(H68,2)*ROUND(G68,3),2)</f>
        <v>0</v>
      </c>
      <c r="O68">
        <f>(I68*15)/100</f>
        <v>0</v>
      </c>
      <c r="P68" t="s">
        <v>6</v>
      </c>
    </row>
    <row r="69" spans="1:16" x14ac:dyDescent="0.2">
      <c r="A69" s="4" t="s">
        <v>5</v>
      </c>
      <c r="B69" s="41"/>
      <c r="C69" s="41"/>
      <c r="D69" s="41"/>
      <c r="E69" s="42" t="s">
        <v>131</v>
      </c>
      <c r="F69" s="41"/>
      <c r="G69" s="41"/>
      <c r="H69" s="41"/>
      <c r="I69" s="41"/>
    </row>
    <row r="70" spans="1:16" ht="127.5" x14ac:dyDescent="0.2">
      <c r="A70" s="3" t="s">
        <v>3</v>
      </c>
      <c r="B70" s="41"/>
      <c r="C70" s="41"/>
      <c r="D70" s="41"/>
      <c r="E70" s="43" t="s">
        <v>130</v>
      </c>
      <c r="F70" s="41"/>
      <c r="G70" s="41"/>
      <c r="H70" s="41"/>
      <c r="I70" s="41"/>
    </row>
    <row r="71" spans="1:16" ht="280.5" x14ac:dyDescent="0.2">
      <c r="A71" t="s">
        <v>1</v>
      </c>
      <c r="B71" s="41"/>
      <c r="C71" s="41"/>
      <c r="D71" s="41"/>
      <c r="E71" s="42" t="s">
        <v>129</v>
      </c>
      <c r="F71" s="41"/>
      <c r="G71" s="41"/>
      <c r="H71" s="41"/>
      <c r="I71" s="41"/>
    </row>
    <row r="72" spans="1:16" x14ac:dyDescent="0.2">
      <c r="E72" s="1"/>
    </row>
    <row r="73" spans="1:16" s="32" customFormat="1" x14ac:dyDescent="0.2">
      <c r="A73" s="26" t="s">
        <v>10</v>
      </c>
      <c r="B73" s="27" t="s">
        <v>133</v>
      </c>
      <c r="C73" s="27" t="s">
        <v>132</v>
      </c>
      <c r="D73" s="26" t="s">
        <v>8</v>
      </c>
      <c r="E73" s="28" t="s">
        <v>131</v>
      </c>
      <c r="F73" s="29" t="s">
        <v>119</v>
      </c>
      <c r="G73" s="30">
        <v>2.44</v>
      </c>
      <c r="H73" s="31">
        <v>0</v>
      </c>
      <c r="I73" s="31">
        <f>ROUND(ROUND(H73,2)*ROUND(G73,3),2)</f>
        <v>0</v>
      </c>
      <c r="O73" s="32">
        <f>(I73*15)/100</f>
        <v>0</v>
      </c>
      <c r="P73" s="32" t="s">
        <v>6</v>
      </c>
    </row>
    <row r="74" spans="1:16" s="32" customFormat="1" x14ac:dyDescent="0.2">
      <c r="E74" s="33" t="s">
        <v>131</v>
      </c>
    </row>
    <row r="75" spans="1:16" s="32" customFormat="1" ht="89.25" x14ac:dyDescent="0.2">
      <c r="E75" s="34" t="s">
        <v>227</v>
      </c>
    </row>
    <row r="76" spans="1:16" s="32" customFormat="1" ht="280.5" x14ac:dyDescent="0.2">
      <c r="E76" s="33" t="s">
        <v>129</v>
      </c>
    </row>
    <row r="77" spans="1:16" x14ac:dyDescent="0.2">
      <c r="E77" s="1"/>
    </row>
    <row r="78" spans="1:16" s="32" customFormat="1" x14ac:dyDescent="0.2">
      <c r="A78" s="26"/>
      <c r="B78" s="27">
        <v>16</v>
      </c>
      <c r="C78" s="27">
        <v>451313</v>
      </c>
      <c r="D78" s="26"/>
      <c r="E78" s="28" t="s">
        <v>226</v>
      </c>
      <c r="F78" s="29" t="s">
        <v>119</v>
      </c>
      <c r="G78" s="30">
        <v>6.8</v>
      </c>
      <c r="H78" s="31">
        <v>0</v>
      </c>
      <c r="I78" s="31">
        <v>0</v>
      </c>
    </row>
    <row r="79" spans="1:16" s="32" customFormat="1" x14ac:dyDescent="0.2">
      <c r="E79" s="33" t="s">
        <v>226</v>
      </c>
    </row>
    <row r="80" spans="1:16" s="32" customFormat="1" ht="51" x14ac:dyDescent="0.2">
      <c r="E80" s="44" t="s">
        <v>228</v>
      </c>
    </row>
    <row r="81" spans="1:18" s="32" customFormat="1" ht="280.5" x14ac:dyDescent="0.2">
      <c r="E81" s="33" t="s">
        <v>129</v>
      </c>
    </row>
    <row r="82" spans="1:18" s="32" customFormat="1" x14ac:dyDescent="0.2">
      <c r="E82" s="33"/>
    </row>
    <row r="83" spans="1:18" x14ac:dyDescent="0.2">
      <c r="A83" s="9" t="s">
        <v>10</v>
      </c>
      <c r="B83" s="27">
        <v>17</v>
      </c>
      <c r="C83" s="10" t="s">
        <v>128</v>
      </c>
      <c r="D83" s="9" t="s">
        <v>8</v>
      </c>
      <c r="E83" s="8" t="s">
        <v>127</v>
      </c>
      <c r="F83" s="7" t="s">
        <v>119</v>
      </c>
      <c r="G83" s="6">
        <v>0.40500000000000003</v>
      </c>
      <c r="H83" s="5">
        <v>0</v>
      </c>
      <c r="I83" s="5">
        <f>ROUND(ROUND(H83,2)*ROUND(G83,3),2)</f>
        <v>0</v>
      </c>
      <c r="O83">
        <f>(I83*15)/100</f>
        <v>0</v>
      </c>
      <c r="P83" t="s">
        <v>6</v>
      </c>
    </row>
    <row r="84" spans="1:18" ht="38.25" x14ac:dyDescent="0.2">
      <c r="A84" s="4" t="s">
        <v>5</v>
      </c>
      <c r="E84" s="1" t="s">
        <v>126</v>
      </c>
    </row>
    <row r="85" spans="1:18" ht="89.25" x14ac:dyDescent="0.2">
      <c r="A85" s="3" t="s">
        <v>3</v>
      </c>
      <c r="E85" s="2" t="s">
        <v>125</v>
      </c>
    </row>
    <row r="86" spans="1:18" x14ac:dyDescent="0.2">
      <c r="A86" t="s">
        <v>1</v>
      </c>
      <c r="E86" s="1" t="s">
        <v>8</v>
      </c>
    </row>
    <row r="87" spans="1:18" x14ac:dyDescent="0.2">
      <c r="A87" s="9" t="s">
        <v>10</v>
      </c>
      <c r="B87" s="27">
        <v>18</v>
      </c>
      <c r="C87" s="10" t="s">
        <v>124</v>
      </c>
      <c r="D87" s="9" t="s">
        <v>8</v>
      </c>
      <c r="E87" s="8" t="s">
        <v>123</v>
      </c>
      <c r="F87" s="7" t="s">
        <v>119</v>
      </c>
      <c r="G87" s="6">
        <v>0.4</v>
      </c>
      <c r="H87" s="5">
        <v>0</v>
      </c>
      <c r="I87" s="5">
        <f>ROUND(ROUND(H87,2)*ROUND(G87,3),2)</f>
        <v>0</v>
      </c>
      <c r="O87">
        <f>(I87*15)/100</f>
        <v>0</v>
      </c>
      <c r="P87" t="s">
        <v>6</v>
      </c>
    </row>
    <row r="88" spans="1:18" x14ac:dyDescent="0.2">
      <c r="A88" s="4" t="s">
        <v>5</v>
      </c>
      <c r="E88" s="1" t="s">
        <v>123</v>
      </c>
    </row>
    <row r="89" spans="1:18" x14ac:dyDescent="0.2">
      <c r="A89" s="3" t="s">
        <v>3</v>
      </c>
      <c r="E89" s="2" t="s">
        <v>122</v>
      </c>
    </row>
    <row r="90" spans="1:18" ht="38.25" x14ac:dyDescent="0.2">
      <c r="A90" t="s">
        <v>1</v>
      </c>
      <c r="E90" s="1" t="s">
        <v>121</v>
      </c>
    </row>
    <row r="91" spans="1:18" x14ac:dyDescent="0.2">
      <c r="A91" s="9" t="s">
        <v>10</v>
      </c>
      <c r="B91" s="27">
        <v>19</v>
      </c>
      <c r="C91" s="10" t="s">
        <v>120</v>
      </c>
      <c r="D91" s="9" t="s">
        <v>8</v>
      </c>
      <c r="E91" s="8" t="s">
        <v>118</v>
      </c>
      <c r="F91" s="7" t="s">
        <v>119</v>
      </c>
      <c r="G91" s="6">
        <v>1.9039999999999999</v>
      </c>
      <c r="H91" s="5">
        <v>0</v>
      </c>
      <c r="I91" s="5">
        <f>ROUND(ROUND(H91,2)*ROUND(G91,3),2)</f>
        <v>0</v>
      </c>
      <c r="O91">
        <f>(I91*15)/100</f>
        <v>0</v>
      </c>
      <c r="P91" t="s">
        <v>6</v>
      </c>
    </row>
    <row r="92" spans="1:18" x14ac:dyDescent="0.2">
      <c r="A92" s="4" t="s">
        <v>5</v>
      </c>
      <c r="E92" s="1" t="s">
        <v>118</v>
      </c>
    </row>
    <row r="93" spans="1:18" x14ac:dyDescent="0.2">
      <c r="A93" s="3" t="s">
        <v>3</v>
      </c>
      <c r="E93" s="2" t="s">
        <v>117</v>
      </c>
    </row>
    <row r="94" spans="1:18" ht="25.5" x14ac:dyDescent="0.2">
      <c r="A94" t="s">
        <v>1</v>
      </c>
      <c r="E94" s="1" t="s">
        <v>116</v>
      </c>
    </row>
    <row r="95" spans="1:18" ht="12.75" customHeight="1" x14ac:dyDescent="0.2">
      <c r="A95" s="12" t="s">
        <v>16</v>
      </c>
      <c r="B95" s="12"/>
      <c r="C95" s="14" t="s">
        <v>115</v>
      </c>
      <c r="D95" s="12"/>
      <c r="E95" s="13" t="s">
        <v>114</v>
      </c>
      <c r="F95" s="12"/>
      <c r="G95" s="12"/>
      <c r="H95" s="12"/>
      <c r="I95" s="11">
        <f>0+Q95</f>
        <v>0</v>
      </c>
      <c r="O95">
        <f>0+R95</f>
        <v>0</v>
      </c>
      <c r="Q95">
        <f>0+I96+I100</f>
        <v>0</v>
      </c>
      <c r="R95">
        <f>0+O96+O100</f>
        <v>0</v>
      </c>
    </row>
    <row r="96" spans="1:18" x14ac:dyDescent="0.2">
      <c r="A96" s="9" t="s">
        <v>10</v>
      </c>
      <c r="B96" s="27">
        <v>20</v>
      </c>
      <c r="C96" s="10" t="s">
        <v>113</v>
      </c>
      <c r="D96" s="9" t="s">
        <v>8</v>
      </c>
      <c r="E96" s="8" t="s">
        <v>112</v>
      </c>
      <c r="F96" s="7" t="s">
        <v>70</v>
      </c>
      <c r="G96" s="6">
        <v>707.96</v>
      </c>
      <c r="H96" s="5">
        <v>0</v>
      </c>
      <c r="I96" s="5">
        <f>ROUND(ROUND(H96,2)*ROUND(G96,3),2)</f>
        <v>0</v>
      </c>
      <c r="O96">
        <f>(I96*15)/100</f>
        <v>0</v>
      </c>
      <c r="P96" t="s">
        <v>6</v>
      </c>
    </row>
    <row r="97" spans="1:18" x14ac:dyDescent="0.2">
      <c r="A97" s="4" t="s">
        <v>5</v>
      </c>
      <c r="E97" s="1" t="s">
        <v>112</v>
      </c>
    </row>
    <row r="98" spans="1:18" ht="51" x14ac:dyDescent="0.2">
      <c r="A98" s="3" t="s">
        <v>3</v>
      </c>
      <c r="E98" s="2" t="s">
        <v>111</v>
      </c>
    </row>
    <row r="99" spans="1:18" ht="38.25" x14ac:dyDescent="0.2">
      <c r="A99" t="s">
        <v>1</v>
      </c>
      <c r="E99" s="1" t="s">
        <v>110</v>
      </c>
    </row>
    <row r="100" spans="1:18" x14ac:dyDescent="0.2">
      <c r="A100" s="9" t="s">
        <v>10</v>
      </c>
      <c r="B100" s="27">
        <v>21</v>
      </c>
      <c r="C100" s="10" t="s">
        <v>109</v>
      </c>
      <c r="D100" s="9" t="s">
        <v>8</v>
      </c>
      <c r="E100" s="8" t="s">
        <v>108</v>
      </c>
      <c r="F100" s="7" t="s">
        <v>70</v>
      </c>
      <c r="G100" s="6">
        <v>197</v>
      </c>
      <c r="H100" s="5">
        <v>0</v>
      </c>
      <c r="I100" s="5">
        <f>ROUND(ROUND(H100,2)*ROUND(G100,3),2)</f>
        <v>0</v>
      </c>
      <c r="O100">
        <f>(I100*15)/100</f>
        <v>0</v>
      </c>
      <c r="P100" t="s">
        <v>6</v>
      </c>
    </row>
    <row r="101" spans="1:18" ht="165.75" x14ac:dyDescent="0.2">
      <c r="A101" s="4" t="s">
        <v>5</v>
      </c>
      <c r="E101" s="1" t="s">
        <v>107</v>
      </c>
    </row>
    <row r="102" spans="1:18" ht="51" x14ac:dyDescent="0.2">
      <c r="A102" s="3" t="s">
        <v>3</v>
      </c>
      <c r="E102" s="2" t="s">
        <v>106</v>
      </c>
    </row>
    <row r="103" spans="1:18" x14ac:dyDescent="0.2">
      <c r="A103" t="s">
        <v>1</v>
      </c>
      <c r="E103" s="1" t="s">
        <v>8</v>
      </c>
    </row>
    <row r="104" spans="1:18" ht="12.75" customHeight="1" x14ac:dyDescent="0.2">
      <c r="A104" s="12" t="s">
        <v>16</v>
      </c>
      <c r="B104" s="12"/>
      <c r="C104" s="14" t="s">
        <v>105</v>
      </c>
      <c r="D104" s="12"/>
      <c r="E104" s="13" t="s">
        <v>104</v>
      </c>
      <c r="F104" s="12"/>
      <c r="G104" s="12"/>
      <c r="H104" s="12"/>
      <c r="I104" s="11">
        <f>0+Q104</f>
        <v>0</v>
      </c>
      <c r="O104">
        <f>0+R104</f>
        <v>0</v>
      </c>
      <c r="Q104">
        <f>0+I105</f>
        <v>0</v>
      </c>
      <c r="R104">
        <f>0+O105</f>
        <v>0</v>
      </c>
    </row>
    <row r="105" spans="1:18" ht="25.5" x14ac:dyDescent="0.2">
      <c r="A105" s="9" t="s">
        <v>10</v>
      </c>
      <c r="B105" s="27">
        <v>22</v>
      </c>
      <c r="C105" s="10" t="s">
        <v>103</v>
      </c>
      <c r="D105" s="9" t="s">
        <v>8</v>
      </c>
      <c r="E105" s="8" t="s">
        <v>102</v>
      </c>
      <c r="F105" s="7" t="s">
        <v>70</v>
      </c>
      <c r="G105" s="6">
        <v>790</v>
      </c>
      <c r="H105" s="5">
        <v>0</v>
      </c>
      <c r="I105" s="5">
        <f>ROUND(ROUND(H105,2)*ROUND(G105,3),2)</f>
        <v>0</v>
      </c>
      <c r="O105">
        <f>(I105*15)/100</f>
        <v>0</v>
      </c>
      <c r="P105" t="s">
        <v>6</v>
      </c>
    </row>
    <row r="106" spans="1:18" ht="25.5" x14ac:dyDescent="0.2">
      <c r="A106" s="4" t="s">
        <v>5</v>
      </c>
      <c r="E106" s="1" t="s">
        <v>102</v>
      </c>
    </row>
    <row r="107" spans="1:18" ht="25.5" x14ac:dyDescent="0.2">
      <c r="A107" s="3" t="s">
        <v>3</v>
      </c>
      <c r="E107" s="2" t="s">
        <v>101</v>
      </c>
    </row>
    <row r="108" spans="1:18" ht="140.25" x14ac:dyDescent="0.2">
      <c r="A108" t="s">
        <v>1</v>
      </c>
      <c r="E108" s="1" t="s">
        <v>100</v>
      </c>
    </row>
    <row r="109" spans="1:18" ht="12.75" customHeight="1" x14ac:dyDescent="0.2">
      <c r="A109" s="12" t="s">
        <v>16</v>
      </c>
      <c r="B109" s="12"/>
      <c r="C109" s="14" t="s">
        <v>99</v>
      </c>
      <c r="D109" s="12"/>
      <c r="E109" s="13" t="s">
        <v>98</v>
      </c>
      <c r="F109" s="12"/>
      <c r="G109" s="12"/>
      <c r="H109" s="12"/>
      <c r="I109" s="11">
        <f>0+Q109</f>
        <v>0</v>
      </c>
      <c r="O109">
        <f>0+R109</f>
        <v>0</v>
      </c>
      <c r="Q109">
        <f>0+I110</f>
        <v>0</v>
      </c>
      <c r="R109">
        <f>0+O110</f>
        <v>0</v>
      </c>
    </row>
    <row r="110" spans="1:18" x14ac:dyDescent="0.2">
      <c r="A110" s="9" t="s">
        <v>10</v>
      </c>
      <c r="B110" s="27">
        <v>23</v>
      </c>
      <c r="C110" s="10" t="s">
        <v>97</v>
      </c>
      <c r="D110" s="9" t="s">
        <v>8</v>
      </c>
      <c r="E110" s="8" t="s">
        <v>96</v>
      </c>
      <c r="F110" s="7" t="s">
        <v>7</v>
      </c>
      <c r="G110" s="6">
        <v>4.8000000000000001E-2</v>
      </c>
      <c r="H110" s="5">
        <v>0</v>
      </c>
      <c r="I110" s="5">
        <f>ROUND(ROUND(H110,2)*ROUND(G110,3),2)</f>
        <v>0</v>
      </c>
      <c r="O110">
        <f>(I110*15)/100</f>
        <v>0</v>
      </c>
      <c r="P110" t="s">
        <v>6</v>
      </c>
    </row>
    <row r="111" spans="1:18" x14ac:dyDescent="0.2">
      <c r="A111" s="4" t="s">
        <v>5</v>
      </c>
      <c r="B111" s="32"/>
      <c r="E111" s="1" t="s">
        <v>96</v>
      </c>
    </row>
    <row r="112" spans="1:18" ht="51" x14ac:dyDescent="0.2">
      <c r="A112" s="3" t="s">
        <v>3</v>
      </c>
      <c r="E112" s="2" t="s">
        <v>95</v>
      </c>
    </row>
    <row r="113" spans="1:18" ht="51" x14ac:dyDescent="0.2">
      <c r="A113" t="s">
        <v>1</v>
      </c>
      <c r="E113" s="1" t="s">
        <v>94</v>
      </c>
    </row>
    <row r="114" spans="1:18" ht="12.75" customHeight="1" x14ac:dyDescent="0.2">
      <c r="A114" s="12" t="s">
        <v>16</v>
      </c>
      <c r="B114" s="12"/>
      <c r="C114" s="14" t="s">
        <v>93</v>
      </c>
      <c r="D114" s="12"/>
      <c r="E114" s="13" t="s">
        <v>92</v>
      </c>
      <c r="F114" s="12"/>
      <c r="G114" s="12"/>
      <c r="H114" s="12"/>
      <c r="I114" s="11">
        <f>0+Q114</f>
        <v>0</v>
      </c>
      <c r="O114">
        <f>0+R114</f>
        <v>0</v>
      </c>
      <c r="Q114">
        <f>0+I115</f>
        <v>0</v>
      </c>
      <c r="R114">
        <f>0+O115</f>
        <v>0</v>
      </c>
    </row>
    <row r="115" spans="1:18" ht="25.5" x14ac:dyDescent="0.2">
      <c r="A115" s="9" t="s">
        <v>10</v>
      </c>
      <c r="B115" s="27">
        <v>24</v>
      </c>
      <c r="C115" s="10" t="s">
        <v>91</v>
      </c>
      <c r="D115" s="9" t="s">
        <v>8</v>
      </c>
      <c r="E115" s="8" t="s">
        <v>90</v>
      </c>
      <c r="F115" s="7" t="s">
        <v>19</v>
      </c>
      <c r="G115" s="6">
        <v>2</v>
      </c>
      <c r="H115" s="5">
        <v>0</v>
      </c>
      <c r="I115" s="5">
        <f>ROUND(ROUND(H115,2)*ROUND(G115,3),2)</f>
        <v>0</v>
      </c>
      <c r="O115">
        <f>(I115*15)/100</f>
        <v>0</v>
      </c>
      <c r="P115" t="s">
        <v>6</v>
      </c>
    </row>
    <row r="116" spans="1:18" ht="63.75" x14ac:dyDescent="0.2">
      <c r="A116" s="4" t="s">
        <v>5</v>
      </c>
      <c r="E116" s="1" t="s">
        <v>89</v>
      </c>
    </row>
    <row r="117" spans="1:18" x14ac:dyDescent="0.2">
      <c r="A117" s="3" t="s">
        <v>3</v>
      </c>
      <c r="E117" s="2" t="s">
        <v>88</v>
      </c>
    </row>
    <row r="118" spans="1:18" ht="38.25" x14ac:dyDescent="0.2">
      <c r="A118" t="s">
        <v>1</v>
      </c>
      <c r="E118" s="1" t="s">
        <v>87</v>
      </c>
    </row>
    <row r="119" spans="1:18" ht="12.75" customHeight="1" x14ac:dyDescent="0.2">
      <c r="A119" s="12" t="s">
        <v>16</v>
      </c>
      <c r="B119" s="12"/>
      <c r="C119" s="14" t="s">
        <v>86</v>
      </c>
      <c r="D119" s="12"/>
      <c r="E119" s="13" t="s">
        <v>85</v>
      </c>
      <c r="F119" s="12"/>
      <c r="G119" s="12"/>
      <c r="H119" s="12"/>
      <c r="I119" s="11">
        <f>0+Q119</f>
        <v>0</v>
      </c>
      <c r="O119">
        <f>0+R119</f>
        <v>0</v>
      </c>
      <c r="Q119">
        <f>0+I120+I124+I128+I132+I136+I140+I144+I148+I152+I156+I160+I164+I168+I172+I176+I180+I184</f>
        <v>0</v>
      </c>
      <c r="R119">
        <f>0+O120+O124+O128+O132+O136+O140+O144+O148+O152+O156+O160+O164+O168+O172+O176+O180+O184</f>
        <v>0</v>
      </c>
    </row>
    <row r="120" spans="1:18" x14ac:dyDescent="0.2">
      <c r="A120" s="9" t="s">
        <v>10</v>
      </c>
      <c r="B120" s="27">
        <v>25</v>
      </c>
      <c r="C120" s="10" t="s">
        <v>84</v>
      </c>
      <c r="D120" s="9" t="s">
        <v>8</v>
      </c>
      <c r="E120" s="8" t="s">
        <v>83</v>
      </c>
      <c r="F120" s="7" t="s">
        <v>54</v>
      </c>
      <c r="G120" s="6">
        <v>363.3</v>
      </c>
      <c r="H120" s="5">
        <v>0</v>
      </c>
      <c r="I120" s="5">
        <f>ROUND(ROUND(H120,2)*ROUND(G120,3),2)</f>
        <v>0</v>
      </c>
      <c r="O120">
        <f>(I120*15)/100</f>
        <v>0</v>
      </c>
      <c r="P120" t="s">
        <v>6</v>
      </c>
    </row>
    <row r="121" spans="1:18" x14ac:dyDescent="0.2">
      <c r="A121" s="4" t="s">
        <v>5</v>
      </c>
      <c r="E121" s="1" t="s">
        <v>83</v>
      </c>
    </row>
    <row r="122" spans="1:18" ht="38.25" x14ac:dyDescent="0.2">
      <c r="A122" s="3" t="s">
        <v>3</v>
      </c>
      <c r="E122" s="2" t="s">
        <v>82</v>
      </c>
    </row>
    <row r="123" spans="1:18" ht="25.5" x14ac:dyDescent="0.2">
      <c r="A123" t="s">
        <v>1</v>
      </c>
      <c r="E123" s="1" t="s">
        <v>81</v>
      </c>
    </row>
    <row r="124" spans="1:18" ht="25.5" x14ac:dyDescent="0.2">
      <c r="A124" s="9" t="s">
        <v>10</v>
      </c>
      <c r="B124" s="27">
        <v>26</v>
      </c>
      <c r="C124" s="10" t="s">
        <v>80</v>
      </c>
      <c r="D124" s="9" t="s">
        <v>8</v>
      </c>
      <c r="E124" s="8" t="s">
        <v>79</v>
      </c>
      <c r="F124" s="7" t="s">
        <v>54</v>
      </c>
      <c r="G124" s="6">
        <v>340</v>
      </c>
      <c r="H124" s="5">
        <v>0</v>
      </c>
      <c r="I124" s="5">
        <f>ROUND(ROUND(H124,2)*ROUND(G124,3),2)</f>
        <v>0</v>
      </c>
      <c r="O124">
        <f>(I124*15)/100</f>
        <v>0</v>
      </c>
      <c r="P124" t="s">
        <v>6</v>
      </c>
    </row>
    <row r="125" spans="1:18" ht="25.5" x14ac:dyDescent="0.2">
      <c r="A125" s="4" t="s">
        <v>5</v>
      </c>
      <c r="E125" s="1" t="s">
        <v>79</v>
      </c>
    </row>
    <row r="126" spans="1:18" ht="38.25" x14ac:dyDescent="0.2">
      <c r="A126" s="3" t="s">
        <v>3</v>
      </c>
      <c r="E126" s="2" t="s">
        <v>78</v>
      </c>
    </row>
    <row r="127" spans="1:18" ht="153" x14ac:dyDescent="0.2">
      <c r="A127" t="s">
        <v>1</v>
      </c>
      <c r="E127" s="1" t="s">
        <v>77</v>
      </c>
    </row>
    <row r="128" spans="1:18" ht="25.5" x14ac:dyDescent="0.2">
      <c r="A128" s="9" t="s">
        <v>10</v>
      </c>
      <c r="B128" s="27">
        <v>27</v>
      </c>
      <c r="C128" s="10" t="s">
        <v>76</v>
      </c>
      <c r="D128" s="9" t="s">
        <v>8</v>
      </c>
      <c r="E128" s="8" t="s">
        <v>75</v>
      </c>
      <c r="F128" s="7" t="s">
        <v>54</v>
      </c>
      <c r="G128" s="6">
        <v>340</v>
      </c>
      <c r="H128" s="5">
        <v>0</v>
      </c>
      <c r="I128" s="5">
        <f>ROUND(ROUND(H128,2)*ROUND(G128,3),2)</f>
        <v>0</v>
      </c>
      <c r="O128">
        <f>(I128*15)/100</f>
        <v>0</v>
      </c>
      <c r="P128" t="s">
        <v>6</v>
      </c>
    </row>
    <row r="129" spans="1:16" ht="89.25" x14ac:dyDescent="0.2">
      <c r="A129" s="4" t="s">
        <v>5</v>
      </c>
      <c r="E129" s="1" t="s">
        <v>74</v>
      </c>
    </row>
    <row r="130" spans="1:16" x14ac:dyDescent="0.2">
      <c r="A130" s="3" t="s">
        <v>3</v>
      </c>
      <c r="E130" s="2" t="s">
        <v>73</v>
      </c>
    </row>
    <row r="131" spans="1:16" x14ac:dyDescent="0.2">
      <c r="A131" t="s">
        <v>1</v>
      </c>
      <c r="E131" s="1" t="s">
        <v>8</v>
      </c>
    </row>
    <row r="132" spans="1:16" x14ac:dyDescent="0.2">
      <c r="A132" s="9" t="s">
        <v>10</v>
      </c>
      <c r="B132" s="27">
        <v>28</v>
      </c>
      <c r="C132" s="10" t="s">
        <v>72</v>
      </c>
      <c r="D132" s="9" t="s">
        <v>8</v>
      </c>
      <c r="E132" s="8" t="s">
        <v>71</v>
      </c>
      <c r="F132" s="7" t="s">
        <v>70</v>
      </c>
      <c r="G132" s="6">
        <v>0.96</v>
      </c>
      <c r="H132" s="5">
        <v>0</v>
      </c>
      <c r="I132" s="5">
        <f>ROUND(ROUND(H132,2)*ROUND(G132,3),2)</f>
        <v>0</v>
      </c>
      <c r="O132">
        <f>(I132*15)/100</f>
        <v>0</v>
      </c>
      <c r="P132" t="s">
        <v>6</v>
      </c>
    </row>
    <row r="133" spans="1:16" ht="229.5" x14ac:dyDescent="0.2">
      <c r="A133" s="4" t="s">
        <v>5</v>
      </c>
      <c r="E133" s="1" t="s">
        <v>69</v>
      </c>
    </row>
    <row r="134" spans="1:16" ht="63.75" x14ac:dyDescent="0.2">
      <c r="A134" s="3" t="s">
        <v>3</v>
      </c>
      <c r="E134" s="2" t="s">
        <v>68</v>
      </c>
    </row>
    <row r="135" spans="1:16" x14ac:dyDescent="0.2">
      <c r="A135" t="s">
        <v>1</v>
      </c>
      <c r="E135" s="1" t="s">
        <v>8</v>
      </c>
    </row>
    <row r="136" spans="1:16" ht="25.5" x14ac:dyDescent="0.2">
      <c r="A136" s="9" t="s">
        <v>10</v>
      </c>
      <c r="B136" s="27">
        <v>29</v>
      </c>
      <c r="C136" s="10" t="s">
        <v>67</v>
      </c>
      <c r="D136" s="9" t="s">
        <v>8</v>
      </c>
      <c r="E136" s="8" t="s">
        <v>66</v>
      </c>
      <c r="F136" s="7" t="s">
        <v>54</v>
      </c>
      <c r="G136" s="6">
        <v>337</v>
      </c>
      <c r="H136" s="5">
        <v>0</v>
      </c>
      <c r="I136" s="5">
        <f>ROUND(ROUND(H136,2)*ROUND(G136,3),2)</f>
        <v>0</v>
      </c>
      <c r="O136">
        <f>(I136*15)/100</f>
        <v>0</v>
      </c>
      <c r="P136" t="s">
        <v>6</v>
      </c>
    </row>
    <row r="137" spans="1:16" ht="25.5" x14ac:dyDescent="0.2">
      <c r="A137" s="4" t="s">
        <v>5</v>
      </c>
      <c r="E137" s="1" t="s">
        <v>66</v>
      </c>
    </row>
    <row r="138" spans="1:16" ht="51" x14ac:dyDescent="0.2">
      <c r="A138" s="3" t="s">
        <v>3</v>
      </c>
      <c r="E138" s="2" t="s">
        <v>65</v>
      </c>
    </row>
    <row r="139" spans="1:16" ht="63.75" x14ac:dyDescent="0.2">
      <c r="A139" t="s">
        <v>1</v>
      </c>
      <c r="E139" s="1" t="s">
        <v>64</v>
      </c>
    </row>
    <row r="140" spans="1:16" ht="25.5" x14ac:dyDescent="0.2">
      <c r="A140" s="9" t="s">
        <v>10</v>
      </c>
      <c r="B140" s="27">
        <v>30</v>
      </c>
      <c r="C140" s="10" t="s">
        <v>63</v>
      </c>
      <c r="D140" s="9" t="s">
        <v>8</v>
      </c>
      <c r="E140" s="8" t="s">
        <v>62</v>
      </c>
      <c r="F140" s="7" t="s">
        <v>54</v>
      </c>
      <c r="G140" s="6">
        <v>9.5</v>
      </c>
      <c r="H140" s="5">
        <v>0</v>
      </c>
      <c r="I140" s="5">
        <f>ROUND(ROUND(H140,2)*ROUND(G140,3),2)</f>
        <v>0</v>
      </c>
      <c r="O140">
        <f>(I140*15)/100</f>
        <v>0</v>
      </c>
      <c r="P140" t="s">
        <v>6</v>
      </c>
    </row>
    <row r="141" spans="1:16" ht="25.5" x14ac:dyDescent="0.2">
      <c r="A141" s="4" t="s">
        <v>5</v>
      </c>
      <c r="E141" s="1" t="s">
        <v>62</v>
      </c>
    </row>
    <row r="142" spans="1:16" x14ac:dyDescent="0.2">
      <c r="A142" s="3" t="s">
        <v>3</v>
      </c>
      <c r="E142" s="2" t="s">
        <v>61</v>
      </c>
    </row>
    <row r="143" spans="1:16" ht="63.75" x14ac:dyDescent="0.2">
      <c r="A143" t="s">
        <v>1</v>
      </c>
      <c r="E143" s="1" t="s">
        <v>60</v>
      </c>
    </row>
    <row r="144" spans="1:16" ht="25.5" x14ac:dyDescent="0.2">
      <c r="A144" s="9" t="s">
        <v>10</v>
      </c>
      <c r="B144" s="27">
        <v>31</v>
      </c>
      <c r="C144" s="10" t="s">
        <v>59</v>
      </c>
      <c r="D144" s="9" t="s">
        <v>8</v>
      </c>
      <c r="E144" s="8" t="s">
        <v>58</v>
      </c>
      <c r="F144" s="7" t="s">
        <v>54</v>
      </c>
      <c r="G144" s="6">
        <v>41</v>
      </c>
      <c r="H144" s="5">
        <v>0</v>
      </c>
      <c r="I144" s="5">
        <f>ROUND(ROUND(H144,2)*ROUND(G144,3),2)</f>
        <v>0</v>
      </c>
      <c r="O144">
        <f>(I144*15)/100</f>
        <v>0</v>
      </c>
      <c r="P144" t="s">
        <v>6</v>
      </c>
    </row>
    <row r="145" spans="1:16" ht="25.5" x14ac:dyDescent="0.2">
      <c r="A145" s="4" t="s">
        <v>5</v>
      </c>
      <c r="E145" s="1" t="s">
        <v>58</v>
      </c>
    </row>
    <row r="146" spans="1:16" ht="38.25" x14ac:dyDescent="0.2">
      <c r="A146" s="3" t="s">
        <v>3</v>
      </c>
      <c r="E146" s="2" t="s">
        <v>57</v>
      </c>
    </row>
    <row r="147" spans="1:16" ht="51" x14ac:dyDescent="0.2">
      <c r="A147" t="s">
        <v>1</v>
      </c>
      <c r="E147" s="1" t="s">
        <v>56</v>
      </c>
    </row>
    <row r="148" spans="1:16" x14ac:dyDescent="0.2">
      <c r="A148" s="9" t="s">
        <v>10</v>
      </c>
      <c r="B148" s="27">
        <v>32</v>
      </c>
      <c r="C148" s="10" t="s">
        <v>55</v>
      </c>
      <c r="D148" s="9" t="s">
        <v>8</v>
      </c>
      <c r="E148" s="8" t="s">
        <v>53</v>
      </c>
      <c r="F148" s="7" t="s">
        <v>54</v>
      </c>
      <c r="G148" s="6">
        <v>325</v>
      </c>
      <c r="H148" s="5">
        <v>0</v>
      </c>
      <c r="I148" s="5">
        <f>ROUND(ROUND(H148,2)*ROUND(G148,3),2)</f>
        <v>0</v>
      </c>
      <c r="O148">
        <f>(I148*15)/100</f>
        <v>0</v>
      </c>
      <c r="P148" t="s">
        <v>6</v>
      </c>
    </row>
    <row r="149" spans="1:16" x14ac:dyDescent="0.2">
      <c r="A149" s="4" t="s">
        <v>5</v>
      </c>
      <c r="E149" s="1" t="s">
        <v>53</v>
      </c>
    </row>
    <row r="150" spans="1:16" ht="51" x14ac:dyDescent="0.2">
      <c r="A150" s="3" t="s">
        <v>3</v>
      </c>
      <c r="E150" s="2" t="s">
        <v>52</v>
      </c>
    </row>
    <row r="151" spans="1:16" ht="102" x14ac:dyDescent="0.2">
      <c r="A151" t="s">
        <v>1</v>
      </c>
      <c r="E151" s="1" t="s">
        <v>51</v>
      </c>
    </row>
    <row r="152" spans="1:16" ht="25.5" x14ac:dyDescent="0.2">
      <c r="A152" s="9" t="s">
        <v>10</v>
      </c>
      <c r="B152" s="27">
        <v>33</v>
      </c>
      <c r="C152" s="10" t="s">
        <v>50</v>
      </c>
      <c r="D152" s="9" t="s">
        <v>8</v>
      </c>
      <c r="E152" s="8" t="s">
        <v>48</v>
      </c>
      <c r="F152" s="7" t="s">
        <v>49</v>
      </c>
      <c r="G152" s="6">
        <v>4038.125</v>
      </c>
      <c r="H152" s="5">
        <v>0</v>
      </c>
      <c r="I152" s="5">
        <f>ROUND(ROUND(H152,2)*ROUND(G152,3),2)</f>
        <v>0</v>
      </c>
      <c r="O152">
        <f>(I152*15)/100</f>
        <v>0</v>
      </c>
      <c r="P152" t="s">
        <v>6</v>
      </c>
    </row>
    <row r="153" spans="1:16" ht="25.5" x14ac:dyDescent="0.2">
      <c r="A153" s="4" t="s">
        <v>5</v>
      </c>
      <c r="E153" s="1" t="s">
        <v>48</v>
      </c>
    </row>
    <row r="154" spans="1:16" ht="38.25" x14ac:dyDescent="0.2">
      <c r="A154" s="3" t="s">
        <v>3</v>
      </c>
      <c r="E154" s="2" t="s">
        <v>47</v>
      </c>
    </row>
    <row r="155" spans="1:16" ht="76.5" x14ac:dyDescent="0.2">
      <c r="A155" t="s">
        <v>1</v>
      </c>
      <c r="E155" s="1" t="s">
        <v>46</v>
      </c>
    </row>
    <row r="156" spans="1:16" ht="25.5" x14ac:dyDescent="0.2">
      <c r="A156" s="9" t="s">
        <v>10</v>
      </c>
      <c r="B156" s="27">
        <v>34</v>
      </c>
      <c r="C156" s="10" t="s">
        <v>45</v>
      </c>
      <c r="D156" s="9" t="s">
        <v>8</v>
      </c>
      <c r="E156" s="8" t="s">
        <v>44</v>
      </c>
      <c r="F156" s="7" t="s">
        <v>19</v>
      </c>
      <c r="G156" s="6">
        <v>12</v>
      </c>
      <c r="H156" s="5">
        <v>0</v>
      </c>
      <c r="I156" s="5">
        <f>ROUND(ROUND(H156,2)*ROUND(G156,3),2)</f>
        <v>0</v>
      </c>
      <c r="O156">
        <f>(I156*15)/100</f>
        <v>0</v>
      </c>
      <c r="P156" t="s">
        <v>6</v>
      </c>
    </row>
    <row r="157" spans="1:16" ht="25.5" x14ac:dyDescent="0.2">
      <c r="A157" s="4" t="s">
        <v>5</v>
      </c>
      <c r="E157" s="1" t="s">
        <v>44</v>
      </c>
    </row>
    <row r="158" spans="1:16" ht="38.25" x14ac:dyDescent="0.2">
      <c r="A158" s="3" t="s">
        <v>3</v>
      </c>
      <c r="E158" s="2" t="s">
        <v>43</v>
      </c>
    </row>
    <row r="159" spans="1:16" ht="89.25" x14ac:dyDescent="0.2">
      <c r="A159" t="s">
        <v>1</v>
      </c>
      <c r="E159" s="1" t="s">
        <v>30</v>
      </c>
    </row>
    <row r="160" spans="1:16" x14ac:dyDescent="0.2">
      <c r="A160" s="9" t="s">
        <v>10</v>
      </c>
      <c r="B160" s="27">
        <v>35</v>
      </c>
      <c r="C160" s="10" t="s">
        <v>42</v>
      </c>
      <c r="D160" s="9" t="s">
        <v>8</v>
      </c>
      <c r="E160" s="8" t="s">
        <v>41</v>
      </c>
      <c r="F160" s="7" t="s">
        <v>19</v>
      </c>
      <c r="G160" s="6">
        <v>2</v>
      </c>
      <c r="H160" s="5">
        <v>0</v>
      </c>
      <c r="I160" s="5">
        <f>ROUND(ROUND(H160,2)*ROUND(G160,3),2)</f>
        <v>0</v>
      </c>
      <c r="O160">
        <f>(I160*15)/100</f>
        <v>0</v>
      </c>
      <c r="P160" t="s">
        <v>6</v>
      </c>
    </row>
    <row r="161" spans="1:16" x14ac:dyDescent="0.2">
      <c r="A161" s="4" t="s">
        <v>5</v>
      </c>
      <c r="E161" s="1" t="s">
        <v>41</v>
      </c>
    </row>
    <row r="162" spans="1:16" x14ac:dyDescent="0.2">
      <c r="A162" s="3" t="s">
        <v>3</v>
      </c>
      <c r="E162" s="2" t="s">
        <v>40</v>
      </c>
    </row>
    <row r="163" spans="1:16" ht="89.25" x14ac:dyDescent="0.2">
      <c r="A163" t="s">
        <v>1</v>
      </c>
      <c r="E163" s="1" t="s">
        <v>30</v>
      </c>
    </row>
    <row r="164" spans="1:16" ht="25.5" x14ac:dyDescent="0.2">
      <c r="A164" s="9" t="s">
        <v>10</v>
      </c>
      <c r="B164" s="27">
        <v>36</v>
      </c>
      <c r="C164" s="10" t="s">
        <v>39</v>
      </c>
      <c r="D164" s="9" t="s">
        <v>8</v>
      </c>
      <c r="E164" s="8" t="s">
        <v>38</v>
      </c>
      <c r="F164" s="7" t="s">
        <v>19</v>
      </c>
      <c r="G164" s="6">
        <v>2</v>
      </c>
      <c r="H164" s="5">
        <v>0</v>
      </c>
      <c r="I164" s="5">
        <f>ROUND(ROUND(H164,2)*ROUND(G164,3),2)</f>
        <v>0</v>
      </c>
      <c r="O164">
        <f>(I164*15)/100</f>
        <v>0</v>
      </c>
      <c r="P164" t="s">
        <v>6</v>
      </c>
    </row>
    <row r="165" spans="1:16" ht="25.5" x14ac:dyDescent="0.2">
      <c r="A165" s="4" t="s">
        <v>5</v>
      </c>
      <c r="E165" s="1" t="s">
        <v>38</v>
      </c>
    </row>
    <row r="166" spans="1:16" x14ac:dyDescent="0.2">
      <c r="A166" s="3" t="s">
        <v>3</v>
      </c>
      <c r="E166" s="2" t="s">
        <v>37</v>
      </c>
    </row>
    <row r="167" spans="1:16" ht="89.25" x14ac:dyDescent="0.2">
      <c r="A167" t="s">
        <v>1</v>
      </c>
      <c r="E167" s="1" t="s">
        <v>30</v>
      </c>
    </row>
    <row r="168" spans="1:16" ht="25.5" x14ac:dyDescent="0.2">
      <c r="A168" s="9" t="s">
        <v>10</v>
      </c>
      <c r="B168" s="27">
        <v>37</v>
      </c>
      <c r="C168" s="10" t="s">
        <v>36</v>
      </c>
      <c r="D168" s="9" t="s">
        <v>8</v>
      </c>
      <c r="E168" s="8" t="s">
        <v>35</v>
      </c>
      <c r="F168" s="7" t="s">
        <v>19</v>
      </c>
      <c r="G168" s="6">
        <v>4</v>
      </c>
      <c r="H168" s="5">
        <v>0</v>
      </c>
      <c r="I168" s="5">
        <f>ROUND(ROUND(H168,2)*ROUND(G168,3),2)</f>
        <v>0</v>
      </c>
      <c r="O168">
        <f>(I168*15)/100</f>
        <v>0</v>
      </c>
      <c r="P168" t="s">
        <v>6</v>
      </c>
    </row>
    <row r="169" spans="1:16" ht="25.5" x14ac:dyDescent="0.2">
      <c r="A169" s="4" t="s">
        <v>5</v>
      </c>
      <c r="E169" s="1" t="s">
        <v>35</v>
      </c>
    </row>
    <row r="170" spans="1:16" ht="51" x14ac:dyDescent="0.2">
      <c r="A170" s="3" t="s">
        <v>3</v>
      </c>
      <c r="E170" s="2" t="s">
        <v>34</v>
      </c>
    </row>
    <row r="171" spans="1:16" ht="89.25" x14ac:dyDescent="0.2">
      <c r="A171" t="s">
        <v>1</v>
      </c>
      <c r="E171" s="1" t="s">
        <v>30</v>
      </c>
    </row>
    <row r="172" spans="1:16" ht="25.5" x14ac:dyDescent="0.2">
      <c r="A172" s="9" t="s">
        <v>10</v>
      </c>
      <c r="B172" s="27">
        <v>38</v>
      </c>
      <c r="C172" s="10" t="s">
        <v>33</v>
      </c>
      <c r="D172" s="9" t="s">
        <v>8</v>
      </c>
      <c r="E172" s="8" t="s">
        <v>32</v>
      </c>
      <c r="F172" s="7" t="s">
        <v>19</v>
      </c>
      <c r="G172" s="6">
        <v>16</v>
      </c>
      <c r="H172" s="5">
        <v>0</v>
      </c>
      <c r="I172" s="5">
        <f>ROUND(ROUND(H172,2)*ROUND(G172,3),2)</f>
        <v>0</v>
      </c>
      <c r="O172">
        <f>(I172*15)/100</f>
        <v>0</v>
      </c>
      <c r="P172" t="s">
        <v>6</v>
      </c>
    </row>
    <row r="173" spans="1:16" ht="25.5" x14ac:dyDescent="0.2">
      <c r="A173" s="4" t="s">
        <v>5</v>
      </c>
      <c r="E173" s="1" t="s">
        <v>32</v>
      </c>
    </row>
    <row r="174" spans="1:16" ht="63.75" x14ac:dyDescent="0.2">
      <c r="A174" s="3" t="s">
        <v>3</v>
      </c>
      <c r="E174" s="2" t="s">
        <v>31</v>
      </c>
    </row>
    <row r="175" spans="1:16" ht="89.25" x14ac:dyDescent="0.2">
      <c r="A175" t="s">
        <v>1</v>
      </c>
      <c r="E175" s="1" t="s">
        <v>30</v>
      </c>
    </row>
    <row r="176" spans="1:16" x14ac:dyDescent="0.2">
      <c r="A176" s="9" t="s">
        <v>10</v>
      </c>
      <c r="B176" s="27">
        <v>39</v>
      </c>
      <c r="C176" s="10" t="s">
        <v>29</v>
      </c>
      <c r="D176" s="9" t="s">
        <v>8</v>
      </c>
      <c r="E176" s="8" t="s">
        <v>28</v>
      </c>
      <c r="F176" s="7" t="s">
        <v>19</v>
      </c>
      <c r="G176" s="6">
        <v>26</v>
      </c>
      <c r="H176" s="5">
        <v>0</v>
      </c>
      <c r="I176" s="5">
        <f>ROUND(ROUND(H176,2)*ROUND(G176,3),2)</f>
        <v>0</v>
      </c>
      <c r="O176">
        <f>(I176*15)/100</f>
        <v>0</v>
      </c>
      <c r="P176" t="s">
        <v>6</v>
      </c>
    </row>
    <row r="177" spans="1:18" ht="114.75" x14ac:dyDescent="0.2">
      <c r="A177" s="4" t="s">
        <v>5</v>
      </c>
      <c r="E177" s="1" t="s">
        <v>27</v>
      </c>
    </row>
    <row r="178" spans="1:18" ht="76.5" x14ac:dyDescent="0.2">
      <c r="A178" s="3" t="s">
        <v>3</v>
      </c>
      <c r="E178" s="2" t="s">
        <v>26</v>
      </c>
    </row>
    <row r="179" spans="1:18" ht="51" x14ac:dyDescent="0.2">
      <c r="A179" t="s">
        <v>1</v>
      </c>
      <c r="E179" s="1" t="s">
        <v>21</v>
      </c>
    </row>
    <row r="180" spans="1:18" ht="25.5" x14ac:dyDescent="0.2">
      <c r="A180" s="9" t="s">
        <v>10</v>
      </c>
      <c r="B180" s="27">
        <v>40</v>
      </c>
      <c r="C180" s="10" t="s">
        <v>25</v>
      </c>
      <c r="D180" s="9" t="s">
        <v>8</v>
      </c>
      <c r="E180" s="8" t="s">
        <v>24</v>
      </c>
      <c r="F180" s="7" t="s">
        <v>19</v>
      </c>
      <c r="G180" s="6">
        <v>6</v>
      </c>
      <c r="H180" s="5">
        <v>0</v>
      </c>
      <c r="I180" s="5">
        <f>ROUND(ROUND(H180,2)*ROUND(G180,3),2)</f>
        <v>0</v>
      </c>
      <c r="O180">
        <f>(I180*15)/100</f>
        <v>0</v>
      </c>
      <c r="P180" t="s">
        <v>6</v>
      </c>
    </row>
    <row r="181" spans="1:18" ht="127.5" x14ac:dyDescent="0.2">
      <c r="A181" s="4" t="s">
        <v>5</v>
      </c>
      <c r="E181" s="1" t="s">
        <v>23</v>
      </c>
    </row>
    <row r="182" spans="1:18" ht="25.5" x14ac:dyDescent="0.2">
      <c r="A182" s="3" t="s">
        <v>3</v>
      </c>
      <c r="E182" s="2" t="s">
        <v>22</v>
      </c>
    </row>
    <row r="183" spans="1:18" ht="51" x14ac:dyDescent="0.2">
      <c r="A183" t="s">
        <v>1</v>
      </c>
      <c r="E183" s="1" t="s">
        <v>21</v>
      </c>
    </row>
    <row r="184" spans="1:18" x14ac:dyDescent="0.2">
      <c r="A184" s="9" t="s">
        <v>10</v>
      </c>
      <c r="B184" s="27">
        <v>41</v>
      </c>
      <c r="C184" s="10" t="s">
        <v>20</v>
      </c>
      <c r="D184" s="9" t="s">
        <v>8</v>
      </c>
      <c r="E184" s="8" t="s">
        <v>18</v>
      </c>
      <c r="F184" s="7" t="s">
        <v>19</v>
      </c>
      <c r="G184" s="6">
        <v>2</v>
      </c>
      <c r="H184" s="5">
        <v>0</v>
      </c>
      <c r="I184" s="5">
        <f>ROUND(ROUND(H184,2)*ROUND(G184,3),2)</f>
        <v>0</v>
      </c>
      <c r="O184">
        <f>(I184*15)/100</f>
        <v>0</v>
      </c>
      <c r="P184" t="s">
        <v>6</v>
      </c>
    </row>
    <row r="185" spans="1:18" x14ac:dyDescent="0.2">
      <c r="A185" s="4" t="s">
        <v>5</v>
      </c>
      <c r="E185" s="1" t="s">
        <v>18</v>
      </c>
    </row>
    <row r="186" spans="1:18" x14ac:dyDescent="0.2">
      <c r="A186" s="3" t="s">
        <v>3</v>
      </c>
      <c r="E186" s="2" t="s">
        <v>8</v>
      </c>
    </row>
    <row r="187" spans="1:18" ht="63.75" x14ac:dyDescent="0.2">
      <c r="A187" t="s">
        <v>1</v>
      </c>
      <c r="E187" s="1" t="s">
        <v>17</v>
      </c>
    </row>
    <row r="188" spans="1:18" ht="12.75" customHeight="1" x14ac:dyDescent="0.2">
      <c r="A188" s="12" t="s">
        <v>16</v>
      </c>
      <c r="B188" s="12"/>
      <c r="C188" s="14" t="s">
        <v>15</v>
      </c>
      <c r="D188" s="12"/>
      <c r="E188" s="13" t="s">
        <v>14</v>
      </c>
      <c r="F188" s="12"/>
      <c r="G188" s="12"/>
      <c r="H188" s="12"/>
      <c r="I188" s="11">
        <f>0+Q188</f>
        <v>0</v>
      </c>
      <c r="O188">
        <f>0+R188</f>
        <v>0</v>
      </c>
      <c r="Q188">
        <f>0+I189+I193</f>
        <v>0</v>
      </c>
      <c r="R188">
        <f>0+O189+O193</f>
        <v>0</v>
      </c>
    </row>
    <row r="189" spans="1:18" ht="25.5" x14ac:dyDescent="0.2">
      <c r="A189" s="9" t="s">
        <v>10</v>
      </c>
      <c r="B189" s="27">
        <v>42</v>
      </c>
      <c r="C189" s="10" t="s">
        <v>13</v>
      </c>
      <c r="D189" s="9" t="s">
        <v>8</v>
      </c>
      <c r="E189" s="8" t="s">
        <v>12</v>
      </c>
      <c r="F189" s="7" t="s">
        <v>7</v>
      </c>
      <c r="G189" s="6">
        <v>18.059999999999999</v>
      </c>
      <c r="H189" s="5">
        <v>0</v>
      </c>
      <c r="I189" s="5">
        <f>ROUND(ROUND(H189,2)*ROUND(G189,3),2)</f>
        <v>0</v>
      </c>
      <c r="O189">
        <f>(I189*15)/100</f>
        <v>0</v>
      </c>
      <c r="P189" t="s">
        <v>6</v>
      </c>
    </row>
    <row r="190" spans="1:18" ht="25.5" x14ac:dyDescent="0.2">
      <c r="A190" s="4" t="s">
        <v>5</v>
      </c>
      <c r="E190" s="1" t="s">
        <v>12</v>
      </c>
    </row>
    <row r="191" spans="1:18" ht="51" x14ac:dyDescent="0.2">
      <c r="A191" s="3" t="s">
        <v>3</v>
      </c>
      <c r="E191" s="2" t="s">
        <v>11</v>
      </c>
    </row>
    <row r="192" spans="1:18" ht="89.25" x14ac:dyDescent="0.2">
      <c r="A192" t="s">
        <v>1</v>
      </c>
      <c r="E192" s="1" t="s">
        <v>0</v>
      </c>
    </row>
    <row r="193" spans="1:16" ht="25.5" x14ac:dyDescent="0.2">
      <c r="A193" s="9" t="s">
        <v>10</v>
      </c>
      <c r="B193" s="27">
        <v>43</v>
      </c>
      <c r="C193" s="10" t="s">
        <v>9</v>
      </c>
      <c r="D193" s="9" t="s">
        <v>8</v>
      </c>
      <c r="E193" s="8" t="s">
        <v>4</v>
      </c>
      <c r="F193" s="7" t="s">
        <v>7</v>
      </c>
      <c r="G193" s="6">
        <v>161.52500000000001</v>
      </c>
      <c r="H193" s="5">
        <v>0</v>
      </c>
      <c r="I193" s="5">
        <f>ROUND(ROUND(H193,2)*ROUND(G193,3),2)</f>
        <v>0</v>
      </c>
      <c r="O193">
        <f>(I193*15)/100</f>
        <v>0</v>
      </c>
      <c r="P193" t="s">
        <v>6</v>
      </c>
    </row>
    <row r="194" spans="1:16" ht="25.5" x14ac:dyDescent="0.2">
      <c r="A194" s="4" t="s">
        <v>5</v>
      </c>
      <c r="E194" s="1" t="s">
        <v>4</v>
      </c>
    </row>
    <row r="195" spans="1:16" ht="38.25" x14ac:dyDescent="0.2">
      <c r="A195" s="3" t="s">
        <v>3</v>
      </c>
      <c r="E195" s="2" t="s">
        <v>2</v>
      </c>
    </row>
    <row r="196" spans="1:16" ht="89.25" x14ac:dyDescent="0.2">
      <c r="A196" t="s">
        <v>1</v>
      </c>
      <c r="E196" s="1" t="s">
        <v>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02-16-04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2019-09-03T13:33:06Z</dcterms:created>
  <dcterms:modified xsi:type="dcterms:W3CDTF">2019-11-04T11:06:44Z</dcterms:modified>
</cp:coreProperties>
</file>