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18060_Br-Za-aktualizace\11_Soutěž 1etapa\Dotazy\č.9_Vysvětlení č.9\Příloha\"/>
    </mc:Choice>
  </mc:AlternateContent>
  <bookViews>
    <workbookView xWindow="0" yWindow="0" windowWidth="28800" windowHeight="12030"/>
  </bookViews>
  <sheets>
    <sheet name="SO 02-33-02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11" i="1" l="1"/>
  <c r="I107" i="1" l="1"/>
  <c r="I103" i="1" l="1"/>
  <c r="I9" i="1" l="1"/>
  <c r="O9" i="1" s="1"/>
  <c r="I13" i="1"/>
  <c r="O13" i="1" s="1"/>
  <c r="I17" i="1"/>
  <c r="O17" i="1" s="1"/>
  <c r="I21" i="1"/>
  <c r="O21" i="1" s="1"/>
  <c r="I25" i="1"/>
  <c r="O25" i="1" s="1"/>
  <c r="I29" i="1"/>
  <c r="O29" i="1" s="1"/>
  <c r="I33" i="1"/>
  <c r="O33" i="1" s="1"/>
  <c r="I37" i="1"/>
  <c r="O37" i="1" s="1"/>
  <c r="I41" i="1"/>
  <c r="O41" i="1" s="1"/>
  <c r="I46" i="1"/>
  <c r="O46" i="1" s="1"/>
  <c r="I50" i="1"/>
  <c r="O50" i="1" s="1"/>
  <c r="I54" i="1"/>
  <c r="O54" i="1" s="1"/>
  <c r="I58" i="1"/>
  <c r="O58" i="1" s="1"/>
  <c r="I62" i="1"/>
  <c r="O62" i="1" s="1"/>
  <c r="I66" i="1"/>
  <c r="O66" i="1" s="1"/>
  <c r="I70" i="1"/>
  <c r="O70" i="1" s="1"/>
  <c r="I74" i="1"/>
  <c r="O74" i="1" s="1"/>
  <c r="I78" i="1"/>
  <c r="O78" i="1" s="1"/>
  <c r="I82" i="1"/>
  <c r="O82" i="1" s="1"/>
  <c r="I86" i="1"/>
  <c r="O86" i="1" s="1"/>
  <c r="I91" i="1"/>
  <c r="I95" i="1"/>
  <c r="O95" i="1" s="1"/>
  <c r="I99" i="1"/>
  <c r="O99" i="1" s="1"/>
  <c r="I115" i="1"/>
  <c r="O115" i="1" s="1"/>
  <c r="I119" i="1"/>
  <c r="O119" i="1" s="1"/>
  <c r="I124" i="1"/>
  <c r="O124" i="1" s="1"/>
  <c r="I128" i="1"/>
  <c r="O128" i="1" s="1"/>
  <c r="I132" i="1"/>
  <c r="O132" i="1" s="1"/>
  <c r="I136" i="1"/>
  <c r="O136" i="1" s="1"/>
  <c r="I140" i="1"/>
  <c r="O140" i="1" s="1"/>
  <c r="I145" i="1"/>
  <c r="O145" i="1" s="1"/>
  <c r="I149" i="1"/>
  <c r="O149" i="1" s="1"/>
  <c r="I154" i="1"/>
  <c r="Q153" i="1" s="1"/>
  <c r="I153" i="1" s="1"/>
  <c r="I159" i="1"/>
  <c r="O159" i="1" s="1"/>
  <c r="I163" i="1"/>
  <c r="O163" i="1" s="1"/>
  <c r="I167" i="1"/>
  <c r="O167" i="1" s="1"/>
  <c r="I171" i="1"/>
  <c r="O171" i="1" s="1"/>
  <c r="I175" i="1"/>
  <c r="O175" i="1" s="1"/>
  <c r="I179" i="1"/>
  <c r="O179" i="1" s="1"/>
  <c r="I183" i="1"/>
  <c r="O183" i="1" s="1"/>
  <c r="I187" i="1"/>
  <c r="O187" i="1" s="1"/>
  <c r="I192" i="1"/>
  <c r="O192" i="1" s="1"/>
  <c r="I196" i="1"/>
  <c r="O196" i="1" s="1"/>
  <c r="I200" i="1"/>
  <c r="O200" i="1" s="1"/>
  <c r="O154" i="1" l="1"/>
  <c r="R153" i="1" s="1"/>
  <c r="O153" i="1" s="1"/>
  <c r="R144" i="1"/>
  <c r="O144" i="1" s="1"/>
  <c r="Q90" i="1"/>
  <c r="I90" i="1" s="1"/>
  <c r="R158" i="1"/>
  <c r="O158" i="1" s="1"/>
  <c r="R191" i="1"/>
  <c r="O191" i="1" s="1"/>
  <c r="Q123" i="1"/>
  <c r="I123" i="1" s="1"/>
  <c r="Q191" i="1"/>
  <c r="I191" i="1" s="1"/>
  <c r="R123" i="1"/>
  <c r="O123" i="1" s="1"/>
  <c r="Q144" i="1"/>
  <c r="I144" i="1" s="1"/>
  <c r="Q45" i="1"/>
  <c r="I45" i="1" s="1"/>
  <c r="Q158" i="1"/>
  <c r="I158" i="1" s="1"/>
  <c r="O91" i="1"/>
  <c r="R90" i="1" s="1"/>
  <c r="O90" i="1" s="1"/>
  <c r="Q8" i="1"/>
  <c r="I8" i="1" s="1"/>
  <c r="R45" i="1"/>
  <c r="O45" i="1" s="1"/>
  <c r="R8" i="1"/>
  <c r="O8" i="1" s="1"/>
  <c r="I3" i="1" l="1"/>
  <c r="O2" i="1"/>
</calcChain>
</file>

<file path=xl/sharedStrings.xml><?xml version="1.0" encoding="utf-8"?>
<sst xmlns="http://schemas.openxmlformats.org/spreadsheetml/2006/main" count="656" uniqueCount="263">
  <si>
    <t>1. Položka obsahuje:   – veškeré poplatky provozovateli skládky, recyklační linky nebo jiného zařízení na zpracování nebo likvidaci odpadů související s převzetím, uložením, zpracováním nebo likvidací odpadu  2. Položka neobsahuje:   – náklady spojené s dopravou odpadu z místa stavby na místo převzetí provozovatelem skládky, recyklační linky nebo jiného zařízení na zpracování nebo likvidaci odpadů  3. Způsob měření:  Tunou se rozumí hmotnost odpadu vytříděného v souladu se zákonem č. 185/2001 Sb., o nakládání s odpady, v platném znění.</t>
  </si>
  <si>
    <t>TS</t>
  </si>
  <si>
    <t>stěna č.1     11.16*2.3=25,668 [A]</t>
  </si>
  <si>
    <t>VV</t>
  </si>
  <si>
    <t>POPLATKY ZA LIKVIDACŮ ODPADŮ NEKONTAMINOVANÝCH - 17 01 01  BETON Z DEMOLIC OBJEKTŮ, ZÁKLADŮ TV</t>
  </si>
  <si>
    <t>PP</t>
  </si>
  <si>
    <t>1</t>
  </si>
  <si>
    <t>T</t>
  </si>
  <si>
    <t/>
  </si>
  <si>
    <t>015140</t>
  </si>
  <si>
    <t>44</t>
  </si>
  <si>
    <t>P</t>
  </si>
  <si>
    <t>stěna č.1     9.207*1.95=17,954 [A]</t>
  </si>
  <si>
    <t>POPLATKY ZA LIKVIDACŮ ODPADŮ NEKONTAMINOVANÝCH - 17 01 02  STAVEBNÍ A DEMOLIČNÍ SUŤ (CIHLY)</t>
  </si>
  <si>
    <t>015120</t>
  </si>
  <si>
    <t>43</t>
  </si>
  <si>
    <t>stěna č.1' 
vrty pilot     3.14*(0.25*0.25*293.5+0.375*0.375*93.0)*2.1=207,196 [A] 
betónový blok     0.4*0.6*0.8*7*2.1=2,822 [B] 
železobet. patka     (4.803+1.326)*2.1=12,871 [C] 
odkopávka     167.2*2.1=351,120 [D] 
'stěna č.2' 
vrty pilot     3.14*(0.25*0.25*475+0.375*0.375*233.0)*2.1=411,816 [E] 
betónový blok     0.4*0.6*0.8*2*2.1=0,806 [F] 
odkopávka     182.6*2.1=383,460 [G] 
Celkem: A+B+C+D+E+F+G=1 370,091 [H]</t>
  </si>
  <si>
    <t>POPLATKY ZA LIKVIDACŮ ODPADŮ NEKONTAMINOVANÝCH - 17 05 04  VYTĚŽENÉ ZEMINY A HORNINY -  I. TŘÍDA TĚŽITELNOSTI</t>
  </si>
  <si>
    <t>015111</t>
  </si>
  <si>
    <t>42</t>
  </si>
  <si>
    <t>Všeobecné podmínky</t>
  </si>
  <si>
    <t>OST</t>
  </si>
  <si>
    <t>SD</t>
  </si>
  <si>
    <t>1. Vcenách 953 96-11 a 953 96-12 jsou započteny i náklady na:  a) rozměření, vrtání a spotřebu vrtáků. Pro velikost M 8 až M 30 jsou započteny náklady na vrtání příklepovými vrtáky, pro velikost M 33 až M 39 diamantovými korunkami,  b) vyfoukání otvoru, přípravu kotev k uložení do otvorů, vyplnění kotevních otvorů tmelem nebo chemickou patronou včetně dodávky materiálu.  2. Vcenách 953 96-51.. jsou započteny i náklady na dodání a zasunutí kotevního šroubu do otvoru vyplněného chemickým tmelem nebo patronou a dotažení matice.</t>
  </si>
  <si>
    <t>stěna č.1     7*5=35,000 [A] 
stěna č.2     2*5=10,000 [B] 
Celkem: A+B=45,000 [C]</t>
  </si>
  <si>
    <t>KOTVY CHEMICKÉ S VYVRTÁNÍM OTVORU  DO  BETONU, ŽELEZOBETONU NEBO TVRDÉHO KAMENE, VELIKOST M 12, HLOUBKA 110 mm</t>
  </si>
  <si>
    <t>KUS</t>
  </si>
  <si>
    <t>R953961</t>
  </si>
  <si>
    <t>41</t>
  </si>
  <si>
    <t>Položka zahrnuje samostatnou dopravu suti a vybouraných hmot. Množství se určí jako součin hmotnosti [t] a požadované vzdálenosti [km].</t>
  </si>
  <si>
    <t>stěna č.1     5*11.6*2.3=133,400 [A]</t>
  </si>
  <si>
    <t>BOURÁNÍ KONSTRUKCÍ Z PROSTÉHO BETONU - DOPRAVA</t>
  </si>
  <si>
    <t>tkm</t>
  </si>
  <si>
    <t>96615B</t>
  </si>
  <si>
    <t>40</t>
  </si>
  <si>
    <t>položka zahrnuje:  - rozbourání konstrukce bez ohledu na použitou technologii  - veškeré pomocné konstrukce (lešení a pod.)  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- veškeré další práce plynoucí z technologického předpisu a z platných předpisů</t>
  </si>
  <si>
    <t>stěna č.1     27.9*0.8*0.5=11,160 [A]</t>
  </si>
  <si>
    <t>BOURÁNÍ KONSTRUKCÍ Z PROST BETONU S ODVOZEM DO 20KM</t>
  </si>
  <si>
    <t>M3</t>
  </si>
  <si>
    <t>966158</t>
  </si>
  <si>
    <t>39</t>
  </si>
  <si>
    <t>stěna č.1     5*9.207*1.95=89,768 [A]</t>
  </si>
  <si>
    <t>BOURÁNÍ KONSTRUKCÍ Z CIHEL A TVÁRNIC - DOPRAVA</t>
  </si>
  <si>
    <t>96614B</t>
  </si>
  <si>
    <t>38</t>
  </si>
  <si>
    <t>stěna č.1     27.9*1.1*0.3=9,207 [A]</t>
  </si>
  <si>
    <t>BOURÁNÍ KONSTRUKCÍ Z CIHEL A TVÁRNIC S ODVOZEM DO 20KM</t>
  </si>
  <si>
    <t>966148</t>
  </si>
  <si>
    <t>37</t>
  </si>
  <si>
    <t>Součástí značky jsou i nosné prvky, připevňovací prvky a potřebný spojovací materiál.</t>
  </si>
  <si>
    <t>stěna č.1'      
piktogram únikového východu      26=26,000 [A] 
tabulka se zákazem vstupu      2=2,000 [B] 
'stěna č.2'      
piktogram únikového východu      46=46,000 [C] 
tabulka se zákazem vstupu      4=4,000 [D] 
Celkem: A+B+C+D=78,000 [E]</t>
  </si>
  <si>
    <t>BEZPEČNOST ZNAČKY RETROREFLEX NA HLINÍK PLECHU DOD A MONTÁŽ</t>
  </si>
  <si>
    <t>953211</t>
  </si>
  <si>
    <t>36</t>
  </si>
  <si>
    <t>- dílenská dokumentace, včetně technologického předpisu spojování,  - dodání materiálu v požadované kvalitě a výroba konstrukce i dílenská (včetně pomůcek, přípravků a prostředků pro výrobu) bez ohledu na náročnost a její hmotnost, dílenská montáž,  - dodání spojovacího materiálu,  - zřízení montážních a dilatačních spojů, spar, včetně potřebných úprav, vložek, opracování, očištění a ošetření,  - podpěr. konstr. a lešení všech druhů pro montáž konstrukcí i doplňkových, včetně požadovaných otvorů, ochranných a bezpečnostních opatření a základů pro tyto konstrukce a lešení,  - jakákoliv doprava a manipulace dílců a montážních sestav, včetně dopravy konstrukce z výrobny na stavbu,  - montáž konstrukce na staveništi, včetně montážních prostředků a pomůcek a zednických výpomocí,  - montážní dokumentace včetně technologického předpisu montáže,  - výplň, těsnění a tmelení spar a spojů,  - čištění konstrukce a odstranění všech vrubů (vrypy, otlačeniny a pod.),  - veškeré druhy opracování povrchů, včetně úprav pod nátěry a pod izolaci,  - veškeré druhy dílenských základů a základních nátěrů a povlaků,  - všechny druhy ocelového kotvení,  - dílenskou přejímku a montážní prohlídku, včetně požadovaných dokladů,  - zřízení kotevních otvorů nebo jam, nejsou-li částí jiné konstrukce, jejich úpravy, očištění a ošetření,  - osazení kotvení nebo přímo částí konstrukce do podpůrné konstrukce nebo do zeminy,  - výplň kotevních otvorů (příp. podlití patních desek) maltou, betonem nebo jinou speciální hmotou, vyplnění jam zeminou,  - ošetření kotevní oblasti proti vzniku trhlin, vlivu povětrnosti a pod.,  - osazení nivelačních značek, včetně jejich zaměření, označení znakem výrobce a vyznačení letopočtu.  Dokumentace pro zadání stavby může dále předepsat že cena položky ještě obsahuje například:  - veškeré druhy protikorozní ochrany a nátěry konstrukcí,  - žárové zinkování ponorem nebo žárové stříkání (metalizace) kovem,  - zvláštní spojovací prostředky, rozebíratelnost konstrukce,  - osazení měřících zařízení a úpravy pro ně  - ochranná opatření před účinky bludných proudů  - ochranu před přepětím.</t>
  </si>
  <si>
    <t>stěna č.2'      
madlo na mostním objektu, stena část 2  108.492=108,492 [A] 
madlo na mostním objektu, stena část 3  126.286=126,286 [B] 
Celkem: A+B=234,778 [C]</t>
  </si>
  <si>
    <t>DROBNÉ DOPLŇK KONSTR KOVOVÉ</t>
  </si>
  <si>
    <t>kg</t>
  </si>
  <si>
    <t>93650</t>
  </si>
  <si>
    <t>35</t>
  </si>
  <si>
    <t>Položka zahrnuje:  dodání a pokládku betonových palisád o rozměrech předepsaných zadávací dokumentací  betonové lože i boční betonovou opěrku.</t>
  </si>
  <si>
    <t>stěna č.1     0.253=0,253 [A] 
stěna č.2     0.36=0,360 [B] 
Celkem: A+B=0,613 [C]</t>
  </si>
  <si>
    <t>OBRUBY Z BETONOVÝCH PALISÁD</t>
  </si>
  <si>
    <t>91710</t>
  </si>
  <si>
    <t>34</t>
  </si>
  <si>
    <t>Ostatní práce</t>
  </si>
  <si>
    <t>9</t>
  </si>
  <si>
    <t>- položky klempířských konstrukcí zahrnují zejména kompletní konstrukci včetně úprav plechů (i povrchové úpravy a pod.), spojovací a ochranné prostředky, podkladovou lepenku, upevňovací prvky, lemování, spárování, úpravy u okapů, prostupů, výčnělků, rohů, spojů, dilatací a pod. a není-li zahrnut v samostatných položkách (SD 78), i nátěr konstrukcí, včetně úprav povrchu před nátěrem.  - Položka zahrnuje veškerý materiál, výrobky a polotovary, včetně mimostaveništní a vnitrostaveništní dopravy (rovněž přesuny), včetně naložení a složení,případně s uložením.   - položka zahrnuje háky, zděře, čela, manžety, odbočky, kolena, rohy, hrdla, odskoky, výpusti, přechodové kusy a pod.</t>
  </si>
  <si>
    <t>stěna č.1     3*2.6=7,800 [A]</t>
  </si>
  <si>
    <t>ODPAD TROUBY KRUH (ČTVERC) Z POZINK PLECHU DN DO 100MM</t>
  </si>
  <si>
    <t>m</t>
  </si>
  <si>
    <t>764512</t>
  </si>
  <si>
    <t>33</t>
  </si>
  <si>
    <t>Konstrukce klempířske</t>
  </si>
  <si>
    <t>764</t>
  </si>
  <si>
    <t>1. Položka obsahuje:   – všechny náklady na montáž a materiál dodaného zařízení protikorozně ošetřeného podle TKP se všemi pomocnými doplňujícími součástmi a pracemi s použitím mechanizmů   – cena položky je vč. ostatních rozpočtových nákladů  2. Položka neobsahuje:   X  3. Způsob měření:  Udává se počet kusů kompletní konstrukce nebo práce.</t>
  </si>
  <si>
    <t>PŘÍMÉ UKOLEJNĚNÍ KONSTRUKCE VŠECH TYPŮ (VČETNĚ VÝZTUŽNÝCH DVOJIC) - 2 VODIČE</t>
  </si>
  <si>
    <t>ODIZOLOVÁNÍ PROTIHLUKOVÉ STÉNY</t>
  </si>
  <si>
    <t>R74C922</t>
  </si>
  <si>
    <t>32</t>
  </si>
  <si>
    <t>položka zahrnuje:  - dodání předepsaného izolačního materiálu  - očištění a ošetření podkladu, zadávací dokumentace může zahrnout i případné vyspravení  - zřízení izolace jako kompletního povlaku, případně komplet. soustavy nebo systému podle příslušného technolog. předpisu  - zřízení izolace i jednotlivých vrstev po etapách, včetně pracovních spár a spojů  - úprava u okrajů, rohů, hran, dilatačních i pracovních spojů, kotev, obrubníků, dilatačních zařízení, odvodnění, otvorů, neizolovaných míst a pod.  - zajištění odvodnění povrchu izolace, včetně odvodnění nejnižších míst, pokud dokumentace pro zadání stavby nestanoví jinak  - ochrana izolace do doby zřízení definitivní ochranné vrstvy nebo konstrukce  - úprava, očištění a ošetření prostoru kolem izolace  - provedení požadovaných zkoušek  - nezahrnuje ochranné vrstvy, např. geotextilii</t>
  </si>
  <si>
    <t>0.25*2*(522+912)=717,000 [A]</t>
  </si>
  <si>
    <t>IZOLACE BĚŽNÝCH KONSTRUKCÍ PROTI ZEMNÍ VLHKOSTI ASFALTOVÝMI NÁTĚRY</t>
  </si>
  <si>
    <t>m2</t>
  </si>
  <si>
    <t>711111</t>
  </si>
  <si>
    <t>31</t>
  </si>
  <si>
    <t>Přidružená stavební výroba</t>
  </si>
  <si>
    <t>74</t>
  </si>
  <si>
    <t>položka zahrnuje:  - dodání zvláštní malty (plastmalty) předepsané kvality a její rozprostření v předepsané tloušťce a v předepsaném tvaru</t>
  </si>
  <si>
    <t>stěna č.2     0.35*0.3*0.02*(8+13)=0,044 [A]</t>
  </si>
  <si>
    <t>VYROVNÁVACÍ A SPÁD VRSTVY Z MALTY ZVLÁŠTNÍ (PLASTMALTA)</t>
  </si>
  <si>
    <t>45747</t>
  </si>
  <si>
    <t>30</t>
  </si>
  <si>
    <t>položka zahrnuje dodávku předepsaného kameniva, mimostaveništní a vnitrostaveništní dopravu a jeho uložení  není-li v zadávací dokumentaci uvedeno jinak, jedná se o nakupovaný materiál</t>
  </si>
  <si>
    <t>stěna č.1     90.87=90,870 [A] 
stěna č.2     120.859=120,859 [B] 
Celkem: A+B=211,729 [C]</t>
  </si>
  <si>
    <t>PODKLADNÍ A VÝPLŇOVÉ VRSTVY Z KAMENIVA DRCENÉHO</t>
  </si>
  <si>
    <t>45152</t>
  </si>
  <si>
    <t>29</t>
  </si>
  <si>
    <t>- dodání čerstvého betonu (betonové směsi) požadované kvality, jeho uložení do požadovaného tvaru při jakékoliv hustotě výztuže, konzistenci čerstvého betonu a způsobu hutnění, ošetření a ochranu betonu  - zhotovení nepropustného, mrazuvzdorného betonu a betonu požadované trvanlivosti a vlastností  - užití potřebných přísad a technologií výroby betonu  - zřízení pracovních a dilatačních spar, včetně potřebných úprav, výplně, vložek, opracování, očištění a ošetření  - bednění požadovaných konstr. (i ztracené) s úpravou dle požadované kvality povrchu betonu  - vytvoření kotevních čel, kapes, nálitků, a sedel  - zřízení všech požadovaných otvorů, kapes, výklenků, prostupů, dutin, drážek a pod., vč. ztížení práce a úprav kolem nich  - úpravy pro osazení výztuže, doplňkových konstrukcí a vybavení  - úpravy povrchu pro položení požadované izolace, povlaků a nátěrů, případně vyspravení  - nátěry zabraňující soudržnost betonu a bednění  - výplň, těsnění a tmelení spar a spojů  - opatření povrchů betonu izolací proti zemní vlhkosti v částech, kde přijdou do styku se zeminou nebo kamenivem  - dodání betonářské výztuže v požadované kvalitě, stříhání, řezání, ohýbání a spojování do všech požadovaných tvarů (vč. armakošů) a uložení s požadovaným zajištěním polohy a krytí výztuže betonem  - veškeré svary nebo jiné spoje výztuže  - pomocné konstrukce a práce pro osazení a upevnění výztuže  - úpravy výztuže pro osazení doplňkových konstrukcí  - veškerá opatření pro zajištění soudržnosti výztuže a betonu  - povrchovou antikorozní úpravu výztuže  - separaci výztuže</t>
  </si>
  <si>
    <t>stěna č.1     0.817=0,817 [A] 
stěna č.2     1.951=1,951 [B] 
Celkem: A+B=2,768 [C]</t>
  </si>
  <si>
    <t>PODKL VRSTVY ZE ŽELEZOBET DO C25/30 VČET VÝZTUŽE</t>
  </si>
  <si>
    <t>451384</t>
  </si>
  <si>
    <t>28</t>
  </si>
  <si>
    <t>- dodání čerstvého betonu (betonové směsi) požadované kvality, jeho uložení do požadovaného tvaru při jakékoliv hustotě výztuže, konzistenci čerstvého betonu a způsobu hutnění, ošetření a ochranu betonu,  - zhotovení nepropustného, mrazuvzdorného betonu a betonu požadované trvanlivosti a vlastností,  - užití potřebných přísad a technologií výroby betonu,  - zřízení pracovních a dilatačních spar, včetně potřebných úprav, výplně, vložek, opracování, očištění a ošetření,  - bednění požadovaných konstr. (i ztracené) s úpravou dle požadované kvality povrchu betonu, včetně odbedňovacích a odskružovacích prostředků,  - podpěrné konstr. (skruže) a lešení všech druhů pro bednění, uložení čerstvého betonu, výztuže a doplňkových konstr., vč. požadovaných otvorů, ochranných a bezpečnostních opatření a základů těchto konstrukcí a lešení,  - vytvoření kotevních čel, kapes, nálitků, a sedel,  - zřízení všech požadovaných otvorů, kapes, výklenků, prostupů, dutin, drážek a pod., vč. ztížení práce a úprav kolem nich,  - úpravy pro osazení výztuže, doplňkových konstrukcí a vybavení,  - úpravy povrchu pro položení požadované izolace, povlaků a nátěrů, případně vyspravení,  - ztížení práce u kabelových a injektážních trubek a ostatních zařízení osazovaných do betonu,  - konstrukce betonových kloubů, upevnění kotevních prvků a doplňkových konstrukcí,  - nátěry zabraňující soudržnost betonu a bednění,  - výplň, těsnění a tmelení spar a spojů,  - opatření povrchů betonu izolací proti zemní vlhkosti v částech, kde přijdou do styku se zeminou nebo kamenivem,  - případné zřízení spojovací vrstvy u základů,  - úpravy pro osazení zařízení ochrany konstrukce proti vlivu bludných proudů</t>
  </si>
  <si>
    <t>stěna č.1     0.229=0,229 [A] 
stěna č.2     0.335=0,335 [B] 
Celkem: A+B=0,564 [C]</t>
  </si>
  <si>
    <t>PODKLADNÍ A VÝPLŇOVÉ VRSTVY Z PROSTÉHO BETONU C25/30</t>
  </si>
  <si>
    <t>451314</t>
  </si>
  <si>
    <t>27</t>
  </si>
  <si>
    <t>- dodání dílce požadovaného tvaru a vlastností, jeho skladování, doprava a osazení do definitivní polohy, včetně komplexní technologie výroby a montáže dílců, ošetření a ochrana dílců,  - u dílců železobetonových a předpjatých veškerá výztuž, případně i tuhé kovové prvky a závěsná oka,  - úpravy a zařízení pro uložení a transport dílce,  - veškeré požadované úpravy dílců, včetně doplňkových konstrukcí a vybavení,  - sestavení dílce na stavbě včetně montážních zařízení, plošin a prahů a pod.,  - výplň, těsnění a tmelení spár a spojů,  - očištění a ošetření úložných ploch,  - zednické výpomoce pro montáž dílců,  - označení dílce výrobním štítkem nebo jiným způsobem,  - úpravy dílce pro dodržení požadované přesnosti jeho osazení, včetně případných měření,  - veškerá zařízení pro zajištění stability v každém okamžiku,  - další práce dané případně specifikací k příslušnému prefabrik. dílci (úprava pohledových ploch, příp. rubových ploch, osazení měřících zařízení, zkoušení a měření dílců a pod.).</t>
  </si>
  <si>
    <t>stěna č.1     0.155=0,155 [A] 
stěna č.2     2.197=2,197 [B] 
Celkem: A+B=2,352 [C]</t>
  </si>
  <si>
    <t>SCHODIŠŤ KONSTR Z DÍLCŮ ŽELEZOBETON</t>
  </si>
  <si>
    <t>43112</t>
  </si>
  <si>
    <t>26</t>
  </si>
  <si>
    <t>Vodorovné konstrukce</t>
  </si>
  <si>
    <t>4</t>
  </si>
  <si>
    <t>stěna č.2     22.98=22,980 [A]</t>
  </si>
  <si>
    <t>STĚNY PROTIHLUKOVÉ Z DÍLCŮ KOVOVÝCH</t>
  </si>
  <si>
    <t>R34718</t>
  </si>
  <si>
    <t>25</t>
  </si>
  <si>
    <t>Položka zahrnuje veškerý materiál včetně spojovacího a těsnícího, výrobky a polotovary, včetně mimostaveništní a vnitrostaveništní dopravy (rovněž přesuny), včetně naložení a složení, případně s uložením.    Součástí položky jsou opatření proti ptákům.</t>
  </si>
  <si>
    <t>stěna č.1     6.04=6,040 [A] 
stěna č.2     55.746=55,746 [B] 
Celkem: A+B=61,786 [C]</t>
  </si>
  <si>
    <t>STĚNY PROTIHLUKOVÉ A OHRADNÍ Z DÍLCŮ SKLENĚNÝCH</t>
  </si>
  <si>
    <t>34796</t>
  </si>
  <si>
    <t>24</t>
  </si>
  <si>
    <t>- dodání dílce požadovaného tvaru a vlastností, jeho skladování, doprava a osazení do definitivní polohy, včetně komplexní technologie výroby a montáže dílců, ošetření a ochrana dílců,  - úpravy a zařízení pro uložení a transport dílce,  - veškeré požadované úpravy dílců, včetně doplňkových konstrukcí a vybavení,  - sestavení dílce na stavbě včetně montážních zařízení, plošin a prahů a pod.,  - výplň, těsnění a tmelení spár a spojů,  - očištění a ošetření úložných ploch,  - zednické výpomoce pro montáž dílců,  - označení dílce výrobním štítkem nebo jiným způsobem,  - úpravy dílce pro dodržení požadované přesnosti jeho osazení, včetně případných měření,  - veškerá zařízení pro zajištění stability v každém okamžiku,  - další práce dané případně specifikací k příslušnému dílci (úprava pohledových ploch, příp. rubových ploch, osazení měřících zařízení, zkoušení a měření dílců a pod.).</t>
  </si>
  <si>
    <t>stěna č.1     898.134+68.0=966,134 [A] 
stěna č.2     1281.98=1 281,980 [B] 
Celkem: A+B=2 248,114 [C]</t>
  </si>
  <si>
    <t>STĚNY PROTIHLUKOVÉ Z DÍLCŮ Z PLAST HMOT</t>
  </si>
  <si>
    <t>23</t>
  </si>
  <si>
    <t>soklové panely 
'stěna č.1'      
352.405*0.16=56,385 [A] 
'stěna č.2'      
620.752*0.16=99,320 [B] 
Celkem: A+B=155,705 [C]</t>
  </si>
  <si>
    <t>STĚNY A PŘÍČKY VÝPLŇ A ODDĚL Z DÍLCŮ ŽELBET DO C30/37</t>
  </si>
  <si>
    <t>342125</t>
  </si>
  <si>
    <t>22</t>
  </si>
  <si>
    <t>- dílenská dokumentace, včetně technologického předpisu spojování,  - dodání materiálu v požadované kvalitě a výroba konstrukce (včetně pomůcek, přípravků a prostředků pro výrobu) bez ohledu na náročnost a její hmotnost,  - dodání spojovacího materiálu,  - zřízení montážních a dilatačních spojů, spar, včetně potřebných úprav, vložek, opracování, očištění a ošetření,  - podpěr. konstr. a lešení všech druhů pro montáž konstrukcí i doplňkových, včetně požadovaných otvorů, ochranných a bezpečnostních opatření a základů pro tyto konstrukce a lešení,  - montáž konstrukce na staveništi, včetně montážních prostředků a pomůcek a zednických výpomocí,   - výplň, těsnění a tmelení spar a spojů,  - všechny druhy ocelového kotvení,  - dílenskou přejímku a montážní prohlídku, včetně požadovaných dokladů,  - zřízení kotevních otvorů nebo jam, nejsou-li částí jiné konstrukce,  - osazení kotvení nebo přímo částí konstrukce do podpůrné konstrukce nebo do zeminy,  - výplň kotevních otvorů (příp. podlití patních desek) maltou, betonem nebo jinou speciální hmotou, vyplnění jam zeminou,  - veškeré druhy protikorozní ochrany a nátěry konstrukcí,  - zvláštní spojovací prostředky, rozebíratelnost konstrukce,  - ochranná opatření před účinky bludných proudů  - ochranu před přepětím.</t>
  </si>
  <si>
    <t>dle suopisu materiálu stěny 
'stěna č.1'      
29.629=29,629 [A] 
'stěna č.2'      
52.999=52,999 [B] 
Celkem: A+B=82,628 [C]</t>
  </si>
  <si>
    <t>SLOUPKY PROTIHLUK STĚN Z DÍLCŮ KOVOVÝCH</t>
  </si>
  <si>
    <t>33717</t>
  </si>
  <si>
    <t>21</t>
  </si>
  <si>
    <t>Svislé konstrukce (a kompletní)</t>
  </si>
  <si>
    <t>3</t>
  </si>
  <si>
    <t>Položka zahrnuje:  dodání výztuže předepsaného profilu a předepsané délky (do 600mm)  provedení vrtu předepsaného profilu a předepsané délky (do 300mm)  vsunutí výztuže do vyvrtaného profilu a její zalepení předepsaným pojivem  případně nutné lešení</t>
  </si>
  <si>
    <t>stěna č.1     7*6=42,000 [A] 
stěna č.2     2*6=12,000 [B] 
Celkem: A+B=54,000 [C]</t>
  </si>
  <si>
    <t>DODATEČNÉ KOTVENÍ VLEPENÍM BETONÁŘSKÉ VÝZTUŽE D DO 16MM DO VRTŮ</t>
  </si>
  <si>
    <t>285392</t>
  </si>
  <si>
    <t>20</t>
  </si>
  <si>
    <t>Položka zahrnuje veškerý materiál, výrobky a polotovary, včetně mimostaveništní a vnitrostaveništní dopravy (rovněž přesuny), včetně naložení a složení, případně s uložením  - dodání betonářské výztuže v požadované kvalitě, stříhání, řezání, ohýbání a spojování do všech požadovaných tvarů (vč. armakošů) a uložení s požadovaným zajištěním polohy a krytí výztuže betonem,  - veškeré svary nebo jiné spoje výztuže,  - pomocné konstrukce a práce pro osazení a upevnění výztuže,  - zednické výpomoci pro montáž betonářské výztuže,  - úpravy výztuže pro osazení doplňkových konstrukcí,  - ochranu výztuže do doby jejího zabetonování,  - úpravy výztuže pro zřízení železobetonových kloubů, kotevních prvků, závěsných ok a doplňkových konstrukcí,  - veškerá opatření pro zajištění soudržnosti výztuže a betonu,  - vodivé propojení výztuže, které je součástí ochrany konstrukce proti vlivům bludných proudů, vyvedení do měřících skříní nebo míst pro měření bludných proudů (vlastní měřící skříně se uvádějí položkami SD 74),  - povrchovou antikorozní úpravu výztuže,  - separaci výztuže,  - osazení měřících zařízení a úpravy pro ně,  - osazení měřících skříní nebo míst pro měření bludných proudů.</t>
  </si>
  <si>
    <t>stěna č.1     0.03719*4=0,149 [A]</t>
  </si>
  <si>
    <t>VÝZTUŽ ZÁKLADŮ Z KARI SÍTÍ</t>
  </si>
  <si>
    <t>272366</t>
  </si>
  <si>
    <t>19</t>
  </si>
  <si>
    <t>stěna č.1     0.04085*4=0,163 [A]</t>
  </si>
  <si>
    <t>VÝZTUŽ ZÁKLADŮ Z OCELI 10505, B500B</t>
  </si>
  <si>
    <t>272365</t>
  </si>
  <si>
    <t>18</t>
  </si>
  <si>
    <t>- dodání čerstvého betonu (betonové směsi) požadované kvality, jeho uložení do požadovaného tvaru při jakékoliv hustotě výztuže, konzistenci čerstvého betonu a způsobu hutnění, ošetření a ochranu betonu,  - zhotovení nepropustného, mrazuvzdorného betonu a betonu požadované trvanlivosti a vlastností,  - užití potřebných přísad a technologií výroby betonu,  - zřízení pracovních a dilatačních spar, včetně potřebných úprav, výplně, vložek, opracování, očištění a ošetření,  - bednění požadovaných konstr. (i ztracené) s úpravou dle požadované kvality povrchu betonu, včetně odbedňovacích a odskružovacích prostředků,  - podpěrné konstr. (skruže) a lešení všech druhů pro bednění, uložení čerstvého betonu, výztuže a doplňkových konstr., vč. požadovaných otvorů, ochranných a bezpečnostních opatření a základů těchto konstrukcí a lešení,  - vytvoření kotevních čel, kapes, nálitků, a sedel,  - zřízení všech požadovaných otvorů, kapes, výklenků, prostupů, dutin, drážek a pod., vč. ztížení práce a úprav kolem nich,  - úpravy pro osazení výztuže, doplňkových konstrukcí a vybavení,  - úpravy povrchu pro položení požadované izolace, povlaků a nátěrů, případně vyspravení,  - ztížení práce u kabelových a injektážních trubek a ostatních zařízení osazovaných do betonu,  - konstrukce betonových kloubů, upevnění kotevních prvků a doplňkových konstrukcí,  - nátěry zabraňující soudržnost betonu a bednění,  - výplň, těsnění a tmelení spar a spojů,  - opatření povrchů betonu izolací proti zemní vlhkosti v částech, kde přijdou do styku se zeminou nebo kamenivem,  - případné zřízení spojovací vrstvy u základů,  - úpravy pro osazení zařízení ochrany konstrukce proti vlivu bludných proudů,</t>
  </si>
  <si>
    <t>železobet. patka     (1.4*1.0*0.7+3.14*0.375*0.375*0.5)*4=4,803 [A]</t>
  </si>
  <si>
    <t>ZÁKLADY ZE ŽELEZOBETONU DO C30/37</t>
  </si>
  <si>
    <t>272325</t>
  </si>
  <si>
    <t>17</t>
  </si>
  <si>
    <t>stěna č.1'      
0.4*0.6*0.8*7=1,344 [A] 
'stěna č.2'      
0.4*0.6*0.8*2=0,384 [B] 
'podbetonávky'  
2.0=2,000 [C] 
Celkem: A+B+C=3,728 [D]</t>
  </si>
  <si>
    <t>ZÁKLADY Z PROSTÉHO BETONU DO C25/30</t>
  </si>
  <si>
    <t>272314</t>
  </si>
  <si>
    <t>16</t>
  </si>
  <si>
    <t>stěna č.1     1.7*1.3*0.15*4=1,326 [A]</t>
  </si>
  <si>
    <t>POLŠTÁŘE POD ZÁKLADY Z KAMENIVA DRCENÉHO</t>
  </si>
  <si>
    <t>27152</t>
  </si>
  <si>
    <t>15</t>
  </si>
  <si>
    <t>položka zahrnuje:  - zřízení vrtu, svislou a vodorovnou dopravu zeminy bez uložení na skládku, vrtací práce zapaž. i nepaž. vrtu  - čerpání vody z vrtu, vyčištění vrtu  - zabezpečení vrtacích prací  - dopravu, nájem, provoz a přemístění, montáž a demontáž vrtacích zařízení a dalších mechanismů  - lešení a podpěrné konstrukce pro práci a manipulaci s vrtacím zařízení a dalších mechanismů  - vrtací plošiny vč. zemních prací, zpevnění, odvodnění a pod.  - v případě zapažení dočasnými pažnicemi jejich opotřebení  - v případě zapažení suspenzí veškeré hospodaření s ní  - nezahrnuje zapažení trvalými pažnicemi  - nezahrnuje uložení zeminy na skládku a poplatek za skládku  nevykazuje se hluché vrtání</t>
  </si>
  <si>
    <t>stěna č.1     93=93,000 [A] 
stěna č.2     174+35+24=233,000 [B] 
Celkem: A+B=326,000 [C]</t>
  </si>
  <si>
    <t>VRTY PRO PILOTY TŘ. III D DO 800MM</t>
  </si>
  <si>
    <t>264330</t>
  </si>
  <si>
    <t>14</t>
  </si>
  <si>
    <t>stěna č.1     20+117.5+156=293,500 [A] 
stěna č.2     175+300=475,000 [B] 
Celkem: A+B=768,500 [C]</t>
  </si>
  <si>
    <t>VRTY PRO PILOTY TŘ. III D DO 500MM</t>
  </si>
  <si>
    <t>264327</t>
  </si>
  <si>
    <t>13</t>
  </si>
  <si>
    <t>položka zahrnuje:  - veškerý materiál, výrobky a polotovary, včetně mimostaveništní a vnitrostaveništní dopravy  - dodání betonářské výztuže v požadované kvalitě, stříhání, řezání, ohýbání a spojování do všech požadovaných tvarů (vč. armakošů) a uložení s požadovaným zajištěním polohy a krytí výztuže betonem  - veškeré svary nebo jiné spoje výztuže  - pomocné konstrukce a práce pro osazení a upevnění výztuže  - zednické výpomoci pro montáž betonářské výztuže  - úpravy výztuže pro osazení doplňkových konstrukcí  - ochranu výztuže do doby jejího zabetonování  - úpravy výztuže pro zřízení kotevních prvků, závěsných ok a doplňkových konstrukcí  - veškerá opatření pro zajištění soudržnosti výztuže a betonu  - vodivé propojení výztuže, které je součástí ochrany konstrukce proti vlivům bludných proudů, vyvedení do měřících skříní nebo míst pro měření bludných proudů (vlastní měřící skříně se uvádějí položkami SD 74)  - povrchovou antikorozní úpravu výztuže  - separaci výztuže  - osazení měřících zařízení a úpravy pro ně  - osazení měřících skříní nebo míst pro měření bludných proudů</t>
  </si>
  <si>
    <t>stěna č.1     6.297=6,297 [A] 
stěna č.2     11.826=11,826 [B] 
Celkem: A+B=18,123 [C]</t>
  </si>
  <si>
    <t>VÝZTUŽ PILOT Z OCELI 10505, B500B</t>
  </si>
  <si>
    <t>224365</t>
  </si>
  <si>
    <t>12</t>
  </si>
  <si>
    <t>položka zahrnuje:  - dodání čerstvého betonu (betonové směsi) požadované kvality, jeho uložení do požadovaného tvaru při jakékoliv hustotě výztuže, konzistenci čerstvého betonu a způsobu hutnění, ošetření a ochranu betonu  - zhotovení nepropustného, mrazuvzdorného betonu a betonu požadované trvanlivosti a vlastností  - užití potřebných přísad a technologií výroby betonu  - zřízení pracovních a dilatačních spar, včetně potřebných úprav, výplně, vložek, opracování, očištění a ošetření  - bednění požadovaných konstr. (i ztracené) s úpravou dle požadované kvality povrchu betonu, včetně odbedňovacích a odskružovacích prostředků  - podpěrné konstr. (skruže) a lešení všech druhů pro bednění, uložení čerstvého betonu, výztuže a doplňkových konstr., vč. požadovaných otvorů, ochranných a bezpečnostních opatření a základů těchto konstrukcí a lešení  - vytvoření kotevních čel, kapes, nálitků, a sedel  - zřízení všech požadovaných otvorů, kapes, výklenků, prostupů, dutin, drážek a pod., vč. ztížení práce a úprav kolem nich  - úpravy pro osazení výztuže, doplňkových konstrukcí a vybavení  - úpravy povrchu pro položení požadované izolace, povlaků a nátěrů, případně vyspravení  - upevnění kotevních prvků a doplňkových konstrukcí  - nátěry zabraňující soudržnost betonu a bednění  - výplň, těsnění a tmelení spar a spojů  - opatření povrchů betonu izolací proti zemní vlhkosti v částech, kde přijdou do styku se zeminou nebo kamenivem  - případné zřízení spojovací vrstvy u základů  - úpravy pro osazení zařízení ochrany konstrukce proti vlivu bludných proudů  - objem betonu pro přebetonování a nadbetonování, který se nepřičítá ke stanovenému objemu výplně piloty  - ukončení piloty pod ústím vrtu a vyplnění zbývající části sypaninou nebo kamenivem  - odbourání a odstranění znehodnocené části výplně a úprava hlavy piloty před výstavbou další konstrukční části  - zřízení výplně piloty pod hladinou vody  - veškerý materiál, výrobky a polotovary, včetně mimostaveništní a vnitrostaveništní dopravy  - nezahrnuje dodání a osazení výztuže, nezahrnuje vrty</t>
  </si>
  <si>
    <t>stěna č.1'      
3.14*0.25*0.25*1.0*(10+47+52)=21,391 [A] 
3.14*0.75/2*0.75/2*1.00*31=13,688 [B] 
Mezisoučet: A+B=35,079 [C] 
'stěna č.2'      
3.14*0.25*0.25*1.0*(70+100)=33,363 [D] 
3.14*0.75/2*0.75/2*1.0*(58+10+6)=32,676 [E] 
Mezisoučet: D+E=66,039 [F] 
Celkem: A+B+D+E=101,118 [G]</t>
  </si>
  <si>
    <t>PILOTY ZE ŽELEZOBETONU C30/37</t>
  </si>
  <si>
    <t>224325</t>
  </si>
  <si>
    <t>11</t>
  </si>
  <si>
    <t>stěna č.1'      
3.14*0.25*0.25*(2.0-1.0)*10=1,963 [A] 
3.14*0.25*0.25*(2.50-1.0)*47=13,836 [B] 
3.14*0.25*0.25*(3.0-1.0)*52=20,410 [C] 
3.14*0.75/2*0.75/2*(3.0-1.0)*31=27,377 [D] 
Mezisoučet: A+B+C+D=63,586 [E] 
'stěna č.2'      
3.14*0.25*0.25*(2.5-1.0)*70=20,606 [F] 
3.14*0.25*0.25*(3.0-1.0)*100=39,250 [G] 
3.14*0.75/2*0.75/2*(3.0-1.0)*58=51,221 [H] 
3.14*0.75/2*0.75/2*(3.5-1.0)*10=11,039 [I] 
3.14*0.75/2*0.75/2*(4.0-1.0)*6=7,948 [J] 
Mezisoučet: F+G+H+I+J=130,064 [K] 
Celkem: A+B+C+D+F+G+H+I+J=193,650 [L]</t>
  </si>
  <si>
    <t>PILOTY ZE ŽELEZOBETONU C25/30</t>
  </si>
  <si>
    <t>224324</t>
  </si>
  <si>
    <t>10</t>
  </si>
  <si>
    <t>Zakladanie</t>
  </si>
  <si>
    <t>2</t>
  </si>
  <si>
    <t>položka zahrnuje úpravu pláně včetně vyrovnání výškových rozdílů. Míru zhutnění určuje projekt.</t>
  </si>
  <si>
    <t>ÚPRAVA PLÁNĚ SE ZHUTNĚNÍM V HORNINĚ TŘ. I</t>
  </si>
  <si>
    <t>18110</t>
  </si>
  <si>
    <t>položka zahrnuje:  - kompletní provedení zemní konstrukce vč. výběru vhodného materiálu  - úprava ukládaného materiálu vlhčením, tříděním, promícháním nebo vysoušením, příp. jiné úpravy za účelem zlepšení jeho mech. vlastností  - hutnění i různé míry hutnění   - ošetření úložiště po celou dobu práce v něm vč. klimatických opatření  - ztížení v okolí vedení, konstrukcí a objektů a jejich dočasné zajištění  - ztížení provádění vč. hutnění ve ztížených podmínkách a stísněných prostorech  - ztížené ukládání sypaniny pod vodu  - ukládání po vrstvách a po jiných nutných částech (figurách) vč. dosypávek  - spouštění a nošení materiálu  - výměna částí zemní konstrukce znehodnocené klimatickými vlivy  - ruční hutnění a výplň jam a prohlubní v podloží  - úprava, očištění, ochrana a zhutnění podloží  - svahování, hutnění a uzavírání povrchů svahů  - zřízení lavic na svazích  - udržování úložiště a jeho ochrana proti vodě  - odvedení nebo obvedení vody v okolí úložiště a v úložišti  - veškeré pomocné konstrukce umožňující provedení zemní konstrukce (příjezdy, sjezdy, nájezdy, lešení, podpěrné konstrukce, přemostění, zpevněné plochy, zakrytí a pod.)  - zemina vytlačená potrubím o DN do 180mm se od kubatury obsypů neodečítá</t>
  </si>
  <si>
    <t>stěna č.1' 
železobet. patka     1.7*1.3*1.35*4-4.803-1.326=5,805 [A]</t>
  </si>
  <si>
    <t>OBSYP POTRUBÍ A OBJEKTŮ SE ZHUTNĚNÍM</t>
  </si>
  <si>
    <t>17511</t>
  </si>
  <si>
    <t>8</t>
  </si>
  <si>
    <t>položka zahrnuje:  - kompletní provedení zemní konstrukce (násypového tělesa včetně aktivní zóny) včetně nákupu a dopravy materiálu dle zadávací dokumentace  - úprava ukládaného materiálu vlhčením, tříděním, promícháním nebo vysoušením, příp. jiné úpravy za účelem zlepšení jeho mech. vlastností  - hutnění i různé míry hutnění   - ošetření úložiště po celou dobu práce v něm vč. klimatických opatření  - ztížení v okolí vedení, konstrukcí a objektů a jejich dočasné zajištění  - ztížení provádění vč. hutnění ve ztížených podmínkách a stísněných prostorech  - ztížené ukládání sypaniny pod vodu  - ukládání po vrstvách a po jiných nutných částech (figurách) vč. dosypávek  - spouštění a nošení materiálu  - výměna částí zemní konstrukce znehodnocené klimatickými vlivy  - ruční hutnění a výplň jam a prohlubní v podloží  - úprava, očištění, ochrana a zhutnění podloží  - svahování, hutnění a uzavírání povrchů svahů  - zřízení lavic na svazích  - udržování úložiště a jeho ochrana proti vodě  - odvedení nebo obvedení vody v okolí úložiště a v úložišti  - veškeré pomocné konstrukce umožňující provedení zemní konstrukce (příjezdy, sjezdy, nájezdy, lešení, podpěrné konstrukce, přemostění, zpevněné plochy, zakrytí a pod.)</t>
  </si>
  <si>
    <t>0.35*0.15*(912.+522)=</t>
  </si>
  <si>
    <t>ULOŽENÍ SYPANINY DO NÁSYPŮ Z NAKUPOVANÝCH MATERIÁLŮ</t>
  </si>
  <si>
    <t>17180</t>
  </si>
  <si>
    <t>7</t>
  </si>
  <si>
    <t>položka zahrnuje:  - kompletní provedení zemní konstrukce do předepsaného tvaru  - ošetření úložiště po celou dobu práce v něm vč. klimatických opatření  - ztížení v okolí vedení, konstrukcí a objektů a jejich dočasné zajištění  - ztížení provádění ve ztížených podmínkách a stísněných prostorech  - ztížené ukládání sypaniny pod vodu  - ukládání po vrstvách a po jiných nutných částech (figurách) vč. dosypávek  - spouštění a nošení materiálu  - úprava, očištění a ochrana podloží a svahů  - svahování, uzavírání povrchů svahů  - udržování úložiště a jeho ochrana proti vodě  - odvedení nebo obvedení vody v okolí úložiště a v úložišti  - veškeré pomocné konstrukce umožňující provedení zemní konstrukce (příjezdy, sjezdy, nájezdy, lešení, podpěrné konstrukce, přemostění, zpevněné plochy, zakrytí a pod.)</t>
  </si>
  <si>
    <t>stěna č.1' 
železobet. patka     1.7*1.3*1.35*4-4.803-1.326=5,805 [A] 
odkopávka     64.9=64,900 [B] 
Celkem: A+B=70,705 [C]</t>
  </si>
  <si>
    <t>ULOŽENÍ SYPANINY DO NÁSYPŮ A NA SKLÁDKY BEZ ZHUTNĚNÍ</t>
  </si>
  <si>
    <t>17120</t>
  </si>
  <si>
    <t>6</t>
  </si>
  <si>
    <t>položka zahrnuje:  - vodorovná a svislá doprava, přemístění, přeložení, manipulace s výkopkem  - kompletní provedení vykopávky nezapažené i zapažené  - ošetření výkopiště po celou dobu práce v něm vč. klimatických opatření  - ztížení vykopávek v blízkosti podzemního vedení, konstrukcí a objektů vč. jejich dočasného zajištění  - ztížení pod vodou, v okolí výbušnin, ve stísněných prostorech a pod.  - příplatek za lepivost  - těžení po vrstvách, pásech a po jiných nutných částech (figurách)  - čerpání vody vč. čerpacích jímek, potrubí a pohotovostní čerpací soupravy (viz ustanovení k pol. 1151,2)  - potřebné snížení hladiny podzemní vody  - těžení a rozpojování jednotlivých balvanů  - vytahování a nošení výkopku  - svahování a přesvah. svahů do konečného tvaru, výměna hornin v podloží a v pláni znehodnocené klimatickými vlivy  - ruční vykopávky, odstranění kořenů a napadávek  - pažení, vzepření a rozepření vč. přepažování (vyjma štětových stěn)  - úpravu, ochranu a očištění dna, základové spáry, stěn a svahů  - odvedení nebo obvedení vody v okolí výkopiště a ve výkopišti  - třídění výkopku  - veškeré pomocné konstrukce umožňující provedení vykopávky (příjezdy, sjezdy, nájezdy, lešení, podpěr. konstr., přemostění, zpevněné plochy, zakrytí a pod.)  - nezahrnuje uložení zeminy (na skládku, do násypu) ani poplatky za skládku, vykazují se v položce č.0141**</t>
  </si>
  <si>
    <t>stěna č.1' 
betónový blok     0.4*0.6*0.8*7=1,344 [A] 
železobet. patka     4.803+1.326=6,129 [B] 
'stěna č.2' 
betónový blok     0.4*0.6*0.8*2=0,384 [C] 
Celkem: A+B+C=7,857 [D]</t>
  </si>
  <si>
    <t>HLOUBENÍ ŠACHET ZAPAŽ I NEPAŽ TŘ. I, ODVOZ DO 16KM</t>
  </si>
  <si>
    <t>133737</t>
  </si>
  <si>
    <t>5</t>
  </si>
  <si>
    <t>HLOUBENÍ ŠACHET ZAPAŽ I NEPAŽ TŘ. I, ODVOZ DO 1KM</t>
  </si>
  <si>
    <t>133731</t>
  </si>
  <si>
    <t>položka zahrnuje:  - vodorovná a svislá doprava, přemístění, přeložení, manipulace s výkopkem  - kompletní provedení vykopávky nezapažené i zapažené  - ošetření výkopiště po celou dobu práce v něm vč. klimatických opatření  - ztížení vykopávek v blízkosti podzemního vedení, konstrukcí a objektů vč. jejich dočasného zajištění  - ztížení pod vodou, v okolí výbušnin, ve stísněných prostorech a pod.  - příplatek za lepivost  - těžení po vrstvách, pásech a po jiných nutných částech (figurách)  - čerpání vody vč. čerpacích jímek, potrubí a pohotovostní čerpací soupravy (viz ustanovení k pol. 1151,2)  - potřebné snížení hladiny podzemní vody  - těžení a rozpojování jednotlivých balvanů  - vytahování a nošení výkopku  - ruční vykopávky, odstranění kořenů a napadávek  - pažení, vzepření a rozepření vč. přepažování (vyjma štětových stěn)  - úpravu, ochranu a očištění dna, základové spáry, stěn a svahů  - udržování výkopiště a jeho ochrana proti vodě  - odvedení nebo obvedení vody v okolí výkopiště a ve výkopišti  - třídění výkopku  - veškeré pomocné konstrukce umožňující provedení vykopávky (příjezdy, sjezdy, nájezdy, lešení, podpěr. konstr., přemostění, zpevněné plochy, zakrytí a pod.)  položka nezahrnuje:  - práce spojené s otvírkou zemníku</t>
  </si>
  <si>
    <t>VYKOPÁVKY ZE ZEMNÍKŮ A SKLÁDEK TŘ. I, ODVOZ DO 1KM</t>
  </si>
  <si>
    <t>125731</t>
  </si>
  <si>
    <t>položka zahrnuje:  - vodorovná a svislá doprava, přemístění, přeložení, manipulace s výkopkem  - kompletní provedení vykopávky nezapažené i zapažené  - ošetření výkopiště po celou dobu práce v něm vč. klimatických opatření  - ztížení vykopávek v blízkosti podzemního vedení, konstrukcí a objektů vč. jejich dočasného zajištění  - ztížení pod vodou, v okolí výbušnin, ve stísněných prostorech a pod.  - příplatek za lepivost  - těžení po vrstvách, pásech a po jiných nutných částech (figurách)  - čerpání vody vč. čerpacích jímek, potrubí a pohotovostní čerpací soupravy (viz ustanovení k pol. 1151,2)  - potřebné snížení hladiny podzemní vody  - těžení a rozpojování jednotlivých balvanů  - vytahování a nošení výkopku  - svahování a přesvah. svahů do konečného tvaru, výměna hornin v podloží a v pláni znehodnocené klimatickými vlivy  - ruční vykopávky, odstranění kořenů a napadávek  - pažení, vzepření a rozepření vč. přepažování (vyjma štětových stěn)  - úpravu, ochranu a očištění dna, základové spáry, stěn a svahů  - zhutnění podloží, případně i svahů vč. svahování  - zřízení stupňů v podloží a lavic na svazích, není-li pro tyto práce zřízena samostatná položka  - udržování výkopiště a jeho ochrana proti vodě  - odvedení nebo obvedení vody v okolí výkopiště a ve výkopišti  - třídění výkopku  - veškeré pomocné konstrukce umožňující provedení vykopávky (příjezdy, sjezdy, nájezdy, lešení, podpěr. konstr., přemostění, zpevněné plochy, zakrytí a pod.)  - nezahrnuje uložení zeminy (na skládku, do násypu) ani poplatky za skládku, vykazují se v položce č.0141**</t>
  </si>
  <si>
    <t>stěna č.1     232.1-64.9=167,200 [A] 
stěna č.2     182.6=182,600 [B] 
Celkem: A+B=349,800 [C]</t>
  </si>
  <si>
    <t>ODKOPÁVKY A PROKOPÁVKY OBECNÉ TŘ. I, ODVOZ DO 16KM</t>
  </si>
  <si>
    <t>122737</t>
  </si>
  <si>
    <t>stěna č.1     64.9=64,900 [A]</t>
  </si>
  <si>
    <t>ODKOPÁVKY A PROKOPÁVKY OBECNÉ TŘ. I, ODVOZ DO 1KM</t>
  </si>
  <si>
    <t>122731</t>
  </si>
  <si>
    <t>Zemní práce</t>
  </si>
  <si>
    <t>0</t>
  </si>
  <si>
    <t>Celkem</t>
  </si>
  <si>
    <t>Jednotková</t>
  </si>
  <si>
    <t>21,00</t>
  </si>
  <si>
    <t>Cena</t>
  </si>
  <si>
    <t>Množství</t>
  </si>
  <si>
    <t>MJ</t>
  </si>
  <si>
    <t>Název položky</t>
  </si>
  <si>
    <t>Varianta</t>
  </si>
  <si>
    <t>Kód položky</t>
  </si>
  <si>
    <t>Poř. číslo</t>
  </si>
  <si>
    <t>Typ</t>
  </si>
  <si>
    <t>15,00</t>
  </si>
  <si>
    <t>T.ú. Brno-Horní Heršpice - Střelice, PHS</t>
  </si>
  <si>
    <t>SO 02-33-02</t>
  </si>
  <si>
    <t>Rozpočet:</t>
  </si>
  <si>
    <t>O</t>
  </si>
  <si>
    <t>0,00</t>
  </si>
  <si>
    <t>Elektrizace trati vč. PEÚ Brno - Zastávka u Brna 1.etapa - po připomínkách</t>
  </si>
  <si>
    <t>18060</t>
  </si>
  <si>
    <t xml:space="preserve">Stavba: </t>
  </si>
  <si>
    <t>S</t>
  </si>
  <si>
    <t>Příloha k formuláři pro ocenění nabídky</t>
  </si>
  <si>
    <t>Firma: SUDOP BRNO, spol. s r.o.</t>
  </si>
  <si>
    <t>ASPE10</t>
  </si>
  <si>
    <t>STĚNY PROTIHLUKOVÉ Z DÍLCŮ - JEDNOSTRANNĚ POHLTIVÝ PANEL</t>
  </si>
  <si>
    <t xml:space="preserve">stěna č.1     898.134 [A] </t>
  </si>
  <si>
    <t>3471R1</t>
  </si>
  <si>
    <t>3471R2</t>
  </si>
  <si>
    <t>3471R3</t>
  </si>
  <si>
    <t>STĚNY PROTIHLUKOVÉ Z DÍLCŮ - OBOUSTRANNĚ POHLTIVÝ PANEL</t>
  </si>
  <si>
    <t>STĚNY PROTIHLUKOVÉ Z DÍLCŮ - OBOUSTRANNĚ ODRAZIVÝ PANEL</t>
  </si>
  <si>
    <t xml:space="preserve">stěna č.1    68,000 [A] </t>
  </si>
  <si>
    <t xml:space="preserve">stěna č.2   1281,980 [A] </t>
  </si>
  <si>
    <t>SO 02-33-02_a</t>
  </si>
  <si>
    <t>Změna č.1 ze dne 7.11.2019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</si>
</sst>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11" x14ac:knownFonts="1">
    <font>
      <sz val="10"/>
      <name val="Arial"/>
    </font>
    <font>
      <i/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color indexed="9"/>
      <name val="Arial"/>
      <family val="2"/>
      <charset val="238"/>
    </font>
    <font>
      <b/>
      <sz val="11"/>
      <name val="Arial"/>
      <family val="2"/>
      <charset val="238"/>
    </font>
    <font>
      <b/>
      <sz val="16"/>
      <color indexed="8"/>
      <name val="Arial"/>
      <family val="2"/>
      <charset val="238"/>
    </font>
    <font>
      <strike/>
      <sz val="10"/>
      <name val="Arial"/>
      <family val="2"/>
      <charset val="238"/>
    </font>
    <font>
      <i/>
      <strike/>
      <sz val="10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0"/>
      <color rgb="FFFF0000"/>
      <name val="Arial"/>
      <family val="2"/>
      <charset val="238"/>
    </font>
    <font>
      <b/>
      <i/>
      <sz val="10"/>
      <color rgb="FFFF000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53">
    <xf numFmtId="0" fontId="0" fillId="0" borderId="0" xfId="0">
      <alignment vertical="center"/>
    </xf>
    <xf numFmtId="0" fontId="0" fillId="0" borderId="1" xfId="0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0" fillId="0" borderId="0" xfId="0" applyAlignment="1">
      <alignment vertical="top"/>
    </xf>
    <xf numFmtId="0" fontId="0" fillId="0" borderId="2" xfId="0" applyBorder="1" applyAlignment="1">
      <alignment vertical="top"/>
    </xf>
    <xf numFmtId="4" fontId="0" fillId="0" borderId="1" xfId="0" applyNumberFormat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0" fontId="0" fillId="0" borderId="1" xfId="0" applyBorder="1">
      <alignment vertical="center"/>
    </xf>
    <xf numFmtId="0" fontId="0" fillId="0" borderId="1" xfId="0" applyBorder="1" applyAlignment="1">
      <alignment horizontal="right" vertical="center"/>
    </xf>
    <xf numFmtId="0" fontId="1" fillId="0" borderId="1" xfId="0" quotePrefix="1" applyFont="1" applyBorder="1" applyAlignment="1">
      <alignment horizontal="left" vertical="center" wrapText="1"/>
    </xf>
    <xf numFmtId="4" fontId="2" fillId="2" borderId="3" xfId="0" applyNumberFormat="1" applyFont="1" applyFill="1" applyBorder="1" applyAlignment="1">
      <alignment horizontal="center" vertical="center"/>
    </xf>
    <xf numFmtId="0" fontId="0" fillId="2" borderId="3" xfId="0" applyFill="1" applyBorder="1">
      <alignment vertical="center"/>
    </xf>
    <xf numFmtId="0" fontId="2" fillId="2" borderId="4" xfId="0" applyFont="1" applyFill="1" applyBorder="1" applyAlignment="1">
      <alignment vertical="center" wrapText="1"/>
    </xf>
    <xf numFmtId="0" fontId="2" fillId="2" borderId="3" xfId="0" applyFont="1" applyFill="1" applyBorder="1" applyAlignment="1">
      <alignment horizontal="right" vertical="center"/>
    </xf>
    <xf numFmtId="4" fontId="2" fillId="2" borderId="4" xfId="0" applyNumberFormat="1" applyFont="1" applyFill="1" applyBorder="1" applyAlignment="1">
      <alignment horizontal="center" vertical="center"/>
    </xf>
    <xf numFmtId="0" fontId="0" fillId="2" borderId="4" xfId="0" applyFill="1" applyBorder="1">
      <alignment vertical="center"/>
    </xf>
    <xf numFmtId="0" fontId="2" fillId="2" borderId="4" xfId="0" applyFont="1" applyFill="1" applyBorder="1" applyAlignment="1">
      <alignment horizontal="right" vertical="center"/>
    </xf>
    <xf numFmtId="0" fontId="3" fillId="3" borderId="1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left" vertical="center"/>
    </xf>
    <xf numFmtId="0" fontId="4" fillId="2" borderId="3" xfId="0" applyFont="1" applyFill="1" applyBorder="1">
      <alignment vertical="center"/>
    </xf>
    <xf numFmtId="4" fontId="0" fillId="2" borderId="1" xfId="0" applyNumberFormat="1" applyFill="1" applyBorder="1" applyAlignment="1">
      <alignment horizontal="center" vertical="center"/>
    </xf>
    <xf numFmtId="0" fontId="0" fillId="2" borderId="5" xfId="0" applyFill="1" applyBorder="1">
      <alignment vertical="center"/>
    </xf>
    <xf numFmtId="0" fontId="0" fillId="2" borderId="0" xfId="0" applyFill="1">
      <alignment vertical="center"/>
    </xf>
    <xf numFmtId="0" fontId="4" fillId="2" borderId="0" xfId="0" applyFont="1" applyFill="1" applyAlignment="1">
      <alignment horizontal="left" vertical="center"/>
    </xf>
    <xf numFmtId="0" fontId="4" fillId="2" borderId="0" xfId="0" applyFont="1" applyFill="1">
      <alignment vertical="center"/>
    </xf>
    <xf numFmtId="0" fontId="5" fillId="2" borderId="0" xfId="0" applyFont="1" applyFill="1" applyAlignment="1">
      <alignment horizontal="center" vertical="center"/>
    </xf>
    <xf numFmtId="0" fontId="6" fillId="4" borderId="1" xfId="0" applyFont="1" applyFill="1" applyBorder="1" applyAlignment="1">
      <alignment horizontal="right" vertical="center"/>
    </xf>
    <xf numFmtId="0" fontId="6" fillId="4" borderId="1" xfId="0" applyFont="1" applyFill="1" applyBorder="1">
      <alignment vertical="center"/>
    </xf>
    <xf numFmtId="0" fontId="6" fillId="4" borderId="1" xfId="0" applyFont="1" applyFill="1" applyBorder="1" applyAlignment="1">
      <alignment vertical="center" wrapText="1"/>
    </xf>
    <xf numFmtId="0" fontId="6" fillId="4" borderId="1" xfId="0" applyFont="1" applyFill="1" applyBorder="1" applyAlignment="1">
      <alignment horizontal="center" vertical="center"/>
    </xf>
    <xf numFmtId="164" fontId="6" fillId="4" borderId="1" xfId="0" applyNumberFormat="1" applyFont="1" applyFill="1" applyBorder="1" applyAlignment="1">
      <alignment horizontal="center" vertical="center"/>
    </xf>
    <xf numFmtId="4" fontId="6" fillId="4" borderId="1" xfId="0" applyNumberFormat="1" applyFont="1" applyFill="1" applyBorder="1" applyAlignment="1">
      <alignment horizontal="center" vertical="center"/>
    </xf>
    <xf numFmtId="0" fontId="6" fillId="4" borderId="0" xfId="0" applyFont="1" applyFill="1">
      <alignment vertical="center"/>
    </xf>
    <xf numFmtId="0" fontId="6" fillId="4" borderId="1" xfId="0" applyFont="1" applyFill="1" applyBorder="1" applyAlignment="1">
      <alignment horizontal="left" vertical="center" wrapText="1"/>
    </xf>
    <xf numFmtId="0" fontId="7" fillId="4" borderId="1" xfId="0" applyFont="1" applyFill="1" applyBorder="1" applyAlignment="1">
      <alignment horizontal="left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right" vertical="center"/>
    </xf>
    <xf numFmtId="0" fontId="0" fillId="2" borderId="0" xfId="0" applyFill="1">
      <alignment vertical="center"/>
    </xf>
    <xf numFmtId="0" fontId="4" fillId="2" borderId="3" xfId="0" applyFont="1" applyFill="1" applyBorder="1" applyAlignment="1">
      <alignment horizontal="right" vertical="center"/>
    </xf>
    <xf numFmtId="0" fontId="0" fillId="2" borderId="3" xfId="0" applyFill="1" applyBorder="1">
      <alignment vertical="center"/>
    </xf>
    <xf numFmtId="0" fontId="8" fillId="2" borderId="3" xfId="0" applyFont="1" applyFill="1" applyBorder="1">
      <alignment vertical="center"/>
    </xf>
    <xf numFmtId="0" fontId="8" fillId="2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right" vertical="center"/>
    </xf>
    <xf numFmtId="0" fontId="9" fillId="0" borderId="1" xfId="0" applyFont="1" applyFill="1" applyBorder="1">
      <alignment vertical="center"/>
    </xf>
    <xf numFmtId="0" fontId="9" fillId="0" borderId="1" xfId="0" applyFont="1" applyFill="1" applyBorder="1" applyAlignment="1">
      <alignment vertical="center" wrapText="1"/>
    </xf>
    <xf numFmtId="0" fontId="9" fillId="0" borderId="1" xfId="0" applyFont="1" applyFill="1" applyBorder="1" applyAlignment="1">
      <alignment horizontal="center" vertical="center"/>
    </xf>
    <xf numFmtId="164" fontId="9" fillId="0" borderId="1" xfId="0" applyNumberFormat="1" applyFont="1" applyFill="1" applyBorder="1" applyAlignment="1">
      <alignment horizontal="center" vertical="center"/>
    </xf>
    <xf numFmtId="4" fontId="9" fillId="0" borderId="1" xfId="0" applyNumberFormat="1" applyFont="1" applyFill="1" applyBorder="1" applyAlignment="1">
      <alignment horizontal="center" vertical="center"/>
    </xf>
    <xf numFmtId="0" fontId="9" fillId="0" borderId="0" xfId="0" applyFont="1" applyFill="1">
      <alignment vertical="center"/>
    </xf>
    <xf numFmtId="0" fontId="9" fillId="0" borderId="1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left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0" y="9525"/>
          <a:ext cx="1143000" cy="3143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03"/>
  <sheetViews>
    <sheetView tabSelected="1" topLeftCell="B1" zoomScaleNormal="100" workbookViewId="0">
      <pane ySplit="7" topLeftCell="A8" activePane="bottomLeft" state="frozen"/>
      <selection pane="bottomLeft" activeCell="E114" sqref="E114"/>
    </sheetView>
  </sheetViews>
  <sheetFormatPr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251</v>
      </c>
      <c r="B1" s="24"/>
      <c r="C1" s="24"/>
      <c r="D1" s="24"/>
      <c r="E1" s="24" t="s">
        <v>250</v>
      </c>
      <c r="F1" s="24"/>
      <c r="G1" s="24"/>
      <c r="H1" s="24"/>
      <c r="I1" s="24"/>
      <c r="P1" t="s">
        <v>138</v>
      </c>
    </row>
    <row r="2" spans="1:18" ht="24.95" customHeight="1" x14ac:dyDescent="0.2">
      <c r="B2" s="24"/>
      <c r="C2" s="24"/>
      <c r="D2" s="24"/>
      <c r="E2" s="27" t="s">
        <v>249</v>
      </c>
      <c r="F2" s="24"/>
      <c r="G2" s="24"/>
      <c r="H2" s="42" t="s">
        <v>262</v>
      </c>
      <c r="I2" s="13"/>
      <c r="O2">
        <f>0+O8+O45+O90+O123+O144+O153+O158+O191</f>
        <v>0</v>
      </c>
      <c r="P2" t="s">
        <v>138</v>
      </c>
    </row>
    <row r="3" spans="1:18" ht="15" customHeight="1" x14ac:dyDescent="0.2">
      <c r="A3" t="s">
        <v>248</v>
      </c>
      <c r="B3" s="26" t="s">
        <v>247</v>
      </c>
      <c r="C3" s="38" t="s">
        <v>246</v>
      </c>
      <c r="D3" s="39"/>
      <c r="E3" s="25" t="s">
        <v>245</v>
      </c>
      <c r="F3" s="24"/>
      <c r="G3" s="23"/>
      <c r="H3" s="43" t="s">
        <v>261</v>
      </c>
      <c r="I3" s="22">
        <f>0+I8+I45+I90+I123+I144+I153+I158+I191</f>
        <v>0</v>
      </c>
      <c r="O3" t="s">
        <v>244</v>
      </c>
      <c r="P3" t="s">
        <v>190</v>
      </c>
    </row>
    <row r="4" spans="1:18" ht="15" customHeight="1" x14ac:dyDescent="0.2">
      <c r="A4" t="s">
        <v>243</v>
      </c>
      <c r="B4" s="21" t="s">
        <v>242</v>
      </c>
      <c r="C4" s="40" t="s">
        <v>241</v>
      </c>
      <c r="D4" s="41"/>
      <c r="E4" s="20" t="s">
        <v>240</v>
      </c>
      <c r="F4" s="13"/>
      <c r="G4" s="13"/>
      <c r="H4" s="17"/>
      <c r="I4" s="17"/>
      <c r="O4" t="s">
        <v>239</v>
      </c>
      <c r="P4" t="s">
        <v>190</v>
      </c>
    </row>
    <row r="5" spans="1:18" ht="12.75" customHeight="1" x14ac:dyDescent="0.2">
      <c r="A5" s="37" t="s">
        <v>238</v>
      </c>
      <c r="B5" s="37" t="s">
        <v>237</v>
      </c>
      <c r="C5" s="37" t="s">
        <v>236</v>
      </c>
      <c r="D5" s="37" t="s">
        <v>235</v>
      </c>
      <c r="E5" s="37" t="s">
        <v>234</v>
      </c>
      <c r="F5" s="37" t="s">
        <v>233</v>
      </c>
      <c r="G5" s="37" t="s">
        <v>232</v>
      </c>
      <c r="H5" s="37" t="s">
        <v>231</v>
      </c>
      <c r="I5" s="37"/>
      <c r="O5" t="s">
        <v>230</v>
      </c>
      <c r="P5" t="s">
        <v>190</v>
      </c>
    </row>
    <row r="6" spans="1:18" ht="12.75" customHeight="1" x14ac:dyDescent="0.2">
      <c r="A6" s="37"/>
      <c r="B6" s="37"/>
      <c r="C6" s="37"/>
      <c r="D6" s="37"/>
      <c r="E6" s="37"/>
      <c r="F6" s="37"/>
      <c r="G6" s="37"/>
      <c r="H6" s="19" t="s">
        <v>229</v>
      </c>
      <c r="I6" s="19" t="s">
        <v>228</v>
      </c>
    </row>
    <row r="7" spans="1:18" ht="12.75" customHeight="1" x14ac:dyDescent="0.2">
      <c r="A7" s="19" t="s">
        <v>227</v>
      </c>
      <c r="B7" s="19" t="s">
        <v>6</v>
      </c>
      <c r="C7" s="19" t="s">
        <v>190</v>
      </c>
      <c r="D7" s="19" t="s">
        <v>138</v>
      </c>
      <c r="E7" s="19" t="s">
        <v>114</v>
      </c>
      <c r="F7" s="19" t="s">
        <v>213</v>
      </c>
      <c r="G7" s="19" t="s">
        <v>208</v>
      </c>
      <c r="H7" s="19" t="s">
        <v>66</v>
      </c>
      <c r="I7" s="19" t="s">
        <v>188</v>
      </c>
    </row>
    <row r="8" spans="1:18" ht="12.75" customHeight="1" x14ac:dyDescent="0.2">
      <c r="A8" s="17" t="s">
        <v>22</v>
      </c>
      <c r="B8" s="17"/>
      <c r="C8" s="18" t="s">
        <v>6</v>
      </c>
      <c r="D8" s="17"/>
      <c r="E8" s="14" t="s">
        <v>226</v>
      </c>
      <c r="F8" s="17"/>
      <c r="G8" s="17"/>
      <c r="H8" s="17"/>
      <c r="I8" s="16">
        <f>0+Q8</f>
        <v>0</v>
      </c>
      <c r="O8">
        <f>0+R8</f>
        <v>0</v>
      </c>
      <c r="Q8">
        <f>0+I9+I13+I17+I21+I25+I29+I33+I37+I41</f>
        <v>0</v>
      </c>
      <c r="R8">
        <f>0+O9+O13+O17+O21+O25+O29+O33+O37+O41</f>
        <v>0</v>
      </c>
    </row>
    <row r="9" spans="1:18" x14ac:dyDescent="0.2">
      <c r="A9" s="9" t="s">
        <v>11</v>
      </c>
      <c r="B9" s="10" t="s">
        <v>6</v>
      </c>
      <c r="C9" s="10" t="s">
        <v>225</v>
      </c>
      <c r="D9" s="9" t="s">
        <v>8</v>
      </c>
      <c r="E9" s="8" t="s">
        <v>224</v>
      </c>
      <c r="F9" s="7" t="s">
        <v>38</v>
      </c>
      <c r="G9" s="6">
        <v>64.900000000000006</v>
      </c>
      <c r="H9" s="5">
        <v>0</v>
      </c>
      <c r="I9" s="5">
        <f>ROUND(ROUND(H9,2)*ROUND(G9,3),2)</f>
        <v>0</v>
      </c>
      <c r="O9">
        <f>(I9*15)/100</f>
        <v>0</v>
      </c>
      <c r="P9" t="s">
        <v>6</v>
      </c>
    </row>
    <row r="10" spans="1:18" x14ac:dyDescent="0.2">
      <c r="A10" s="4" t="s">
        <v>5</v>
      </c>
      <c r="E10" s="1" t="s">
        <v>224</v>
      </c>
    </row>
    <row r="11" spans="1:18" x14ac:dyDescent="0.2">
      <c r="A11" s="3" t="s">
        <v>3</v>
      </c>
      <c r="E11" s="2" t="s">
        <v>223</v>
      </c>
    </row>
    <row r="12" spans="1:18" ht="267.75" x14ac:dyDescent="0.2">
      <c r="A12" t="s">
        <v>1</v>
      </c>
      <c r="E12" s="1" t="s">
        <v>219</v>
      </c>
    </row>
    <row r="13" spans="1:18" x14ac:dyDescent="0.2">
      <c r="A13" s="9" t="s">
        <v>11</v>
      </c>
      <c r="B13" s="10" t="s">
        <v>190</v>
      </c>
      <c r="C13" s="10" t="s">
        <v>222</v>
      </c>
      <c r="D13" s="9" t="s">
        <v>8</v>
      </c>
      <c r="E13" s="8" t="s">
        <v>221</v>
      </c>
      <c r="F13" s="7" t="s">
        <v>38</v>
      </c>
      <c r="G13" s="6">
        <v>349.8</v>
      </c>
      <c r="H13" s="5">
        <v>0</v>
      </c>
      <c r="I13" s="5">
        <f>ROUND(ROUND(H13,2)*ROUND(G13,3),2)</f>
        <v>0</v>
      </c>
      <c r="O13">
        <f>(I13*15)/100</f>
        <v>0</v>
      </c>
      <c r="P13" t="s">
        <v>6</v>
      </c>
    </row>
    <row r="14" spans="1:18" x14ac:dyDescent="0.2">
      <c r="A14" s="4" t="s">
        <v>5</v>
      </c>
      <c r="E14" s="1" t="s">
        <v>221</v>
      </c>
    </row>
    <row r="15" spans="1:18" ht="38.25" x14ac:dyDescent="0.2">
      <c r="A15" s="3" t="s">
        <v>3</v>
      </c>
      <c r="E15" s="2" t="s">
        <v>220</v>
      </c>
    </row>
    <row r="16" spans="1:18" ht="267.75" x14ac:dyDescent="0.2">
      <c r="A16" t="s">
        <v>1</v>
      </c>
      <c r="E16" s="1" t="s">
        <v>219</v>
      </c>
    </row>
    <row r="17" spans="1:16" x14ac:dyDescent="0.2">
      <c r="A17" s="9" t="s">
        <v>11</v>
      </c>
      <c r="B17" s="10" t="s">
        <v>138</v>
      </c>
      <c r="C17" s="10" t="s">
        <v>218</v>
      </c>
      <c r="D17" s="9" t="s">
        <v>8</v>
      </c>
      <c r="E17" s="8" t="s">
        <v>217</v>
      </c>
      <c r="F17" s="7" t="s">
        <v>38</v>
      </c>
      <c r="G17" s="6">
        <v>70.704999999999998</v>
      </c>
      <c r="H17" s="5">
        <v>0</v>
      </c>
      <c r="I17" s="5">
        <f>ROUND(ROUND(H17,2)*ROUND(G17,3),2)</f>
        <v>0</v>
      </c>
      <c r="O17">
        <f>(I17*15)/100</f>
        <v>0</v>
      </c>
      <c r="P17" t="s">
        <v>6</v>
      </c>
    </row>
    <row r="18" spans="1:16" x14ac:dyDescent="0.2">
      <c r="A18" s="4" t="s">
        <v>5</v>
      </c>
      <c r="E18" s="1" t="s">
        <v>217</v>
      </c>
    </row>
    <row r="19" spans="1:16" ht="51" x14ac:dyDescent="0.2">
      <c r="A19" s="3" t="s">
        <v>3</v>
      </c>
      <c r="E19" s="11" t="s">
        <v>205</v>
      </c>
    </row>
    <row r="20" spans="1:16" ht="204" x14ac:dyDescent="0.2">
      <c r="A20" t="s">
        <v>1</v>
      </c>
      <c r="E20" s="1" t="s">
        <v>216</v>
      </c>
    </row>
    <row r="21" spans="1:16" x14ac:dyDescent="0.2">
      <c r="A21" s="9" t="s">
        <v>11</v>
      </c>
      <c r="B21" s="10" t="s">
        <v>114</v>
      </c>
      <c r="C21" s="10" t="s">
        <v>215</v>
      </c>
      <c r="D21" s="9" t="s">
        <v>8</v>
      </c>
      <c r="E21" s="8" t="s">
        <v>214</v>
      </c>
      <c r="F21" s="7" t="s">
        <v>38</v>
      </c>
      <c r="G21" s="6">
        <v>5.8049999999999997</v>
      </c>
      <c r="H21" s="5">
        <v>0</v>
      </c>
      <c r="I21" s="5">
        <f>ROUND(ROUND(H21,2)*ROUND(G21,3),2)</f>
        <v>0</v>
      </c>
      <c r="O21">
        <f>(I21*15)/100</f>
        <v>0</v>
      </c>
      <c r="P21" t="s">
        <v>6</v>
      </c>
    </row>
    <row r="22" spans="1:16" x14ac:dyDescent="0.2">
      <c r="A22" s="4" t="s">
        <v>5</v>
      </c>
      <c r="E22" s="1" t="s">
        <v>214</v>
      </c>
    </row>
    <row r="23" spans="1:16" ht="25.5" x14ac:dyDescent="0.2">
      <c r="A23" s="3" t="s">
        <v>3</v>
      </c>
      <c r="E23" s="11" t="s">
        <v>195</v>
      </c>
    </row>
    <row r="24" spans="1:16" ht="229.5" x14ac:dyDescent="0.2">
      <c r="A24" t="s">
        <v>1</v>
      </c>
      <c r="E24" s="1" t="s">
        <v>209</v>
      </c>
    </row>
    <row r="25" spans="1:16" x14ac:dyDescent="0.2">
      <c r="A25" s="9" t="s">
        <v>11</v>
      </c>
      <c r="B25" s="10" t="s">
        <v>213</v>
      </c>
      <c r="C25" s="10" t="s">
        <v>212</v>
      </c>
      <c r="D25" s="9" t="s">
        <v>8</v>
      </c>
      <c r="E25" s="8" t="s">
        <v>211</v>
      </c>
      <c r="F25" s="7" t="s">
        <v>38</v>
      </c>
      <c r="G25" s="6">
        <v>7.8570000000000002</v>
      </c>
      <c r="H25" s="5">
        <v>0</v>
      </c>
      <c r="I25" s="5">
        <f>ROUND(ROUND(H25,2)*ROUND(G25,3),2)</f>
        <v>0</v>
      </c>
      <c r="O25">
        <f>(I25*15)/100</f>
        <v>0</v>
      </c>
      <c r="P25" t="s">
        <v>6</v>
      </c>
    </row>
    <row r="26" spans="1:16" x14ac:dyDescent="0.2">
      <c r="A26" s="4" t="s">
        <v>5</v>
      </c>
      <c r="E26" s="1" t="s">
        <v>211</v>
      </c>
    </row>
    <row r="27" spans="1:16" ht="76.5" x14ac:dyDescent="0.2">
      <c r="A27" s="3" t="s">
        <v>3</v>
      </c>
      <c r="E27" s="11" t="s">
        <v>210</v>
      </c>
    </row>
    <row r="28" spans="1:16" ht="229.5" x14ac:dyDescent="0.2">
      <c r="A28" t="s">
        <v>1</v>
      </c>
      <c r="E28" s="1" t="s">
        <v>209</v>
      </c>
    </row>
    <row r="29" spans="1:16" x14ac:dyDescent="0.2">
      <c r="A29" s="9" t="s">
        <v>11</v>
      </c>
      <c r="B29" s="10" t="s">
        <v>208</v>
      </c>
      <c r="C29" s="10" t="s">
        <v>207</v>
      </c>
      <c r="D29" s="9" t="s">
        <v>8</v>
      </c>
      <c r="E29" s="8" t="s">
        <v>206</v>
      </c>
      <c r="F29" s="7" t="s">
        <v>38</v>
      </c>
      <c r="G29" s="6">
        <v>70.704999999999998</v>
      </c>
      <c r="H29" s="5">
        <v>0</v>
      </c>
      <c r="I29" s="5">
        <f>ROUND(ROUND(H29,2)*ROUND(G29,3),2)</f>
        <v>0</v>
      </c>
      <c r="O29">
        <f>(I29*15)/100</f>
        <v>0</v>
      </c>
      <c r="P29" t="s">
        <v>6</v>
      </c>
    </row>
    <row r="30" spans="1:16" x14ac:dyDescent="0.2">
      <c r="A30" s="4" t="s">
        <v>5</v>
      </c>
      <c r="E30" s="1" t="s">
        <v>206</v>
      </c>
    </row>
    <row r="31" spans="1:16" ht="51" x14ac:dyDescent="0.2">
      <c r="A31" s="3" t="s">
        <v>3</v>
      </c>
      <c r="E31" s="11" t="s">
        <v>205</v>
      </c>
    </row>
    <row r="32" spans="1:16" ht="127.5" x14ac:dyDescent="0.2">
      <c r="A32" t="s">
        <v>1</v>
      </c>
      <c r="E32" s="1" t="s">
        <v>204</v>
      </c>
    </row>
    <row r="33" spans="1:18" x14ac:dyDescent="0.2">
      <c r="A33" s="9" t="s">
        <v>11</v>
      </c>
      <c r="B33" s="10" t="s">
        <v>203</v>
      </c>
      <c r="C33" s="10" t="s">
        <v>202</v>
      </c>
      <c r="D33" s="9" t="s">
        <v>8</v>
      </c>
      <c r="E33" s="8" t="s">
        <v>201</v>
      </c>
      <c r="F33" s="7" t="s">
        <v>38</v>
      </c>
      <c r="G33" s="6">
        <v>75.284999999999997</v>
      </c>
      <c r="H33" s="5">
        <v>0</v>
      </c>
      <c r="I33" s="5">
        <f>ROUND(ROUND(H33,2)*ROUND(G33,3),2)</f>
        <v>0</v>
      </c>
      <c r="O33">
        <f>(I33*15)/100</f>
        <v>0</v>
      </c>
      <c r="P33" t="s">
        <v>6</v>
      </c>
    </row>
    <row r="34" spans="1:18" x14ac:dyDescent="0.2">
      <c r="A34" s="4" t="s">
        <v>5</v>
      </c>
      <c r="E34" s="1" t="s">
        <v>201</v>
      </c>
    </row>
    <row r="35" spans="1:18" x14ac:dyDescent="0.2">
      <c r="A35" s="3" t="s">
        <v>3</v>
      </c>
      <c r="E35" s="2" t="s">
        <v>200</v>
      </c>
    </row>
    <row r="36" spans="1:18" ht="204" x14ac:dyDescent="0.2">
      <c r="A36" t="s">
        <v>1</v>
      </c>
      <c r="E36" s="1" t="s">
        <v>199</v>
      </c>
    </row>
    <row r="37" spans="1:18" x14ac:dyDescent="0.2">
      <c r="A37" s="9" t="s">
        <v>11</v>
      </c>
      <c r="B37" s="10" t="s">
        <v>198</v>
      </c>
      <c r="C37" s="10" t="s">
        <v>197</v>
      </c>
      <c r="D37" s="9" t="s">
        <v>8</v>
      </c>
      <c r="E37" s="8" t="s">
        <v>196</v>
      </c>
      <c r="F37" s="7" t="s">
        <v>38</v>
      </c>
      <c r="G37" s="6">
        <v>5.8049999999999997</v>
      </c>
      <c r="H37" s="5">
        <v>0</v>
      </c>
      <c r="I37" s="5">
        <f>ROUND(ROUND(H37,2)*ROUND(G37,3),2)</f>
        <v>0</v>
      </c>
      <c r="O37">
        <f>(I37*15)/100</f>
        <v>0</v>
      </c>
      <c r="P37" t="s">
        <v>6</v>
      </c>
    </row>
    <row r="38" spans="1:18" x14ac:dyDescent="0.2">
      <c r="A38" s="4" t="s">
        <v>5</v>
      </c>
      <c r="E38" s="1" t="s">
        <v>196</v>
      </c>
    </row>
    <row r="39" spans="1:18" ht="25.5" x14ac:dyDescent="0.2">
      <c r="A39" s="3" t="s">
        <v>3</v>
      </c>
      <c r="E39" s="11" t="s">
        <v>195</v>
      </c>
    </row>
    <row r="40" spans="1:18" ht="204" x14ac:dyDescent="0.2">
      <c r="A40" t="s">
        <v>1</v>
      </c>
      <c r="E40" s="1" t="s">
        <v>194</v>
      </c>
    </row>
    <row r="41" spans="1:18" x14ac:dyDescent="0.2">
      <c r="A41" s="9" t="s">
        <v>11</v>
      </c>
      <c r="B41" s="10" t="s">
        <v>66</v>
      </c>
      <c r="C41" s="10" t="s">
        <v>193</v>
      </c>
      <c r="D41" s="9" t="s">
        <v>8</v>
      </c>
      <c r="E41" s="8" t="s">
        <v>192</v>
      </c>
      <c r="F41" s="7" t="s">
        <v>83</v>
      </c>
      <c r="G41" s="6">
        <v>867.5</v>
      </c>
      <c r="H41" s="5">
        <v>0</v>
      </c>
      <c r="I41" s="5">
        <f>ROUND(ROUND(H41,2)*ROUND(G41,3),2)</f>
        <v>0</v>
      </c>
      <c r="O41">
        <f>(I41*15)/100</f>
        <v>0</v>
      </c>
      <c r="P41" t="s">
        <v>6</v>
      </c>
    </row>
    <row r="42" spans="1:18" x14ac:dyDescent="0.2">
      <c r="A42" s="4" t="s">
        <v>5</v>
      </c>
      <c r="E42" s="1" t="s">
        <v>192</v>
      </c>
    </row>
    <row r="43" spans="1:18" x14ac:dyDescent="0.2">
      <c r="A43" s="3" t="s">
        <v>3</v>
      </c>
      <c r="E43" s="2" t="s">
        <v>8</v>
      </c>
    </row>
    <row r="44" spans="1:18" ht="25.5" x14ac:dyDescent="0.2">
      <c r="A44" t="s">
        <v>1</v>
      </c>
      <c r="E44" s="1" t="s">
        <v>191</v>
      </c>
    </row>
    <row r="45" spans="1:18" ht="12.75" customHeight="1" x14ac:dyDescent="0.2">
      <c r="A45" s="13" t="s">
        <v>22</v>
      </c>
      <c r="B45" s="13"/>
      <c r="C45" s="15" t="s">
        <v>190</v>
      </c>
      <c r="D45" s="13"/>
      <c r="E45" s="14" t="s">
        <v>189</v>
      </c>
      <c r="F45" s="13"/>
      <c r="G45" s="13"/>
      <c r="H45" s="13"/>
      <c r="I45" s="12">
        <f>0+Q45</f>
        <v>0</v>
      </c>
      <c r="O45">
        <f>0+R45</f>
        <v>0</v>
      </c>
      <c r="Q45">
        <f>0+I46+I50+I54+I58+I62+I66+I70+I74+I78+I82+I86</f>
        <v>0</v>
      </c>
      <c r="R45">
        <f>0+O46+O50+O54+O58+O62+O66+O70+O74+O78+O82+O86</f>
        <v>0</v>
      </c>
    </row>
    <row r="46" spans="1:18" x14ac:dyDescent="0.2">
      <c r="A46" s="9" t="s">
        <v>11</v>
      </c>
      <c r="B46" s="10" t="s">
        <v>188</v>
      </c>
      <c r="C46" s="10" t="s">
        <v>187</v>
      </c>
      <c r="D46" s="9" t="s">
        <v>8</v>
      </c>
      <c r="E46" s="8" t="s">
        <v>186</v>
      </c>
      <c r="F46" s="7" t="s">
        <v>38</v>
      </c>
      <c r="G46" s="6">
        <v>193.65</v>
      </c>
      <c r="H46" s="5">
        <v>0</v>
      </c>
      <c r="I46" s="5">
        <f>ROUND(ROUND(H46,2)*ROUND(G46,3),2)</f>
        <v>0</v>
      </c>
      <c r="O46">
        <f>(I46*15)/100</f>
        <v>0</v>
      </c>
      <c r="P46" t="s">
        <v>6</v>
      </c>
    </row>
    <row r="47" spans="1:18" x14ac:dyDescent="0.2">
      <c r="A47" s="4" t="s">
        <v>5</v>
      </c>
      <c r="E47" s="1" t="s">
        <v>186</v>
      </c>
    </row>
    <row r="48" spans="1:18" ht="178.5" x14ac:dyDescent="0.2">
      <c r="A48" s="3" t="s">
        <v>3</v>
      </c>
      <c r="E48" s="11" t="s">
        <v>185</v>
      </c>
    </row>
    <row r="49" spans="1:16" ht="344.25" x14ac:dyDescent="0.2">
      <c r="A49" t="s">
        <v>1</v>
      </c>
      <c r="E49" s="1" t="s">
        <v>180</v>
      </c>
    </row>
    <row r="50" spans="1:16" x14ac:dyDescent="0.2">
      <c r="A50" s="9" t="s">
        <v>11</v>
      </c>
      <c r="B50" s="10" t="s">
        <v>184</v>
      </c>
      <c r="C50" s="10" t="s">
        <v>183</v>
      </c>
      <c r="D50" s="9" t="s">
        <v>8</v>
      </c>
      <c r="E50" s="8" t="s">
        <v>182</v>
      </c>
      <c r="F50" s="7" t="s">
        <v>38</v>
      </c>
      <c r="G50" s="6">
        <v>101.11799999999999</v>
      </c>
      <c r="H50" s="5">
        <v>0</v>
      </c>
      <c r="I50" s="5">
        <f>ROUND(ROUND(H50,2)*ROUND(G50,3),2)</f>
        <v>0</v>
      </c>
      <c r="O50">
        <f>(I50*15)/100</f>
        <v>0</v>
      </c>
      <c r="P50" t="s">
        <v>6</v>
      </c>
    </row>
    <row r="51" spans="1:16" x14ac:dyDescent="0.2">
      <c r="A51" s="4" t="s">
        <v>5</v>
      </c>
      <c r="E51" s="1" t="s">
        <v>182</v>
      </c>
    </row>
    <row r="52" spans="1:16" ht="114.75" x14ac:dyDescent="0.2">
      <c r="A52" s="3" t="s">
        <v>3</v>
      </c>
      <c r="E52" s="11" t="s">
        <v>181</v>
      </c>
    </row>
    <row r="53" spans="1:16" ht="344.25" x14ac:dyDescent="0.2">
      <c r="A53" t="s">
        <v>1</v>
      </c>
      <c r="E53" s="1" t="s">
        <v>180</v>
      </c>
    </row>
    <row r="54" spans="1:16" x14ac:dyDescent="0.2">
      <c r="A54" s="9" t="s">
        <v>11</v>
      </c>
      <c r="B54" s="10" t="s">
        <v>179</v>
      </c>
      <c r="C54" s="10" t="s">
        <v>178</v>
      </c>
      <c r="D54" s="9" t="s">
        <v>8</v>
      </c>
      <c r="E54" s="8" t="s">
        <v>177</v>
      </c>
      <c r="F54" s="7" t="s">
        <v>7</v>
      </c>
      <c r="G54" s="6">
        <v>18.123000000000001</v>
      </c>
      <c r="H54" s="5">
        <v>0</v>
      </c>
      <c r="I54" s="5">
        <f>ROUND(ROUND(H54,2)*ROUND(G54,3),2)</f>
        <v>0</v>
      </c>
      <c r="O54">
        <f>(I54*15)/100</f>
        <v>0</v>
      </c>
      <c r="P54" t="s">
        <v>6</v>
      </c>
    </row>
    <row r="55" spans="1:16" x14ac:dyDescent="0.2">
      <c r="A55" s="4" t="s">
        <v>5</v>
      </c>
      <c r="E55" s="1" t="s">
        <v>177</v>
      </c>
    </row>
    <row r="56" spans="1:16" ht="38.25" x14ac:dyDescent="0.2">
      <c r="A56" s="3" t="s">
        <v>3</v>
      </c>
      <c r="E56" s="2" t="s">
        <v>176</v>
      </c>
    </row>
    <row r="57" spans="1:16" ht="191.25" x14ac:dyDescent="0.2">
      <c r="A57" t="s">
        <v>1</v>
      </c>
      <c r="E57" s="1" t="s">
        <v>175</v>
      </c>
    </row>
    <row r="58" spans="1:16" x14ac:dyDescent="0.2">
      <c r="A58" s="9" t="s">
        <v>11</v>
      </c>
      <c r="B58" s="10" t="s">
        <v>174</v>
      </c>
      <c r="C58" s="10" t="s">
        <v>173</v>
      </c>
      <c r="D58" s="9" t="s">
        <v>8</v>
      </c>
      <c r="E58" s="8" t="s">
        <v>172</v>
      </c>
      <c r="F58" s="7" t="s">
        <v>70</v>
      </c>
      <c r="G58" s="6">
        <v>768.5</v>
      </c>
      <c r="H58" s="5">
        <v>0</v>
      </c>
      <c r="I58" s="5">
        <f>ROUND(ROUND(H58,2)*ROUND(G58,3),2)</f>
        <v>0</v>
      </c>
      <c r="O58">
        <f>(I58*15)/100</f>
        <v>0</v>
      </c>
      <c r="P58" t="s">
        <v>6</v>
      </c>
    </row>
    <row r="59" spans="1:16" x14ac:dyDescent="0.2">
      <c r="A59" s="4" t="s">
        <v>5</v>
      </c>
      <c r="E59" s="1" t="s">
        <v>172</v>
      </c>
    </row>
    <row r="60" spans="1:16" ht="38.25" x14ac:dyDescent="0.2">
      <c r="A60" s="3" t="s">
        <v>3</v>
      </c>
      <c r="E60" s="2" t="s">
        <v>171</v>
      </c>
    </row>
    <row r="61" spans="1:16" ht="114.75" x14ac:dyDescent="0.2">
      <c r="A61" t="s">
        <v>1</v>
      </c>
      <c r="E61" s="1" t="s">
        <v>166</v>
      </c>
    </row>
    <row r="62" spans="1:16" x14ac:dyDescent="0.2">
      <c r="A62" s="9" t="s">
        <v>11</v>
      </c>
      <c r="B62" s="10" t="s">
        <v>170</v>
      </c>
      <c r="C62" s="10" t="s">
        <v>169</v>
      </c>
      <c r="D62" s="9" t="s">
        <v>8</v>
      </c>
      <c r="E62" s="8" t="s">
        <v>168</v>
      </c>
      <c r="F62" s="7" t="s">
        <v>70</v>
      </c>
      <c r="G62" s="6">
        <v>326</v>
      </c>
      <c r="H62" s="5">
        <v>0</v>
      </c>
      <c r="I62" s="5">
        <f>ROUND(ROUND(H62,2)*ROUND(G62,3),2)</f>
        <v>0</v>
      </c>
      <c r="O62">
        <f>(I62*15)/100</f>
        <v>0</v>
      </c>
      <c r="P62" t="s">
        <v>6</v>
      </c>
    </row>
    <row r="63" spans="1:16" x14ac:dyDescent="0.2">
      <c r="A63" s="4" t="s">
        <v>5</v>
      </c>
      <c r="E63" s="1" t="s">
        <v>168</v>
      </c>
    </row>
    <row r="64" spans="1:16" ht="38.25" x14ac:dyDescent="0.2">
      <c r="A64" s="3" t="s">
        <v>3</v>
      </c>
      <c r="E64" s="2" t="s">
        <v>167</v>
      </c>
    </row>
    <row r="65" spans="1:16" ht="114.75" x14ac:dyDescent="0.2">
      <c r="A65" t="s">
        <v>1</v>
      </c>
      <c r="E65" s="1" t="s">
        <v>166</v>
      </c>
    </row>
    <row r="66" spans="1:16" x14ac:dyDescent="0.2">
      <c r="A66" s="9" t="s">
        <v>11</v>
      </c>
      <c r="B66" s="10" t="s">
        <v>165</v>
      </c>
      <c r="C66" s="10" t="s">
        <v>164</v>
      </c>
      <c r="D66" s="9" t="s">
        <v>8</v>
      </c>
      <c r="E66" s="8" t="s">
        <v>163</v>
      </c>
      <c r="F66" s="7" t="s">
        <v>38</v>
      </c>
      <c r="G66" s="6">
        <v>1.3260000000000001</v>
      </c>
      <c r="H66" s="5">
        <v>0</v>
      </c>
      <c r="I66" s="5">
        <f>ROUND(ROUND(H66,2)*ROUND(G66,3),2)</f>
        <v>0</v>
      </c>
      <c r="O66">
        <f>(I66*15)/100</f>
        <v>0</v>
      </c>
      <c r="P66" t="s">
        <v>6</v>
      </c>
    </row>
    <row r="67" spans="1:16" x14ac:dyDescent="0.2">
      <c r="A67" s="4" t="s">
        <v>5</v>
      </c>
      <c r="E67" s="1" t="s">
        <v>163</v>
      </c>
    </row>
    <row r="68" spans="1:16" x14ac:dyDescent="0.2">
      <c r="A68" s="3" t="s">
        <v>3</v>
      </c>
      <c r="E68" s="2" t="s">
        <v>162</v>
      </c>
    </row>
    <row r="69" spans="1:16" ht="38.25" x14ac:dyDescent="0.2">
      <c r="A69" t="s">
        <v>1</v>
      </c>
      <c r="E69" s="1" t="s">
        <v>93</v>
      </c>
    </row>
    <row r="70" spans="1:16" x14ac:dyDescent="0.2">
      <c r="A70" s="9" t="s">
        <v>11</v>
      </c>
      <c r="B70" s="10" t="s">
        <v>161</v>
      </c>
      <c r="C70" s="10" t="s">
        <v>160</v>
      </c>
      <c r="D70" s="9" t="s">
        <v>8</v>
      </c>
      <c r="E70" s="8" t="s">
        <v>159</v>
      </c>
      <c r="F70" s="7" t="s">
        <v>38</v>
      </c>
      <c r="G70" s="6">
        <v>3.7280000000000002</v>
      </c>
      <c r="H70" s="5">
        <v>0</v>
      </c>
      <c r="I70" s="5">
        <f>ROUND(ROUND(H70,2)*ROUND(G70,3),2)</f>
        <v>0</v>
      </c>
      <c r="O70">
        <f>(I70*15)/100</f>
        <v>0</v>
      </c>
      <c r="P70" t="s">
        <v>6</v>
      </c>
    </row>
    <row r="71" spans="1:16" x14ac:dyDescent="0.2">
      <c r="A71" s="4" t="s">
        <v>5</v>
      </c>
      <c r="E71" s="1" t="s">
        <v>159</v>
      </c>
    </row>
    <row r="72" spans="1:16" ht="89.25" x14ac:dyDescent="0.2">
      <c r="A72" s="3" t="s">
        <v>3</v>
      </c>
      <c r="E72" s="11" t="s">
        <v>158</v>
      </c>
    </row>
    <row r="73" spans="1:16" ht="280.5" x14ac:dyDescent="0.2">
      <c r="A73" t="s">
        <v>1</v>
      </c>
      <c r="E73" s="1" t="s">
        <v>153</v>
      </c>
    </row>
    <row r="74" spans="1:16" x14ac:dyDescent="0.2">
      <c r="A74" s="9" t="s">
        <v>11</v>
      </c>
      <c r="B74" s="10" t="s">
        <v>157</v>
      </c>
      <c r="C74" s="10" t="s">
        <v>156</v>
      </c>
      <c r="D74" s="9" t="s">
        <v>8</v>
      </c>
      <c r="E74" s="8" t="s">
        <v>155</v>
      </c>
      <c r="F74" s="7" t="s">
        <v>38</v>
      </c>
      <c r="G74" s="6">
        <v>4.8029999999999999</v>
      </c>
      <c r="H74" s="5">
        <v>0</v>
      </c>
      <c r="I74" s="5">
        <f>ROUND(ROUND(H74,2)*ROUND(G74,3),2)</f>
        <v>0</v>
      </c>
      <c r="O74">
        <f>(I74*15)/100</f>
        <v>0</v>
      </c>
      <c r="P74" t="s">
        <v>6</v>
      </c>
    </row>
    <row r="75" spans="1:16" x14ac:dyDescent="0.2">
      <c r="A75" s="4" t="s">
        <v>5</v>
      </c>
      <c r="E75" s="1" t="s">
        <v>155</v>
      </c>
    </row>
    <row r="76" spans="1:16" x14ac:dyDescent="0.2">
      <c r="A76" s="3" t="s">
        <v>3</v>
      </c>
      <c r="E76" s="2" t="s">
        <v>154</v>
      </c>
    </row>
    <row r="77" spans="1:16" ht="280.5" x14ac:dyDescent="0.2">
      <c r="A77" t="s">
        <v>1</v>
      </c>
      <c r="E77" s="1" t="s">
        <v>153</v>
      </c>
    </row>
    <row r="78" spans="1:16" x14ac:dyDescent="0.2">
      <c r="A78" s="9" t="s">
        <v>11</v>
      </c>
      <c r="B78" s="10" t="s">
        <v>152</v>
      </c>
      <c r="C78" s="10" t="s">
        <v>151</v>
      </c>
      <c r="D78" s="9" t="s">
        <v>8</v>
      </c>
      <c r="E78" s="8" t="s">
        <v>150</v>
      </c>
      <c r="F78" s="7" t="s">
        <v>7</v>
      </c>
      <c r="G78" s="6">
        <v>0.16300000000000001</v>
      </c>
      <c r="H78" s="5">
        <v>0</v>
      </c>
      <c r="I78" s="5">
        <f>ROUND(ROUND(H78,2)*ROUND(G78,3),2)</f>
        <v>0</v>
      </c>
      <c r="O78">
        <f>(I78*15)/100</f>
        <v>0</v>
      </c>
      <c r="P78" t="s">
        <v>6</v>
      </c>
    </row>
    <row r="79" spans="1:16" x14ac:dyDescent="0.2">
      <c r="A79" s="4" t="s">
        <v>5</v>
      </c>
      <c r="E79" s="1" t="s">
        <v>150</v>
      </c>
    </row>
    <row r="80" spans="1:16" x14ac:dyDescent="0.2">
      <c r="A80" s="3" t="s">
        <v>3</v>
      </c>
      <c r="E80" s="2" t="s">
        <v>149</v>
      </c>
    </row>
    <row r="81" spans="1:18" ht="204" x14ac:dyDescent="0.2">
      <c r="A81" t="s">
        <v>1</v>
      </c>
      <c r="E81" s="1" t="s">
        <v>144</v>
      </c>
    </row>
    <row r="82" spans="1:18" x14ac:dyDescent="0.2">
      <c r="A82" s="9" t="s">
        <v>11</v>
      </c>
      <c r="B82" s="10" t="s">
        <v>148</v>
      </c>
      <c r="C82" s="10" t="s">
        <v>147</v>
      </c>
      <c r="D82" s="9" t="s">
        <v>8</v>
      </c>
      <c r="E82" s="8" t="s">
        <v>146</v>
      </c>
      <c r="F82" s="7" t="s">
        <v>7</v>
      </c>
      <c r="G82" s="6">
        <v>0.14899999999999999</v>
      </c>
      <c r="H82" s="5">
        <v>0</v>
      </c>
      <c r="I82" s="5">
        <f>ROUND(ROUND(H82,2)*ROUND(G82,3),2)</f>
        <v>0</v>
      </c>
      <c r="O82">
        <f>(I82*15)/100</f>
        <v>0</v>
      </c>
      <c r="P82" t="s">
        <v>6</v>
      </c>
    </row>
    <row r="83" spans="1:18" x14ac:dyDescent="0.2">
      <c r="A83" s="4" t="s">
        <v>5</v>
      </c>
      <c r="E83" s="1" t="s">
        <v>146</v>
      </c>
    </row>
    <row r="84" spans="1:18" x14ac:dyDescent="0.2">
      <c r="A84" s="3" t="s">
        <v>3</v>
      </c>
      <c r="E84" s="2" t="s">
        <v>145</v>
      </c>
    </row>
    <row r="85" spans="1:18" ht="204" x14ac:dyDescent="0.2">
      <c r="A85" t="s">
        <v>1</v>
      </c>
      <c r="E85" s="1" t="s">
        <v>144</v>
      </c>
    </row>
    <row r="86" spans="1:18" ht="25.5" x14ac:dyDescent="0.2">
      <c r="A86" s="9" t="s">
        <v>11</v>
      </c>
      <c r="B86" s="10" t="s">
        <v>143</v>
      </c>
      <c r="C86" s="10" t="s">
        <v>142</v>
      </c>
      <c r="D86" s="9" t="s">
        <v>8</v>
      </c>
      <c r="E86" s="8" t="s">
        <v>141</v>
      </c>
      <c r="F86" s="7" t="s">
        <v>26</v>
      </c>
      <c r="G86" s="6">
        <v>54</v>
      </c>
      <c r="H86" s="5">
        <v>0</v>
      </c>
      <c r="I86" s="5">
        <f>ROUND(ROUND(H86,2)*ROUND(G86,3),2)</f>
        <v>0</v>
      </c>
      <c r="O86">
        <f>(I86*15)/100</f>
        <v>0</v>
      </c>
      <c r="P86" t="s">
        <v>6</v>
      </c>
    </row>
    <row r="87" spans="1:18" ht="25.5" x14ac:dyDescent="0.2">
      <c r="A87" s="4" t="s">
        <v>5</v>
      </c>
      <c r="E87" s="1" t="s">
        <v>141</v>
      </c>
    </row>
    <row r="88" spans="1:18" ht="38.25" x14ac:dyDescent="0.2">
      <c r="A88" s="3" t="s">
        <v>3</v>
      </c>
      <c r="E88" s="2" t="s">
        <v>140</v>
      </c>
    </row>
    <row r="89" spans="1:18" ht="51" x14ac:dyDescent="0.2">
      <c r="A89" t="s">
        <v>1</v>
      </c>
      <c r="E89" s="1" t="s">
        <v>139</v>
      </c>
    </row>
    <row r="90" spans="1:18" ht="12.75" customHeight="1" x14ac:dyDescent="0.2">
      <c r="A90" s="13" t="s">
        <v>22</v>
      </c>
      <c r="B90" s="13"/>
      <c r="C90" s="15" t="s">
        <v>138</v>
      </c>
      <c r="D90" s="13"/>
      <c r="E90" s="14" t="s">
        <v>137</v>
      </c>
      <c r="F90" s="13"/>
      <c r="G90" s="13"/>
      <c r="H90" s="13"/>
      <c r="I90" s="12">
        <f>0+Q90</f>
        <v>0</v>
      </c>
      <c r="O90">
        <f>0+R90</f>
        <v>0</v>
      </c>
      <c r="Q90">
        <f>0+I91+I95+I99+I115+I119</f>
        <v>0</v>
      </c>
      <c r="R90">
        <f>0+O91+O95+O99+O115+O119</f>
        <v>0</v>
      </c>
    </row>
    <row r="91" spans="1:18" x14ac:dyDescent="0.2">
      <c r="A91" s="9" t="s">
        <v>11</v>
      </c>
      <c r="B91" s="10" t="s">
        <v>136</v>
      </c>
      <c r="C91" s="10" t="s">
        <v>135</v>
      </c>
      <c r="D91" s="9" t="s">
        <v>8</v>
      </c>
      <c r="E91" s="8" t="s">
        <v>134</v>
      </c>
      <c r="F91" s="7" t="s">
        <v>7</v>
      </c>
      <c r="G91" s="6">
        <v>82.628</v>
      </c>
      <c r="H91" s="5">
        <v>0</v>
      </c>
      <c r="I91" s="5">
        <f>ROUND(ROUND(H91,2)*ROUND(G91,3),2)</f>
        <v>0</v>
      </c>
      <c r="O91">
        <f>(I91*15)/100</f>
        <v>0</v>
      </c>
      <c r="P91" t="s">
        <v>6</v>
      </c>
    </row>
    <row r="92" spans="1:18" x14ac:dyDescent="0.2">
      <c r="A92" s="4" t="s">
        <v>5</v>
      </c>
      <c r="E92" s="1" t="s">
        <v>134</v>
      </c>
    </row>
    <row r="93" spans="1:18" ht="76.5" x14ac:dyDescent="0.2">
      <c r="A93" s="3" t="s">
        <v>3</v>
      </c>
      <c r="E93" s="2" t="s">
        <v>133</v>
      </c>
    </row>
    <row r="94" spans="1:18" ht="216.75" x14ac:dyDescent="0.2">
      <c r="A94" t="s">
        <v>1</v>
      </c>
      <c r="E94" s="1" t="s">
        <v>132</v>
      </c>
    </row>
    <row r="95" spans="1:18" x14ac:dyDescent="0.2">
      <c r="A95" s="9" t="s">
        <v>11</v>
      </c>
      <c r="B95" s="10" t="s">
        <v>131</v>
      </c>
      <c r="C95" s="10" t="s">
        <v>130</v>
      </c>
      <c r="D95" s="9" t="s">
        <v>8</v>
      </c>
      <c r="E95" s="8" t="s">
        <v>129</v>
      </c>
      <c r="F95" s="7" t="s">
        <v>38</v>
      </c>
      <c r="G95" s="6">
        <v>155.70500000000001</v>
      </c>
      <c r="H95" s="5">
        <v>0</v>
      </c>
      <c r="I95" s="5">
        <f>ROUND(ROUND(H95,2)*ROUND(G95,3),2)</f>
        <v>0</v>
      </c>
      <c r="O95">
        <f>(I95*15)/100</f>
        <v>0</v>
      </c>
      <c r="P95" t="s">
        <v>6</v>
      </c>
    </row>
    <row r="96" spans="1:18" x14ac:dyDescent="0.2">
      <c r="A96" s="4" t="s">
        <v>5</v>
      </c>
      <c r="E96" s="1" t="s">
        <v>129</v>
      </c>
    </row>
    <row r="97" spans="1:16" ht="76.5" x14ac:dyDescent="0.2">
      <c r="A97" s="3" t="s">
        <v>3</v>
      </c>
      <c r="E97" s="2" t="s">
        <v>128</v>
      </c>
    </row>
    <row r="98" spans="1:16" ht="165.75" x14ac:dyDescent="0.2">
      <c r="A98" t="s">
        <v>1</v>
      </c>
      <c r="E98" s="1" t="s">
        <v>108</v>
      </c>
    </row>
    <row r="99" spans="1:16" x14ac:dyDescent="0.2">
      <c r="A99" s="9" t="s">
        <v>11</v>
      </c>
      <c r="B99" s="28" t="s">
        <v>127</v>
      </c>
      <c r="C99" s="28">
        <v>34715</v>
      </c>
      <c r="D99" s="29" t="s">
        <v>8</v>
      </c>
      <c r="E99" s="30" t="s">
        <v>126</v>
      </c>
      <c r="F99" s="31" t="s">
        <v>83</v>
      </c>
      <c r="G99" s="32">
        <v>2248.114</v>
      </c>
      <c r="H99" s="33">
        <v>0</v>
      </c>
      <c r="I99" s="33">
        <f>ROUND(ROUND(H99,2)*ROUND(G99,3),2)</f>
        <v>0</v>
      </c>
      <c r="O99">
        <f>(I99*15)/100</f>
        <v>0</v>
      </c>
      <c r="P99" t="s">
        <v>6</v>
      </c>
    </row>
    <row r="100" spans="1:16" x14ac:dyDescent="0.2">
      <c r="A100" s="4" t="s">
        <v>5</v>
      </c>
      <c r="B100" s="34"/>
      <c r="C100" s="34"/>
      <c r="D100" s="34"/>
      <c r="E100" s="35" t="s">
        <v>126</v>
      </c>
      <c r="F100" s="34"/>
      <c r="G100" s="34"/>
      <c r="H100" s="34"/>
      <c r="I100" s="34"/>
    </row>
    <row r="101" spans="1:16" ht="38.25" x14ac:dyDescent="0.2">
      <c r="A101" s="3" t="s">
        <v>3</v>
      </c>
      <c r="B101" s="34"/>
      <c r="C101" s="34"/>
      <c r="D101" s="34"/>
      <c r="E101" s="36" t="s">
        <v>125</v>
      </c>
      <c r="F101" s="34"/>
      <c r="G101" s="34"/>
      <c r="H101" s="34"/>
      <c r="I101" s="34"/>
    </row>
    <row r="102" spans="1:16" ht="153" x14ac:dyDescent="0.2">
      <c r="A102" t="s">
        <v>1</v>
      </c>
      <c r="B102" s="34"/>
      <c r="C102" s="34"/>
      <c r="D102" s="34"/>
      <c r="E102" s="35" t="s">
        <v>124</v>
      </c>
      <c r="F102" s="34"/>
      <c r="G102" s="34"/>
      <c r="H102" s="34"/>
      <c r="I102" s="34"/>
    </row>
    <row r="103" spans="1:16" x14ac:dyDescent="0.2">
      <c r="B103" s="44">
        <v>45</v>
      </c>
      <c r="C103" s="44" t="s">
        <v>254</v>
      </c>
      <c r="D103" s="45" t="s">
        <v>8</v>
      </c>
      <c r="E103" s="46" t="s">
        <v>252</v>
      </c>
      <c r="F103" s="47" t="s">
        <v>83</v>
      </c>
      <c r="G103" s="48">
        <v>898.13400000000001</v>
      </c>
      <c r="H103" s="49">
        <v>0</v>
      </c>
      <c r="I103" s="49">
        <f>ROUND(ROUND(H103,2)*ROUND(G103,3),2)</f>
        <v>0</v>
      </c>
    </row>
    <row r="104" spans="1:16" x14ac:dyDescent="0.2">
      <c r="B104" s="50"/>
      <c r="C104" s="50"/>
      <c r="D104" s="50"/>
      <c r="E104" s="51" t="s">
        <v>252</v>
      </c>
      <c r="F104" s="50"/>
      <c r="G104" s="50"/>
      <c r="H104" s="50"/>
      <c r="I104" s="50"/>
    </row>
    <row r="105" spans="1:16" ht="12.75" customHeight="1" x14ac:dyDescent="0.2">
      <c r="B105" s="50"/>
      <c r="C105" s="50"/>
      <c r="D105" s="50"/>
      <c r="E105" s="52" t="s">
        <v>253</v>
      </c>
      <c r="F105" s="50"/>
      <c r="G105" s="50"/>
      <c r="H105" s="50"/>
      <c r="I105" s="50"/>
    </row>
    <row r="106" spans="1:16" ht="165.75" x14ac:dyDescent="0.2">
      <c r="B106" s="50"/>
      <c r="C106" s="50"/>
      <c r="D106" s="50"/>
      <c r="E106" s="51" t="s">
        <v>124</v>
      </c>
      <c r="F106" s="50"/>
      <c r="G106" s="50"/>
      <c r="H106" s="50"/>
      <c r="I106" s="50"/>
    </row>
    <row r="107" spans="1:16" x14ac:dyDescent="0.2">
      <c r="B107" s="44">
        <v>46</v>
      </c>
      <c r="C107" s="44" t="s">
        <v>255</v>
      </c>
      <c r="D107" s="45" t="s">
        <v>8</v>
      </c>
      <c r="E107" s="46" t="s">
        <v>257</v>
      </c>
      <c r="F107" s="47" t="s">
        <v>83</v>
      </c>
      <c r="G107" s="48">
        <v>68</v>
      </c>
      <c r="H107" s="49">
        <v>0</v>
      </c>
      <c r="I107" s="49">
        <f>ROUND(ROUND(H107,2)*ROUND(G107,3),2)</f>
        <v>0</v>
      </c>
    </row>
    <row r="108" spans="1:16" x14ac:dyDescent="0.2">
      <c r="B108" s="50"/>
      <c r="C108" s="50"/>
      <c r="D108" s="50"/>
      <c r="E108" s="51" t="s">
        <v>257</v>
      </c>
      <c r="F108" s="50"/>
      <c r="G108" s="50"/>
      <c r="H108" s="50"/>
      <c r="I108" s="50"/>
    </row>
    <row r="109" spans="1:16" x14ac:dyDescent="0.2">
      <c r="B109" s="50"/>
      <c r="C109" s="50"/>
      <c r="D109" s="50"/>
      <c r="E109" s="52" t="s">
        <v>259</v>
      </c>
      <c r="F109" s="50"/>
      <c r="G109" s="50"/>
      <c r="H109" s="50"/>
      <c r="I109" s="50"/>
    </row>
    <row r="110" spans="1:16" ht="165.75" x14ac:dyDescent="0.2">
      <c r="B110" s="50"/>
      <c r="C110" s="50"/>
      <c r="D110" s="50"/>
      <c r="E110" s="51" t="s">
        <v>124</v>
      </c>
      <c r="F110" s="50"/>
      <c r="G110" s="50"/>
      <c r="H110" s="50"/>
      <c r="I110" s="50"/>
    </row>
    <row r="111" spans="1:16" x14ac:dyDescent="0.2">
      <c r="B111" s="44">
        <v>47</v>
      </c>
      <c r="C111" s="44" t="s">
        <v>256</v>
      </c>
      <c r="D111" s="45" t="s">
        <v>8</v>
      </c>
      <c r="E111" s="46" t="s">
        <v>258</v>
      </c>
      <c r="F111" s="47" t="s">
        <v>83</v>
      </c>
      <c r="G111" s="48">
        <v>1281.98</v>
      </c>
      <c r="H111" s="49">
        <v>0</v>
      </c>
      <c r="I111" s="49">
        <f>ROUND(ROUND(H111,2)*ROUND(G111,3),2)</f>
        <v>0</v>
      </c>
    </row>
    <row r="112" spans="1:16" x14ac:dyDescent="0.2">
      <c r="B112" s="50"/>
      <c r="C112" s="50"/>
      <c r="D112" s="50"/>
      <c r="E112" s="46" t="s">
        <v>258</v>
      </c>
      <c r="F112" s="50"/>
      <c r="G112" s="50"/>
      <c r="H112" s="50"/>
      <c r="I112" s="50"/>
    </row>
    <row r="113" spans="1:18" x14ac:dyDescent="0.2">
      <c r="B113" s="50"/>
      <c r="C113" s="50"/>
      <c r="D113" s="50"/>
      <c r="E113" s="52" t="s">
        <v>260</v>
      </c>
      <c r="F113" s="50"/>
      <c r="G113" s="50"/>
      <c r="H113" s="50"/>
      <c r="I113" s="50"/>
    </row>
    <row r="114" spans="1:18" ht="165.75" x14ac:dyDescent="0.2">
      <c r="B114" s="50"/>
      <c r="C114" s="50"/>
      <c r="D114" s="50"/>
      <c r="E114" s="51" t="s">
        <v>124</v>
      </c>
      <c r="F114" s="50"/>
      <c r="G114" s="50"/>
      <c r="H114" s="50"/>
      <c r="I114" s="50"/>
    </row>
    <row r="115" spans="1:18" x14ac:dyDescent="0.2">
      <c r="A115" s="9" t="s">
        <v>11</v>
      </c>
      <c r="B115" s="10" t="s">
        <v>123</v>
      </c>
      <c r="C115" s="10" t="s">
        <v>122</v>
      </c>
      <c r="D115" s="9" t="s">
        <v>8</v>
      </c>
      <c r="E115" s="8" t="s">
        <v>121</v>
      </c>
      <c r="F115" s="7" t="s">
        <v>83</v>
      </c>
      <c r="G115" s="6">
        <v>61.786000000000001</v>
      </c>
      <c r="H115" s="5">
        <v>0</v>
      </c>
      <c r="I115" s="5">
        <f>ROUND(ROUND(H115,2)*ROUND(G115,3),2)</f>
        <v>0</v>
      </c>
      <c r="O115">
        <f>(I115*15)/100</f>
        <v>0</v>
      </c>
      <c r="P115" t="s">
        <v>6</v>
      </c>
    </row>
    <row r="116" spans="1:18" x14ac:dyDescent="0.2">
      <c r="A116" s="4" t="s">
        <v>5</v>
      </c>
      <c r="E116" s="1" t="s">
        <v>121</v>
      </c>
    </row>
    <row r="117" spans="1:18" ht="38.25" x14ac:dyDescent="0.2">
      <c r="A117" s="3" t="s">
        <v>3</v>
      </c>
      <c r="E117" s="2" t="s">
        <v>120</v>
      </c>
    </row>
    <row r="118" spans="1:18" ht="51" x14ac:dyDescent="0.2">
      <c r="A118" t="s">
        <v>1</v>
      </c>
      <c r="E118" s="1" t="s">
        <v>119</v>
      </c>
    </row>
    <row r="119" spans="1:18" x14ac:dyDescent="0.2">
      <c r="A119" s="9" t="s">
        <v>11</v>
      </c>
      <c r="B119" s="10" t="s">
        <v>118</v>
      </c>
      <c r="C119" s="10" t="s">
        <v>117</v>
      </c>
      <c r="D119" s="9" t="s">
        <v>8</v>
      </c>
      <c r="E119" s="8" t="s">
        <v>116</v>
      </c>
      <c r="F119" s="7" t="s">
        <v>83</v>
      </c>
      <c r="G119" s="6">
        <v>22.98</v>
      </c>
      <c r="H119" s="5">
        <v>0</v>
      </c>
      <c r="I119" s="5">
        <f>ROUND(ROUND(H119,2)*ROUND(G119,3),2)</f>
        <v>0</v>
      </c>
      <c r="O119">
        <f>(I119*15)/100</f>
        <v>0</v>
      </c>
      <c r="P119" t="s">
        <v>6</v>
      </c>
    </row>
    <row r="120" spans="1:18" x14ac:dyDescent="0.2">
      <c r="A120" s="4" t="s">
        <v>5</v>
      </c>
      <c r="E120" s="1" t="s">
        <v>116</v>
      </c>
    </row>
    <row r="121" spans="1:18" x14ac:dyDescent="0.2">
      <c r="A121" s="3" t="s">
        <v>3</v>
      </c>
      <c r="E121" s="2" t="s">
        <v>115</v>
      </c>
    </row>
    <row r="122" spans="1:18" x14ac:dyDescent="0.2">
      <c r="A122" t="s">
        <v>1</v>
      </c>
      <c r="E122" s="1" t="s">
        <v>8</v>
      </c>
    </row>
    <row r="123" spans="1:18" ht="12.75" customHeight="1" x14ac:dyDescent="0.2">
      <c r="A123" s="13" t="s">
        <v>22</v>
      </c>
      <c r="B123" s="13"/>
      <c r="C123" s="15" t="s">
        <v>114</v>
      </c>
      <c r="D123" s="13"/>
      <c r="E123" s="14" t="s">
        <v>113</v>
      </c>
      <c r="F123" s="13"/>
      <c r="G123" s="13"/>
      <c r="H123" s="13"/>
      <c r="I123" s="12">
        <f>0+Q123</f>
        <v>0</v>
      </c>
      <c r="O123">
        <f>0+R123</f>
        <v>0</v>
      </c>
      <c r="Q123">
        <f>0+I124+I128+I132+I136+I140</f>
        <v>0</v>
      </c>
      <c r="R123">
        <f>0+O124+O128+O132+O136+O140</f>
        <v>0</v>
      </c>
    </row>
    <row r="124" spans="1:18" x14ac:dyDescent="0.2">
      <c r="A124" s="9" t="s">
        <v>11</v>
      </c>
      <c r="B124" s="10" t="s">
        <v>112</v>
      </c>
      <c r="C124" s="10" t="s">
        <v>111</v>
      </c>
      <c r="D124" s="9" t="s">
        <v>8</v>
      </c>
      <c r="E124" s="8" t="s">
        <v>110</v>
      </c>
      <c r="F124" s="7" t="s">
        <v>38</v>
      </c>
      <c r="G124" s="6">
        <v>2.3519999999999999</v>
      </c>
      <c r="H124" s="5">
        <v>0</v>
      </c>
      <c r="I124" s="5">
        <f>ROUND(ROUND(H124,2)*ROUND(G124,3),2)</f>
        <v>0</v>
      </c>
      <c r="O124">
        <f>(I124*15)/100</f>
        <v>0</v>
      </c>
      <c r="P124" t="s">
        <v>6</v>
      </c>
    </row>
    <row r="125" spans="1:18" x14ac:dyDescent="0.2">
      <c r="A125" s="4" t="s">
        <v>5</v>
      </c>
      <c r="E125" s="1" t="s">
        <v>110</v>
      </c>
    </row>
    <row r="126" spans="1:18" ht="38.25" x14ac:dyDescent="0.2">
      <c r="A126" s="3" t="s">
        <v>3</v>
      </c>
      <c r="E126" s="2" t="s">
        <v>109</v>
      </c>
    </row>
    <row r="127" spans="1:18" ht="165.75" x14ac:dyDescent="0.2">
      <c r="A127" t="s">
        <v>1</v>
      </c>
      <c r="E127" s="1" t="s">
        <v>108</v>
      </c>
    </row>
    <row r="128" spans="1:18" x14ac:dyDescent="0.2">
      <c r="A128" s="9" t="s">
        <v>11</v>
      </c>
      <c r="B128" s="10" t="s">
        <v>107</v>
      </c>
      <c r="C128" s="10" t="s">
        <v>106</v>
      </c>
      <c r="D128" s="9" t="s">
        <v>8</v>
      </c>
      <c r="E128" s="8" t="s">
        <v>105</v>
      </c>
      <c r="F128" s="7" t="s">
        <v>38</v>
      </c>
      <c r="G128" s="6">
        <v>0.56399999999999995</v>
      </c>
      <c r="H128" s="5">
        <v>0</v>
      </c>
      <c r="I128" s="5">
        <f>ROUND(ROUND(H128,2)*ROUND(G128,3),2)</f>
        <v>0</v>
      </c>
      <c r="O128">
        <f>(I128*15)/100</f>
        <v>0</v>
      </c>
      <c r="P128" t="s">
        <v>6</v>
      </c>
    </row>
    <row r="129" spans="1:18" x14ac:dyDescent="0.2">
      <c r="A129" s="4" t="s">
        <v>5</v>
      </c>
      <c r="E129" s="1" t="s">
        <v>105</v>
      </c>
    </row>
    <row r="130" spans="1:18" ht="38.25" x14ac:dyDescent="0.2">
      <c r="A130" s="3" t="s">
        <v>3</v>
      </c>
      <c r="E130" s="2" t="s">
        <v>104</v>
      </c>
    </row>
    <row r="131" spans="1:18" ht="280.5" x14ac:dyDescent="0.2">
      <c r="A131" t="s">
        <v>1</v>
      </c>
      <c r="E131" s="1" t="s">
        <v>103</v>
      </c>
    </row>
    <row r="132" spans="1:18" x14ac:dyDescent="0.2">
      <c r="A132" s="9" t="s">
        <v>11</v>
      </c>
      <c r="B132" s="10" t="s">
        <v>102</v>
      </c>
      <c r="C132" s="10" t="s">
        <v>101</v>
      </c>
      <c r="D132" s="9" t="s">
        <v>8</v>
      </c>
      <c r="E132" s="8" t="s">
        <v>100</v>
      </c>
      <c r="F132" s="7" t="s">
        <v>38</v>
      </c>
      <c r="G132" s="6">
        <v>2.7679999999999998</v>
      </c>
      <c r="H132" s="5">
        <v>0</v>
      </c>
      <c r="I132" s="5">
        <f>ROUND(ROUND(H132,2)*ROUND(G132,3),2)</f>
        <v>0</v>
      </c>
      <c r="O132">
        <f>(I132*15)/100</f>
        <v>0</v>
      </c>
      <c r="P132" t="s">
        <v>6</v>
      </c>
    </row>
    <row r="133" spans="1:18" x14ac:dyDescent="0.2">
      <c r="A133" s="4" t="s">
        <v>5</v>
      </c>
      <c r="E133" s="1" t="s">
        <v>100</v>
      </c>
    </row>
    <row r="134" spans="1:18" ht="38.25" x14ac:dyDescent="0.2">
      <c r="A134" s="3" t="s">
        <v>3</v>
      </c>
      <c r="E134" s="2" t="s">
        <v>99</v>
      </c>
    </row>
    <row r="135" spans="1:18" ht="255" x14ac:dyDescent="0.2">
      <c r="A135" t="s">
        <v>1</v>
      </c>
      <c r="E135" s="1" t="s">
        <v>98</v>
      </c>
    </row>
    <row r="136" spans="1:18" x14ac:dyDescent="0.2">
      <c r="A136" s="9" t="s">
        <v>11</v>
      </c>
      <c r="B136" s="10" t="s">
        <v>97</v>
      </c>
      <c r="C136" s="10" t="s">
        <v>96</v>
      </c>
      <c r="D136" s="9" t="s">
        <v>8</v>
      </c>
      <c r="E136" s="8" t="s">
        <v>95</v>
      </c>
      <c r="F136" s="7" t="s">
        <v>38</v>
      </c>
      <c r="G136" s="6">
        <v>211.72900000000001</v>
      </c>
      <c r="H136" s="5">
        <v>0</v>
      </c>
      <c r="I136" s="5">
        <f>ROUND(ROUND(H136,2)*ROUND(G136,3),2)</f>
        <v>0</v>
      </c>
      <c r="O136">
        <f>(I136*15)/100</f>
        <v>0</v>
      </c>
      <c r="P136" t="s">
        <v>6</v>
      </c>
    </row>
    <row r="137" spans="1:18" x14ac:dyDescent="0.2">
      <c r="A137" s="4" t="s">
        <v>5</v>
      </c>
      <c r="E137" s="1" t="s">
        <v>95</v>
      </c>
    </row>
    <row r="138" spans="1:18" ht="38.25" x14ac:dyDescent="0.2">
      <c r="A138" s="3" t="s">
        <v>3</v>
      </c>
      <c r="E138" s="2" t="s">
        <v>94</v>
      </c>
    </row>
    <row r="139" spans="1:18" ht="38.25" x14ac:dyDescent="0.2">
      <c r="A139" t="s">
        <v>1</v>
      </c>
      <c r="E139" s="1" t="s">
        <v>93</v>
      </c>
    </row>
    <row r="140" spans="1:18" x14ac:dyDescent="0.2">
      <c r="A140" s="9" t="s">
        <v>11</v>
      </c>
      <c r="B140" s="10" t="s">
        <v>92</v>
      </c>
      <c r="C140" s="10" t="s">
        <v>91</v>
      </c>
      <c r="D140" s="9" t="s">
        <v>8</v>
      </c>
      <c r="E140" s="8" t="s">
        <v>90</v>
      </c>
      <c r="F140" s="7" t="s">
        <v>38</v>
      </c>
      <c r="G140" s="6">
        <v>4.3999999999999997E-2</v>
      </c>
      <c r="H140" s="5">
        <v>0</v>
      </c>
      <c r="I140" s="5">
        <f>ROUND(ROUND(H140,2)*ROUND(G140,3),2)</f>
        <v>0</v>
      </c>
      <c r="O140">
        <f>(I140*15)/100</f>
        <v>0</v>
      </c>
      <c r="P140" t="s">
        <v>6</v>
      </c>
    </row>
    <row r="141" spans="1:18" x14ac:dyDescent="0.2">
      <c r="A141" s="4" t="s">
        <v>5</v>
      </c>
      <c r="E141" s="1" t="s">
        <v>90</v>
      </c>
    </row>
    <row r="142" spans="1:18" x14ac:dyDescent="0.2">
      <c r="A142" s="3" t="s">
        <v>3</v>
      </c>
      <c r="E142" s="2" t="s">
        <v>89</v>
      </c>
    </row>
    <row r="143" spans="1:18" ht="25.5" x14ac:dyDescent="0.2">
      <c r="A143" t="s">
        <v>1</v>
      </c>
      <c r="E143" s="1" t="s">
        <v>88</v>
      </c>
    </row>
    <row r="144" spans="1:18" ht="12.75" customHeight="1" x14ac:dyDescent="0.2">
      <c r="A144" s="13" t="s">
        <v>22</v>
      </c>
      <c r="B144" s="13"/>
      <c r="C144" s="15" t="s">
        <v>87</v>
      </c>
      <c r="D144" s="13"/>
      <c r="E144" s="14" t="s">
        <v>86</v>
      </c>
      <c r="F144" s="13"/>
      <c r="G144" s="13"/>
      <c r="H144" s="13"/>
      <c r="I144" s="12">
        <f>0+Q144</f>
        <v>0</v>
      </c>
      <c r="O144">
        <f>0+R144</f>
        <v>0</v>
      </c>
      <c r="Q144">
        <f>0+I145+I149</f>
        <v>0</v>
      </c>
      <c r="R144">
        <f>0+O145+O149</f>
        <v>0</v>
      </c>
    </row>
    <row r="145" spans="1:18" ht="25.5" x14ac:dyDescent="0.2">
      <c r="A145" s="9" t="s">
        <v>11</v>
      </c>
      <c r="B145" s="10" t="s">
        <v>85</v>
      </c>
      <c r="C145" s="10" t="s">
        <v>84</v>
      </c>
      <c r="D145" s="9" t="s">
        <v>8</v>
      </c>
      <c r="E145" s="8" t="s">
        <v>82</v>
      </c>
      <c r="F145" s="7" t="s">
        <v>83</v>
      </c>
      <c r="G145" s="6">
        <v>717</v>
      </c>
      <c r="H145" s="5">
        <v>0</v>
      </c>
      <c r="I145" s="5">
        <f>ROUND(ROUND(H145,2)*ROUND(G145,3),2)</f>
        <v>0</v>
      </c>
      <c r="O145">
        <f>(I145*15)/100</f>
        <v>0</v>
      </c>
      <c r="P145" t="s">
        <v>6</v>
      </c>
    </row>
    <row r="146" spans="1:18" ht="25.5" x14ac:dyDescent="0.2">
      <c r="A146" s="4" t="s">
        <v>5</v>
      </c>
      <c r="E146" s="1" t="s">
        <v>82</v>
      </c>
    </row>
    <row r="147" spans="1:18" x14ac:dyDescent="0.2">
      <c r="A147" s="3" t="s">
        <v>3</v>
      </c>
      <c r="E147" s="2" t="s">
        <v>81</v>
      </c>
    </row>
    <row r="148" spans="1:18" ht="140.25" x14ac:dyDescent="0.2">
      <c r="A148" t="s">
        <v>1</v>
      </c>
      <c r="E148" s="1" t="s">
        <v>80</v>
      </c>
    </row>
    <row r="149" spans="1:18" x14ac:dyDescent="0.2">
      <c r="A149" s="9" t="s">
        <v>11</v>
      </c>
      <c r="B149" s="10" t="s">
        <v>79</v>
      </c>
      <c r="C149" s="10" t="s">
        <v>78</v>
      </c>
      <c r="D149" s="9" t="s">
        <v>8</v>
      </c>
      <c r="E149" s="8" t="s">
        <v>77</v>
      </c>
      <c r="F149" s="7" t="s">
        <v>26</v>
      </c>
      <c r="G149" s="6">
        <v>4</v>
      </c>
      <c r="H149" s="5">
        <v>0</v>
      </c>
      <c r="I149" s="5">
        <f>ROUND(ROUND(H149,2)*ROUND(G149,3),2)</f>
        <v>0</v>
      </c>
      <c r="O149">
        <f>(I149*15)/100</f>
        <v>0</v>
      </c>
      <c r="P149" t="s">
        <v>6</v>
      </c>
    </row>
    <row r="150" spans="1:18" ht="25.5" x14ac:dyDescent="0.2">
      <c r="A150" s="4" t="s">
        <v>5</v>
      </c>
      <c r="E150" s="1" t="s">
        <v>76</v>
      </c>
    </row>
    <row r="151" spans="1:18" x14ac:dyDescent="0.2">
      <c r="A151" s="3" t="s">
        <v>3</v>
      </c>
      <c r="E151" s="2" t="s">
        <v>8</v>
      </c>
    </row>
    <row r="152" spans="1:18" ht="63.75" x14ac:dyDescent="0.2">
      <c r="A152" t="s">
        <v>1</v>
      </c>
      <c r="E152" s="1" t="s">
        <v>75</v>
      </c>
    </row>
    <row r="153" spans="1:18" ht="12.75" customHeight="1" x14ac:dyDescent="0.2">
      <c r="A153" s="13" t="s">
        <v>22</v>
      </c>
      <c r="B153" s="13"/>
      <c r="C153" s="15" t="s">
        <v>74</v>
      </c>
      <c r="D153" s="13"/>
      <c r="E153" s="14" t="s">
        <v>73</v>
      </c>
      <c r="F153" s="13"/>
      <c r="G153" s="13"/>
      <c r="H153" s="13"/>
      <c r="I153" s="12">
        <f>0+Q153</f>
        <v>0</v>
      </c>
      <c r="O153">
        <f>0+R153</f>
        <v>0</v>
      </c>
      <c r="Q153">
        <f>0+I154</f>
        <v>0</v>
      </c>
      <c r="R153">
        <f>0+O154</f>
        <v>0</v>
      </c>
    </row>
    <row r="154" spans="1:18" x14ac:dyDescent="0.2">
      <c r="A154" s="9" t="s">
        <v>11</v>
      </c>
      <c r="B154" s="10" t="s">
        <v>72</v>
      </c>
      <c r="C154" s="10" t="s">
        <v>71</v>
      </c>
      <c r="D154" s="9" t="s">
        <v>8</v>
      </c>
      <c r="E154" s="8" t="s">
        <v>69</v>
      </c>
      <c r="F154" s="7" t="s">
        <v>70</v>
      </c>
      <c r="G154" s="6">
        <v>7.8</v>
      </c>
      <c r="H154" s="5">
        <v>0</v>
      </c>
      <c r="I154" s="5">
        <f>ROUND(ROUND(H154,2)*ROUND(G154,3),2)</f>
        <v>0</v>
      </c>
      <c r="O154">
        <f>(I154*15)/100</f>
        <v>0</v>
      </c>
      <c r="P154" t="s">
        <v>6</v>
      </c>
    </row>
    <row r="155" spans="1:18" x14ac:dyDescent="0.2">
      <c r="A155" s="4" t="s">
        <v>5</v>
      </c>
      <c r="E155" s="1" t="s">
        <v>69</v>
      </c>
    </row>
    <row r="156" spans="1:18" x14ac:dyDescent="0.2">
      <c r="A156" s="3" t="s">
        <v>3</v>
      </c>
      <c r="E156" s="2" t="s">
        <v>68</v>
      </c>
    </row>
    <row r="157" spans="1:18" ht="114.75" x14ac:dyDescent="0.2">
      <c r="A157" t="s">
        <v>1</v>
      </c>
      <c r="E157" s="1" t="s">
        <v>67</v>
      </c>
    </row>
    <row r="158" spans="1:18" ht="12.75" customHeight="1" x14ac:dyDescent="0.2">
      <c r="A158" s="13" t="s">
        <v>22</v>
      </c>
      <c r="B158" s="13"/>
      <c r="C158" s="15" t="s">
        <v>66</v>
      </c>
      <c r="D158" s="13"/>
      <c r="E158" s="14" t="s">
        <v>65</v>
      </c>
      <c r="F158" s="13"/>
      <c r="G158" s="13"/>
      <c r="H158" s="13"/>
      <c r="I158" s="12">
        <f>0+Q158</f>
        <v>0</v>
      </c>
      <c r="O158">
        <f>0+R158</f>
        <v>0</v>
      </c>
      <c r="Q158">
        <f>0+I159+I163+I167+I171+I175+I179+I183+I187</f>
        <v>0</v>
      </c>
      <c r="R158">
        <f>0+O159+O163+O167+O171+O175+O179+O183+O187</f>
        <v>0</v>
      </c>
    </row>
    <row r="159" spans="1:18" x14ac:dyDescent="0.2">
      <c r="A159" s="9" t="s">
        <v>11</v>
      </c>
      <c r="B159" s="10" t="s">
        <v>64</v>
      </c>
      <c r="C159" s="10" t="s">
        <v>63</v>
      </c>
      <c r="D159" s="9" t="s">
        <v>8</v>
      </c>
      <c r="E159" s="8" t="s">
        <v>62</v>
      </c>
      <c r="F159" s="7" t="s">
        <v>38</v>
      </c>
      <c r="G159" s="6">
        <v>0.61299999999999999</v>
      </c>
      <c r="H159" s="5">
        <v>0</v>
      </c>
      <c r="I159" s="5">
        <f>ROUND(ROUND(H159,2)*ROUND(G159,3),2)</f>
        <v>0</v>
      </c>
      <c r="O159">
        <f>(I159*15)/100</f>
        <v>0</v>
      </c>
      <c r="P159" t="s">
        <v>6</v>
      </c>
    </row>
    <row r="160" spans="1:18" x14ac:dyDescent="0.2">
      <c r="A160" s="4" t="s">
        <v>5</v>
      </c>
      <c r="E160" s="1" t="s">
        <v>62</v>
      </c>
    </row>
    <row r="161" spans="1:16" ht="38.25" x14ac:dyDescent="0.2">
      <c r="A161" s="3" t="s">
        <v>3</v>
      </c>
      <c r="E161" s="2" t="s">
        <v>61</v>
      </c>
    </row>
    <row r="162" spans="1:16" ht="25.5" x14ac:dyDescent="0.2">
      <c r="A162" t="s">
        <v>1</v>
      </c>
      <c r="E162" s="1" t="s">
        <v>60</v>
      </c>
    </row>
    <row r="163" spans="1:16" x14ac:dyDescent="0.2">
      <c r="A163" s="9" t="s">
        <v>11</v>
      </c>
      <c r="B163" s="10" t="s">
        <v>59</v>
      </c>
      <c r="C163" s="10" t="s">
        <v>58</v>
      </c>
      <c r="D163" s="9" t="s">
        <v>8</v>
      </c>
      <c r="E163" s="8" t="s">
        <v>56</v>
      </c>
      <c r="F163" s="7" t="s">
        <v>57</v>
      </c>
      <c r="G163" s="6">
        <v>234.77799999999999</v>
      </c>
      <c r="H163" s="5">
        <v>0</v>
      </c>
      <c r="I163" s="5">
        <f>ROUND(ROUND(H163,2)*ROUND(G163,3),2)</f>
        <v>0</v>
      </c>
      <c r="O163">
        <f>(I163*15)/100</f>
        <v>0</v>
      </c>
      <c r="P163" t="s">
        <v>6</v>
      </c>
    </row>
    <row r="164" spans="1:16" x14ac:dyDescent="0.2">
      <c r="A164" s="4" t="s">
        <v>5</v>
      </c>
      <c r="E164" s="1" t="s">
        <v>56</v>
      </c>
    </row>
    <row r="165" spans="1:16" ht="51" x14ac:dyDescent="0.2">
      <c r="A165" s="3" t="s">
        <v>3</v>
      </c>
      <c r="E165" s="11" t="s">
        <v>55</v>
      </c>
    </row>
    <row r="166" spans="1:16" ht="344.25" x14ac:dyDescent="0.2">
      <c r="A166" t="s">
        <v>1</v>
      </c>
      <c r="E166" s="1" t="s">
        <v>54</v>
      </c>
    </row>
    <row r="167" spans="1:16" x14ac:dyDescent="0.2">
      <c r="A167" s="9" t="s">
        <v>11</v>
      </c>
      <c r="B167" s="10" t="s">
        <v>53</v>
      </c>
      <c r="C167" s="10" t="s">
        <v>52</v>
      </c>
      <c r="D167" s="9" t="s">
        <v>8</v>
      </c>
      <c r="E167" s="8" t="s">
        <v>51</v>
      </c>
      <c r="F167" s="7" t="s">
        <v>26</v>
      </c>
      <c r="G167" s="6">
        <v>78</v>
      </c>
      <c r="H167" s="5">
        <v>0</v>
      </c>
      <c r="I167" s="5">
        <f>ROUND(ROUND(H167,2)*ROUND(G167,3),2)</f>
        <v>0</v>
      </c>
      <c r="O167">
        <f>(I167*15)/100</f>
        <v>0</v>
      </c>
      <c r="P167" t="s">
        <v>6</v>
      </c>
    </row>
    <row r="168" spans="1:16" x14ac:dyDescent="0.2">
      <c r="A168" s="4" t="s">
        <v>5</v>
      </c>
      <c r="E168" s="1" t="s">
        <v>51</v>
      </c>
    </row>
    <row r="169" spans="1:16" ht="89.25" x14ac:dyDescent="0.2">
      <c r="A169" s="3" t="s">
        <v>3</v>
      </c>
      <c r="E169" s="11" t="s">
        <v>50</v>
      </c>
    </row>
    <row r="170" spans="1:16" ht="25.5" x14ac:dyDescent="0.2">
      <c r="A170" t="s">
        <v>1</v>
      </c>
      <c r="E170" s="1" t="s">
        <v>49</v>
      </c>
    </row>
    <row r="171" spans="1:16" x14ac:dyDescent="0.2">
      <c r="A171" s="9" t="s">
        <v>11</v>
      </c>
      <c r="B171" s="10" t="s">
        <v>48</v>
      </c>
      <c r="C171" s="10" t="s">
        <v>47</v>
      </c>
      <c r="D171" s="9" t="s">
        <v>8</v>
      </c>
      <c r="E171" s="8" t="s">
        <v>46</v>
      </c>
      <c r="F171" s="7" t="s">
        <v>38</v>
      </c>
      <c r="G171" s="6">
        <v>9.2070000000000007</v>
      </c>
      <c r="H171" s="5">
        <v>0</v>
      </c>
      <c r="I171" s="5">
        <f>ROUND(ROUND(H171,2)*ROUND(G171,3),2)</f>
        <v>0</v>
      </c>
      <c r="O171">
        <f>(I171*15)/100</f>
        <v>0</v>
      </c>
      <c r="P171" t="s">
        <v>6</v>
      </c>
    </row>
    <row r="172" spans="1:16" x14ac:dyDescent="0.2">
      <c r="A172" s="4" t="s">
        <v>5</v>
      </c>
      <c r="E172" s="1" t="s">
        <v>46</v>
      </c>
    </row>
    <row r="173" spans="1:16" x14ac:dyDescent="0.2">
      <c r="A173" s="3" t="s">
        <v>3</v>
      </c>
      <c r="E173" s="2" t="s">
        <v>45</v>
      </c>
    </row>
    <row r="174" spans="1:16" ht="89.25" x14ac:dyDescent="0.2">
      <c r="A174" t="s">
        <v>1</v>
      </c>
      <c r="E174" s="1" t="s">
        <v>35</v>
      </c>
    </row>
    <row r="175" spans="1:16" x14ac:dyDescent="0.2">
      <c r="A175" s="9" t="s">
        <v>11</v>
      </c>
      <c r="B175" s="10" t="s">
        <v>44</v>
      </c>
      <c r="C175" s="10" t="s">
        <v>43</v>
      </c>
      <c r="D175" s="9" t="s">
        <v>8</v>
      </c>
      <c r="E175" s="8" t="s">
        <v>42</v>
      </c>
      <c r="F175" s="7" t="s">
        <v>32</v>
      </c>
      <c r="G175" s="6">
        <v>89.768000000000001</v>
      </c>
      <c r="H175" s="5">
        <v>0</v>
      </c>
      <c r="I175" s="5">
        <f>ROUND(ROUND(H175,2)*ROUND(G175,3),2)</f>
        <v>0</v>
      </c>
      <c r="O175">
        <f>(I175*15)/100</f>
        <v>0</v>
      </c>
      <c r="P175" t="s">
        <v>6</v>
      </c>
    </row>
    <row r="176" spans="1:16" x14ac:dyDescent="0.2">
      <c r="A176" s="4" t="s">
        <v>5</v>
      </c>
      <c r="E176" s="1" t="s">
        <v>42</v>
      </c>
    </row>
    <row r="177" spans="1:18" x14ac:dyDescent="0.2">
      <c r="A177" s="3" t="s">
        <v>3</v>
      </c>
      <c r="E177" s="2" t="s">
        <v>41</v>
      </c>
    </row>
    <row r="178" spans="1:18" ht="25.5" x14ac:dyDescent="0.2">
      <c r="A178" t="s">
        <v>1</v>
      </c>
      <c r="E178" s="1" t="s">
        <v>29</v>
      </c>
    </row>
    <row r="179" spans="1:18" x14ac:dyDescent="0.2">
      <c r="A179" s="9" t="s">
        <v>11</v>
      </c>
      <c r="B179" s="10" t="s">
        <v>40</v>
      </c>
      <c r="C179" s="10" t="s">
        <v>39</v>
      </c>
      <c r="D179" s="9" t="s">
        <v>8</v>
      </c>
      <c r="E179" s="8" t="s">
        <v>37</v>
      </c>
      <c r="F179" s="7" t="s">
        <v>38</v>
      </c>
      <c r="G179" s="6">
        <v>11.16</v>
      </c>
      <c r="H179" s="5">
        <v>0</v>
      </c>
      <c r="I179" s="5">
        <f>ROUND(ROUND(H179,2)*ROUND(G179,3),2)</f>
        <v>0</v>
      </c>
      <c r="O179">
        <f>(I179*15)/100</f>
        <v>0</v>
      </c>
      <c r="P179" t="s">
        <v>6</v>
      </c>
    </row>
    <row r="180" spans="1:18" x14ac:dyDescent="0.2">
      <c r="A180" s="4" t="s">
        <v>5</v>
      </c>
      <c r="E180" s="1" t="s">
        <v>37</v>
      </c>
    </row>
    <row r="181" spans="1:18" x14ac:dyDescent="0.2">
      <c r="A181" s="3" t="s">
        <v>3</v>
      </c>
      <c r="E181" s="2" t="s">
        <v>36</v>
      </c>
    </row>
    <row r="182" spans="1:18" ht="89.25" x14ac:dyDescent="0.2">
      <c r="A182" t="s">
        <v>1</v>
      </c>
      <c r="E182" s="1" t="s">
        <v>35</v>
      </c>
    </row>
    <row r="183" spans="1:18" x14ac:dyDescent="0.2">
      <c r="A183" s="9" t="s">
        <v>11</v>
      </c>
      <c r="B183" s="10" t="s">
        <v>34</v>
      </c>
      <c r="C183" s="10" t="s">
        <v>33</v>
      </c>
      <c r="D183" s="9" t="s">
        <v>8</v>
      </c>
      <c r="E183" s="8" t="s">
        <v>31</v>
      </c>
      <c r="F183" s="7" t="s">
        <v>32</v>
      </c>
      <c r="G183" s="6">
        <v>133.4</v>
      </c>
      <c r="H183" s="5">
        <v>0</v>
      </c>
      <c r="I183" s="5">
        <f>ROUND(ROUND(H183,2)*ROUND(G183,3),2)</f>
        <v>0</v>
      </c>
      <c r="O183">
        <f>(I183*15)/100</f>
        <v>0</v>
      </c>
      <c r="P183" t="s">
        <v>6</v>
      </c>
    </row>
    <row r="184" spans="1:18" x14ac:dyDescent="0.2">
      <c r="A184" s="4" t="s">
        <v>5</v>
      </c>
      <c r="E184" s="1" t="s">
        <v>31</v>
      </c>
    </row>
    <row r="185" spans="1:18" x14ac:dyDescent="0.2">
      <c r="A185" s="3" t="s">
        <v>3</v>
      </c>
      <c r="E185" s="2" t="s">
        <v>30</v>
      </c>
    </row>
    <row r="186" spans="1:18" ht="25.5" x14ac:dyDescent="0.2">
      <c r="A186" t="s">
        <v>1</v>
      </c>
      <c r="E186" s="1" t="s">
        <v>29</v>
      </c>
    </row>
    <row r="187" spans="1:18" ht="25.5" x14ac:dyDescent="0.2">
      <c r="A187" s="9" t="s">
        <v>11</v>
      </c>
      <c r="B187" s="10" t="s">
        <v>28</v>
      </c>
      <c r="C187" s="10" t="s">
        <v>27</v>
      </c>
      <c r="D187" s="9" t="s">
        <v>8</v>
      </c>
      <c r="E187" s="8" t="s">
        <v>25</v>
      </c>
      <c r="F187" s="7" t="s">
        <v>26</v>
      </c>
      <c r="G187" s="6">
        <v>45</v>
      </c>
      <c r="H187" s="5">
        <v>0</v>
      </c>
      <c r="I187" s="5">
        <f>ROUND(ROUND(H187,2)*ROUND(G187,3),2)</f>
        <v>0</v>
      </c>
      <c r="O187">
        <f>(I187*15)/100</f>
        <v>0</v>
      </c>
      <c r="P187" t="s">
        <v>6</v>
      </c>
    </row>
    <row r="188" spans="1:18" ht="25.5" x14ac:dyDescent="0.2">
      <c r="A188" s="4" t="s">
        <v>5</v>
      </c>
      <c r="E188" s="1" t="s">
        <v>25</v>
      </c>
    </row>
    <row r="189" spans="1:18" ht="38.25" x14ac:dyDescent="0.2">
      <c r="A189" s="3" t="s">
        <v>3</v>
      </c>
      <c r="E189" s="2" t="s">
        <v>24</v>
      </c>
    </row>
    <row r="190" spans="1:18" ht="89.25" x14ac:dyDescent="0.2">
      <c r="A190" t="s">
        <v>1</v>
      </c>
      <c r="E190" s="1" t="s">
        <v>23</v>
      </c>
    </row>
    <row r="191" spans="1:18" ht="12.75" customHeight="1" x14ac:dyDescent="0.2">
      <c r="A191" s="13" t="s">
        <v>22</v>
      </c>
      <c r="B191" s="13"/>
      <c r="C191" s="15" t="s">
        <v>21</v>
      </c>
      <c r="D191" s="13"/>
      <c r="E191" s="14" t="s">
        <v>20</v>
      </c>
      <c r="F191" s="13"/>
      <c r="G191" s="13"/>
      <c r="H191" s="13"/>
      <c r="I191" s="12">
        <f>0+Q191</f>
        <v>0</v>
      </c>
      <c r="O191">
        <f>0+R191</f>
        <v>0</v>
      </c>
      <c r="Q191">
        <f>0+I192+I196+I200</f>
        <v>0</v>
      </c>
      <c r="R191">
        <f>0+O192+O196+O200</f>
        <v>0</v>
      </c>
    </row>
    <row r="192" spans="1:18" ht="25.5" x14ac:dyDescent="0.2">
      <c r="A192" s="9" t="s">
        <v>11</v>
      </c>
      <c r="B192" s="10" t="s">
        <v>19</v>
      </c>
      <c r="C192" s="10" t="s">
        <v>18</v>
      </c>
      <c r="D192" s="9" t="s">
        <v>8</v>
      </c>
      <c r="E192" s="8" t="s">
        <v>17</v>
      </c>
      <c r="F192" s="7" t="s">
        <v>7</v>
      </c>
      <c r="G192" s="6">
        <v>1370.0909999999999</v>
      </c>
      <c r="H192" s="5">
        <v>0</v>
      </c>
      <c r="I192" s="5">
        <f>ROUND(ROUND(H192,2)*ROUND(G192,3),2)</f>
        <v>0</v>
      </c>
      <c r="O192">
        <f>(I192*15)/100</f>
        <v>0</v>
      </c>
      <c r="P192" t="s">
        <v>6</v>
      </c>
    </row>
    <row r="193" spans="1:16" ht="25.5" x14ac:dyDescent="0.2">
      <c r="A193" s="4" t="s">
        <v>5</v>
      </c>
      <c r="E193" s="1" t="s">
        <v>17</v>
      </c>
    </row>
    <row r="194" spans="1:16" ht="127.5" x14ac:dyDescent="0.2">
      <c r="A194" s="3" t="s">
        <v>3</v>
      </c>
      <c r="E194" s="11" t="s">
        <v>16</v>
      </c>
    </row>
    <row r="195" spans="1:16" ht="89.25" x14ac:dyDescent="0.2">
      <c r="A195" t="s">
        <v>1</v>
      </c>
      <c r="E195" s="1" t="s">
        <v>0</v>
      </c>
    </row>
    <row r="196" spans="1:16" ht="25.5" x14ac:dyDescent="0.2">
      <c r="A196" s="9" t="s">
        <v>11</v>
      </c>
      <c r="B196" s="10" t="s">
        <v>15</v>
      </c>
      <c r="C196" s="10" t="s">
        <v>14</v>
      </c>
      <c r="D196" s="9" t="s">
        <v>8</v>
      </c>
      <c r="E196" s="8" t="s">
        <v>13</v>
      </c>
      <c r="F196" s="7" t="s">
        <v>7</v>
      </c>
      <c r="G196" s="6">
        <v>17.954000000000001</v>
      </c>
      <c r="H196" s="5">
        <v>0</v>
      </c>
      <c r="I196" s="5">
        <f>ROUND(ROUND(H196,2)*ROUND(G196,3),2)</f>
        <v>0</v>
      </c>
      <c r="O196">
        <f>(I196*15)/100</f>
        <v>0</v>
      </c>
      <c r="P196" t="s">
        <v>6</v>
      </c>
    </row>
    <row r="197" spans="1:16" ht="25.5" x14ac:dyDescent="0.2">
      <c r="A197" s="4" t="s">
        <v>5</v>
      </c>
      <c r="E197" s="1" t="s">
        <v>13</v>
      </c>
    </row>
    <row r="198" spans="1:16" x14ac:dyDescent="0.2">
      <c r="A198" s="3" t="s">
        <v>3</v>
      </c>
      <c r="E198" s="2" t="s">
        <v>12</v>
      </c>
    </row>
    <row r="199" spans="1:16" ht="89.25" x14ac:dyDescent="0.2">
      <c r="A199" t="s">
        <v>1</v>
      </c>
      <c r="E199" s="1" t="s">
        <v>0</v>
      </c>
    </row>
    <row r="200" spans="1:16" ht="25.5" x14ac:dyDescent="0.2">
      <c r="A200" s="9" t="s">
        <v>11</v>
      </c>
      <c r="B200" s="10" t="s">
        <v>10</v>
      </c>
      <c r="C200" s="10" t="s">
        <v>9</v>
      </c>
      <c r="D200" s="9" t="s">
        <v>8</v>
      </c>
      <c r="E200" s="8" t="s">
        <v>4</v>
      </c>
      <c r="F200" s="7" t="s">
        <v>7</v>
      </c>
      <c r="G200" s="6">
        <v>25.667999999999999</v>
      </c>
      <c r="H200" s="5">
        <v>0</v>
      </c>
      <c r="I200" s="5">
        <f>ROUND(ROUND(H200,2)*ROUND(G200,3),2)</f>
        <v>0</v>
      </c>
      <c r="O200">
        <f>(I200*15)/100</f>
        <v>0</v>
      </c>
      <c r="P200" t="s">
        <v>6</v>
      </c>
    </row>
    <row r="201" spans="1:16" ht="25.5" x14ac:dyDescent="0.2">
      <c r="A201" s="4" t="s">
        <v>5</v>
      </c>
      <c r="E201" s="1" t="s">
        <v>4</v>
      </c>
    </row>
    <row r="202" spans="1:16" x14ac:dyDescent="0.2">
      <c r="A202" s="3" t="s">
        <v>3</v>
      </c>
      <c r="E202" s="2" t="s">
        <v>2</v>
      </c>
    </row>
    <row r="203" spans="1:16" ht="89.25" x14ac:dyDescent="0.2">
      <c r="A203" t="s">
        <v>1</v>
      </c>
      <c r="E203" s="1" t="s">
        <v>0</v>
      </c>
    </row>
  </sheetData>
  <mergeCells count="10">
    <mergeCell ref="F5:F6"/>
    <mergeCell ref="G5:G6"/>
    <mergeCell ref="H5:I5"/>
    <mergeCell ref="C3:D3"/>
    <mergeCell ref="C4:D4"/>
    <mergeCell ref="A5:A6"/>
    <mergeCell ref="B5:B6"/>
    <mergeCell ref="C5:C6"/>
    <mergeCell ref="D5:D6"/>
    <mergeCell ref="E5:E6"/>
  </mergeCells>
  <pageMargins left="0.75" right="0.75" top="1" bottom="1" header="0.5" footer="0.5"/>
  <pageSetup paperSize="9" fitToHeight="0"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SO 02-33-02</vt:lpstr>
    </vt:vector>
  </TitlesOfParts>
  <Company>SUDOP BRNO, spol. s r.o.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stara</dc:creator>
  <cp:lastModifiedBy>stara</cp:lastModifiedBy>
  <dcterms:created xsi:type="dcterms:W3CDTF">2019-09-03T13:45:41Z</dcterms:created>
  <dcterms:modified xsi:type="dcterms:W3CDTF">2019-11-05T13:05:36Z</dcterms:modified>
</cp:coreProperties>
</file>