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č.9_Vysvětlení č.9\Příloha\"/>
    </mc:Choice>
  </mc:AlternateContent>
  <bookViews>
    <workbookView xWindow="0" yWindow="0" windowWidth="28800" windowHeight="12030"/>
  </bookViews>
  <sheets>
    <sheet name="SO 03-33-0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3" i="1" l="1"/>
  <c r="I127" i="1" l="1"/>
  <c r="I9" i="1" l="1"/>
  <c r="O9" i="1"/>
  <c r="I13" i="1"/>
  <c r="O13" i="1"/>
  <c r="I17" i="1"/>
  <c r="O17" i="1"/>
  <c r="I21" i="1"/>
  <c r="O21" i="1"/>
  <c r="I25" i="1"/>
  <c r="O25" i="1"/>
  <c r="I29" i="1"/>
  <c r="O29" i="1"/>
  <c r="I33" i="1"/>
  <c r="O33" i="1"/>
  <c r="I37" i="1"/>
  <c r="O37" i="1"/>
  <c r="I41" i="1"/>
  <c r="O41" i="1"/>
  <c r="I45" i="1"/>
  <c r="O45" i="1"/>
  <c r="I49" i="1"/>
  <c r="O49" i="1"/>
  <c r="I53" i="1"/>
  <c r="O53" i="1"/>
  <c r="I58" i="1"/>
  <c r="O58" i="1"/>
  <c r="I62" i="1"/>
  <c r="O62" i="1"/>
  <c r="I66" i="1"/>
  <c r="O66" i="1"/>
  <c r="I70" i="1"/>
  <c r="O70" i="1"/>
  <c r="I74" i="1"/>
  <c r="O74" i="1"/>
  <c r="I78" i="1"/>
  <c r="O78" i="1"/>
  <c r="I82" i="1"/>
  <c r="O82" i="1"/>
  <c r="I86" i="1"/>
  <c r="O86" i="1"/>
  <c r="I90" i="1"/>
  <c r="O90" i="1"/>
  <c r="I94" i="1"/>
  <c r="O94" i="1"/>
  <c r="I98" i="1"/>
  <c r="O98" i="1"/>
  <c r="I102" i="1"/>
  <c r="O102" i="1"/>
  <c r="I107" i="1"/>
  <c r="O107" i="1"/>
  <c r="I111" i="1"/>
  <c r="O111" i="1"/>
  <c r="I115" i="1"/>
  <c r="O115" i="1" s="1"/>
  <c r="I119" i="1"/>
  <c r="O119" i="1"/>
  <c r="I132" i="1"/>
  <c r="Q135" i="1" s="1"/>
  <c r="I131" i="1" s="1"/>
  <c r="I136" i="1"/>
  <c r="O140" i="1"/>
  <c r="I140" i="1"/>
  <c r="O144" i="1" s="1"/>
  <c r="I145" i="1"/>
  <c r="Q148" i="1" s="1"/>
  <c r="I144" i="1" s="1"/>
  <c r="O149" i="1"/>
  <c r="R148" i="1" s="1"/>
  <c r="O148" i="1" s="1"/>
  <c r="I150" i="1"/>
  <c r="Q153" i="1" s="1"/>
  <c r="I149" i="1" s="1"/>
  <c r="I154" i="1"/>
  <c r="O158" i="1"/>
  <c r="I159" i="1"/>
  <c r="Q162" i="1" s="1"/>
  <c r="I158" i="1" s="1"/>
  <c r="I163" i="1"/>
  <c r="O167" i="1"/>
  <c r="I168" i="1"/>
  <c r="I172" i="1"/>
  <c r="O176" i="1"/>
  <c r="I176" i="1"/>
  <c r="O180" i="1" s="1"/>
  <c r="I180" i="1"/>
  <c r="O184" i="1"/>
  <c r="I184" i="1"/>
  <c r="O188" i="1" s="1"/>
  <c r="I188" i="1"/>
  <c r="O192" i="1"/>
  <c r="I193" i="1"/>
  <c r="Q196" i="1" s="1"/>
  <c r="I192" i="1" s="1"/>
  <c r="I197" i="1"/>
  <c r="O201" i="1"/>
  <c r="Q171" i="1" l="1"/>
  <c r="I167" i="1" s="1"/>
  <c r="O197" i="1"/>
  <c r="R196" i="1" s="1"/>
  <c r="O196" i="1" s="1"/>
  <c r="O172" i="1"/>
  <c r="R171" i="1" s="1"/>
  <c r="O171" i="1" s="1"/>
  <c r="O163" i="1"/>
  <c r="R162" i="1" s="1"/>
  <c r="O162" i="1" s="1"/>
  <c r="O154" i="1"/>
  <c r="R153" i="1" s="1"/>
  <c r="O153" i="1" s="1"/>
  <c r="O136" i="1"/>
  <c r="R135" i="1" s="1"/>
  <c r="O135" i="1" s="1"/>
  <c r="R106" i="1"/>
  <c r="O106" i="1" s="1"/>
  <c r="R57" i="1"/>
  <c r="O57" i="1" s="1"/>
  <c r="R8" i="1"/>
  <c r="O8" i="1" s="1"/>
  <c r="O2" i="1" s="1"/>
  <c r="Q106" i="1"/>
  <c r="I106" i="1" s="1"/>
  <c r="Q57" i="1"/>
  <c r="I57" i="1" s="1"/>
  <c r="Q8" i="1"/>
  <c r="I8" i="1" s="1"/>
  <c r="I3" i="1"/>
</calcChain>
</file>

<file path=xl/sharedStrings.xml><?xml version="1.0" encoding="utf-8"?>
<sst xmlns="http://schemas.openxmlformats.org/spreadsheetml/2006/main" count="653" uniqueCount="259">
  <si>
    <t>1. Položka obsahuje:   – veškeré poplatky provozovateli skládky, recyklační linky nebo jiného zařízení na zpracování nebo likvidaci odpadů související s převzetím, uložením, zpracováním nebo likvidací odpadu  2. Položka neobsahuje:   – náklady spojené s dopravou odpadu z místa stavby na místo převzetí provozovatelem skládky, recyklační linky nebo jiného zařízení na zpracování nebo likvidaci odpadů  3. Způsob měření:  Tunou se rozumí hmotnost odpadu vytříděného v souladu se zákonem č. 185/2001 Sb., o nakládání s odpady, v platném znění.</t>
  </si>
  <si>
    <t>TS</t>
  </si>
  <si>
    <t>stěna č.5     34.981*2.3=80,456 [A]</t>
  </si>
  <si>
    <t>VV</t>
  </si>
  <si>
    <t>POPLATKY ZA LIKVIDACŮ ODPADŮ NEKONTAMINOVANÝCH - 17 01 01  BETON Z DEMOLIC OBJEKTŮ, ZÁKLADŮ TV</t>
  </si>
  <si>
    <t>PP</t>
  </si>
  <si>
    <t>1</t>
  </si>
  <si>
    <t>T</t>
  </si>
  <si>
    <t/>
  </si>
  <si>
    <t>015140</t>
  </si>
  <si>
    <t>44</t>
  </si>
  <si>
    <t>P</t>
  </si>
  <si>
    <t>stěna č.3' 
vrty pilot     3.14*(0.25*0.25*204.5+0.375*0.375*100.0)*2.1=177,008 [A] 
železobet. patka     (4.461+1.248)*2.1=11,989 [B] 
odkopávka    24.603*2.1=51,666 [C] 
hloubení jam     34.92*2.1=73,332 [D] 
'stěna č.4' 
vrty pilot     3.14*(0.25*0.25*109.0+0.375*0.375*58.5)*2.1=99,168 [E] 
železobet. patka     (61.528+16.601)*2.1=164,071 [F] 
hloubení jam     77.264*2.1=162,254 [G] 
'stěna č.5' 
vrty pilot     3.14*(0.25*0.25*149.5+0.375*0.375*45.0)*2.1=103,340 [H] 
železobet. patka     (3.97+1.071)*2.1=10,586 [I] 
betónový blok     (0.6*0.7*1.0*2+0.7*0.7*1.0*2)*2.1=3,822 [J] 
Celkem: A+B+C+D+E+F+G+H+I+J=857,236 [K]</t>
  </si>
  <si>
    <t>POPLATKY ZA LIKVIDACŮ ODPADŮ NEKONTAMINOVANÝCH - 17 05 04  VYTĚŽENÉ ZEMINY A HORNINY -  I. TŘÍDA TĚŽITELNOSTI</t>
  </si>
  <si>
    <t>015111</t>
  </si>
  <si>
    <t>43</t>
  </si>
  <si>
    <t>Ostatní práce</t>
  </si>
  <si>
    <t>OST</t>
  </si>
  <si>
    <t>SD</t>
  </si>
  <si>
    <t>1. Vcenách 953 96-11 a 953 96-12 jsou započteny i náklady na:  a) rozměření, vrtání a spotřebu vrtáků. Pro velikost M 8 až M 30 jsou započteny náklady na vrtání příklepovými vrtáky, pro velikost M 33 až M 39 diamantovými korunkami,  b) vyfoukání otvoru, přípravu kotev k uložení do otvorů, vyplnění kotevních otvorů tmelem nebo chemickou patronou včetně dodávky materiálu.  2. Vcenách 953 96-51.. jsou započteny i náklady na dodání a zasunutí kotevního šroubu do otvoru vyplněného chemickým tmelem nebo patronou a dotažení matice.</t>
  </si>
  <si>
    <t>stěna č.5     4*5=20,000 [A]</t>
  </si>
  <si>
    <t>KOTVY CHEMICKÉ S VYVRTÁNÍM OTVORU  DO  BETONU, ŽELEZOBETONU NEBO TVRDÉHO KAMENE, VELIKOST M 12, HLOUBKA 110 mm</t>
  </si>
  <si>
    <t>KUS</t>
  </si>
  <si>
    <t>R953961</t>
  </si>
  <si>
    <t>42</t>
  </si>
  <si>
    <t>položka zahrnuje:  - kompletní bourací práce včetně odstranění základových konstrukcí a nezbytného rozsahu zemních prací,  - veškerou manipulaci s vybouranou sutí a hmotami včetně uložení na skládku,  - veškeré další práce plynoucí z technologického předpisu a z platných předpisů,  - odstranění sloupků z jiného materiálu, odstranění vrat a vrátek  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</si>
  <si>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stěna č.5      24.5=24,500 [A]</t>
  </si>
  <si>
    <t>ODSTRANĚNÍ OPLOCENÍ PLECHOVÉHO</t>
  </si>
  <si>
    <t>m</t>
  </si>
  <si>
    <t>966844</t>
  </si>
  <si>
    <t>41</t>
  </si>
  <si>
    <t>stěna č.5      24.0=24,000 [A]</t>
  </si>
  <si>
    <t>ODSTRANĚNÍ OPLOCENÍ Z RÁMEČ PLETIVA</t>
  </si>
  <si>
    <t>966843</t>
  </si>
  <si>
    <t>40</t>
  </si>
  <si>
    <t>Položka zahrnuje samostatnou dopravu suti a vybouraných hmot. Množství se určí jako součin hmotnosti [t] a požadované vzdálenosti [km].</t>
  </si>
  <si>
    <t>stěna č.5     5*34.981*2.3=402,282 [A]</t>
  </si>
  <si>
    <t>BOURÁNÍ KONSTRUKCÍ Z PROSTÉHO BETONU - DOPRAVA</t>
  </si>
  <si>
    <t>tkm</t>
  </si>
  <si>
    <t>96615B</t>
  </si>
  <si>
    <t>39</t>
  </si>
  <si>
    <t>položka zahrnuje:  - rozbourání konstrukce bez ohledu na použitou technologii  - veškeré pomocné konstrukce (lešení a pod.) 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- veškeré další práce plynoucí z technologického předpisu a z platných předpisů</t>
  </si>
  <si>
    <t>stěna č.5' 
betonové oplocení     73.93*1.25*0.15=13,862 [A] 
betonový základ oplocení     73.93*0.45*0.50=16,634 [B] 
vybourání základových patek plechového oplocení     0.50*0.50*0.50*9=1,125 [C] 
vybourání podezdívky oplocení z pletiva v rámu     24.0*0.20*(0.2+0.50)=3,360 [D] 
Celkem: A+B+C+D=34,981 [E]</t>
  </si>
  <si>
    <t>BOURÁNÍ KONSTRUKCÍ Z PROST BETONU S ODVOZEM DO 20KM</t>
  </si>
  <si>
    <t>M3</t>
  </si>
  <si>
    <t>966158</t>
  </si>
  <si>
    <t>38</t>
  </si>
  <si>
    <t>Součástí značky jsou i nosné prvky, připevňovací prvky a potřebný spojovací materiál.</t>
  </si>
  <si>
    <t>stěna č.3'      
piktogram únikového východu      19=19,000 [A] 
'stěna č.4'  
piktogram únikového východu      18=18,000 [B] 
'stěna č.5'      
piktogram únikového východu      16=16,000 [C] 
Celkem: A+B+C=53,000 [D]</t>
  </si>
  <si>
    <t>BEZPEČNOST ZNAČKY RETROREFLEX NA HLINÍK PLECHU DOD A MONTÁŽ</t>
  </si>
  <si>
    <t>953211</t>
  </si>
  <si>
    <t>37</t>
  </si>
  <si>
    <t>9</t>
  </si>
  <si>
    <t>- položka zahrnuje vedle vlastního pletiva i rámy, rošty, lišty, kování, podpěrné, závěsné, upevňovací prvky, spojovací a těsnící materiál, pomocný materiál, kompletní povrchovou úpravu.  - nejsou zahrnuty sloupky, jejich základové konstrukce a zemní práce, které se vykazují v samostatných položkách 338**, 272**, 26A**, 13***, není zahrnuta podezdívka (272**)  - součástí položky je případně i ostnatý drát, uvažovaná plocha se pak vypočítává po horní hranu drátu.</t>
  </si>
  <si>
    <t>stěna č.5     1.7*1.5=2,550 [A]</t>
  </si>
  <si>
    <t>OPLOCENÍ Z RÁMEČKOVÉHO PLETIVA</t>
  </si>
  <si>
    <t>m2</t>
  </si>
  <si>
    <t>76793</t>
  </si>
  <si>
    <t>36</t>
  </si>
  <si>
    <t>stěna č.5     1.5*2.1=3,150 [A]</t>
  </si>
  <si>
    <t>OPLOCENÍ Z DRÁTĚNÉHO PLETIVA POTAŽENÉHO PLASTEM</t>
  </si>
  <si>
    <t>76792</t>
  </si>
  <si>
    <t>35</t>
  </si>
  <si>
    <t>Doplňkové kovové stavební konstrukce</t>
  </si>
  <si>
    <t>767</t>
  </si>
  <si>
    <t>1. Položka obsahuje:   – všechny náklady na montáž a materiál dodaného zařízení protikorozně ošetřeného podle TKP se všemi pomocnými doplňujícími součástmi a pracemi s použitím mechanizmů   – cena položky je vč. ostatních rozpočtových nákladů  2. Položka neobsahuje:   X  3. Způsob měření:  Udává se počet kusů kompletní konstrukce nebo práce.</t>
  </si>
  <si>
    <t>PŘÍMÉ UKOLEJNĚNÍ KONSTRUKCE VŠECH TYPŮ (VČETNĚ VÝZTUŽNÝCH DVOJIC) - 2 VODIČE</t>
  </si>
  <si>
    <t>ODIZOLOVÁNÍ PROTIHLUKOVÉ STÉNY</t>
  </si>
  <si>
    <t>R74C922</t>
  </si>
  <si>
    <t>34</t>
  </si>
  <si>
    <t>položka zahrnuje:  - dodání předepsaného izolačního materiálu  - očištění a ošetření podkladu, zadávací dokumentace může zahrnout i případné vyspravení  - zřízení izolace jako kompletního povlaku, případně komplet. soustavy nebo systému podle příslušného technolog. předpisu  - zřízení izolace i jednotlivých vrstev po etapách, včetně pracovních spár a spojů  - úprava u okrajů, rohů, hran, dilatačních i pracovních spojů, kotev, obrubníků, dilatačních zařízení, odvodnění, otvorů, neizolovaných míst a pod.  - zajištění odvodnění povrchu izolace, včetně odvodnění nejnižších míst, pokud dokumentace pro zadání stavby nestanoví jinak  - ochrana izolace do doby zřízení definitivní ochranné vrstvy nebo konstrukce  - úprava, očištění a ošetření prostoru kolem izolace  - provedení požadovaných zkoušek  - nezahrnuje ochranné vrstvy, např. geotextilii</t>
  </si>
  <si>
    <t>0.25*2*(380+348+310)=519,000 [A]</t>
  </si>
  <si>
    <t>IZOLACE BĚŽNÝCH KONSTRUKCÍ PROTI ZEMNÍ VLHKOSTI ASFALTOVÝMI NÁTĚRY</t>
  </si>
  <si>
    <t>711111</t>
  </si>
  <si>
    <t>33</t>
  </si>
  <si>
    <t>Přidružená stavební výroba</t>
  </si>
  <si>
    <t>7</t>
  </si>
  <si>
    <t>položka zahrnuje:  - dodávka dveří dle specifikace objednatele  - montáž nových dveří do připravených otvorů (tj. zakotvení do ostění a zapěnění spáry PUR pěnou)  - seřízení výrobků k jejich plné funkčnosti  - případné zapravení venkovního i vnitřního ostění  - zajištění prováděných prací tak, aby nebyly znečištěny a poškozeny vnitřní prostory   - případná výmalba vnitřních ostění dveří   - pokud se jedná o finální stavební práci, zahrnuje i zajištění úklidu vnitřních i vnějších prostor</t>
  </si>
  <si>
    <t>stěna č.5     1.1*1.95=2,145 [A]</t>
  </si>
  <si>
    <t>DVEŘE KOMPLETNÍ S OCEL ZÁRUBNÍ KOVOVÉ JEDNOKŘÍDLÉ</t>
  </si>
  <si>
    <t>642231</t>
  </si>
  <si>
    <t>32</t>
  </si>
  <si>
    <t>Úprava povrchů, podlahy, výplně otvorů</t>
  </si>
  <si>
    <t>6</t>
  </si>
  <si>
    <t>položka zahrnuje dodávku předepsaného kameniva, mimostaveništní a vnitrostaveništní dopravu a jeho uložení  není-li v zadávací dokumentaci uvedeno jinak, jedná se o nakupovaný materiál</t>
  </si>
  <si>
    <t>stěna č.3     32.381=32,381 [A] 
stěna č.4     17.685=17,685 [B] 
stěna č.5     13.948=13,948 [C] 
Celkem: A+B+C=64,014 [D]</t>
  </si>
  <si>
    <t>PODKLADNÍ A VÝPLŇOVÉ VRSTVY Z KAMENIVA DRCENÉHO</t>
  </si>
  <si>
    <t>45152</t>
  </si>
  <si>
    <t>31</t>
  </si>
  <si>
    <t>- dodání čerstvého betonu (betonové směsi) požadované kvality, jeho uložení do požadovaného tvaru při jakékoliv hustotě výztuže, konzistenci čerstvého betonu a způsobu hutnění, ošetření a ochranu betonu  - zhotovení nepropustného, mrazuvzdorného betonu a betonu požadované trvanlivosti a vlastností  - užití potřebných přísad a technologií výroby betonu  - zřízení pracovních a dilatačních spar, včetně potřebných úprav, výplně, vložek, opracování, očištění a ošetření  - bednění požadovaných konstr. (i ztracené) s úpravou dle požadované kvality povrchu betonu  - vytvoření kotevních čel, kapes, nálitků, a sedel  - zřízení všech požadovaných otvorů, kapes, výklenků, prostupů, dutin, drážek a pod., vč. ztížení práce a úprav kolem nich  - úpravy pro osazení výztuže, doplňkových konstrukcí a vybavení  - úpravy povrchu pro položení požadované izolace, povlaků a nátěrů, případně vyspravení  - nátěry zabraňující soudržnost betonu a bednění  - výplň, těsnění a tmelení spar a spojů  - opatření povrchů betonu izolací proti zemní vlhkosti v částech, kde přijdou do styku se zeminou nebo kamenivem  - dodání betonářské výztuže v požadované kvalitě, stříhání, řezání, ohýbání a spojování do všech požadovaných tvarů (vč. armakošů) a uložení s požadovaným zajištěním polohy a krytí výztuže betonem  - veškeré svary nebo jiné spoje výztuže  - pomocné konstrukce a práce pro osazení a upevnění výztuže  - úpravy výztuže pro osazení doplňkových konstrukcí  - veškerá opatření pro zajištění soudržnosti výztuže a betonu  - povrchovou antikorozní úpravu výztuže  - separaci výztuže</t>
  </si>
  <si>
    <t>stěna č.3     0.264=0,264 [A]</t>
  </si>
  <si>
    <t>PODKL VRSTVY ZE ŽELEZOBET DO C25/30 VČET VÝZTUŽE</t>
  </si>
  <si>
    <t>451384</t>
  </si>
  <si>
    <t>30</t>
  </si>
  <si>
    <t>- dodání čerstvého betonu (betonové směsi) požadované kvality, jeho uložení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prostředků,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všech požadovaných otvorů, kapes, výklenků, prostupů, dutin, drážek a pod., vč. ztížení práce a úprav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a tmelení spar a spojů,  - opatření povrchů betonu izolací proti zemní vlhkosti v částech, kde přijdou do styku se zeminou nebo kamenivem,  - případné zřízení spojovací vrstvy u základů,  - úpravy pro osazení zařízení ochrany konstrukce proti vlivu bludných proudů</t>
  </si>
  <si>
    <t>stěna č.3     0.08=0,080 [A] 
stěna č.4     0.42+0.303=0,723 [B] 
stěna č.5     0.034=0,034 [C] 
Celkem: A+B+C=0,837 [D]</t>
  </si>
  <si>
    <t>PODKLADNÍ A VÝPLŇOVÉ VRSTVY Z PROSTÉHO BETONU C25/30</t>
  </si>
  <si>
    <t>451314</t>
  </si>
  <si>
    <t>29</t>
  </si>
  <si>
    <t>Vodorovné konstrukce</t>
  </si>
  <si>
    <t>4</t>
  </si>
  <si>
    <t>- dodání dílce požadovaného tvaru a vlastností, jeho skladování, doprava a osazení do definitivní polohy, včetně komplexní technologie výroby a montáže dílců, ošetření a ochrana dílců,  - úpravy a zařízení pro uložení a transport dílce,  - veškeré požadované úpravy dílců, včetně doplňkových konstrukcí a vybavení,  - sestavení dílce na stavbě včetně montážních zařízení, plošin a prahů a pod.,  - výplň, těsnění a tmelení spár a spojů,  - očištění a ošetření úložných ploch,  - zednické výpomoce pro montáž dílců,  - označení dílce výrobním štítkem nebo jiným způsobem,  - úpravy dílce pro dodržení požadované přesnosti jeho osazení, včetně případných měření,  - veškerá zařízení pro zajištění stability v každém okamžiku,  - další práce dané případně specifikací k příslušnému dílci (úprava pohledových ploch, příp. rubových ploch, osazení měřících zařízení, zkoušení a měření dílců a pod.).</t>
  </si>
  <si>
    <t>stěna č.3     731.17=731,170 [A] 
stěna č.4     542.155=542,155 [B] 
stěna č.5     504.229=504,229 [C] 
Celkem: A+B+C=1 777,554 [D]</t>
  </si>
  <si>
    <t>STĚNY PROTIHLUKOVÉ Z DÍLCŮ Z PLAST HMOT</t>
  </si>
  <si>
    <t>34715</t>
  </si>
  <si>
    <t>28</t>
  </si>
  <si>
    <t>- dodání dílce požadovaného tvaru a vlastností, jeho skladování, doprava a osazení do definitivní polohy, včetně komplexní technologie výroby a montáže dílců, ošetření a ochrana dílců,  - u dílců železobetonových a předpjatých veškerá výztuž, případně i tuhé kovové prvky a závěsná oka,  - úpravy a zařízení pro uložení a transport dílce,  - veškeré požadované úpravy dílců, včetně doplňkových konstrukcí a vybavení,  - sestavení dílce na stavbě včetně montážních zařízení, plošin a prahů a pod.,  - výplň, těsnění a tmelení spár a spojů,  - očištění a ošetření úložných ploch,  - zednické výpomoce pro montáž dílců,  - označení dílce výrobním štítkem nebo jiným způsobem,  - úpravy dílce pro dodržení požadované přesnosti jeho osazení, včetně případných měření,  - veškerá zařízení pro zajištění stability v každém okamžiku,  - další práce dané případně specifikací k příslušnému prefabrik. dílci (úprava pohledových ploch, příp. rubových ploch, osazení měřících zařízení, zkoušení a měření dílců a pod.).</t>
  </si>
  <si>
    <t>soklové panely' 
'stěna č.3'      
336.622*0.16=53,860 [A] 
'stěna č.4'      
179.217*0.16=28,675 [B] 
'stěna č.5'      
181.291*0.16=29,007 [C] 
Celkem: A+B+C=111,542 [D]</t>
  </si>
  <si>
    <t>STĚNY A PŘÍČKY VÝPLŇ A ODDĚL Z DÍLCŮ ŽELBET DO C30/37</t>
  </si>
  <si>
    <t>342125</t>
  </si>
  <si>
    <t>27</t>
  </si>
  <si>
    <t>- dílenská dokumentace, včetně technologického předpisu spojování,  - dodání materiálu v požadované kvalitě a výroba konstrukce (včetně pomůcek, přípravků a prostředků pro výrobu) bez ohledu na náročnost a její hmotnost,  - dodání spojovacího materiálu,  - zřízení montážních a dilatačních spojů, spar, včetně potřebných úprav, vložek, opracování, očištění a ošetření,  - podpěr. konstr. a lešení všech druhů pro montáž konstrukcí i doplňkových, včetně požadovaných otvorů, ochranných a bezpečnostních opatření a základů pro tyto konstrukce a lešení,  - montáž konstrukce na staveništi, včetně montážních prostředků a pomůcek a zednických výpomocí,   - výplň, těsnění a tmelení spar a spojů,  - všechny druhy ocelového kotvení,  - dílenskou přejímku a montážní prohlídku, včetně požadovaných dokladů,  - zřízení kotevních otvorů nebo jam, nejsou-li částí jiné konstrukce,  - osazení kotvení nebo přímo částí konstrukce do podpůrné konstrukce nebo do zeminy,  - výplň kotevních otvorů (příp. podlití patních desek) maltou, betonem nebo jinou speciální hmotou, vyplnění jam zeminou,  - veškeré druhy protikorozní ochrany a nátěry konstrukcí,  - zvláštní spojovací prostředky, rozebíratelnost konstrukce,  - ochranná opatření před účinky bludných proudů  - ochranu před přepětím.</t>
  </si>
  <si>
    <t>dle suopisu materiálu stěny 
'stěna č.3'      
24.758=24,758 [A] 
'stěna č.4'      
17.626=17,626 [B] 
'stěna č.5'      
15.073=15,073 [C] 
Celkem: A+B+C=57,457 [D]</t>
  </si>
  <si>
    <t>SLOUPKY PROTIHLUK STĚN Z DÍLCŮ KOVOVÝCH</t>
  </si>
  <si>
    <t>33717</t>
  </si>
  <si>
    <t>26</t>
  </si>
  <si>
    <t>- dodání čerstvého betonu (betonové směsi) požadované kvality, jeho uložení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prostředků,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všech požadovaných otvorů, kapes, výklenků, prostupů, dutin, drážek a pod., vč. ztížení práce a úprav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a tmelení spar a spojů,  - opatření povrchů betonu izolací proti zemní vlhkosti v částech, kde přijdou do styku se zeminou nebo kamenivem,  - případné zřízení spojovací vrstvy u základů,  - úpravy pro osazení zařízení ochrany konstrukce proti vlivu bludných proudů,</t>
  </si>
  <si>
    <t>stěna č.5 
podezdívka oplocení - návaznost na stávající oplocení k PHS    0.20*0.20*1.70=0,068 [A]</t>
  </si>
  <si>
    <t>ZDI A STĚNY PODP A VOL Z PROST BET DO C12/15</t>
  </si>
  <si>
    <t>311312</t>
  </si>
  <si>
    <t>25</t>
  </si>
  <si>
    <t>Svislé konstrukce (a kompletní)</t>
  </si>
  <si>
    <t>3</t>
  </si>
  <si>
    <t>Položka zahrnuje:  dodání výztuže předepsaného profilu a předepsané délky (do 600mm)  provedení vrtu předepsaného profilu a předepsané délky (do 300mm)  vsunutí výztuže do vyvrtaného profilu a její zalepení předepsaným pojivem  případně nutné lešení</t>
  </si>
  <si>
    <t>stěna č.5     4*6=24,000 [A]</t>
  </si>
  <si>
    <t>DODATEČNÉ KOTVENÍ VLEPENÍM BETONÁŘSKÉ VÝZTUŽE D DO 16MM DO VRTŮ</t>
  </si>
  <si>
    <t>285392</t>
  </si>
  <si>
    <t>24</t>
  </si>
  <si>
    <t>Položka zahrnuje veškerý materiál, výrobky a polotovary, včetně mimostaveništní a vnitrostaveništní dopravy (rovněž přesuny), včetně naložení a složení, případně s uložením  - dodání betonářské výztuže v požadované kvalitě, stříhání, řezání, ohýbání a spojování do všech požadovaných tvarů (vč. armakošů) a uložení s požadovaným zajištěním polohy a krytí výztuže betonem,  - veškeré svary nebo jiné spoje výztuže,  - pomocné konstrukce a práce pro osazení a upevnění výztuže,  - zednické výpomoci pro montáž betonářské výztuže,  - úpravy výztuže pro osazení doplňkových konstrukcí,  - ochranu výztuže do doby jejího zabetonování,  - úpravy výztuže pro zřízení železobetonových kloubů, kotevních prvků, závěsných ok a doplňkových konstrukcí,  - veškerá opatření pro zajištění soudržnosti výztuže a betonu,  - vodivé propojení výztuže, které je součástí ochrany konstrukce proti vlivům bludných proudů, vyvedení do měřících skříní nebo míst pro měření bludných proudů (vlastní měřící skříně se uvádějí položkami SD 74),  - povrchovou antikorozní úpravu výztuže,  - separaci výztuže,  - osazení měřících zařízení a úpravy pro ně,  - osazení měřících skříní nebo míst pro měření bludných proudů.</t>
  </si>
  <si>
    <t>stěna č.3     0.05544*2=0,111 [A] 
stěna č.4     0.04859*31=1,506 [B] 
stěna č.5     0.04859*2=0,097 [C] 
Celkem: A+B+C=1,714 [D]</t>
  </si>
  <si>
    <t>VÝZTUŽ ZÁKLADŮ Z KARI SÍTÍ</t>
  </si>
  <si>
    <t>272366</t>
  </si>
  <si>
    <t>23</t>
  </si>
  <si>
    <t>stěna č.3     0.04218*2=0,084 [A] 
stěna č.4     0.03755*31=1,164 [B] 
stěna č.5     0.03755*2=0,075 [C] 
Celkem: A+B+C=1,323 [D]</t>
  </si>
  <si>
    <t>VÝZTUŽ ZÁKLADŮ Z OCELI 10505, B500B</t>
  </si>
  <si>
    <t>272365</t>
  </si>
  <si>
    <t>22</t>
  </si>
  <si>
    <t>stěna č.3' 
železobet. patka     (1.3*2.3*0.7+3.14*0.25*0.25*0.7)*2=4,461 [A] 
'stěna č.4' 
železobet. patka     (1.4*1.8*0.7+3.14*0.375*0.375*0.5)*31=61,528 [B] 
'stěna č.5' 
železobet. patka     (1.4*1.8*0.7+3.14*0.375*0.375*0.5)*2=3,970 [C] 
Celkem: A+B+C=69,959 [D]</t>
  </si>
  <si>
    <t>ZÁKLADY ZE ŽELEZOBETONU DO C30/37</t>
  </si>
  <si>
    <t>272325</t>
  </si>
  <si>
    <t>21</t>
  </si>
  <si>
    <t>stěna č.5'      
0.7*0.7*1.0*2+0.6*0.7*1.0*2=1,820 [A]</t>
  </si>
  <si>
    <t>ZÁKLADY Z PROSTÉHO BETONU DO C25/30</t>
  </si>
  <si>
    <t>272314</t>
  </si>
  <si>
    <t>20</t>
  </si>
  <si>
    <t>stěna č.5'     
pro rámové oplocení - návaznost na stávající oplocení k PHS   0.45*0.80*1.70=0,612 [A] 
patky nového oplocení   0.50*0.50*0.80*2=0,400 [B] 
základ pro únikové dveře   0.45*0.90*1.40=0,567 [C] 
Celkem: A+B+C=1,579 [D]</t>
  </si>
  <si>
    <t>ZÁKLADY Z PROSTÉHO BETONU DO C16/20</t>
  </si>
  <si>
    <t>272313</t>
  </si>
  <si>
    <t>19</t>
  </si>
  <si>
    <t>stěna č.3' 
železobet. patka     1.6*2.6*0.15*2=1,248 [A] 
'stěna č.4' 
železobet. patka     1.7*2.1*0.15*31=16,601 [B] 
'stěna č.5' 
železobet. patka     1.7*2.1*0.15*2=1,071 [C] 
Celkem: A+B+C=18,920 [D]</t>
  </si>
  <si>
    <t>POLŠTÁŘE POD ZÁKLADY Z KAMENIVA DRCENÉHO</t>
  </si>
  <si>
    <t>27152</t>
  </si>
  <si>
    <t>18</t>
  </si>
  <si>
    <t>položka zahrnuje:  - zřízení vrtu, svislou a vodorovnou dopravu zeminy bez uložení na skládku, vrtací práce zapaž. i nepaž. vrtu  - čerpání vody z vrtu, vyčištění vrtu  - zabezpečení vrtacích prací  - dopravu, nájem, provoz a přemístění, montáž a demontáž vrtacích zařízení a dalších mechanismů  - lešení a podpěrné konstrukce pro práci a manipulaci s vrtacím zařízení a dalších mechanismů  - vrtací plošiny vč. zemních prací, zpevnění, odvodnění a pod.  - v případě zapažení dočasnými pažnicemi jejich opotřebení  - v případě zapažení suspenzí veškeré hospodaření s ní  - nezahrnuje zapažení trvalými pažnicemi  - nezahrnuje uložení zeminy na skládku a poplatek za skládku  nevykazuje se hluché vrtání</t>
  </si>
  <si>
    <t>stěna č.3     10+54+28+8=100,000 [A] 
stěna č.4     22.5+36=58,500 [B] 
stěna č.5     45=45,000 [C] 
Celkem: A+B+C=203,500 [D]</t>
  </si>
  <si>
    <t>VRTY PRO PILOTY TŘ. III D DO 800MM</t>
  </si>
  <si>
    <t>264330</t>
  </si>
  <si>
    <t>17</t>
  </si>
  <si>
    <t>stěna č.3     22+17.5+147+14+4=204,500 [A] 
stěna č.4     18+70+21=109,000 [B] 
stěna č.5     22+127.5=149,500 [C] 
Celkem: A+B+C=463,000 [D]</t>
  </si>
  <si>
    <t>VRTY PRO PILOTY TŘ. III D DO 500MM</t>
  </si>
  <si>
    <t>264327</t>
  </si>
  <si>
    <t>16</t>
  </si>
  <si>
    <t>položka zahrnuje:  - veškerý materiál, výrobky a polotovary, včetně mimostaveništní a vnitrostaveništní dopravy  - dodání betonářské výztuže v požadované kvalitě, stříhání, řezání, ohýbání a spojování do všech požadovaných tvarů (vč. armakošů) a uložení s požadovaným zajištěním polohy a krytí výztuže betonem  - veškeré svary nebo jiné spoje výztuže  - pomocné konstrukce a práce pro osazení a upevnění výztuže  - zednické výpomoci pro montáž betonářské výztuže  - úpravy výztuže pro osazení doplňkových konstrukcí  - ochranu výztuže do doby jejího zabetonování  - úpravy výztuže pro zřízení kotevních prvků, závěsných ok a doplňkových konstrukcí  - veškerá opatření pro zajištění soudržnosti výztuže a betonu  - vodivé propojení výztuže, které je součástí ochrany konstrukce proti vlivům bludných proudů, vyvedení do měřících skříní nebo míst pro měření bludných proudů (vlastní měřící skříně se uvádějí položkami SD 74)  - povrchovou antikorozní úpravu výztuže  - separaci výztuže  - osazení měřících zařízení a úpravy pro ně  - osazení měřících skříní nebo míst pro měření bludných proudů</t>
  </si>
  <si>
    <t>stěna č.3     5.086=5,086 [A] 
stěna č.4     2.862=2,862 [B] 
stěna č.5     3.326=3,326 [C] 
Celkem: A+B+C=11,274 [D]</t>
  </si>
  <si>
    <t>VÝZTUŽ PILOT Z OCELI 10505, B500B</t>
  </si>
  <si>
    <t>224365</t>
  </si>
  <si>
    <t>15</t>
  </si>
  <si>
    <t>položka zahrnuje:  - dodání čerstvého betonu (betonové směsi) požadované kvality, jeho uložení do požadovaného tvaru při jakékoliv hustotě výztuže, konzistenci čerstvého betonu a způsobu hutnění, ošetření a ochranu betonu  - zhotovení nepropustného, mrazuvzdorného betonu a betonu požadované trvanlivosti a vlastností  - užití potřebných přísad a technologií výroby betonu  - zřízení pracovních a dilatačních spar, včetně potřebných úprav, výplně, vložek, opracování, očištění a ošetření  - bednění požadovaných konstr. (i ztracené) s úpravou dle požadované kvality povrchu betonu, včetně odbedňovacích a odskružovacích prostředků  - podpěrné konstr. (skruže) a lešení všech druhů pro bednění, uložení čerstvého betonu, výztuže a doplňkových konstr., vč. požadovaných otvorů, ochranných a bezpečnostních opatření a základů těchto konstrukcí a lešení  - vytvoření kotevních čel, kapes, nálitků, a sedel  - zřízení všech požadovaných otvorů, kapes, výklenků, prostupů, dutin, drážek a pod., vč. ztížení práce a úprav kolem nich  - úpravy pro osazení výztuže, doplňkových konstrukcí a vybavení  - úpravy povrchu pro položení požadované izolace, povlaků a nátěrů, případně vyspravení  - upevnění kotevních prvků a doplňkových konstrukcí  - nátěry zabraňující soudržnost betonu a bednění  - výplň, těsnění a tmelení spar a spojů  - opatření povrchů betonu izolací proti zemní vlhkosti v částech, kde přijdou do styku se zeminou nebo kamenivem  - případné zřízení spojovací vrstvy u základů  - úpravy pro osazení zařízení ochrany konstrukce proti vlivu bludných proudů  - objem betonu pro přebetonování a nadbetonování, který se nepřičítá ke stanovenému objemu výplně piloty  - ukončení piloty pod ústím vrtu a vyplnění zbývající části sypaninou nebo kamenivem  - odbourání a odstranění znehodnocené části výplně a úprava hlavy piloty před výstavbou další konstrukční části  - zřízení výplně piloty pod hladinou vody  - veškerý materiál, výrobky a polotovary, včetně mimostaveništní a vnitrostaveništní dopravy  - nezahrnuje dodání a osazení výztuže, nezahrnuje vrty</t>
  </si>
  <si>
    <t>stěna č.3'      
3.14*0.25*0.25*1.0*(11+7+49+4+1)=14,130 [A] 
3.14*0.75/2*0.75/2*1.0*(4+18+8+2)=14,130 [B] 
Mezisoučet: A+B=28,260 [C] 
'stěna č.4'      
3.14*0.25*0.25*1.0*(9+28+7)=8,635 [D] 
3.14*0.75/2*0.75/2*1.0*(9+12)=9,273 [E] 
Mezisoučet: D+E=17,908 [F] 
'stěna č.5'      
3.14*0.25*0.25*1.0*(11+51)=12,168 [G] 
3.14*0.75/2*0.75/2*1.0*18=7,948 [H] 
Mezisoučet: G+H=20,116 [I] 
Celkem: A+B+D+E+G+H=66,284 [J]</t>
  </si>
  <si>
    <t>PILOTY ZE ŽELEZOBETONU C30/37</t>
  </si>
  <si>
    <t>224325</t>
  </si>
  <si>
    <t>14</t>
  </si>
  <si>
    <t>stěna č.3'      
3.14*0.25*0.25*(2.0-1.0)*11=2,159 [A] 
3.14*0.25*0.25*(2.5-1.0)*7=2,061 [B] 
3.14*0.25*0.25*(3.0-1.0)*49=19,233 [C] 
3.14*0.25*0.25*(3.5-1.0)*4=1,963 [D] 
3.14*0.25*0.25*(4.0-1.0)*1=0,589 [E] 
3.14*0.75/2*0.75/2*(2.5-1.0)*4=2,649 [F] 
3.14*0.75/2*0.75/2*(3.0-1.0)*18=15,896 [G] 
3.14*0.75/2*0.75/2*(3.5-1.0)*8=8,831 [H] 
3.14*0.75/2*0.75/2*(4.0-1.0)*2=2,649 [I] 
Mezisoučet: A+B+C+D+E+F+G+H+I=56,030 [J] 
'stěna č.4'      
3.14*0.25*0.25*(2.0-1.0)*9=1,766 [K] 
3.14*0.25*0.25*(2.5-1.0)*28=8,243 [L] 
3.14*0.25*0.25*(3.0-1.0)*7=2,748 [M] 
3.14*0.75/2*0.75/2*(2.50-1.0)*9=5,961 [N] 
3.14*0.75/2*0.75/2*(3.0-1.0)*12=10,598 [O] 
Mezisoučet: K+L+M+N+O=29,316 [P] 
'stěna č.5'      
3.14*0.25*0.25*(2.0-1.0)*11=2,159 [Q] 
3.14*0.25*0.25*(2.5-1.0)*51=15,013 [R] 
3.14*0.75/2*0.75/2*(2.5-1.0)*18=11,922 [S] 
Mezisoučet: Q+R+S=29,094 [T] 
Celkem: A+B+C+D+E+F+G+H+I+K+L+M+N+O+Q+R+S=114,440 [U]</t>
  </si>
  <si>
    <t>PILOTY ZE ŽELEZOBETONU C25/30</t>
  </si>
  <si>
    <t>224324</t>
  </si>
  <si>
    <t>13</t>
  </si>
  <si>
    <t>Zakladanie</t>
  </si>
  <si>
    <t>2</t>
  </si>
  <si>
    <t>položka zahrnuje úpravu pláně včetně vyrovnání výškových rozdílů. Míru zhutnění určuje projekt.</t>
  </si>
  <si>
    <t>stěna č.3     188.75=188,750 [A]</t>
  </si>
  <si>
    <t>ÚPRAVA PLÁNĚ SE ZHUTNĚNÍM V HORNINĚ TŘ. I</t>
  </si>
  <si>
    <t>18110</t>
  </si>
  <si>
    <t>12</t>
  </si>
  <si>
    <t>položka zahrnuje:  - kompletní provedení zemní konstrukce vč. výběru vhodného materiálu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  - zemina vytlačená potrubím o DN do 180mm se od kubatury obsypů neodečítá</t>
  </si>
  <si>
    <t>stěna č.3' 
železobet. patka     1.6*2.6*1.55*2-4.461-1.248=7,187 [A] 
'stěna č.4' 
železobet. patka     1.7*2.1*1.35*31-61.528-16.601=71,276 [B] 
'stěna č.5' 
železobet. patka     1.7*2.1*1.35*2-3.98-1.071=4,588 [C] 
Celkem: A+B+C=83,051 [D]</t>
  </si>
  <si>
    <t>OBSYP POTRUBÍ A OBJEKTŮ SE ZHUTNĚNÍM</t>
  </si>
  <si>
    <t>17511</t>
  </si>
  <si>
    <t>11</t>
  </si>
  <si>
    <t>položka zahrnuje:  - kompletní provedení zemní konstrukce vč. výběru vhodného materiálu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</si>
  <si>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stěna č.3     29.192=29,192 [A] 
stěna č.4     417.65=417,650 [B] 
stěna č.5     30.932=30,932 [C] 
Celkem: A+B+C=477,774 [D]</t>
  </si>
  <si>
    <t>ZÁSYP JAM A RÝH ZEMINOU SE ZHUTNĚNÍM</t>
  </si>
  <si>
    <t>17411</t>
  </si>
  <si>
    <t>10</t>
  </si>
  <si>
    <t>položka zahrnuje:  - kompletní provedení zemní konstrukce (násypového tělesa včetně aktivní zóny) včetně nákupu a dopravy materiálu dle zadávací dokumentace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</si>
  <si>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0.35*0.15*(380+348+310)=54,495 [A]</t>
  </si>
  <si>
    <t>ULOŽENÍ SYPANINY DO NÁSYPŮ Z NAKUPOVANÝCH MATERIÁLŮ</t>
  </si>
  <si>
    <t>17180</t>
  </si>
  <si>
    <t>položka zahrnuje:  - kompletní provedení zemní konstrukce do předepsaného tvaru  - ošetření úložiště po celou dobu práce v něm vč. klimatických opatření  - ztížení v okolí vedení, konstrukcí a objektů a jejich dočasné zajištění  - ztížení provádění ve ztížených podmínkách a stísněných prostorech  - ztížené ukládání sypaniny pod vodu  - ukládání po vrstvách a po jiných nutných částech (figurách) vč. dosypávek  - spouštění a nošení materiálu  - úprava, očištění a ochrana podloží a svahů  - svahování, uzavírání povrchů svahů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</si>
  <si>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stěna č.3' 
železobet. patka     1.6*2.6*1.55*2-4.461-1.248=7,187 [A] 
odkopávka     29.192=29,192 [B] 
'stěna č.4' 
železobet. patka     1.7*2.1*1.35*31-61.528-16.601=71,276 [C] 
hloubení jam     417.65=417,650 [D] 
'stěna č.5' 
železobet. patka     1.7*2.1*1.35*2-3.98-1.071=4,588 [E] 
hloubení jam     30.932=30,932 [F] 
Celkem: A+B+C+D+E+F=560,825 [G]</t>
  </si>
  <si>
    <t>ULOŽENÍ SYPANINY DO NÁSYPŮ A NA SKLÁDKY BEZ ZHUTNĚNÍ</t>
  </si>
  <si>
    <t>17120</t>
  </si>
  <si>
    <t>8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</si>
  <si>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</si>
  <si>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stěna č.3' 
železobet. patka     4.461+1.248=5,709 [A] 
'stěna č.4' 
železobet. patka     61.528+16.601=78,129 [B] 
'stěna č.5' 
železobet. patka     3.97+1.071=5,041 [C] 
betónový blok     0.6*0.7*1.0*2+0.7*0.7*1.0*2=1,820 [D] 
Celkem: A+B+C+D=90,699 [E]</t>
  </si>
  <si>
    <t>HLOUBENÍ ŠACHET ZAPAŽ I NEPAŽ TŘ. I, ODVOZ DO 16KM</t>
  </si>
  <si>
    <t>133737</t>
  </si>
  <si>
    <t>HLOUBENÍ ŠACHET ZAPAŽ I NEPAŽ TŘ. I, ODVOZ DO 1KM</t>
  </si>
  <si>
    <t>133731</t>
  </si>
  <si>
    <t>stěna č.3     34.92=34,920 [A] 
stěna č.4     494.914-417.65=77,264 [B] 
Celkem: A+B=112,184 [C]</t>
  </si>
  <si>
    <t>HLOUBENÍ JAM ZAPAŽ I NEPAŽ TŘ. I, ODVOZ DO 16KM</t>
  </si>
  <si>
    <t>131737</t>
  </si>
  <si>
    <t>5</t>
  </si>
  <si>
    <t>stěna č.4     417.65=417,650 [A] 
stěna č.5     30.932=30,932 [B] 
Celkem: A+B=448,582 [C]</t>
  </si>
  <si>
    <t>HLOUBENÍ JAM ZAPAŽ I NEPAŽ TŘ. I, ODVOZ DO 1KM</t>
  </si>
  <si>
    <t>131731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</si>
  <si>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položka nezahrnuje:  - práce spojené s otvírkou zemníku</t>
  </si>
  <si>
    <t>VYKOPÁVKY ZE ZEMNÍKŮ A SKLÁDEK TŘ. I, ODVOZ DO 1KM</t>
  </si>
  <si>
    <t>125731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</si>
  <si>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zhutnění podloží, případně i svahů vč. svahování  - zřízení stupňů v podloží a lavic na svazích, není-li pro tyto práce zřízena samostatná položka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</si>
  <si>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stěna č.3     53.795-29.192=24,603 [A]</t>
  </si>
  <si>
    <t>ODKOPÁVKY A PROKOPÁVKY OBECNÉ TŘ. I, ODVOZ DO 16KM</t>
  </si>
  <si>
    <t>122737</t>
  </si>
  <si>
    <t>stěna č.3     29.192=29,192 [A]</t>
  </si>
  <si>
    <t>ODKOPÁVKY A PROKOPÁVKY OBECNÉ TŘ. I, ODVOZ DO 1KM</t>
  </si>
  <si>
    <t>122731</t>
  </si>
  <si>
    <t>Zemní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</si>
  <si>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</si>
  <si>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</si>
  <si>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</si>
  <si>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</si>
  <si>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</si>
  <si>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</si>
  <si>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</si>
  <si>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</si>
  <si>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</si>
  <si>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</si>
  <si>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</si>
  <si>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</si>
  <si>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</si>
  <si>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Žst. Střelice, PHS</t>
  </si>
  <si>
    <t>SO 03-33-02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</si>
  <si>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</si>
  <si>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</si>
  <si>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</si>
  <si>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</si>
  <si>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</si>
  <si>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</si>
  <si>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</si>
  <si>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</si>
  <si>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</si>
  <si>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</si>
  <si>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 xml:space="preserve">stěna č.3     731,170 [A] </t>
  </si>
  <si>
    <t>STĚNY PROTIHLUKOVÉ Z DÍLCŮ - ODRAZIVÝ PANEL, NEUTRÁLNÍ BAREVNOST</t>
  </si>
  <si>
    <t>3471R4</t>
  </si>
  <si>
    <t>STĚNY PROTIHLUKOVÉ Z DÍLCŮ - OBOUSTRANNĚ POHLTIVÝ PANEL</t>
  </si>
  <si>
    <t>stěna č.4    542,155 [A]  
stěna č.5   504,229 [B]  
Celkem: A+B=1 046,384 [C]</t>
  </si>
  <si>
    <t>3471R2</t>
  </si>
  <si>
    <t>SO 03-33-02_a</t>
  </si>
  <si>
    <t>Změna č.1 ze dne 7.11.2019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</si>
</sst>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0" fontId="1" fillId="0" borderId="1" xfId="0" quotePrefix="1" applyFont="1" applyBorder="1" applyAlignment="1">
      <alignment horizontal="left" vertical="center" wrapText="1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4" borderId="1" xfId="0" applyFont="1" applyFill="1" applyBorder="1" applyAlignment="1">
      <alignment horizontal="right" vertical="center"/>
    </xf>
    <xf numFmtId="0" fontId="6" fillId="4" borderId="1" xfId="0" applyFont="1" applyFill="1" applyBorder="1">
      <alignment vertical="center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0" xfId="0" applyFont="1" applyFill="1">
      <alignment vertical="center"/>
    </xf>
    <xf numFmtId="0" fontId="6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4"/>
  <sheetViews>
    <sheetView tabSelected="1" zoomScaleNormal="100" workbookViewId="0">
      <pane ySplit="7" topLeftCell="A118" activePane="bottomLeft" state="frozen"/>
      <selection pane="bottomLeft" activeCell="F118" sqref="F118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250</v>
      </c>
      <c r="B1" s="24"/>
      <c r="C1" s="24"/>
      <c r="D1" s="24"/>
      <c r="E1" s="24" t="s">
        <v>249</v>
      </c>
      <c r="F1" s="24"/>
      <c r="G1" s="24"/>
      <c r="H1" s="24"/>
      <c r="I1" s="24"/>
      <c r="P1" t="s">
        <v>122</v>
      </c>
    </row>
    <row r="2" spans="1:18" ht="24.95" customHeight="1" x14ac:dyDescent="0.2">
      <c r="B2" s="24"/>
      <c r="C2" s="24"/>
      <c r="D2" s="24"/>
      <c r="E2" s="27" t="s">
        <v>248</v>
      </c>
      <c r="F2" s="24"/>
      <c r="G2" s="24"/>
      <c r="H2" s="52" t="s">
        <v>258</v>
      </c>
      <c r="I2" s="13"/>
      <c r="O2">
        <f>0+O8+O57+O106+O135+O148+O153+O162+O171+O196</f>
        <v>0</v>
      </c>
      <c r="P2" t="s">
        <v>122</v>
      </c>
    </row>
    <row r="3" spans="1:18" ht="15" customHeight="1" x14ac:dyDescent="0.2">
      <c r="A3" t="s">
        <v>247</v>
      </c>
      <c r="B3" s="26" t="s">
        <v>246</v>
      </c>
      <c r="C3" s="38" t="s">
        <v>245</v>
      </c>
      <c r="D3" s="39"/>
      <c r="E3" s="25" t="s">
        <v>244</v>
      </c>
      <c r="F3" s="24"/>
      <c r="G3" s="23"/>
      <c r="H3" s="51" t="s">
        <v>257</v>
      </c>
      <c r="I3" s="22">
        <f>0+I8+I57+I106+I131+I144+I149+I158+I167+I192</f>
        <v>0</v>
      </c>
      <c r="O3" t="s">
        <v>243</v>
      </c>
      <c r="P3" t="s">
        <v>177</v>
      </c>
    </row>
    <row r="4" spans="1:18" ht="15" customHeight="1" x14ac:dyDescent="0.2">
      <c r="A4" t="s">
        <v>242</v>
      </c>
      <c r="B4" s="21" t="s">
        <v>241</v>
      </c>
      <c r="C4" s="40" t="s">
        <v>240</v>
      </c>
      <c r="D4" s="41"/>
      <c r="E4" s="20" t="s">
        <v>239</v>
      </c>
      <c r="F4" s="13"/>
      <c r="G4" s="13"/>
      <c r="H4" s="17"/>
      <c r="I4" s="17"/>
      <c r="O4" t="s">
        <v>238</v>
      </c>
      <c r="P4" t="s">
        <v>177</v>
      </c>
    </row>
    <row r="5" spans="1:18" ht="12.75" customHeight="1" x14ac:dyDescent="0.2">
      <c r="A5" s="37" t="s">
        <v>237</v>
      </c>
      <c r="B5" s="37" t="s">
        <v>236</v>
      </c>
      <c r="C5" s="37" t="s">
        <v>235</v>
      </c>
      <c r="D5" s="37" t="s">
        <v>234</v>
      </c>
      <c r="E5" s="37" t="s">
        <v>233</v>
      </c>
      <c r="F5" s="37" t="s">
        <v>232</v>
      </c>
      <c r="G5" s="37" t="s">
        <v>231</v>
      </c>
      <c r="H5" s="37" t="s">
        <v>230</v>
      </c>
      <c r="I5" s="37"/>
      <c r="O5" t="s">
        <v>229</v>
      </c>
      <c r="P5" t="s">
        <v>177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9" t="s">
        <v>228</v>
      </c>
      <c r="I6" s="19" t="s">
        <v>227</v>
      </c>
    </row>
    <row r="7" spans="1:18" ht="12.75" customHeight="1" x14ac:dyDescent="0.2">
      <c r="A7" s="19" t="s">
        <v>226</v>
      </c>
      <c r="B7" s="19" t="s">
        <v>6</v>
      </c>
      <c r="C7" s="19" t="s">
        <v>177</v>
      </c>
      <c r="D7" s="19" t="s">
        <v>122</v>
      </c>
      <c r="E7" s="19" t="s">
        <v>100</v>
      </c>
      <c r="F7" s="19" t="s">
        <v>211</v>
      </c>
      <c r="G7" s="19" t="s">
        <v>83</v>
      </c>
      <c r="H7" s="19" t="s">
        <v>52</v>
      </c>
      <c r="I7" s="19" t="s">
        <v>192</v>
      </c>
    </row>
    <row r="8" spans="1:18" ht="12.75" customHeight="1" x14ac:dyDescent="0.2">
      <c r="A8" s="17" t="s">
        <v>18</v>
      </c>
      <c r="B8" s="17"/>
      <c r="C8" s="18" t="s">
        <v>6</v>
      </c>
      <c r="D8" s="17"/>
      <c r="E8" s="14" t="s">
        <v>225</v>
      </c>
      <c r="F8" s="17"/>
      <c r="G8" s="17"/>
      <c r="H8" s="17"/>
      <c r="I8" s="16">
        <f>0+Q8</f>
        <v>0</v>
      </c>
      <c r="O8">
        <f>0+R8</f>
        <v>0</v>
      </c>
      <c r="Q8">
        <f>0+I9+I13+I17+I21+I25+I29+I33+I37+I41+I45+I49+I53</f>
        <v>0</v>
      </c>
      <c r="R8">
        <f>0+O9+O13+O17+O21+O25+O29+O33+O37+O41+O45+O49+O53</f>
        <v>0</v>
      </c>
    </row>
    <row r="9" spans="1:18" x14ac:dyDescent="0.2">
      <c r="A9" s="9" t="s">
        <v>11</v>
      </c>
      <c r="B9" s="10" t="s">
        <v>6</v>
      </c>
      <c r="C9" s="10" t="s">
        <v>224</v>
      </c>
      <c r="D9" s="9" t="s">
        <v>8</v>
      </c>
      <c r="E9" s="8" t="s">
        <v>223</v>
      </c>
      <c r="F9" s="7" t="s">
        <v>44</v>
      </c>
      <c r="G9" s="6">
        <v>29.192</v>
      </c>
      <c r="H9" s="5">
        <v>0</v>
      </c>
      <c r="I9" s="5">
        <f>ROUND(ROUND(H9,2)*ROUND(G9,3),2)</f>
        <v>0</v>
      </c>
      <c r="O9">
        <f>(I9*15)/100</f>
        <v>0</v>
      </c>
      <c r="P9" t="s">
        <v>6</v>
      </c>
    </row>
    <row r="10" spans="1:18" x14ac:dyDescent="0.2">
      <c r="A10" s="4" t="s">
        <v>5</v>
      </c>
      <c r="E10" s="1" t="s">
        <v>223</v>
      </c>
    </row>
    <row r="11" spans="1:18" x14ac:dyDescent="0.2">
      <c r="A11" s="3" t="s">
        <v>3</v>
      </c>
      <c r="E11" s="2" t="s">
        <v>222</v>
      </c>
    </row>
    <row r="12" spans="1:18" ht="267.75" x14ac:dyDescent="0.2">
      <c r="A12" t="s">
        <v>1</v>
      </c>
      <c r="E12" s="1" t="s">
        <v>218</v>
      </c>
    </row>
    <row r="13" spans="1:18" x14ac:dyDescent="0.2">
      <c r="A13" s="9" t="s">
        <v>11</v>
      </c>
      <c r="B13" s="10" t="s">
        <v>177</v>
      </c>
      <c r="C13" s="10" t="s">
        <v>221</v>
      </c>
      <c r="D13" s="9" t="s">
        <v>8</v>
      </c>
      <c r="E13" s="8" t="s">
        <v>220</v>
      </c>
      <c r="F13" s="7" t="s">
        <v>44</v>
      </c>
      <c r="G13" s="6">
        <v>24.603000000000002</v>
      </c>
      <c r="H13" s="5">
        <v>0</v>
      </c>
      <c r="I13" s="5">
        <f>ROUND(ROUND(H13,2)*ROUND(G13,3),2)</f>
        <v>0</v>
      </c>
      <c r="O13">
        <f>(I13*15)/100</f>
        <v>0</v>
      </c>
      <c r="P13" t="s">
        <v>6</v>
      </c>
    </row>
    <row r="14" spans="1:18" x14ac:dyDescent="0.2">
      <c r="A14" s="4" t="s">
        <v>5</v>
      </c>
      <c r="E14" s="1" t="s">
        <v>220</v>
      </c>
    </row>
    <row r="15" spans="1:18" x14ac:dyDescent="0.2">
      <c r="A15" s="3" t="s">
        <v>3</v>
      </c>
      <c r="E15" s="2" t="s">
        <v>219</v>
      </c>
    </row>
    <row r="16" spans="1:18" ht="267.75" x14ac:dyDescent="0.2">
      <c r="A16" t="s">
        <v>1</v>
      </c>
      <c r="E16" s="1" t="s">
        <v>218</v>
      </c>
    </row>
    <row r="17" spans="1:16" x14ac:dyDescent="0.2">
      <c r="A17" s="9" t="s">
        <v>11</v>
      </c>
      <c r="B17" s="10" t="s">
        <v>122</v>
      </c>
      <c r="C17" s="10" t="s">
        <v>217</v>
      </c>
      <c r="D17" s="9" t="s">
        <v>8</v>
      </c>
      <c r="E17" s="8" t="s">
        <v>216</v>
      </c>
      <c r="F17" s="7" t="s">
        <v>44</v>
      </c>
      <c r="G17" s="6">
        <v>560.82500000000005</v>
      </c>
      <c r="H17" s="5">
        <v>0</v>
      </c>
      <c r="I17" s="5">
        <f>ROUND(ROUND(H17,2)*ROUND(G17,3),2)</f>
        <v>0</v>
      </c>
      <c r="O17">
        <f>(I17*15)/100</f>
        <v>0</v>
      </c>
      <c r="P17" t="s">
        <v>6</v>
      </c>
    </row>
    <row r="18" spans="1:16" x14ac:dyDescent="0.2">
      <c r="A18" s="4" t="s">
        <v>5</v>
      </c>
      <c r="E18" s="1" t="s">
        <v>216</v>
      </c>
    </row>
    <row r="19" spans="1:16" ht="127.5" x14ac:dyDescent="0.2">
      <c r="A19" s="3" t="s">
        <v>3</v>
      </c>
      <c r="E19" s="11" t="s">
        <v>198</v>
      </c>
    </row>
    <row r="20" spans="1:16" ht="204" x14ac:dyDescent="0.2">
      <c r="A20" t="s">
        <v>1</v>
      </c>
      <c r="E20" s="1" t="s">
        <v>215</v>
      </c>
    </row>
    <row r="21" spans="1:16" x14ac:dyDescent="0.2">
      <c r="A21" s="9" t="s">
        <v>11</v>
      </c>
      <c r="B21" s="10" t="s">
        <v>100</v>
      </c>
      <c r="C21" s="10" t="s">
        <v>214</v>
      </c>
      <c r="D21" s="9" t="s">
        <v>8</v>
      </c>
      <c r="E21" s="8" t="s">
        <v>213</v>
      </c>
      <c r="F21" s="7" t="s">
        <v>44</v>
      </c>
      <c r="G21" s="6">
        <v>448.58199999999999</v>
      </c>
      <c r="H21" s="5">
        <v>0</v>
      </c>
      <c r="I21" s="5">
        <f>ROUND(ROUND(H21,2)*ROUND(G21,3),2)</f>
        <v>0</v>
      </c>
      <c r="O21">
        <f>(I21*15)/100</f>
        <v>0</v>
      </c>
      <c r="P21" t="s">
        <v>6</v>
      </c>
    </row>
    <row r="22" spans="1:16" x14ac:dyDescent="0.2">
      <c r="A22" s="4" t="s">
        <v>5</v>
      </c>
      <c r="E22" s="1" t="s">
        <v>213</v>
      </c>
    </row>
    <row r="23" spans="1:16" ht="38.25" x14ac:dyDescent="0.2">
      <c r="A23" s="3" t="s">
        <v>3</v>
      </c>
      <c r="E23" s="2" t="s">
        <v>212</v>
      </c>
    </row>
    <row r="24" spans="1:16" ht="229.5" x14ac:dyDescent="0.2">
      <c r="A24" t="s">
        <v>1</v>
      </c>
      <c r="E24" s="1" t="s">
        <v>202</v>
      </c>
    </row>
    <row r="25" spans="1:16" x14ac:dyDescent="0.2">
      <c r="A25" s="9" t="s">
        <v>11</v>
      </c>
      <c r="B25" s="10" t="s">
        <v>211</v>
      </c>
      <c r="C25" s="10" t="s">
        <v>210</v>
      </c>
      <c r="D25" s="9" t="s">
        <v>8</v>
      </c>
      <c r="E25" s="8" t="s">
        <v>209</v>
      </c>
      <c r="F25" s="7" t="s">
        <v>44</v>
      </c>
      <c r="G25" s="6">
        <v>112.184</v>
      </c>
      <c r="H25" s="5">
        <v>0</v>
      </c>
      <c r="I25" s="5">
        <f>ROUND(ROUND(H25,2)*ROUND(G25,3),2)</f>
        <v>0</v>
      </c>
      <c r="O25">
        <f>(I25*15)/100</f>
        <v>0</v>
      </c>
      <c r="P25" t="s">
        <v>6</v>
      </c>
    </row>
    <row r="26" spans="1:16" x14ac:dyDescent="0.2">
      <c r="A26" s="4" t="s">
        <v>5</v>
      </c>
      <c r="E26" s="1" t="s">
        <v>209</v>
      </c>
    </row>
    <row r="27" spans="1:16" ht="38.25" x14ac:dyDescent="0.2">
      <c r="A27" s="3" t="s">
        <v>3</v>
      </c>
      <c r="E27" s="2" t="s">
        <v>208</v>
      </c>
    </row>
    <row r="28" spans="1:16" ht="229.5" x14ac:dyDescent="0.2">
      <c r="A28" t="s">
        <v>1</v>
      </c>
      <c r="E28" s="1" t="s">
        <v>202</v>
      </c>
    </row>
    <row r="29" spans="1:16" x14ac:dyDescent="0.2">
      <c r="A29" s="9" t="s">
        <v>11</v>
      </c>
      <c r="B29" s="10" t="s">
        <v>83</v>
      </c>
      <c r="C29" s="10" t="s">
        <v>207</v>
      </c>
      <c r="D29" s="9" t="s">
        <v>8</v>
      </c>
      <c r="E29" s="8" t="s">
        <v>206</v>
      </c>
      <c r="F29" s="7" t="s">
        <v>44</v>
      </c>
      <c r="G29" s="6">
        <v>83.051000000000002</v>
      </c>
      <c r="H29" s="5">
        <v>0</v>
      </c>
      <c r="I29" s="5">
        <f>ROUND(ROUND(H29,2)*ROUND(G29,3),2)</f>
        <v>0</v>
      </c>
      <c r="O29">
        <f>(I29*15)/100</f>
        <v>0</v>
      </c>
      <c r="P29" t="s">
        <v>6</v>
      </c>
    </row>
    <row r="30" spans="1:16" x14ac:dyDescent="0.2">
      <c r="A30" s="4" t="s">
        <v>5</v>
      </c>
      <c r="E30" s="1" t="s">
        <v>206</v>
      </c>
    </row>
    <row r="31" spans="1:16" ht="89.25" x14ac:dyDescent="0.2">
      <c r="A31" s="3" t="s">
        <v>3</v>
      </c>
      <c r="E31" s="11" t="s">
        <v>184</v>
      </c>
    </row>
    <row r="32" spans="1:16" ht="229.5" x14ac:dyDescent="0.2">
      <c r="A32" t="s">
        <v>1</v>
      </c>
      <c r="E32" s="1" t="s">
        <v>202</v>
      </c>
    </row>
    <row r="33" spans="1:16" x14ac:dyDescent="0.2">
      <c r="A33" s="9" t="s">
        <v>11</v>
      </c>
      <c r="B33" s="10" t="s">
        <v>76</v>
      </c>
      <c r="C33" s="10" t="s">
        <v>205</v>
      </c>
      <c r="D33" s="9" t="s">
        <v>8</v>
      </c>
      <c r="E33" s="8" t="s">
        <v>204</v>
      </c>
      <c r="F33" s="7" t="s">
        <v>44</v>
      </c>
      <c r="G33" s="6">
        <v>90.698999999999998</v>
      </c>
      <c r="H33" s="5">
        <v>0</v>
      </c>
      <c r="I33" s="5">
        <f>ROUND(ROUND(H33,2)*ROUND(G33,3),2)</f>
        <v>0</v>
      </c>
      <c r="O33">
        <f>(I33*15)/100</f>
        <v>0</v>
      </c>
      <c r="P33" t="s">
        <v>6</v>
      </c>
    </row>
    <row r="34" spans="1:16" x14ac:dyDescent="0.2">
      <c r="A34" s="4" t="s">
        <v>5</v>
      </c>
      <c r="E34" s="1" t="s">
        <v>204</v>
      </c>
    </row>
    <row r="35" spans="1:16" ht="102" x14ac:dyDescent="0.2">
      <c r="A35" s="3" t="s">
        <v>3</v>
      </c>
      <c r="E35" s="11" t="s">
        <v>203</v>
      </c>
    </row>
    <row r="36" spans="1:16" ht="229.5" x14ac:dyDescent="0.2">
      <c r="A36" t="s">
        <v>1</v>
      </c>
      <c r="E36" s="1" t="s">
        <v>202</v>
      </c>
    </row>
    <row r="37" spans="1:16" x14ac:dyDescent="0.2">
      <c r="A37" s="9" t="s">
        <v>11</v>
      </c>
      <c r="B37" s="10" t="s">
        <v>201</v>
      </c>
      <c r="C37" s="10" t="s">
        <v>200</v>
      </c>
      <c r="D37" s="9" t="s">
        <v>8</v>
      </c>
      <c r="E37" s="8" t="s">
        <v>199</v>
      </c>
      <c r="F37" s="7" t="s">
        <v>44</v>
      </c>
      <c r="G37" s="6">
        <v>560.82500000000005</v>
      </c>
      <c r="H37" s="5">
        <v>0</v>
      </c>
      <c r="I37" s="5">
        <f>ROUND(ROUND(H37,2)*ROUND(G37,3),2)</f>
        <v>0</v>
      </c>
      <c r="O37">
        <f>(I37*15)/100</f>
        <v>0</v>
      </c>
      <c r="P37" t="s">
        <v>6</v>
      </c>
    </row>
    <row r="38" spans="1:16" x14ac:dyDescent="0.2">
      <c r="A38" s="4" t="s">
        <v>5</v>
      </c>
      <c r="E38" s="1" t="s">
        <v>199</v>
      </c>
    </row>
    <row r="39" spans="1:16" ht="127.5" x14ac:dyDescent="0.2">
      <c r="A39" s="3" t="s">
        <v>3</v>
      </c>
      <c r="E39" s="11" t="s">
        <v>198</v>
      </c>
    </row>
    <row r="40" spans="1:16" ht="127.5" x14ac:dyDescent="0.2">
      <c r="A40" t="s">
        <v>1</v>
      </c>
      <c r="E40" s="1" t="s">
        <v>197</v>
      </c>
    </row>
    <row r="41" spans="1:16" x14ac:dyDescent="0.2">
      <c r="A41" s="9" t="s">
        <v>11</v>
      </c>
      <c r="B41" s="10" t="s">
        <v>52</v>
      </c>
      <c r="C41" s="10" t="s">
        <v>196</v>
      </c>
      <c r="D41" s="9" t="s">
        <v>8</v>
      </c>
      <c r="E41" s="8" t="s">
        <v>195</v>
      </c>
      <c r="F41" s="7" t="s">
        <v>44</v>
      </c>
      <c r="G41" s="6">
        <v>54.494999999999997</v>
      </c>
      <c r="H41" s="5">
        <v>0</v>
      </c>
      <c r="I41" s="5">
        <f>ROUND(ROUND(H41,2)*ROUND(G41,3),2)</f>
        <v>0</v>
      </c>
      <c r="O41">
        <f>(I41*15)/100</f>
        <v>0</v>
      </c>
      <c r="P41" t="s">
        <v>6</v>
      </c>
    </row>
    <row r="42" spans="1:16" x14ac:dyDescent="0.2">
      <c r="A42" s="4" t="s">
        <v>5</v>
      </c>
      <c r="E42" s="1" t="s">
        <v>195</v>
      </c>
    </row>
    <row r="43" spans="1:16" x14ac:dyDescent="0.2">
      <c r="A43" s="3" t="s">
        <v>3</v>
      </c>
      <c r="E43" s="2" t="s">
        <v>194</v>
      </c>
    </row>
    <row r="44" spans="1:16" ht="204" x14ac:dyDescent="0.2">
      <c r="A44" t="s">
        <v>1</v>
      </c>
      <c r="E44" s="1" t="s">
        <v>193</v>
      </c>
    </row>
    <row r="45" spans="1:16" x14ac:dyDescent="0.2">
      <c r="A45" s="9" t="s">
        <v>11</v>
      </c>
      <c r="B45" s="10" t="s">
        <v>192</v>
      </c>
      <c r="C45" s="10" t="s">
        <v>191</v>
      </c>
      <c r="D45" s="9" t="s">
        <v>8</v>
      </c>
      <c r="E45" s="8" t="s">
        <v>190</v>
      </c>
      <c r="F45" s="7" t="s">
        <v>44</v>
      </c>
      <c r="G45" s="6">
        <v>477.774</v>
      </c>
      <c r="H45" s="5">
        <v>0</v>
      </c>
      <c r="I45" s="5">
        <f>ROUND(ROUND(H45,2)*ROUND(G45,3),2)</f>
        <v>0</v>
      </c>
      <c r="O45">
        <f>(I45*15)/100</f>
        <v>0</v>
      </c>
      <c r="P45" t="s">
        <v>6</v>
      </c>
    </row>
    <row r="46" spans="1:16" x14ac:dyDescent="0.2">
      <c r="A46" s="4" t="s">
        <v>5</v>
      </c>
      <c r="E46" s="1" t="s">
        <v>190</v>
      </c>
    </row>
    <row r="47" spans="1:16" ht="51" x14ac:dyDescent="0.2">
      <c r="A47" s="3" t="s">
        <v>3</v>
      </c>
      <c r="E47" s="2" t="s">
        <v>189</v>
      </c>
    </row>
    <row r="48" spans="1:16" ht="165.75" x14ac:dyDescent="0.2">
      <c r="A48" t="s">
        <v>1</v>
      </c>
      <c r="E48" s="1" t="s">
        <v>188</v>
      </c>
    </row>
    <row r="49" spans="1:18" x14ac:dyDescent="0.2">
      <c r="A49" s="9" t="s">
        <v>11</v>
      </c>
      <c r="B49" s="10" t="s">
        <v>187</v>
      </c>
      <c r="C49" s="10" t="s">
        <v>186</v>
      </c>
      <c r="D49" s="9" t="s">
        <v>8</v>
      </c>
      <c r="E49" s="8" t="s">
        <v>185</v>
      </c>
      <c r="F49" s="7" t="s">
        <v>44</v>
      </c>
      <c r="G49" s="6">
        <v>83.051000000000002</v>
      </c>
      <c r="H49" s="5">
        <v>0</v>
      </c>
      <c r="I49" s="5">
        <f>ROUND(ROUND(H49,2)*ROUND(G49,3),2)</f>
        <v>0</v>
      </c>
      <c r="O49">
        <f>(I49*15)/100</f>
        <v>0</v>
      </c>
      <c r="P49" t="s">
        <v>6</v>
      </c>
    </row>
    <row r="50" spans="1:18" x14ac:dyDescent="0.2">
      <c r="A50" s="4" t="s">
        <v>5</v>
      </c>
      <c r="E50" s="1" t="s">
        <v>185</v>
      </c>
    </row>
    <row r="51" spans="1:18" ht="89.25" x14ac:dyDescent="0.2">
      <c r="A51" s="3" t="s">
        <v>3</v>
      </c>
      <c r="E51" s="11" t="s">
        <v>184</v>
      </c>
    </row>
    <row r="52" spans="1:18" ht="204" x14ac:dyDescent="0.2">
      <c r="A52" t="s">
        <v>1</v>
      </c>
      <c r="E52" s="1" t="s">
        <v>183</v>
      </c>
    </row>
    <row r="53" spans="1:18" x14ac:dyDescent="0.2">
      <c r="A53" s="9" t="s">
        <v>11</v>
      </c>
      <c r="B53" s="10" t="s">
        <v>182</v>
      </c>
      <c r="C53" s="10" t="s">
        <v>181</v>
      </c>
      <c r="D53" s="9" t="s">
        <v>8</v>
      </c>
      <c r="E53" s="8" t="s">
        <v>180</v>
      </c>
      <c r="F53" s="7" t="s">
        <v>56</v>
      </c>
      <c r="G53" s="6">
        <v>188.75</v>
      </c>
      <c r="H53" s="5">
        <v>0</v>
      </c>
      <c r="I53" s="5">
        <f>ROUND(ROUND(H53,2)*ROUND(G53,3),2)</f>
        <v>0</v>
      </c>
      <c r="O53">
        <f>(I53*15)/100</f>
        <v>0</v>
      </c>
      <c r="P53" t="s">
        <v>6</v>
      </c>
    </row>
    <row r="54" spans="1:18" x14ac:dyDescent="0.2">
      <c r="A54" s="4" t="s">
        <v>5</v>
      </c>
      <c r="E54" s="1" t="s">
        <v>180</v>
      </c>
    </row>
    <row r="55" spans="1:18" x14ac:dyDescent="0.2">
      <c r="A55" s="3" t="s">
        <v>3</v>
      </c>
      <c r="E55" s="2" t="s">
        <v>179</v>
      </c>
    </row>
    <row r="56" spans="1:18" ht="25.5" x14ac:dyDescent="0.2">
      <c r="A56" t="s">
        <v>1</v>
      </c>
      <c r="E56" s="1" t="s">
        <v>178</v>
      </c>
    </row>
    <row r="57" spans="1:18" ht="12.75" customHeight="1" x14ac:dyDescent="0.2">
      <c r="A57" s="13" t="s">
        <v>18</v>
      </c>
      <c r="B57" s="13"/>
      <c r="C57" s="15" t="s">
        <v>177</v>
      </c>
      <c r="D57" s="13"/>
      <c r="E57" s="14" t="s">
        <v>176</v>
      </c>
      <c r="F57" s="13"/>
      <c r="G57" s="13"/>
      <c r="H57" s="13"/>
      <c r="I57" s="12">
        <f>0+Q57</f>
        <v>0</v>
      </c>
      <c r="O57">
        <f>0+R57</f>
        <v>0</v>
      </c>
      <c r="Q57">
        <f>0+I58+I62+I66+I70+I74+I78+I82+I86+I90+I94+I98+I102</f>
        <v>0</v>
      </c>
      <c r="R57">
        <f>0+O58+O62+O66+O70+O74+O78+O82+O86+O90+O94+O98+O102</f>
        <v>0</v>
      </c>
    </row>
    <row r="58" spans="1:18" x14ac:dyDescent="0.2">
      <c r="A58" s="9" t="s">
        <v>11</v>
      </c>
      <c r="B58" s="10" t="s">
        <v>175</v>
      </c>
      <c r="C58" s="10" t="s">
        <v>174</v>
      </c>
      <c r="D58" s="9" t="s">
        <v>8</v>
      </c>
      <c r="E58" s="8" t="s">
        <v>173</v>
      </c>
      <c r="F58" s="7" t="s">
        <v>44</v>
      </c>
      <c r="G58" s="6">
        <v>114.438</v>
      </c>
      <c r="H58" s="5">
        <v>0</v>
      </c>
      <c r="I58" s="5">
        <f>ROUND(ROUND(H58,2)*ROUND(G58,3),2)</f>
        <v>0</v>
      </c>
      <c r="O58">
        <f>(I58*15)/100</f>
        <v>0</v>
      </c>
      <c r="P58" t="s">
        <v>6</v>
      </c>
    </row>
    <row r="59" spans="1:18" x14ac:dyDescent="0.2">
      <c r="A59" s="4" t="s">
        <v>5</v>
      </c>
      <c r="E59" s="1" t="s">
        <v>173</v>
      </c>
    </row>
    <row r="60" spans="1:18" ht="306" x14ac:dyDescent="0.2">
      <c r="A60" s="3" t="s">
        <v>3</v>
      </c>
      <c r="E60" s="11" t="s">
        <v>172</v>
      </c>
    </row>
    <row r="61" spans="1:18" ht="344.25" x14ac:dyDescent="0.2">
      <c r="A61" t="s">
        <v>1</v>
      </c>
      <c r="E61" s="1" t="s">
        <v>167</v>
      </c>
    </row>
    <row r="62" spans="1:18" x14ac:dyDescent="0.2">
      <c r="A62" s="9" t="s">
        <v>11</v>
      </c>
      <c r="B62" s="10" t="s">
        <v>171</v>
      </c>
      <c r="C62" s="10" t="s">
        <v>170</v>
      </c>
      <c r="D62" s="9" t="s">
        <v>8</v>
      </c>
      <c r="E62" s="8" t="s">
        <v>169</v>
      </c>
      <c r="F62" s="7" t="s">
        <v>44</v>
      </c>
      <c r="G62" s="6">
        <v>66.283000000000001</v>
      </c>
      <c r="H62" s="5">
        <v>0</v>
      </c>
      <c r="I62" s="5">
        <f>ROUND(ROUND(H62,2)*ROUND(G62,3),2)</f>
        <v>0</v>
      </c>
      <c r="O62">
        <f>(I62*15)/100</f>
        <v>0</v>
      </c>
      <c r="P62" t="s">
        <v>6</v>
      </c>
    </row>
    <row r="63" spans="1:18" x14ac:dyDescent="0.2">
      <c r="A63" s="4" t="s">
        <v>5</v>
      </c>
      <c r="E63" s="1" t="s">
        <v>169</v>
      </c>
    </row>
    <row r="64" spans="1:18" ht="165.75" x14ac:dyDescent="0.2">
      <c r="A64" s="3" t="s">
        <v>3</v>
      </c>
      <c r="E64" s="11" t="s">
        <v>168</v>
      </c>
    </row>
    <row r="65" spans="1:16" ht="344.25" x14ac:dyDescent="0.2">
      <c r="A65" t="s">
        <v>1</v>
      </c>
      <c r="E65" s="1" t="s">
        <v>167</v>
      </c>
    </row>
    <row r="66" spans="1:16" x14ac:dyDescent="0.2">
      <c r="A66" s="9" t="s">
        <v>11</v>
      </c>
      <c r="B66" s="10" t="s">
        <v>166</v>
      </c>
      <c r="C66" s="10" t="s">
        <v>165</v>
      </c>
      <c r="D66" s="9" t="s">
        <v>8</v>
      </c>
      <c r="E66" s="8" t="s">
        <v>164</v>
      </c>
      <c r="F66" s="7" t="s">
        <v>7</v>
      </c>
      <c r="G66" s="6">
        <v>11.273999999999999</v>
      </c>
      <c r="H66" s="5">
        <v>0</v>
      </c>
      <c r="I66" s="5">
        <f>ROUND(ROUND(H66,2)*ROUND(G66,3),2)</f>
        <v>0</v>
      </c>
      <c r="O66">
        <f>(I66*15)/100</f>
        <v>0</v>
      </c>
      <c r="P66" t="s">
        <v>6</v>
      </c>
    </row>
    <row r="67" spans="1:16" x14ac:dyDescent="0.2">
      <c r="A67" s="4" t="s">
        <v>5</v>
      </c>
      <c r="E67" s="1" t="s">
        <v>164</v>
      </c>
    </row>
    <row r="68" spans="1:16" ht="51" x14ac:dyDescent="0.2">
      <c r="A68" s="3" t="s">
        <v>3</v>
      </c>
      <c r="E68" s="2" t="s">
        <v>163</v>
      </c>
    </row>
    <row r="69" spans="1:16" ht="191.25" x14ac:dyDescent="0.2">
      <c r="A69" t="s">
        <v>1</v>
      </c>
      <c r="E69" s="1" t="s">
        <v>162</v>
      </c>
    </row>
    <row r="70" spans="1:16" x14ac:dyDescent="0.2">
      <c r="A70" s="9" t="s">
        <v>11</v>
      </c>
      <c r="B70" s="10" t="s">
        <v>161</v>
      </c>
      <c r="C70" s="10" t="s">
        <v>160</v>
      </c>
      <c r="D70" s="9" t="s">
        <v>8</v>
      </c>
      <c r="E70" s="8" t="s">
        <v>159</v>
      </c>
      <c r="F70" s="7" t="s">
        <v>28</v>
      </c>
      <c r="G70" s="6">
        <v>463</v>
      </c>
      <c r="H70" s="5">
        <v>0</v>
      </c>
      <c r="I70" s="5">
        <f>ROUND(ROUND(H70,2)*ROUND(G70,3),2)</f>
        <v>0</v>
      </c>
      <c r="O70">
        <f>(I70*15)/100</f>
        <v>0</v>
      </c>
      <c r="P70" t="s">
        <v>6</v>
      </c>
    </row>
    <row r="71" spans="1:16" x14ac:dyDescent="0.2">
      <c r="A71" s="4" t="s">
        <v>5</v>
      </c>
      <c r="E71" s="1" t="s">
        <v>159</v>
      </c>
    </row>
    <row r="72" spans="1:16" ht="51" x14ac:dyDescent="0.2">
      <c r="A72" s="3" t="s">
        <v>3</v>
      </c>
      <c r="E72" s="2" t="s">
        <v>158</v>
      </c>
    </row>
    <row r="73" spans="1:16" ht="114.75" x14ac:dyDescent="0.2">
      <c r="A73" t="s">
        <v>1</v>
      </c>
      <c r="E73" s="1" t="s">
        <v>153</v>
      </c>
    </row>
    <row r="74" spans="1:16" x14ac:dyDescent="0.2">
      <c r="A74" s="9" t="s">
        <v>11</v>
      </c>
      <c r="B74" s="10" t="s">
        <v>157</v>
      </c>
      <c r="C74" s="10" t="s">
        <v>156</v>
      </c>
      <c r="D74" s="9" t="s">
        <v>8</v>
      </c>
      <c r="E74" s="8" t="s">
        <v>155</v>
      </c>
      <c r="F74" s="7" t="s">
        <v>28</v>
      </c>
      <c r="G74" s="6">
        <v>203.5</v>
      </c>
      <c r="H74" s="5">
        <v>0</v>
      </c>
      <c r="I74" s="5">
        <f>ROUND(ROUND(H74,2)*ROUND(G74,3),2)</f>
        <v>0</v>
      </c>
      <c r="O74">
        <f>(I74*15)/100</f>
        <v>0</v>
      </c>
      <c r="P74" t="s">
        <v>6</v>
      </c>
    </row>
    <row r="75" spans="1:16" x14ac:dyDescent="0.2">
      <c r="A75" s="4" t="s">
        <v>5</v>
      </c>
      <c r="E75" s="1" t="s">
        <v>155</v>
      </c>
    </row>
    <row r="76" spans="1:16" ht="51" x14ac:dyDescent="0.2">
      <c r="A76" s="3" t="s">
        <v>3</v>
      </c>
      <c r="E76" s="2" t="s">
        <v>154</v>
      </c>
    </row>
    <row r="77" spans="1:16" ht="114.75" x14ac:dyDescent="0.2">
      <c r="A77" t="s">
        <v>1</v>
      </c>
      <c r="E77" s="1" t="s">
        <v>153</v>
      </c>
    </row>
    <row r="78" spans="1:16" x14ac:dyDescent="0.2">
      <c r="A78" s="9" t="s">
        <v>11</v>
      </c>
      <c r="B78" s="10" t="s">
        <v>152</v>
      </c>
      <c r="C78" s="10" t="s">
        <v>151</v>
      </c>
      <c r="D78" s="9" t="s">
        <v>8</v>
      </c>
      <c r="E78" s="8" t="s">
        <v>150</v>
      </c>
      <c r="F78" s="7" t="s">
        <v>44</v>
      </c>
      <c r="G78" s="6">
        <v>18.920000000000002</v>
      </c>
      <c r="H78" s="5">
        <v>0</v>
      </c>
      <c r="I78" s="5">
        <f>ROUND(ROUND(H78,2)*ROUND(G78,3),2)</f>
        <v>0</v>
      </c>
      <c r="O78">
        <f>(I78*15)/100</f>
        <v>0</v>
      </c>
      <c r="P78" t="s">
        <v>6</v>
      </c>
    </row>
    <row r="79" spans="1:16" x14ac:dyDescent="0.2">
      <c r="A79" s="4" t="s">
        <v>5</v>
      </c>
      <c r="E79" s="1" t="s">
        <v>150</v>
      </c>
    </row>
    <row r="80" spans="1:16" ht="89.25" x14ac:dyDescent="0.2">
      <c r="A80" s="3" t="s">
        <v>3</v>
      </c>
      <c r="E80" s="11" t="s">
        <v>149</v>
      </c>
    </row>
    <row r="81" spans="1:16" ht="38.25" x14ac:dyDescent="0.2">
      <c r="A81" t="s">
        <v>1</v>
      </c>
      <c r="E81" s="1" t="s">
        <v>84</v>
      </c>
    </row>
    <row r="82" spans="1:16" x14ac:dyDescent="0.2">
      <c r="A82" s="9" t="s">
        <v>11</v>
      </c>
      <c r="B82" s="10" t="s">
        <v>148</v>
      </c>
      <c r="C82" s="10" t="s">
        <v>147</v>
      </c>
      <c r="D82" s="9" t="s">
        <v>8</v>
      </c>
      <c r="E82" s="8" t="s">
        <v>146</v>
      </c>
      <c r="F82" s="7" t="s">
        <v>44</v>
      </c>
      <c r="G82" s="6">
        <v>1.579</v>
      </c>
      <c r="H82" s="5">
        <v>0</v>
      </c>
      <c r="I82" s="5">
        <f>ROUND(ROUND(H82,2)*ROUND(G82,3),2)</f>
        <v>0</v>
      </c>
      <c r="O82">
        <f>(I82*15)/100</f>
        <v>0</v>
      </c>
      <c r="P82" t="s">
        <v>6</v>
      </c>
    </row>
    <row r="83" spans="1:16" x14ac:dyDescent="0.2">
      <c r="A83" s="4" t="s">
        <v>5</v>
      </c>
      <c r="E83" s="1" t="s">
        <v>146</v>
      </c>
    </row>
    <row r="84" spans="1:16" ht="76.5" x14ac:dyDescent="0.2">
      <c r="A84" s="3" t="s">
        <v>3</v>
      </c>
      <c r="E84" s="11" t="s">
        <v>145</v>
      </c>
    </row>
    <row r="85" spans="1:16" ht="280.5" x14ac:dyDescent="0.2">
      <c r="A85" t="s">
        <v>1</v>
      </c>
      <c r="E85" s="1" t="s">
        <v>116</v>
      </c>
    </row>
    <row r="86" spans="1:16" x14ac:dyDescent="0.2">
      <c r="A86" s="9" t="s">
        <v>11</v>
      </c>
      <c r="B86" s="10" t="s">
        <v>144</v>
      </c>
      <c r="C86" s="10" t="s">
        <v>143</v>
      </c>
      <c r="D86" s="9" t="s">
        <v>8</v>
      </c>
      <c r="E86" s="8" t="s">
        <v>142</v>
      </c>
      <c r="F86" s="7" t="s">
        <v>44</v>
      </c>
      <c r="G86" s="6">
        <v>1.82</v>
      </c>
      <c r="H86" s="5">
        <v>0</v>
      </c>
      <c r="I86" s="5">
        <f>ROUND(ROUND(H86,2)*ROUND(G86,3),2)</f>
        <v>0</v>
      </c>
      <c r="O86">
        <f>(I86*15)/100</f>
        <v>0</v>
      </c>
      <c r="P86" t="s">
        <v>6</v>
      </c>
    </row>
    <row r="87" spans="1:16" x14ac:dyDescent="0.2">
      <c r="A87" s="4" t="s">
        <v>5</v>
      </c>
      <c r="E87" s="1" t="s">
        <v>142</v>
      </c>
    </row>
    <row r="88" spans="1:16" ht="25.5" x14ac:dyDescent="0.2">
      <c r="A88" s="3" t="s">
        <v>3</v>
      </c>
      <c r="E88" s="11" t="s">
        <v>141</v>
      </c>
    </row>
    <row r="89" spans="1:16" ht="280.5" x14ac:dyDescent="0.2">
      <c r="A89" t="s">
        <v>1</v>
      </c>
      <c r="E89" s="1" t="s">
        <v>116</v>
      </c>
    </row>
    <row r="90" spans="1:16" x14ac:dyDescent="0.2">
      <c r="A90" s="9" t="s">
        <v>11</v>
      </c>
      <c r="B90" s="10" t="s">
        <v>140</v>
      </c>
      <c r="C90" s="10" t="s">
        <v>139</v>
      </c>
      <c r="D90" s="9" t="s">
        <v>8</v>
      </c>
      <c r="E90" s="8" t="s">
        <v>138</v>
      </c>
      <c r="F90" s="7" t="s">
        <v>44</v>
      </c>
      <c r="G90" s="6">
        <v>69.959000000000003</v>
      </c>
      <c r="H90" s="5">
        <v>0</v>
      </c>
      <c r="I90" s="5">
        <f>ROUND(ROUND(H90,2)*ROUND(G90,3),2)</f>
        <v>0</v>
      </c>
      <c r="O90">
        <f>(I90*15)/100</f>
        <v>0</v>
      </c>
      <c r="P90" t="s">
        <v>6</v>
      </c>
    </row>
    <row r="91" spans="1:16" x14ac:dyDescent="0.2">
      <c r="A91" s="4" t="s">
        <v>5</v>
      </c>
      <c r="E91" s="1" t="s">
        <v>138</v>
      </c>
    </row>
    <row r="92" spans="1:16" ht="89.25" x14ac:dyDescent="0.2">
      <c r="A92" s="3" t="s">
        <v>3</v>
      </c>
      <c r="E92" s="11" t="s">
        <v>137</v>
      </c>
    </row>
    <row r="93" spans="1:16" ht="280.5" x14ac:dyDescent="0.2">
      <c r="A93" t="s">
        <v>1</v>
      </c>
      <c r="E93" s="1" t="s">
        <v>116</v>
      </c>
    </row>
    <row r="94" spans="1:16" x14ac:dyDescent="0.2">
      <c r="A94" s="9" t="s">
        <v>11</v>
      </c>
      <c r="B94" s="10" t="s">
        <v>136</v>
      </c>
      <c r="C94" s="10" t="s">
        <v>135</v>
      </c>
      <c r="D94" s="9" t="s">
        <v>8</v>
      </c>
      <c r="E94" s="8" t="s">
        <v>134</v>
      </c>
      <c r="F94" s="7" t="s">
        <v>7</v>
      </c>
      <c r="G94" s="6">
        <v>1.3240000000000001</v>
      </c>
      <c r="H94" s="5">
        <v>0</v>
      </c>
      <c r="I94" s="5">
        <f>ROUND(ROUND(H94,2)*ROUND(G94,3),2)</f>
        <v>0</v>
      </c>
      <c r="O94">
        <f>(I94*15)/100</f>
        <v>0</v>
      </c>
      <c r="P94" t="s">
        <v>6</v>
      </c>
    </row>
    <row r="95" spans="1:16" x14ac:dyDescent="0.2">
      <c r="A95" s="4" t="s">
        <v>5</v>
      </c>
      <c r="E95" s="1" t="s">
        <v>134</v>
      </c>
    </row>
    <row r="96" spans="1:16" ht="51" x14ac:dyDescent="0.2">
      <c r="A96" s="3" t="s">
        <v>3</v>
      </c>
      <c r="E96" s="2" t="s">
        <v>133</v>
      </c>
    </row>
    <row r="97" spans="1:18" ht="204" x14ac:dyDescent="0.2">
      <c r="A97" t="s">
        <v>1</v>
      </c>
      <c r="E97" s="1" t="s">
        <v>128</v>
      </c>
    </row>
    <row r="98" spans="1:18" x14ac:dyDescent="0.2">
      <c r="A98" s="9" t="s">
        <v>11</v>
      </c>
      <c r="B98" s="10" t="s">
        <v>132</v>
      </c>
      <c r="C98" s="10" t="s">
        <v>131</v>
      </c>
      <c r="D98" s="9" t="s">
        <v>8</v>
      </c>
      <c r="E98" s="8" t="s">
        <v>130</v>
      </c>
      <c r="F98" s="7" t="s">
        <v>7</v>
      </c>
      <c r="G98" s="6">
        <v>1.714</v>
      </c>
      <c r="H98" s="5">
        <v>0</v>
      </c>
      <c r="I98" s="5">
        <f>ROUND(ROUND(H98,2)*ROUND(G98,3),2)</f>
        <v>0</v>
      </c>
      <c r="O98">
        <f>(I98*15)/100</f>
        <v>0</v>
      </c>
      <c r="P98" t="s">
        <v>6</v>
      </c>
    </row>
    <row r="99" spans="1:18" x14ac:dyDescent="0.2">
      <c r="A99" s="4" t="s">
        <v>5</v>
      </c>
      <c r="E99" s="1" t="s">
        <v>130</v>
      </c>
    </row>
    <row r="100" spans="1:18" ht="51" x14ac:dyDescent="0.2">
      <c r="A100" s="3" t="s">
        <v>3</v>
      </c>
      <c r="E100" s="2" t="s">
        <v>129</v>
      </c>
    </row>
    <row r="101" spans="1:18" ht="204" x14ac:dyDescent="0.2">
      <c r="A101" t="s">
        <v>1</v>
      </c>
      <c r="E101" s="1" t="s">
        <v>128</v>
      </c>
    </row>
    <row r="102" spans="1:18" ht="25.5" x14ac:dyDescent="0.2">
      <c r="A102" s="9" t="s">
        <v>11</v>
      </c>
      <c r="B102" s="10" t="s">
        <v>127</v>
      </c>
      <c r="C102" s="10" t="s">
        <v>126</v>
      </c>
      <c r="D102" s="9" t="s">
        <v>8</v>
      </c>
      <c r="E102" s="8" t="s">
        <v>125</v>
      </c>
      <c r="F102" s="7" t="s">
        <v>22</v>
      </c>
      <c r="G102" s="6">
        <v>24</v>
      </c>
      <c r="H102" s="5">
        <v>0</v>
      </c>
      <c r="I102" s="5">
        <f>ROUND(ROUND(H102,2)*ROUND(G102,3),2)</f>
        <v>0</v>
      </c>
      <c r="O102">
        <f>(I102*15)/100</f>
        <v>0</v>
      </c>
      <c r="P102" t="s">
        <v>6</v>
      </c>
    </row>
    <row r="103" spans="1:18" ht="25.5" x14ac:dyDescent="0.2">
      <c r="A103" s="4" t="s">
        <v>5</v>
      </c>
      <c r="E103" s="1" t="s">
        <v>125</v>
      </c>
    </row>
    <row r="104" spans="1:18" x14ac:dyDescent="0.2">
      <c r="A104" s="3" t="s">
        <v>3</v>
      </c>
      <c r="E104" s="2" t="s">
        <v>124</v>
      </c>
    </row>
    <row r="105" spans="1:18" ht="51" x14ac:dyDescent="0.2">
      <c r="A105" t="s">
        <v>1</v>
      </c>
      <c r="E105" s="1" t="s">
        <v>123</v>
      </c>
    </row>
    <row r="106" spans="1:18" ht="12.75" customHeight="1" x14ac:dyDescent="0.2">
      <c r="A106" s="13" t="s">
        <v>18</v>
      </c>
      <c r="B106" s="13"/>
      <c r="C106" s="15" t="s">
        <v>122</v>
      </c>
      <c r="D106" s="13"/>
      <c r="E106" s="14" t="s">
        <v>121</v>
      </c>
      <c r="F106" s="13"/>
      <c r="G106" s="13"/>
      <c r="H106" s="13"/>
      <c r="I106" s="12">
        <f>0+Q106</f>
        <v>0</v>
      </c>
      <c r="O106">
        <f>0+R106</f>
        <v>0</v>
      </c>
      <c r="Q106">
        <f>0+I107+I111+I115+I119</f>
        <v>0</v>
      </c>
      <c r="R106">
        <f>0+O107+O111+O115+O119</f>
        <v>0</v>
      </c>
    </row>
    <row r="107" spans="1:18" x14ac:dyDescent="0.2">
      <c r="A107" s="9" t="s">
        <v>11</v>
      </c>
      <c r="B107" s="10" t="s">
        <v>120</v>
      </c>
      <c r="C107" s="10" t="s">
        <v>119</v>
      </c>
      <c r="D107" s="9" t="s">
        <v>8</v>
      </c>
      <c r="E107" s="8" t="s">
        <v>118</v>
      </c>
      <c r="F107" s="7" t="s">
        <v>44</v>
      </c>
      <c r="G107" s="6">
        <v>6.8000000000000005E-2</v>
      </c>
      <c r="H107" s="5">
        <v>0</v>
      </c>
      <c r="I107" s="5">
        <f>ROUND(ROUND(H107,2)*ROUND(G107,3),2)</f>
        <v>0</v>
      </c>
      <c r="O107">
        <f>(I107*15)/100</f>
        <v>0</v>
      </c>
      <c r="P107" t="s">
        <v>6</v>
      </c>
    </row>
    <row r="108" spans="1:18" x14ac:dyDescent="0.2">
      <c r="A108" s="4" t="s">
        <v>5</v>
      </c>
      <c r="E108" s="1" t="s">
        <v>118</v>
      </c>
    </row>
    <row r="109" spans="1:18" ht="38.25" x14ac:dyDescent="0.2">
      <c r="A109" s="3" t="s">
        <v>3</v>
      </c>
      <c r="E109" s="2" t="s">
        <v>117</v>
      </c>
    </row>
    <row r="110" spans="1:18" ht="280.5" x14ac:dyDescent="0.2">
      <c r="A110" t="s">
        <v>1</v>
      </c>
      <c r="E110" s="1" t="s">
        <v>116</v>
      </c>
    </row>
    <row r="111" spans="1:18" x14ac:dyDescent="0.2">
      <c r="A111" s="9" t="s">
        <v>11</v>
      </c>
      <c r="B111" s="10" t="s">
        <v>115</v>
      </c>
      <c r="C111" s="10" t="s">
        <v>114</v>
      </c>
      <c r="D111" s="9" t="s">
        <v>8</v>
      </c>
      <c r="E111" s="8" t="s">
        <v>113</v>
      </c>
      <c r="F111" s="7" t="s">
        <v>7</v>
      </c>
      <c r="G111" s="6">
        <v>57.457000000000001</v>
      </c>
      <c r="H111" s="5">
        <v>0</v>
      </c>
      <c r="I111" s="5">
        <f>ROUND(ROUND(H111,2)*ROUND(G111,3),2)</f>
        <v>0</v>
      </c>
      <c r="O111">
        <f>(I111*15)/100</f>
        <v>0</v>
      </c>
      <c r="P111" t="s">
        <v>6</v>
      </c>
    </row>
    <row r="112" spans="1:18" x14ac:dyDescent="0.2">
      <c r="A112" s="4" t="s">
        <v>5</v>
      </c>
      <c r="E112" s="1" t="s">
        <v>113</v>
      </c>
    </row>
    <row r="113" spans="1:16" ht="102" x14ac:dyDescent="0.2">
      <c r="A113" s="3" t="s">
        <v>3</v>
      </c>
      <c r="E113" s="2" t="s">
        <v>112</v>
      </c>
    </row>
    <row r="114" spans="1:16" ht="216.75" x14ac:dyDescent="0.2">
      <c r="A114" t="s">
        <v>1</v>
      </c>
      <c r="E114" s="1" t="s">
        <v>111</v>
      </c>
    </row>
    <row r="115" spans="1:16" x14ac:dyDescent="0.2">
      <c r="A115" s="9" t="s">
        <v>11</v>
      </c>
      <c r="B115" s="10" t="s">
        <v>110</v>
      </c>
      <c r="C115" s="10" t="s">
        <v>109</v>
      </c>
      <c r="D115" s="9" t="s">
        <v>8</v>
      </c>
      <c r="E115" s="8" t="s">
        <v>108</v>
      </c>
      <c r="F115" s="7" t="s">
        <v>44</v>
      </c>
      <c r="G115" s="6">
        <v>111.541</v>
      </c>
      <c r="H115" s="5">
        <v>0</v>
      </c>
      <c r="I115" s="5">
        <f>ROUND(ROUND(H115,2)*ROUND(G115,3),2)</f>
        <v>0</v>
      </c>
      <c r="O115">
        <f>(I115*15)/100</f>
        <v>0</v>
      </c>
      <c r="P115" t="s">
        <v>6</v>
      </c>
    </row>
    <row r="116" spans="1:16" x14ac:dyDescent="0.2">
      <c r="A116" s="4" t="s">
        <v>5</v>
      </c>
      <c r="E116" s="1" t="s">
        <v>108</v>
      </c>
    </row>
    <row r="117" spans="1:16" ht="102" x14ac:dyDescent="0.2">
      <c r="A117" s="3" t="s">
        <v>3</v>
      </c>
      <c r="E117" s="11" t="s">
        <v>107</v>
      </c>
    </row>
    <row r="118" spans="1:16" ht="165.75" x14ac:dyDescent="0.2">
      <c r="A118" t="s">
        <v>1</v>
      </c>
      <c r="E118" s="1" t="s">
        <v>106</v>
      </c>
    </row>
    <row r="119" spans="1:16" x14ac:dyDescent="0.2">
      <c r="A119" s="9" t="s">
        <v>11</v>
      </c>
      <c r="B119" s="28" t="s">
        <v>105</v>
      </c>
      <c r="C119" s="28" t="s">
        <v>104</v>
      </c>
      <c r="D119" s="29" t="s">
        <v>8</v>
      </c>
      <c r="E119" s="30" t="s">
        <v>103</v>
      </c>
      <c r="F119" s="31" t="s">
        <v>56</v>
      </c>
      <c r="G119" s="32">
        <v>1777.5540000000001</v>
      </c>
      <c r="H119" s="33">
        <v>0</v>
      </c>
      <c r="I119" s="33">
        <f>ROUND(ROUND(H119,2)*ROUND(G119,3),2)</f>
        <v>0</v>
      </c>
      <c r="O119">
        <f>(I119*15)/100</f>
        <v>0</v>
      </c>
      <c r="P119" t="s">
        <v>6</v>
      </c>
    </row>
    <row r="120" spans="1:16" x14ac:dyDescent="0.2">
      <c r="A120" s="4" t="s">
        <v>5</v>
      </c>
      <c r="B120" s="34"/>
      <c r="C120" s="34"/>
      <c r="D120" s="34"/>
      <c r="E120" s="35" t="s">
        <v>103</v>
      </c>
      <c r="F120" s="34"/>
      <c r="G120" s="34"/>
      <c r="H120" s="34"/>
      <c r="I120" s="34"/>
    </row>
    <row r="121" spans="1:16" ht="51" x14ac:dyDescent="0.2">
      <c r="A121" s="3" t="s">
        <v>3</v>
      </c>
      <c r="B121" s="34"/>
      <c r="C121" s="34"/>
      <c r="D121" s="34"/>
      <c r="E121" s="36" t="s">
        <v>102</v>
      </c>
      <c r="F121" s="34"/>
      <c r="G121" s="34"/>
      <c r="H121" s="34"/>
      <c r="I121" s="34"/>
    </row>
    <row r="122" spans="1:16" ht="153" x14ac:dyDescent="0.2">
      <c r="A122" t="s">
        <v>1</v>
      </c>
      <c r="B122" s="34"/>
      <c r="C122" s="34"/>
      <c r="D122" s="34"/>
      <c r="E122" s="35" t="s">
        <v>101</v>
      </c>
      <c r="F122" s="34"/>
      <c r="G122" s="34"/>
      <c r="H122" s="34"/>
      <c r="I122" s="34"/>
    </row>
    <row r="123" spans="1:16" x14ac:dyDescent="0.2">
      <c r="B123" s="42">
        <v>45</v>
      </c>
      <c r="C123" s="42" t="s">
        <v>256</v>
      </c>
      <c r="D123" s="43" t="s">
        <v>8</v>
      </c>
      <c r="E123" s="44" t="s">
        <v>254</v>
      </c>
      <c r="F123" s="45" t="s">
        <v>56</v>
      </c>
      <c r="G123" s="46">
        <v>1046.384</v>
      </c>
      <c r="H123" s="47">
        <v>0</v>
      </c>
      <c r="I123" s="47">
        <f>ROUND(ROUND(H123,2)*ROUND(G123,3),2)</f>
        <v>0</v>
      </c>
    </row>
    <row r="124" spans="1:16" x14ac:dyDescent="0.2">
      <c r="B124" s="48"/>
      <c r="C124" s="48"/>
      <c r="D124" s="48"/>
      <c r="E124" s="49" t="s">
        <v>254</v>
      </c>
      <c r="F124" s="48"/>
      <c r="G124" s="48"/>
      <c r="H124" s="48"/>
      <c r="I124" s="48"/>
    </row>
    <row r="125" spans="1:16" ht="38.25" x14ac:dyDescent="0.2">
      <c r="B125" s="48"/>
      <c r="C125" s="48"/>
      <c r="D125" s="48"/>
      <c r="E125" s="50" t="s">
        <v>255</v>
      </c>
      <c r="F125" s="48"/>
      <c r="G125" s="48"/>
      <c r="H125" s="48"/>
      <c r="I125" s="48"/>
    </row>
    <row r="126" spans="1:16" ht="165.75" x14ac:dyDescent="0.2">
      <c r="B126" s="48"/>
      <c r="C126" s="48"/>
      <c r="D126" s="48"/>
      <c r="E126" s="49" t="s">
        <v>101</v>
      </c>
      <c r="F126" s="48"/>
      <c r="G126" s="48"/>
      <c r="H126" s="48"/>
      <c r="I126" s="48"/>
    </row>
    <row r="127" spans="1:16" ht="16.5" customHeight="1" x14ac:dyDescent="0.2">
      <c r="B127" s="42">
        <v>46</v>
      </c>
      <c r="C127" s="42" t="s">
        <v>253</v>
      </c>
      <c r="D127" s="43" t="s">
        <v>8</v>
      </c>
      <c r="E127" s="44" t="s">
        <v>252</v>
      </c>
      <c r="F127" s="45" t="s">
        <v>56</v>
      </c>
      <c r="G127" s="46">
        <v>731.17</v>
      </c>
      <c r="H127" s="47">
        <v>0</v>
      </c>
      <c r="I127" s="47">
        <f>ROUND(ROUND(H127,2)*ROUND(G127,3),2)</f>
        <v>0</v>
      </c>
    </row>
    <row r="128" spans="1:16" ht="16.5" customHeight="1" x14ac:dyDescent="0.2">
      <c r="B128" s="48"/>
      <c r="C128" s="48"/>
      <c r="D128" s="48"/>
      <c r="E128" s="44" t="s">
        <v>252</v>
      </c>
      <c r="F128" s="48"/>
      <c r="G128" s="48"/>
      <c r="H128" s="48"/>
      <c r="I128" s="48"/>
    </row>
    <row r="129" spans="1:18" x14ac:dyDescent="0.2">
      <c r="B129" s="48"/>
      <c r="C129" s="48"/>
      <c r="D129" s="48"/>
      <c r="E129" s="50" t="s">
        <v>251</v>
      </c>
      <c r="F129" s="48"/>
      <c r="G129" s="48"/>
      <c r="H129" s="48"/>
      <c r="I129" s="48"/>
    </row>
    <row r="130" spans="1:18" ht="165.75" x14ac:dyDescent="0.2">
      <c r="B130" s="48"/>
      <c r="C130" s="48"/>
      <c r="D130" s="48"/>
      <c r="E130" s="49" t="s">
        <v>101</v>
      </c>
      <c r="F130" s="48"/>
      <c r="G130" s="48"/>
      <c r="H130" s="48"/>
      <c r="I130" s="48"/>
    </row>
    <row r="131" spans="1:18" x14ac:dyDescent="0.2">
      <c r="B131" s="13"/>
      <c r="C131" s="15" t="s">
        <v>100</v>
      </c>
      <c r="D131" s="13"/>
      <c r="E131" s="14" t="s">
        <v>99</v>
      </c>
      <c r="F131" s="13"/>
      <c r="G131" s="13"/>
      <c r="H131" s="13"/>
      <c r="I131" s="12">
        <f>0+Q135</f>
        <v>0</v>
      </c>
    </row>
    <row r="132" spans="1:18" x14ac:dyDescent="0.2">
      <c r="B132" s="10" t="s">
        <v>98</v>
      </c>
      <c r="C132" s="10" t="s">
        <v>97</v>
      </c>
      <c r="D132" s="9" t="s">
        <v>8</v>
      </c>
      <c r="E132" s="8" t="s">
        <v>96</v>
      </c>
      <c r="F132" s="7" t="s">
        <v>44</v>
      </c>
      <c r="G132" s="6">
        <v>0.83699999999999997</v>
      </c>
      <c r="H132" s="5">
        <v>0</v>
      </c>
      <c r="I132" s="5">
        <f>ROUND(ROUND(H132,2)*ROUND(G132,3),2)</f>
        <v>0</v>
      </c>
    </row>
    <row r="133" spans="1:18" x14ac:dyDescent="0.2">
      <c r="E133" s="1" t="s">
        <v>96</v>
      </c>
    </row>
    <row r="134" spans="1:18" ht="51" x14ac:dyDescent="0.2">
      <c r="E134" s="2" t="s">
        <v>95</v>
      </c>
    </row>
    <row r="135" spans="1:18" ht="12.75" customHeight="1" x14ac:dyDescent="0.2">
      <c r="A135" s="13" t="s">
        <v>18</v>
      </c>
      <c r="E135" s="1" t="s">
        <v>94</v>
      </c>
      <c r="O135">
        <f>0+R135</f>
        <v>0</v>
      </c>
      <c r="Q135">
        <f>0+I132+I136+I140</f>
        <v>0</v>
      </c>
      <c r="R135">
        <f>0+O136+O140+O144</f>
        <v>0</v>
      </c>
    </row>
    <row r="136" spans="1:18" x14ac:dyDescent="0.2">
      <c r="A136" s="9" t="s">
        <v>11</v>
      </c>
      <c r="B136" s="10" t="s">
        <v>93</v>
      </c>
      <c r="C136" s="10" t="s">
        <v>92</v>
      </c>
      <c r="D136" s="9" t="s">
        <v>8</v>
      </c>
      <c r="E136" s="8" t="s">
        <v>91</v>
      </c>
      <c r="F136" s="7" t="s">
        <v>44</v>
      </c>
      <c r="G136" s="6">
        <v>0.26400000000000001</v>
      </c>
      <c r="H136" s="5">
        <v>0</v>
      </c>
      <c r="I136" s="5">
        <f>ROUND(ROUND(H136,2)*ROUND(G136,3),2)</f>
        <v>0</v>
      </c>
      <c r="O136">
        <f>(I132*15)/100</f>
        <v>0</v>
      </c>
      <c r="P136" t="s">
        <v>6</v>
      </c>
    </row>
    <row r="137" spans="1:18" x14ac:dyDescent="0.2">
      <c r="A137" s="4" t="s">
        <v>5</v>
      </c>
      <c r="E137" s="1" t="s">
        <v>91</v>
      </c>
    </row>
    <row r="138" spans="1:18" x14ac:dyDescent="0.2">
      <c r="A138" s="3" t="s">
        <v>3</v>
      </c>
      <c r="E138" s="2" t="s">
        <v>90</v>
      </c>
    </row>
    <row r="139" spans="1:18" ht="255" x14ac:dyDescent="0.2">
      <c r="A139" t="s">
        <v>1</v>
      </c>
      <c r="E139" s="1" t="s">
        <v>89</v>
      </c>
    </row>
    <row r="140" spans="1:18" x14ac:dyDescent="0.2">
      <c r="A140" s="9" t="s">
        <v>11</v>
      </c>
      <c r="B140" s="10" t="s">
        <v>88</v>
      </c>
      <c r="C140" s="10" t="s">
        <v>87</v>
      </c>
      <c r="D140" s="9" t="s">
        <v>8</v>
      </c>
      <c r="E140" s="8" t="s">
        <v>86</v>
      </c>
      <c r="F140" s="7" t="s">
        <v>44</v>
      </c>
      <c r="G140" s="6">
        <v>64.013999999999996</v>
      </c>
      <c r="H140" s="5">
        <v>0</v>
      </c>
      <c r="I140" s="5">
        <f>ROUND(ROUND(H140,2)*ROUND(G140,3),2)</f>
        <v>0</v>
      </c>
      <c r="O140">
        <f>(I136*15)/100</f>
        <v>0</v>
      </c>
      <c r="P140" t="s">
        <v>6</v>
      </c>
    </row>
    <row r="141" spans="1:18" x14ac:dyDescent="0.2">
      <c r="A141" s="4" t="s">
        <v>5</v>
      </c>
      <c r="E141" s="1" t="s">
        <v>86</v>
      </c>
    </row>
    <row r="142" spans="1:18" ht="51" x14ac:dyDescent="0.2">
      <c r="A142" s="3" t="s">
        <v>3</v>
      </c>
      <c r="E142" s="2" t="s">
        <v>85</v>
      </c>
    </row>
    <row r="143" spans="1:18" ht="38.25" x14ac:dyDescent="0.2">
      <c r="A143" t="s">
        <v>1</v>
      </c>
      <c r="E143" s="1" t="s">
        <v>84</v>
      </c>
    </row>
    <row r="144" spans="1:18" x14ac:dyDescent="0.2">
      <c r="A144" s="9" t="s">
        <v>11</v>
      </c>
      <c r="B144" s="13"/>
      <c r="C144" s="15" t="s">
        <v>83</v>
      </c>
      <c r="D144" s="13"/>
      <c r="E144" s="14" t="s">
        <v>82</v>
      </c>
      <c r="F144" s="13"/>
      <c r="G144" s="13"/>
      <c r="H144" s="13"/>
      <c r="I144" s="12">
        <f>0+Q148</f>
        <v>0</v>
      </c>
      <c r="O144">
        <f>(I140*15)/100</f>
        <v>0</v>
      </c>
      <c r="P144" t="s">
        <v>6</v>
      </c>
    </row>
    <row r="145" spans="1:18" x14ac:dyDescent="0.2">
      <c r="A145" s="4" t="s">
        <v>5</v>
      </c>
      <c r="B145" s="10" t="s">
        <v>81</v>
      </c>
      <c r="C145" s="10" t="s">
        <v>80</v>
      </c>
      <c r="D145" s="9" t="s">
        <v>8</v>
      </c>
      <c r="E145" s="8" t="s">
        <v>79</v>
      </c>
      <c r="F145" s="7" t="s">
        <v>56</v>
      </c>
      <c r="G145" s="6">
        <v>2.145</v>
      </c>
      <c r="H145" s="5">
        <v>0</v>
      </c>
      <c r="I145" s="5">
        <f>ROUND(ROUND(H145,2)*ROUND(G145,3),2)</f>
        <v>0</v>
      </c>
    </row>
    <row r="146" spans="1:18" x14ac:dyDescent="0.2">
      <c r="A146" s="3" t="s">
        <v>3</v>
      </c>
      <c r="E146" s="1" t="s">
        <v>79</v>
      </c>
    </row>
    <row r="147" spans="1:18" x14ac:dyDescent="0.2">
      <c r="A147" t="s">
        <v>1</v>
      </c>
      <c r="E147" s="2" t="s">
        <v>78</v>
      </c>
    </row>
    <row r="148" spans="1:18" ht="12.75" customHeight="1" x14ac:dyDescent="0.2">
      <c r="A148" s="13" t="s">
        <v>18</v>
      </c>
      <c r="E148" s="1" t="s">
        <v>77</v>
      </c>
      <c r="O148">
        <f>0+R148</f>
        <v>0</v>
      </c>
      <c r="Q148">
        <f>0+I145</f>
        <v>0</v>
      </c>
      <c r="R148">
        <f>0+O149</f>
        <v>0</v>
      </c>
    </row>
    <row r="149" spans="1:18" x14ac:dyDescent="0.2">
      <c r="A149" s="9" t="s">
        <v>11</v>
      </c>
      <c r="B149" s="13"/>
      <c r="C149" s="15" t="s">
        <v>76</v>
      </c>
      <c r="D149" s="13"/>
      <c r="E149" s="14" t="s">
        <v>75</v>
      </c>
      <c r="F149" s="13"/>
      <c r="G149" s="13"/>
      <c r="H149" s="13"/>
      <c r="I149" s="12">
        <f>0+Q153</f>
        <v>0</v>
      </c>
      <c r="O149">
        <f>(I145*15)/100</f>
        <v>0</v>
      </c>
      <c r="P149" t="s">
        <v>6</v>
      </c>
    </row>
    <row r="150" spans="1:18" ht="25.5" x14ac:dyDescent="0.2">
      <c r="A150" s="4" t="s">
        <v>5</v>
      </c>
      <c r="B150" s="10" t="s">
        <v>74</v>
      </c>
      <c r="C150" s="10" t="s">
        <v>73</v>
      </c>
      <c r="D150" s="9" t="s">
        <v>8</v>
      </c>
      <c r="E150" s="8" t="s">
        <v>72</v>
      </c>
      <c r="F150" s="7" t="s">
        <v>56</v>
      </c>
      <c r="G150" s="6">
        <v>519</v>
      </c>
      <c r="H150" s="5">
        <v>0</v>
      </c>
      <c r="I150" s="5">
        <f>ROUND(ROUND(H150,2)*ROUND(G150,3),2)</f>
        <v>0</v>
      </c>
    </row>
    <row r="151" spans="1:18" ht="25.5" x14ac:dyDescent="0.2">
      <c r="A151" s="3" t="s">
        <v>3</v>
      </c>
      <c r="E151" s="1" t="s">
        <v>72</v>
      </c>
    </row>
    <row r="152" spans="1:18" x14ac:dyDescent="0.2">
      <c r="A152" t="s">
        <v>1</v>
      </c>
      <c r="E152" s="2" t="s">
        <v>71</v>
      </c>
    </row>
    <row r="153" spans="1:18" ht="12.75" customHeight="1" x14ac:dyDescent="0.2">
      <c r="A153" s="13" t="s">
        <v>18</v>
      </c>
      <c r="E153" s="1" t="s">
        <v>70</v>
      </c>
      <c r="O153">
        <f>0+R153</f>
        <v>0</v>
      </c>
      <c r="Q153">
        <f>0+I150+I154</f>
        <v>0</v>
      </c>
      <c r="R153">
        <f>0+O154+O158</f>
        <v>0</v>
      </c>
    </row>
    <row r="154" spans="1:18" x14ac:dyDescent="0.2">
      <c r="A154" s="9" t="s">
        <v>11</v>
      </c>
      <c r="B154" s="10" t="s">
        <v>69</v>
      </c>
      <c r="C154" s="10" t="s">
        <v>68</v>
      </c>
      <c r="D154" s="9" t="s">
        <v>8</v>
      </c>
      <c r="E154" s="8" t="s">
        <v>67</v>
      </c>
      <c r="F154" s="7" t="s">
        <v>22</v>
      </c>
      <c r="G154" s="6">
        <v>6</v>
      </c>
      <c r="H154" s="5">
        <v>0</v>
      </c>
      <c r="I154" s="5">
        <f>ROUND(ROUND(H154,2)*ROUND(G154,3),2)</f>
        <v>0</v>
      </c>
      <c r="O154">
        <f>(I150*15)/100</f>
        <v>0</v>
      </c>
      <c r="P154" t="s">
        <v>6</v>
      </c>
    </row>
    <row r="155" spans="1:18" ht="25.5" x14ac:dyDescent="0.2">
      <c r="A155" s="4" t="s">
        <v>5</v>
      </c>
      <c r="E155" s="1" t="s">
        <v>66</v>
      </c>
    </row>
    <row r="156" spans="1:18" x14ac:dyDescent="0.2">
      <c r="A156" s="3" t="s">
        <v>3</v>
      </c>
      <c r="E156" s="2" t="s">
        <v>8</v>
      </c>
    </row>
    <row r="157" spans="1:18" ht="63.75" x14ac:dyDescent="0.2">
      <c r="A157" t="s">
        <v>1</v>
      </c>
      <c r="E157" s="1" t="s">
        <v>65</v>
      </c>
    </row>
    <row r="158" spans="1:18" x14ac:dyDescent="0.2">
      <c r="A158" s="9" t="s">
        <v>11</v>
      </c>
      <c r="B158" s="13"/>
      <c r="C158" s="15" t="s">
        <v>64</v>
      </c>
      <c r="D158" s="13"/>
      <c r="E158" s="14" t="s">
        <v>63</v>
      </c>
      <c r="F158" s="13"/>
      <c r="G158" s="13"/>
      <c r="H158" s="13"/>
      <c r="I158" s="12">
        <f>0+Q162</f>
        <v>0</v>
      </c>
      <c r="O158">
        <f>(I154*15)/100</f>
        <v>0</v>
      </c>
      <c r="P158" t="s">
        <v>6</v>
      </c>
    </row>
    <row r="159" spans="1:18" x14ac:dyDescent="0.2">
      <c r="A159" s="4" t="s">
        <v>5</v>
      </c>
      <c r="B159" s="10" t="s">
        <v>62</v>
      </c>
      <c r="C159" s="10" t="s">
        <v>61</v>
      </c>
      <c r="D159" s="9" t="s">
        <v>8</v>
      </c>
      <c r="E159" s="8" t="s">
        <v>60</v>
      </c>
      <c r="F159" s="7" t="s">
        <v>56</v>
      </c>
      <c r="G159" s="6">
        <v>3.15</v>
      </c>
      <c r="H159" s="5">
        <v>0</v>
      </c>
      <c r="I159" s="5">
        <f>ROUND(ROUND(H159,2)*ROUND(G159,3),2)</f>
        <v>0</v>
      </c>
    </row>
    <row r="160" spans="1:18" x14ac:dyDescent="0.2">
      <c r="A160" s="3" t="s">
        <v>3</v>
      </c>
      <c r="E160" s="1" t="s">
        <v>60</v>
      </c>
    </row>
    <row r="161" spans="1:18" x14ac:dyDescent="0.2">
      <c r="A161" t="s">
        <v>1</v>
      </c>
      <c r="E161" s="2" t="s">
        <v>59</v>
      </c>
    </row>
    <row r="162" spans="1:18" ht="12.75" customHeight="1" x14ac:dyDescent="0.2">
      <c r="A162" s="13" t="s">
        <v>18</v>
      </c>
      <c r="E162" s="1" t="s">
        <v>53</v>
      </c>
      <c r="O162">
        <f>0+R162</f>
        <v>0</v>
      </c>
      <c r="Q162">
        <f>0+I159+I163</f>
        <v>0</v>
      </c>
      <c r="R162">
        <f>0+O163+O167</f>
        <v>0</v>
      </c>
    </row>
    <row r="163" spans="1:18" x14ac:dyDescent="0.2">
      <c r="A163" s="9" t="s">
        <v>11</v>
      </c>
      <c r="B163" s="10" t="s">
        <v>58</v>
      </c>
      <c r="C163" s="10" t="s">
        <v>57</v>
      </c>
      <c r="D163" s="9" t="s">
        <v>8</v>
      </c>
      <c r="E163" s="8" t="s">
        <v>55</v>
      </c>
      <c r="F163" s="7" t="s">
        <v>56</v>
      </c>
      <c r="G163" s="6">
        <v>2.5499999999999998</v>
      </c>
      <c r="H163" s="5">
        <v>0</v>
      </c>
      <c r="I163" s="5">
        <f>ROUND(ROUND(H163,2)*ROUND(G163,3),2)</f>
        <v>0</v>
      </c>
      <c r="O163">
        <f>(I159*15)/100</f>
        <v>0</v>
      </c>
      <c r="P163" t="s">
        <v>6</v>
      </c>
    </row>
    <row r="164" spans="1:18" x14ac:dyDescent="0.2">
      <c r="A164" s="4" t="s">
        <v>5</v>
      </c>
      <c r="E164" s="1" t="s">
        <v>55</v>
      </c>
    </row>
    <row r="165" spans="1:18" x14ac:dyDescent="0.2">
      <c r="A165" s="3" t="s">
        <v>3</v>
      </c>
      <c r="E165" s="2" t="s">
        <v>54</v>
      </c>
    </row>
    <row r="166" spans="1:18" ht="76.5" x14ac:dyDescent="0.2">
      <c r="A166" t="s">
        <v>1</v>
      </c>
      <c r="E166" s="1" t="s">
        <v>53</v>
      </c>
    </row>
    <row r="167" spans="1:18" x14ac:dyDescent="0.2">
      <c r="A167" s="9" t="s">
        <v>11</v>
      </c>
      <c r="B167" s="13"/>
      <c r="C167" s="15" t="s">
        <v>52</v>
      </c>
      <c r="D167" s="13"/>
      <c r="E167" s="14" t="s">
        <v>16</v>
      </c>
      <c r="F167" s="13"/>
      <c r="G167" s="13"/>
      <c r="H167" s="13"/>
      <c r="I167" s="12">
        <f>0+Q171</f>
        <v>0</v>
      </c>
      <c r="O167">
        <f>(I163*15)/100</f>
        <v>0</v>
      </c>
      <c r="P167" t="s">
        <v>6</v>
      </c>
    </row>
    <row r="168" spans="1:18" x14ac:dyDescent="0.2">
      <c r="A168" s="4" t="s">
        <v>5</v>
      </c>
      <c r="B168" s="10" t="s">
        <v>51</v>
      </c>
      <c r="C168" s="10" t="s">
        <v>50</v>
      </c>
      <c r="D168" s="9" t="s">
        <v>8</v>
      </c>
      <c r="E168" s="8" t="s">
        <v>49</v>
      </c>
      <c r="F168" s="7" t="s">
        <v>22</v>
      </c>
      <c r="G168" s="6">
        <v>53</v>
      </c>
      <c r="H168" s="5">
        <v>0</v>
      </c>
      <c r="I168" s="5">
        <f>ROUND(ROUND(H168,2)*ROUND(G168,3),2)</f>
        <v>0</v>
      </c>
    </row>
    <row r="169" spans="1:18" x14ac:dyDescent="0.2">
      <c r="A169" s="3" t="s">
        <v>3</v>
      </c>
      <c r="E169" s="1" t="s">
        <v>49</v>
      </c>
    </row>
    <row r="170" spans="1:18" ht="89.25" x14ac:dyDescent="0.2">
      <c r="A170" t="s">
        <v>1</v>
      </c>
      <c r="E170" s="11" t="s">
        <v>48</v>
      </c>
    </row>
    <row r="171" spans="1:18" ht="12.75" customHeight="1" x14ac:dyDescent="0.2">
      <c r="A171" s="13" t="s">
        <v>18</v>
      </c>
      <c r="E171" s="1" t="s">
        <v>47</v>
      </c>
      <c r="O171">
        <f>0+R171</f>
        <v>0</v>
      </c>
      <c r="Q171">
        <f>0+I168+I172+I176+I180+I184+I188</f>
        <v>0</v>
      </c>
      <c r="R171">
        <f>0+O172+O176+O180+O184+O188+O192</f>
        <v>0</v>
      </c>
    </row>
    <row r="172" spans="1:18" x14ac:dyDescent="0.2">
      <c r="A172" s="9" t="s">
        <v>11</v>
      </c>
      <c r="B172" s="10" t="s">
        <v>46</v>
      </c>
      <c r="C172" s="10" t="s">
        <v>45</v>
      </c>
      <c r="D172" s="9" t="s">
        <v>8</v>
      </c>
      <c r="E172" s="8" t="s">
        <v>43</v>
      </c>
      <c r="F172" s="7" t="s">
        <v>44</v>
      </c>
      <c r="G172" s="6">
        <v>34.981000000000002</v>
      </c>
      <c r="H172" s="5">
        <v>0</v>
      </c>
      <c r="I172" s="5">
        <f>ROUND(ROUND(H172,2)*ROUND(G172,3),2)</f>
        <v>0</v>
      </c>
      <c r="O172">
        <f>(I168*15)/100</f>
        <v>0</v>
      </c>
      <c r="P172" t="s">
        <v>6</v>
      </c>
    </row>
    <row r="173" spans="1:18" x14ac:dyDescent="0.2">
      <c r="A173" s="4" t="s">
        <v>5</v>
      </c>
      <c r="E173" s="1" t="s">
        <v>43</v>
      </c>
    </row>
    <row r="174" spans="1:18" ht="76.5" x14ac:dyDescent="0.2">
      <c r="A174" s="3" t="s">
        <v>3</v>
      </c>
      <c r="E174" s="11" t="s">
        <v>42</v>
      </c>
    </row>
    <row r="175" spans="1:18" ht="89.25" x14ac:dyDescent="0.2">
      <c r="A175" t="s">
        <v>1</v>
      </c>
      <c r="E175" s="1" t="s">
        <v>41</v>
      </c>
    </row>
    <row r="176" spans="1:18" x14ac:dyDescent="0.2">
      <c r="A176" s="9" t="s">
        <v>11</v>
      </c>
      <c r="B176" s="10" t="s">
        <v>40</v>
      </c>
      <c r="C176" s="10" t="s">
        <v>39</v>
      </c>
      <c r="D176" s="9" t="s">
        <v>8</v>
      </c>
      <c r="E176" s="8" t="s">
        <v>37</v>
      </c>
      <c r="F176" s="7" t="s">
        <v>38</v>
      </c>
      <c r="G176" s="6">
        <v>402.28199999999998</v>
      </c>
      <c r="H176" s="5">
        <v>0</v>
      </c>
      <c r="I176" s="5">
        <f>ROUND(ROUND(H176,2)*ROUND(G176,3),2)</f>
        <v>0</v>
      </c>
      <c r="O176">
        <f>(I172*15)/100</f>
        <v>0</v>
      </c>
      <c r="P176" t="s">
        <v>6</v>
      </c>
    </row>
    <row r="177" spans="1:16" x14ac:dyDescent="0.2">
      <c r="A177" s="4" t="s">
        <v>5</v>
      </c>
      <c r="E177" s="1" t="s">
        <v>37</v>
      </c>
    </row>
    <row r="178" spans="1:16" x14ac:dyDescent="0.2">
      <c r="A178" s="3" t="s">
        <v>3</v>
      </c>
      <c r="E178" s="2" t="s">
        <v>36</v>
      </c>
    </row>
    <row r="179" spans="1:16" ht="25.5" x14ac:dyDescent="0.2">
      <c r="A179" t="s">
        <v>1</v>
      </c>
      <c r="E179" s="1" t="s">
        <v>35</v>
      </c>
    </row>
    <row r="180" spans="1:16" x14ac:dyDescent="0.2">
      <c r="A180" s="9" t="s">
        <v>11</v>
      </c>
      <c r="B180" s="10" t="s">
        <v>34</v>
      </c>
      <c r="C180" s="10" t="s">
        <v>33</v>
      </c>
      <c r="D180" s="9" t="s">
        <v>8</v>
      </c>
      <c r="E180" s="8" t="s">
        <v>32</v>
      </c>
      <c r="F180" s="7" t="s">
        <v>28</v>
      </c>
      <c r="G180" s="6">
        <v>24</v>
      </c>
      <c r="H180" s="5">
        <v>0</v>
      </c>
      <c r="I180" s="5">
        <f>ROUND(ROUND(H180,2)*ROUND(G180,3),2)</f>
        <v>0</v>
      </c>
      <c r="O180">
        <f>(I176*15)/100</f>
        <v>0</v>
      </c>
      <c r="P180" t="s">
        <v>6</v>
      </c>
    </row>
    <row r="181" spans="1:16" x14ac:dyDescent="0.2">
      <c r="A181" s="4" t="s">
        <v>5</v>
      </c>
      <c r="E181" s="1" t="s">
        <v>32</v>
      </c>
    </row>
    <row r="182" spans="1:16" x14ac:dyDescent="0.2">
      <c r="A182" s="3" t="s">
        <v>3</v>
      </c>
      <c r="E182" s="2" t="s">
        <v>31</v>
      </c>
    </row>
    <row r="183" spans="1:16" ht="102" x14ac:dyDescent="0.2">
      <c r="A183" t="s">
        <v>1</v>
      </c>
      <c r="E183" s="1" t="s">
        <v>25</v>
      </c>
    </row>
    <row r="184" spans="1:16" x14ac:dyDescent="0.2">
      <c r="A184" s="9" t="s">
        <v>11</v>
      </c>
      <c r="B184" s="10" t="s">
        <v>30</v>
      </c>
      <c r="C184" s="10" t="s">
        <v>29</v>
      </c>
      <c r="D184" s="9" t="s">
        <v>8</v>
      </c>
      <c r="E184" s="8" t="s">
        <v>27</v>
      </c>
      <c r="F184" s="7" t="s">
        <v>28</v>
      </c>
      <c r="G184" s="6">
        <v>24.5</v>
      </c>
      <c r="H184" s="5">
        <v>0</v>
      </c>
      <c r="I184" s="5">
        <f>ROUND(ROUND(H184,2)*ROUND(G184,3),2)</f>
        <v>0</v>
      </c>
      <c r="O184">
        <f>(I180*15)/100</f>
        <v>0</v>
      </c>
      <c r="P184" t="s">
        <v>6</v>
      </c>
    </row>
    <row r="185" spans="1:16" x14ac:dyDescent="0.2">
      <c r="A185" s="4" t="s">
        <v>5</v>
      </c>
      <c r="E185" s="1" t="s">
        <v>27</v>
      </c>
    </row>
    <row r="186" spans="1:16" x14ac:dyDescent="0.2">
      <c r="A186" s="3" t="s">
        <v>3</v>
      </c>
      <c r="E186" s="2" t="s">
        <v>26</v>
      </c>
    </row>
    <row r="187" spans="1:16" ht="102" x14ac:dyDescent="0.2">
      <c r="A187" t="s">
        <v>1</v>
      </c>
      <c r="E187" s="1" t="s">
        <v>25</v>
      </c>
    </row>
    <row r="188" spans="1:16" ht="25.5" x14ac:dyDescent="0.2">
      <c r="A188" s="9" t="s">
        <v>11</v>
      </c>
      <c r="B188" s="10" t="s">
        <v>24</v>
      </c>
      <c r="C188" s="10" t="s">
        <v>23</v>
      </c>
      <c r="D188" s="9" t="s">
        <v>8</v>
      </c>
      <c r="E188" s="8" t="s">
        <v>21</v>
      </c>
      <c r="F188" s="7" t="s">
        <v>22</v>
      </c>
      <c r="G188" s="6">
        <v>20</v>
      </c>
      <c r="H188" s="5">
        <v>0</v>
      </c>
      <c r="I188" s="5">
        <f>ROUND(ROUND(H188,2)*ROUND(G188,3),2)</f>
        <v>0</v>
      </c>
      <c r="O188">
        <f>(I184*15)/100</f>
        <v>0</v>
      </c>
      <c r="P188" t="s">
        <v>6</v>
      </c>
    </row>
    <row r="189" spans="1:16" ht="25.5" x14ac:dyDescent="0.2">
      <c r="A189" s="4" t="s">
        <v>5</v>
      </c>
      <c r="E189" s="1" t="s">
        <v>21</v>
      </c>
    </row>
    <row r="190" spans="1:16" x14ac:dyDescent="0.2">
      <c r="A190" s="3" t="s">
        <v>3</v>
      </c>
      <c r="E190" s="2" t="s">
        <v>20</v>
      </c>
    </row>
    <row r="191" spans="1:16" ht="89.25" x14ac:dyDescent="0.2">
      <c r="A191" t="s">
        <v>1</v>
      </c>
      <c r="E191" s="1" t="s">
        <v>19</v>
      </c>
    </row>
    <row r="192" spans="1:16" x14ac:dyDescent="0.2">
      <c r="A192" s="9" t="s">
        <v>11</v>
      </c>
      <c r="B192" s="13"/>
      <c r="C192" s="15" t="s">
        <v>17</v>
      </c>
      <c r="D192" s="13"/>
      <c r="E192" s="14" t="s">
        <v>16</v>
      </c>
      <c r="F192" s="13"/>
      <c r="G192" s="13"/>
      <c r="H192" s="13"/>
      <c r="I192" s="12">
        <f>0+Q196</f>
        <v>0</v>
      </c>
      <c r="O192">
        <f>(I188*15)/100</f>
        <v>0</v>
      </c>
      <c r="P192" t="s">
        <v>6</v>
      </c>
    </row>
    <row r="193" spans="1:18" ht="25.5" x14ac:dyDescent="0.2">
      <c r="A193" s="4" t="s">
        <v>5</v>
      </c>
      <c r="B193" s="10" t="s">
        <v>15</v>
      </c>
      <c r="C193" s="10" t="s">
        <v>14</v>
      </c>
      <c r="D193" s="9" t="s">
        <v>8</v>
      </c>
      <c r="E193" s="8" t="s">
        <v>13</v>
      </c>
      <c r="F193" s="7" t="s">
        <v>7</v>
      </c>
      <c r="G193" s="6">
        <v>857.23599999999999</v>
      </c>
      <c r="H193" s="5">
        <v>0</v>
      </c>
      <c r="I193" s="5">
        <f>ROUND(ROUND(H193,2)*ROUND(G193,3),2)</f>
        <v>0</v>
      </c>
    </row>
    <row r="194" spans="1:18" ht="25.5" x14ac:dyDescent="0.2">
      <c r="A194" s="3" t="s">
        <v>3</v>
      </c>
      <c r="E194" s="1" t="s">
        <v>13</v>
      </c>
    </row>
    <row r="195" spans="1:18" ht="178.5" x14ac:dyDescent="0.2">
      <c r="A195" t="s">
        <v>1</v>
      </c>
      <c r="E195" s="11" t="s">
        <v>12</v>
      </c>
    </row>
    <row r="196" spans="1:18" ht="12.75" customHeight="1" x14ac:dyDescent="0.2">
      <c r="A196" s="13" t="s">
        <v>18</v>
      </c>
      <c r="E196" s="1" t="s">
        <v>0</v>
      </c>
      <c r="O196">
        <f>0+R196</f>
        <v>0</v>
      </c>
      <c r="Q196">
        <f>0+I193+I197</f>
        <v>0</v>
      </c>
      <c r="R196">
        <f>0+O197+O201</f>
        <v>0</v>
      </c>
    </row>
    <row r="197" spans="1:18" ht="25.5" x14ac:dyDescent="0.2">
      <c r="A197" s="9" t="s">
        <v>11</v>
      </c>
      <c r="B197" s="10" t="s">
        <v>10</v>
      </c>
      <c r="C197" s="10" t="s">
        <v>9</v>
      </c>
      <c r="D197" s="9" t="s">
        <v>8</v>
      </c>
      <c r="E197" s="8" t="s">
        <v>4</v>
      </c>
      <c r="F197" s="7" t="s">
        <v>7</v>
      </c>
      <c r="G197" s="6">
        <v>80.456000000000003</v>
      </c>
      <c r="H197" s="5">
        <v>0</v>
      </c>
      <c r="I197" s="5">
        <f>ROUND(ROUND(H197,2)*ROUND(G197,3),2)</f>
        <v>0</v>
      </c>
      <c r="O197">
        <f>(I193*15)/100</f>
        <v>0</v>
      </c>
      <c r="P197" t="s">
        <v>6</v>
      </c>
    </row>
    <row r="198" spans="1:18" ht="25.5" x14ac:dyDescent="0.2">
      <c r="A198" s="4" t="s">
        <v>5</v>
      </c>
      <c r="E198" s="1" t="s">
        <v>4</v>
      </c>
    </row>
    <row r="199" spans="1:18" x14ac:dyDescent="0.2">
      <c r="A199" s="3" t="s">
        <v>3</v>
      </c>
      <c r="E199" s="2" t="s">
        <v>2</v>
      </c>
    </row>
    <row r="200" spans="1:18" ht="89.25" x14ac:dyDescent="0.2">
      <c r="A200" t="s">
        <v>1</v>
      </c>
      <c r="E200" s="1" t="s">
        <v>0</v>
      </c>
    </row>
    <row r="201" spans="1:18" x14ac:dyDescent="0.2">
      <c r="A201" s="9" t="s">
        <v>11</v>
      </c>
      <c r="O201">
        <f>(I197*15)/100</f>
        <v>0</v>
      </c>
      <c r="P201" t="s">
        <v>6</v>
      </c>
    </row>
    <row r="202" spans="1:18" x14ac:dyDescent="0.2">
      <c r="A202" s="4" t="s">
        <v>5</v>
      </c>
    </row>
    <row r="203" spans="1:18" x14ac:dyDescent="0.2">
      <c r="A203" s="3" t="s">
        <v>3</v>
      </c>
    </row>
    <row r="204" spans="1:18" x14ac:dyDescent="0.2">
      <c r="A204" t="s">
        <v>1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03-33-02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2019-09-03T14:11:36Z</dcterms:created>
  <dcterms:modified xsi:type="dcterms:W3CDTF">2019-11-05T13:06:42Z</dcterms:modified>
</cp:coreProperties>
</file>