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1445"/>
  </bookViews>
  <sheets>
    <sheet name="SO 02-19-07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/>
  <c r="I21" i="1"/>
  <c r="O21" i="1"/>
  <c r="I25" i="1"/>
  <c r="O25" i="1" s="1"/>
  <c r="I30" i="1"/>
  <c r="O30" i="1"/>
  <c r="I34" i="1"/>
  <c r="O34" i="1"/>
  <c r="I38" i="1"/>
  <c r="O38" i="1" s="1"/>
  <c r="I43" i="1"/>
  <c r="O43" i="1"/>
  <c r="I47" i="1"/>
  <c r="O47" i="1" s="1"/>
  <c r="I51" i="1"/>
  <c r="O51" i="1" s="1"/>
  <c r="I55" i="1"/>
  <c r="O55" i="1"/>
  <c r="I59" i="1"/>
  <c r="O59" i="1"/>
  <c r="I63" i="1"/>
  <c r="O63" i="1" s="1"/>
  <c r="I67" i="1"/>
  <c r="O67" i="1" s="1"/>
  <c r="I71" i="1"/>
  <c r="O71" i="1"/>
  <c r="I75" i="1"/>
  <c r="O75" i="1"/>
  <c r="I83" i="1"/>
  <c r="O83" i="1" s="1"/>
  <c r="I87" i="1"/>
  <c r="O87" i="1" s="1"/>
  <c r="I91" i="1"/>
  <c r="O91" i="1" s="1"/>
  <c r="I95" i="1"/>
  <c r="O95" i="1" s="1"/>
  <c r="I100" i="1"/>
  <c r="O100" i="1"/>
  <c r="I104" i="1"/>
  <c r="O104" i="1" s="1"/>
  <c r="I108" i="1"/>
  <c r="O108" i="1" s="1"/>
  <c r="I112" i="1"/>
  <c r="O112" i="1"/>
  <c r="I116" i="1"/>
  <c r="O116" i="1"/>
  <c r="I120" i="1"/>
  <c r="O120" i="1"/>
  <c r="I124" i="1"/>
  <c r="O124" i="1" s="1"/>
  <c r="I128" i="1"/>
  <c r="O128" i="1" s="1"/>
  <c r="I133" i="1"/>
  <c r="O133" i="1" s="1"/>
  <c r="I137" i="1"/>
  <c r="O137" i="1"/>
  <c r="I141" i="1"/>
  <c r="O141" i="1"/>
  <c r="I146" i="1"/>
  <c r="O146" i="1"/>
  <c r="I150" i="1"/>
  <c r="O150" i="1"/>
  <c r="I154" i="1"/>
  <c r="O154" i="1"/>
  <c r="I158" i="1"/>
  <c r="O158" i="1" s="1"/>
  <c r="Q162" i="1"/>
  <c r="I162" i="1" s="1"/>
  <c r="I163" i="1"/>
  <c r="O163" i="1"/>
  <c r="I167" i="1"/>
  <c r="O167" i="1" s="1"/>
  <c r="I171" i="1"/>
  <c r="O171" i="1"/>
  <c r="I175" i="1"/>
  <c r="O175" i="1"/>
  <c r="I177" i="1"/>
  <c r="Q176" i="1" s="1"/>
  <c r="I176" i="1" s="1"/>
  <c r="I181" i="1"/>
  <c r="O181" i="1" s="1"/>
  <c r="I185" i="1"/>
  <c r="O185" i="1"/>
  <c r="I189" i="1"/>
  <c r="O189" i="1" s="1"/>
  <c r="I193" i="1"/>
  <c r="O193" i="1"/>
  <c r="I197" i="1"/>
  <c r="O197" i="1"/>
  <c r="I201" i="1"/>
  <c r="O201" i="1"/>
  <c r="I205" i="1"/>
  <c r="O205" i="1" s="1"/>
  <c r="R99" i="1" l="1"/>
  <c r="O99" i="1" s="1"/>
  <c r="Q8" i="1"/>
  <c r="I8" i="1" s="1"/>
  <c r="I3" i="1" s="1"/>
  <c r="R162" i="1"/>
  <c r="O162" i="1" s="1"/>
  <c r="R8" i="1"/>
  <c r="O8" i="1" s="1"/>
  <c r="Q99" i="1"/>
  <c r="I99" i="1" s="1"/>
  <c r="R132" i="1"/>
  <c r="O132" i="1" s="1"/>
  <c r="Q29" i="1"/>
  <c r="I29" i="1" s="1"/>
  <c r="Q132" i="1"/>
  <c r="I132" i="1" s="1"/>
  <c r="Q42" i="1"/>
  <c r="I42" i="1" s="1"/>
  <c r="O177" i="1"/>
  <c r="R176" i="1" s="1"/>
  <c r="O176" i="1" s="1"/>
  <c r="Q145" i="1"/>
  <c r="I145" i="1" s="1"/>
  <c r="R29" i="1"/>
  <c r="O29" i="1" s="1"/>
  <c r="R145" i="1"/>
  <c r="O145" i="1" s="1"/>
  <c r="R42" i="1"/>
  <c r="O42" i="1" s="1"/>
  <c r="O2" i="1" l="1"/>
</calcChain>
</file>

<file path=xl/sharedStrings.xml><?xml version="1.0" encoding="utf-8"?>
<sst xmlns="http://schemas.openxmlformats.org/spreadsheetml/2006/main" count="682" uniqueCount="286">
  <si>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</si>
  <si>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</si>
  <si>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odtranění stávající izolace nosné konstrukce klenby 12,76*11,22=143,167 [A]</t>
  </si>
  <si>
    <t>VV</t>
  </si>
  <si>
    <t>oddtsranění izolace z původního propustku</t>
  </si>
  <si>
    <t>PP</t>
  </si>
  <si>
    <t>2</t>
  </si>
  <si>
    <t>m2</t>
  </si>
  <si>
    <t>ODSTRANĚNÍ MOSTNÍ IZOLACE</t>
  </si>
  <si>
    <t/>
  </si>
  <si>
    <t>97817</t>
  </si>
  <si>
    <t>47</t>
  </si>
  <si>
    <t>P</t>
  </si>
  <si>
    <t>odbourání části poprsní zdi vlevo 1,45*24,34=35,293 [A] 
odbourání části poprsní zdi vpravo 1,48*24,34=36,023 [B] 
odbourání části křídel 4*1=4,000 [C] 
A+B+C=75,316 [D]</t>
  </si>
  <si>
    <t>M3</t>
  </si>
  <si>
    <t>VYBOURÁNÍ ČÁSTÍ KONSTRUKCÍ Z CIHEL A TVÁRNIC</t>
  </si>
  <si>
    <t>96714</t>
  </si>
  <si>
    <t>46</t>
  </si>
  <si>
    <t>odstranění stávajích kamenných říms 2*24,34*0,3*0,8=11,683 [A] 
odstranění stávajících kamenných říms na křídlech 0,3*4*17,5*1=21,000 [B] 
A+B=32,683 [C]</t>
  </si>
  <si>
    <t>VYBOURÁNÍ ČÁSTÍ KONSTRUKCÍ KAMENNÝCH NA MC</t>
  </si>
  <si>
    <t>96713</t>
  </si>
  <si>
    <t>45</t>
  </si>
  <si>
    <t>Položka zahrnuje samostatnou dopravu suti a vybouraných hmot. Množství se určí jako součin hmotnosti [t] a požadované vzdálenosti [km].</t>
  </si>
  <si>
    <t>stávající zábradlí vlevo (7,82+24,34+6,08)*40/1000=1,530 [A] 
stávající zábradlí vpravo (7,83+24,34+7,93)*40/1000=1,604 [B] 
25*(A+B)=78,350 [C]</t>
  </si>
  <si>
    <t>tkm</t>
  </si>
  <si>
    <t>BOURÁNÍ KONSTRUKCÍ KOVOVÝCH - DOPRAVA</t>
  </si>
  <si>
    <t>96618B</t>
  </si>
  <si>
    <t>44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</si>
  <si>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</si>
  <si>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stávající zábradlí vlevo (7,82+24,34+6,08)*40/1000=1,530 [A] 
stávající zábradlí vpravo (7,83+24,34+7,93)*40/1000=1,604 [B] 
A+B=3,134 [C]</t>
  </si>
  <si>
    <t>T</t>
  </si>
  <si>
    <t>BOURÁNÍ KONSTRUKCÍ KOVOVÝCH - BEZ DOPRAVY</t>
  </si>
  <si>
    <t>96618A</t>
  </si>
  <si>
    <t>43</t>
  </si>
  <si>
    <t>položka zahrnuje očištění předepsaným způsobem včetně odklizení vzniklého odpadu</t>
  </si>
  <si>
    <t>betonová deska klenby 100% 7,05*10=70,500 [A] 
nosná konstrukce + spodní stavby z líce 100% 18*9,88=177,840 [B] 
poprsní zeď vlevo 100% 100=100,000 [C] 
poprsní zeď vpravo 100% 100=100,000 [D] 
křídla vlevo 100% 2*65=130,000 [E] 
křídla vpravo 100% 2*65=130,000 [F]  
A+B+C+D+E+F=708,340 [G]</t>
  </si>
  <si>
    <t>OČIŠTĚNÍ ZDIVA OTRYSKÁNÍM TLAKOVOU VODOU DO 500 BARŮ</t>
  </si>
  <si>
    <t>938442</t>
  </si>
  <si>
    <t>42</t>
  </si>
  <si>
    <t>položka zahrnuje štítek s evidenčním číslem mostu, sloupek dopravní značky včetně osazení a nutných zemních prací a zabetonování</t>
  </si>
  <si>
    <t>2=2,000 [A]</t>
  </si>
  <si>
    <t>KUS</t>
  </si>
  <si>
    <t>EVIDENČNÍ ČÍSLO MOSTU</t>
  </si>
  <si>
    <t>91355</t>
  </si>
  <si>
    <t>41</t>
  </si>
  <si>
    <t>položka zahrnuje: 
- dodání a osazení nivelační značky včetně nutných zemních prací  
- vnitrostaveništní a mimostaveništní dopravu</t>
  </si>
  <si>
    <t>4=4,000 [A]</t>
  </si>
  <si>
    <t>NIVELAČNÍ ZNAČKY KOVOVÉ</t>
  </si>
  <si>
    <t>91345</t>
  </si>
  <si>
    <t>40</t>
  </si>
  <si>
    <t>Ostatní konstrukce a práce</t>
  </si>
  <si>
    <t>9</t>
  </si>
  <si>
    <t>SD</t>
  </si>
  <si>
    <t>Potrubí</t>
  </si>
  <si>
    <t>8</t>
  </si>
  <si>
    <t>položka zahrnuje: 
- dodání  předepsaného ochranného materiálu 
- zřízení ochrany izolace</t>
  </si>
  <si>
    <t>tvrdá ochrana izolace - typ 1 
izolace nosné konstrukce klenby 12,76*11,22=143,167 [A] 
výběhové zídky 2*8,7*2,4=41,760 [B] 
A+B=184,927 [C]</t>
  </si>
  <si>
    <t>ochrana izolace</t>
  </si>
  <si>
    <t>OCHRANA IZOLACE NA POVRCHU</t>
  </si>
  <si>
    <t>71150</t>
  </si>
  <si>
    <t>39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</si>
  <si>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</si>
  <si>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izolace nosné konstrukce klenby 12,76*11,22=143,167 [A] 
nové odvodnění 2*10,44*6,7=139,896 [B] 
výběhové zídky 2*8,7*2,4=41,760 [C] 
A+B+C=324,823 [D]</t>
  </si>
  <si>
    <t>IZOLACE MOSTOVEK CELOPLOŠNÁ ASFALTOVÝMI PÁSY</t>
  </si>
  <si>
    <t>711412</t>
  </si>
  <si>
    <t>38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</si>
  <si>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</si>
  <si>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ŽB základové patky 44*(1,11+0,8+2*0,956)*0,5=84,084 [B]</t>
  </si>
  <si>
    <t>IZOLACE BĚŽNÝCH KONSTRUKCÍ PROTI ZEMNÍ VLHKOSTI ASFALTOVÝMI NÁTĚRY</t>
  </si>
  <si>
    <t>711111</t>
  </si>
  <si>
    <t>37</t>
  </si>
  <si>
    <t>Přidružená stavební výroba</t>
  </si>
  <si>
    <t>7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</si>
  <si>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</si>
  <si>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nosná konstrukce + spodní stavby z líce 100% 18*9,88=177,840 [A] 
poprsní zeď vlevo 80% 100*0,8=80,000 [B] 
poprsní zeď vpravo 80% 100*0,8=80,000 [C] 
křídla vlevo 80% 2*65*0,8=104,000 [D] 
křídla vpravo 80% 2*65*0,8=104,000 [E] 
A+B+C+D+E=545,840 [F]</t>
  </si>
  <si>
    <t>SPÁROVÁNÍ STARÉHO ZDIVA CEMENTOVOU MALTOU</t>
  </si>
  <si>
    <t>62745</t>
  </si>
  <si>
    <t>36</t>
  </si>
  <si>
    <t>položka zahrnuje: 
dodávku veškerého materiálu potřebného pro předepsanou úpravu v předepsané kvalitě 
vyčištění trhliny 
provedení vlastní injektáže 
potřebná lešení a podpěrné konstrukce</t>
  </si>
  <si>
    <t>sanace trhliny systémem nerezových prutů 1,5*18=27,000 [A]</t>
  </si>
  <si>
    <t>m</t>
  </si>
  <si>
    <t>INJEKTÁŽ TRHLIN SILOVĚ SPOJUJÍCÍ</t>
  </si>
  <si>
    <t>62663</t>
  </si>
  <si>
    <t>35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</si>
  <si>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</si>
  <si>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betonová deska klenby 30% 7,05*10*0,3=21,150 [A]</t>
  </si>
  <si>
    <t>SPOJOVACÍ MŮSTEK MEZI STARÝM A NOVÝM BETONEM</t>
  </si>
  <si>
    <t>62631</t>
  </si>
  <si>
    <t>34</t>
  </si>
  <si>
    <t>betonová deska klenby 100% 7,05*10*1,0=70,500 [A]</t>
  </si>
  <si>
    <t>REPROFIL VODOR PLOCH SHORA SANAČ MALTOU DVOUVRST TL DO 40MM</t>
  </si>
  <si>
    <t>626221</t>
  </si>
  <si>
    <t>33</t>
  </si>
  <si>
    <t>Úpravy povrchů, podlahy, výplně otvorů</t>
  </si>
  <si>
    <t>6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</si>
  <si>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</si>
  <si>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odláždění za křídly 0,3*1,0*23*4=27,600 [B]</t>
  </si>
  <si>
    <t>DLAŽBY Z LOMOVÉHO KAMENE NA MC</t>
  </si>
  <si>
    <t>465512</t>
  </si>
  <si>
    <t>32</t>
  </si>
  <si>
    <t>položka zahrnuje dodávku předepsaného kameniva, mimostaveništní a vnitrostaveništní dopravu a jeho uložení 
není-li v zadávací dokumentaci uvedeno jinak, jedná se o nakupovaný materiál</t>
  </si>
  <si>
    <t>260+140=400,000 [A]</t>
  </si>
  <si>
    <t>VÝPLŇ ZA OPĚRAMI A ZDMI Z KAMENIVA DRCENÉHO</t>
  </si>
  <si>
    <t>45852</t>
  </si>
  <si>
    <t>31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</si>
  <si>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</si>
  <si>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podklaní beton odvodnění rubu 2*0,2*10,5*9,3=39,060 [A]</t>
  </si>
  <si>
    <t>PODKLADNÍ A VÝPLŇOVÉ VRSTVY Z PROSTÉHO BETONU C25/30</t>
  </si>
  <si>
    <t>451314</t>
  </si>
  <si>
    <t>30</t>
  </si>
  <si>
    <t>Vodorovné konstrukce</t>
  </si>
  <si>
    <t>4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</si>
  <si>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</si>
  <si>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nové zábradlí na křídlech viz příloha 2.6.2 28/1000=0,028 [A]</t>
  </si>
  <si>
    <t>ZÁBRADLÍ A ZÁBRADEL ZÍDKY Z NEREZ OCELI</t>
  </si>
  <si>
    <t>348945</t>
  </si>
  <si>
    <t>29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</si>
  <si>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</si>
  <si>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nové zábradlí - římsa vlevo viz příloha 2.6.1 1500+79=1 579,000 [A]  
nové zábradlí - křídla viz příloha 2.6.2 1011+108=1 119,000 [B] 
A+B=2 698,000 [C]</t>
  </si>
  <si>
    <t>zahrnuje výrobní dokumentaci a PKO</t>
  </si>
  <si>
    <t>kg</t>
  </si>
  <si>
    <t>ZÁBRADLÍ Z DÍLCŮ KOVOVÝCH ŽÁROVĚ ZINK PONOREM S NÁTĚREM</t>
  </si>
  <si>
    <t>348173</t>
  </si>
  <si>
    <t>28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</si>
  <si>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</si>
  <si>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výběhové zídky vlevo viz 2.5.6 2895/1000=2,895 [A]</t>
  </si>
  <si>
    <t>VÝZTUŽ MOST OPĚR A KŘÍDEL Z OCELI</t>
  </si>
  <si>
    <t>33336</t>
  </si>
  <si>
    <t>27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</si>
  <si>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</si>
  <si>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výběhové zídky vlevo viz 2.5.3 15,5=15,500 [A]</t>
  </si>
  <si>
    <t>MOSTNÍ OPĚRY A KŘÍDLA ZE ŽELEZOVÉHO BETONU DO C30/37</t>
  </si>
  <si>
    <t>333325</t>
  </si>
  <si>
    <t>26</t>
  </si>
  <si>
    <t>Položka zahrnuje veškerý materiál, výrobky a polotovary, včetně mimostaveništní a vnitrostaveništní dopravy (rovněž přesuny), včetně naložení a složení, případně s uložením.</t>
  </si>
  <si>
    <t>dozdění křídel 4*1=4,000 [A]</t>
  </si>
  <si>
    <t>MOSTNÍ OPĚRY A KŘÍDLA Z CIHEL A TVÁRNIC NEPÁLENÝCH</t>
  </si>
  <si>
    <t>33327</t>
  </si>
  <si>
    <t>25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</si>
  <si>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</si>
  <si>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římsové zídky vpravo viz 2.5.4 1387+959=2 346,000 [A] 
římsové zíkdy vlevo viz 2.5.5 2256=2 256,000 [B] 
(A+B)/1000=4,602 [C]</t>
  </si>
  <si>
    <t>VÝZTUŽ ŘÍMS Z OCELI</t>
  </si>
  <si>
    <t>31736</t>
  </si>
  <si>
    <t>24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</si>
  <si>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</si>
  <si>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římsové zídky vpravo viz 2.5.1 25,8=25,800 [A] 
římsové zíkdy vlevo viz 2.5.2 19,6=19,600 [B] 
A+B=45,400 [C]</t>
  </si>
  <si>
    <t>ŘÍMSY ZE ŽELEZOBETONU DO C30/37</t>
  </si>
  <si>
    <t>317325</t>
  </si>
  <si>
    <t>23</t>
  </si>
  <si>
    <t>Položka zahrnuje dodání předepsaného hlavního materiálu, spojovacího materiálu, vyzdění do předepsaného tavru, včetně mimostaveništní a vnitrostaveništní dopravy</t>
  </si>
  <si>
    <t>nové kamenných říms na křídlech 0,3*4*17,5*1=21,000 [B]</t>
  </si>
  <si>
    <t>ŘÍMSY Z KAMENE A LOM VÝROBKŮ</t>
  </si>
  <si>
    <t>31721</t>
  </si>
  <si>
    <t>22</t>
  </si>
  <si>
    <t>Svislé konstrukce</t>
  </si>
  <si>
    <t>3</t>
  </si>
  <si>
    <t>285394R</t>
  </si>
  <si>
    <t>21</t>
  </si>
  <si>
    <t>podkladní beton římsových zídek 0,346+0,309=0,655 [A] 
ŽB základové patky 0,22=0,220 [B] 
A+B=0,875 [C]</t>
  </si>
  <si>
    <t>VÝZTUŽ ZÁKLADŮ Z KARI SÍTÍ</t>
  </si>
  <si>
    <t>272366</t>
  </si>
  <si>
    <t>20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</si>
  <si>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</si>
  <si>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ŽB základové patky 0,354=0,354 [A]</t>
  </si>
  <si>
    <t>VÝZTUŽ ZÁKLADŮ Z OCELI 10505, B500B</t>
  </si>
  <si>
    <t>272365</t>
  </si>
  <si>
    <t>19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</si>
  <si>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</si>
  <si>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základový beton římsových zídek 0,116*1,5*24,34+0,153*24,34*1,7=10,566 [A] 
základové patky 10,6=10,600 [B] 
A+B=21,166 [C]</t>
  </si>
  <si>
    <t>ZÁKLADY ZE ŽELEZOBETONU DO C30/37</t>
  </si>
  <si>
    <t>272325</t>
  </si>
  <si>
    <t>18</t>
  </si>
  <si>
    <t>podklaní beton výběhových zídek 4*(0,19*8,6*1,8)=11,765 [A]</t>
  </si>
  <si>
    <t>ZÁKLADY Z PROSTÉHO BETONU DO C16/20</t>
  </si>
  <si>
    <t>272313</t>
  </si>
  <si>
    <t>17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</si>
  <si>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</si>
  <si>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SP1 viz 2.7.1 20*5=100,000 [A] 
SP2 viz 2.7.2 2*5=10,000 [B] 
A+B=110,000 [C]</t>
  </si>
  <si>
    <t>VRTY PRO KOTVENÍ, INJEKTÁŽ A MIKROPILOTY NA POVRCHU TŘ. II D DO 400MM</t>
  </si>
  <si>
    <t>R</t>
  </si>
  <si>
    <t>26125</t>
  </si>
  <si>
    <t>16</t>
  </si>
  <si>
    <t>vsakovací jímka 4*1*1*1=4,000 [A]</t>
  </si>
  <si>
    <t>ÚPRAVA DNA STUDNY Z KAMENIVA</t>
  </si>
  <si>
    <t>24350</t>
  </si>
  <si>
    <t>15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</si>
  <si>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</si>
  <si>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SP1 viz 2.7.1 2,40=2,400 [A] 
SP2 viz 2.7.2 3,09=3,090 [B] 
A+B=5,490 [C]</t>
  </si>
  <si>
    <t>ŠTĚTOVÉ STĚNY NASAZENÉ Z KOVOVÝCH DÍLCŮ DOČASNÉ (HMOTNOST)</t>
  </si>
  <si>
    <t>23417</t>
  </si>
  <si>
    <t>14</t>
  </si>
  <si>
    <t>zahrnuje i vodorovnou dopravu a uložení na skládku (bez poplatku)</t>
  </si>
  <si>
    <t>SP1 a SP2 viz 2.7.1 a 2.7.2 22+5=27,000 [A]</t>
  </si>
  <si>
    <t>ODŘEZÁNÍ PILOT Z KOVOVÝCH DÍLCŮ</t>
  </si>
  <si>
    <t>228172</t>
  </si>
  <si>
    <t>13</t>
  </si>
  <si>
    <t>položka zahrnuje osazení pažin bez ohledu na druh, jejich opotřebení a jejich odstranění</t>
  </si>
  <si>
    <t>SP1 viz 2.7.1 25=25,000 [A] 
SP2 viz 2.7.2  25=25,000 [B] 
A+B=50,000 [C]</t>
  </si>
  <si>
    <t>VÝDŘEVA ZÁPOROVÉHO PAŽENÍ DOČASNÁ (PLOCHA)</t>
  </si>
  <si>
    <t>22695A</t>
  </si>
  <si>
    <t>12</t>
  </si>
  <si>
    <t>položka zahrnuje dodávku ocelových zápor, jejich osazení do připravených vrtů včetně zabetonování konců a obsypu, případně jejich zaberanění. Ocelová převázka se započítá do výsledné hmotnosti.</t>
  </si>
  <si>
    <t>SP1 viz 2.7.1 7,3=7,300 [A] 
SP2 viz 2.7.2 0,73=0,730 [B] 
A+B=8,030 [C]</t>
  </si>
  <si>
    <t>ZÁPOROVÉ PAŽENÍ Z KOVU TRVALÉ</t>
  </si>
  <si>
    <t>22594</t>
  </si>
  <si>
    <t>11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</si>
  <si>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</si>
  <si>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rekonstrukce stávajícího odvodnění 2*11,3=22,600 [A] 
nová drenáž za opěrami 2*15,4=30,800 [B] 
A+B=53,400 [C]</t>
  </si>
  <si>
    <t>TRATIVODY KOMPLET Z TRUB Z PLAST HMOT DN DO 150MM</t>
  </si>
  <si>
    <t>21263</t>
  </si>
  <si>
    <t>10</t>
  </si>
  <si>
    <t>položka zahrnuje dodávku předepsané geotextilie, mimostaveništní a vnitrostaveništní dopravu a její uložení včetně potřebných přesahů (nezapočítávají se do výměry)</t>
  </si>
  <si>
    <t>nové odvodnění 2*10,44*6,7=139,896 [A]</t>
  </si>
  <si>
    <t>separační geotextilie s filtrační funkcí</t>
  </si>
  <si>
    <t>OPLÁŠTĚNÍ ODVODŇOVACÍCH ŽEBER Z GEOTEXTILIE</t>
  </si>
  <si>
    <t>21197</t>
  </si>
  <si>
    <t>Základy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</si>
  <si>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</si>
  <si>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výkop (42+2*9)*9,3=558,000 [A] 
odláždění 0,3*1,0*23*4=27,600 [B] 
vsakovací jímka 4*1*1*1=4,000 [C] 
výkopy pro patky 0,35*44=15,400 [D] 
zemina z vrtů pro piloty 0,13*(20+2)*5=14,300 [E] 
(A+B+C+D+E)=619,300 [F]</t>
  </si>
  <si>
    <t>ULOŽENÍ SYPANINY DO NÁSYPŮ A NA SKLÁDKY BEZ ZHUTNĚNÍ</t>
  </si>
  <si>
    <t>17120</t>
  </si>
  <si>
    <t>Položka zahrnuje samostatnou dopravu zeminy. Množství se určí jako součin kubatutry [m3] a požadované vzdálenosti [km].</t>
  </si>
  <si>
    <t>výkop (42+2*9)*9,3=558,000 [A] 
odláždění 0,3*1,0*23*4=27,600 [B] 
vsakovací jímka 4*1*1*1=4,000 [C] 
výkopy pro patky 0,35*44=15,400 [D] 
25*(A+B+C+D)=15 125,000 [E]</t>
  </si>
  <si>
    <t>M3KM</t>
  </si>
  <si>
    <t>HLOUBENÍ JAM ZAPAŽ I NEPAŽ TŘ. I - DOPRAVA</t>
  </si>
  <si>
    <t>13173B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</si>
  <si>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</si>
  <si>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výkop (42+2*9)*9,3=558,000 [A] 
odláždění 0,3*1,0*23*4=27,600 [B] 
vsakovací jímka 4*1*1*1=4,000 [C] 
výkopy pro patky 0,35*44=15,400 [D] 
A+B+C+D=605,000 [E]</t>
  </si>
  <si>
    <t>v rozsahu popsaném v TZ</t>
  </si>
  <si>
    <t>HLOUBENÍ JAM ZAPAŽ I NEPAŽ TŘ. I - BEZ DOPRAVY</t>
  </si>
  <si>
    <t>13173A</t>
  </si>
  <si>
    <t>Zemní práce</t>
  </si>
  <si>
    <t>1</t>
  </si>
  <si>
    <t>položka zahrnuje : 
- úkony dle ČSN 73 6221 
- provedení hlavní mostní prohlídky oprávněnou fyzickou nebo právnickou osobou 
- vyhotovení záznamu (protokolu), který jednoznačně definuje stav mostu</t>
  </si>
  <si>
    <t>8=8,000 [A]</t>
  </si>
  <si>
    <t>OSTATNÍ POŽADAVKY - HLAVNÍ MOSTNÍ PROHLÍDKA</t>
  </si>
  <si>
    <t>02953</t>
  </si>
  <si>
    <t>5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</si>
  <si>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</si>
  <si>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143,167*0,02*2,5=7,158 [A]</t>
  </si>
  <si>
    <t>POPLATKY ZA LIKVIDACŮ ODPADŮ NEBEZPEČNÝCH - 17 03 03*  ASFALTOVÉ STAVEBNÍ NÁTĚRY</t>
  </si>
  <si>
    <t>015570</t>
  </si>
  <si>
    <t>32,683*2,5=81,708 [A]</t>
  </si>
  <si>
    <t>POPLATKY ZA LIKVIDACŮ ODPADŮ NEKONTAMINOVANÝCH - 17 05 04  KAMENNÁ SUŤ</t>
  </si>
  <si>
    <t>015330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</si>
  <si>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</si>
  <si>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75,316*1,9=143,100 [A]</t>
  </si>
  <si>
    <t>POPLATKY ZA LIKVIDACI ODPADŮ NEKONTAMINOVANÝCH - 17 01 02 STAVEBNÍ A DEMOLIČNÍ SUŤ (CIHLY)</t>
  </si>
  <si>
    <t>015120</t>
  </si>
  <si>
    <t>619,3*1,8=1 114,740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</si>
  <si>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</si>
  <si>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</si>
  <si>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</si>
  <si>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</si>
  <si>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</si>
  <si>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</si>
  <si>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</si>
  <si>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</si>
  <si>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</si>
  <si>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</si>
  <si>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</si>
  <si>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</si>
  <si>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</si>
  <si>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</si>
  <si>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</si>
  <si>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</si>
  <si>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most v km 147,995</t>
  </si>
  <si>
    <t>SO 02-19-07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</si>
  <si>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</si>
  <si>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</si>
  <si>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</si>
  <si>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</si>
  <si>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</si>
  <si>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</si>
  <si>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</si>
  <si>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</si>
  <si>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</si>
  <si>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</si>
  <si>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SO 02-19-07_a</t>
  </si>
  <si>
    <t xml:space="preserve"> -  dodání  čerstvého  betonu  (betonové  směsi)  požadované  kvality,  jeho  uložení  do požadovaného tvaru při jakékoliv hustotě výztuže, konzistenci čerstvého betonu a způsobu hutnění, ošetření a ochranu betonu,
-  zhotovení nepropustného, mrazuvzdorného betonu a betonu požadované trvanlivosti a vlastností,
-  užití potřebných přísad a technologií výroby betonu,
-  zřízení pracovních a dilatačních spar, včetně potřebných úprav, výplně, vložek, opracování, očištění a ošetření,
-  bednění  požadovaných  konstr. (i ztracené) s úpravou  dle požadované  kvality povrchu betonu, včetně odbedňovacích a odskružovacích prostředků,
-  podpěrné  konstr. (skruže) a lešení všech druhů pro bednění, uložení čerstvého betonu, výztuže a doplňkových konstr., vč. požadovaných otvorů, ochranných a bezpečnostních opatření a základů těchto konstrukcí a lešení,
-  vytvoření kotevních čel, kapes, nálitků, a sedel,
-  zřízení  všech  požadovaných  otvorů, kapes, výklenků, prostupů, dutin, drážek a pod., vč. ztížení práce a úprav  kolem nich,
-  úpravy pro osazení výztuže, doplňkových konstrukcí a vybavení,
-  úpravy povrchu pro položení požadované izolace, povlaků a nátěrů, případně vyspravení,
-  ztížení práce u kabelových a injektážních trubek a ostatních zařízení osazovaných do betonu,
-  konstrukce betonových kloubů, upevnění kotevních prvků a doplňkových konstrukcí,
-  nátěry zabraňující soudržnost betonu a bednění,
-  výplň, těsnění  a tmelení spar a spojů,
-  opatření  povrchů  betonu  izolací  proti zemní vlhkosti v částech, kde přijdou do styku se zeminou nebo kamenivem,
-  případné zřízení spojovací vrstvy u základů,
-  úpravy pro osazení zařízení ochrany konstrukce proti vlivu bludných proudů,</t>
  </si>
  <si>
    <t>ZÁKLADY Z PROSTÉHO BETONU DO C30/37</t>
  </si>
  <si>
    <t>podklaní beton výběhových zídek 2*(0,19*8,7*1,7)=11,765 [A]</t>
  </si>
  <si>
    <t>kotvení do poprsní zdi 2*14+20+10*6=108 [A]</t>
  </si>
  <si>
    <t>DODATEČNÉ KOTVENÍ VLEPENÍM BETONÁŘSKÉ VÝZTUŽE DO VRTŮ</t>
  </si>
  <si>
    <t>Položka zahrnuje: 
dodání výztuže předepsaného profilu a předepsané délky (do 1400mm) 
provedení vrtu předepsaného profilu a předepsané délky (do 900mm) 
vsunutí výztuže do vyvrtaného profilu a její zalepení předepsaným pojivem 
případně nutné lešení</t>
  </si>
  <si>
    <t>Změna č.1 31.10.2019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</si>
</sst>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0" fontId="2" fillId="2" borderId="4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B1" zoomScaleNormal="100" workbookViewId="0">
      <pane ySplit="7" topLeftCell="A92" activePane="bottomLeft" state="frozen"/>
      <selection pane="bottomLeft" activeCell="H94" sqref="H9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277</v>
      </c>
      <c r="B1" s="16"/>
      <c r="C1" s="16"/>
      <c r="D1" s="16"/>
      <c r="E1" s="16" t="s">
        <v>276</v>
      </c>
      <c r="F1" s="16"/>
      <c r="G1" s="16"/>
      <c r="H1" s="31" t="s">
        <v>285</v>
      </c>
      <c r="I1" s="16"/>
      <c r="P1" t="s">
        <v>155</v>
      </c>
    </row>
    <row r="2" spans="1:18" ht="24.95" customHeight="1" x14ac:dyDescent="0.2">
      <c r="B2" s="16"/>
      <c r="C2" s="16"/>
      <c r="D2" s="16"/>
      <c r="E2" s="30" t="s">
        <v>275</v>
      </c>
      <c r="F2" s="16"/>
      <c r="G2" s="16"/>
      <c r="H2" s="12"/>
      <c r="I2" s="12"/>
      <c r="O2">
        <f>0+O8+O29+O42+O99+O132+O145+O162+O175+O176</f>
        <v>0</v>
      </c>
      <c r="P2" t="s">
        <v>155</v>
      </c>
    </row>
    <row r="3" spans="1:18" ht="15" customHeight="1" x14ac:dyDescent="0.2">
      <c r="A3" t="s">
        <v>274</v>
      </c>
      <c r="B3" s="29" t="s">
        <v>273</v>
      </c>
      <c r="C3" s="54" t="s">
        <v>272</v>
      </c>
      <c r="D3" s="55"/>
      <c r="E3" s="28" t="s">
        <v>271</v>
      </c>
      <c r="F3" s="16"/>
      <c r="G3" s="27"/>
      <c r="H3" s="32" t="s">
        <v>278</v>
      </c>
      <c r="I3" s="26">
        <f>0+I8+I29+I42+I99+I132+I145+I162+I175+I176</f>
        <v>0</v>
      </c>
      <c r="O3" t="s">
        <v>270</v>
      </c>
      <c r="P3" t="s">
        <v>6</v>
      </c>
    </row>
    <row r="4" spans="1:18" ht="15" customHeight="1" x14ac:dyDescent="0.2">
      <c r="A4" t="s">
        <v>269</v>
      </c>
      <c r="B4" s="25" t="s">
        <v>268</v>
      </c>
      <c r="C4" s="56" t="s">
        <v>267</v>
      </c>
      <c r="D4" s="57"/>
      <c r="E4" s="24" t="s">
        <v>266</v>
      </c>
      <c r="F4" s="12"/>
      <c r="G4" s="12"/>
      <c r="H4" s="21"/>
      <c r="I4" s="21"/>
      <c r="O4" t="s">
        <v>265</v>
      </c>
      <c r="P4" t="s">
        <v>6</v>
      </c>
    </row>
    <row r="5" spans="1:18" ht="12.75" customHeight="1" x14ac:dyDescent="0.2">
      <c r="A5" s="53" t="s">
        <v>264</v>
      </c>
      <c r="B5" s="53" t="s">
        <v>263</v>
      </c>
      <c r="C5" s="53" t="s">
        <v>262</v>
      </c>
      <c r="D5" s="53" t="s">
        <v>261</v>
      </c>
      <c r="E5" s="53" t="s">
        <v>260</v>
      </c>
      <c r="F5" s="53" t="s">
        <v>259</v>
      </c>
      <c r="G5" s="53" t="s">
        <v>258</v>
      </c>
      <c r="H5" s="53" t="s">
        <v>257</v>
      </c>
      <c r="I5" s="53"/>
      <c r="O5" t="s">
        <v>256</v>
      </c>
      <c r="P5" t="s">
        <v>6</v>
      </c>
    </row>
    <row r="6" spans="1:18" ht="12.75" customHeight="1" x14ac:dyDescent="0.2">
      <c r="A6" s="53"/>
      <c r="B6" s="53"/>
      <c r="C6" s="53"/>
      <c r="D6" s="53"/>
      <c r="E6" s="53"/>
      <c r="F6" s="53"/>
      <c r="G6" s="53"/>
      <c r="H6" s="23" t="s">
        <v>255</v>
      </c>
      <c r="I6" s="23" t="s">
        <v>254</v>
      </c>
    </row>
    <row r="7" spans="1:18" ht="12.75" customHeight="1" x14ac:dyDescent="0.2">
      <c r="A7" s="23" t="s">
        <v>253</v>
      </c>
      <c r="B7" s="23" t="s">
        <v>232</v>
      </c>
      <c r="C7" s="23" t="s">
        <v>6</v>
      </c>
      <c r="D7" s="23" t="s">
        <v>155</v>
      </c>
      <c r="E7" s="23" t="s">
        <v>111</v>
      </c>
      <c r="F7" s="23" t="s">
        <v>237</v>
      </c>
      <c r="G7" s="23" t="s">
        <v>94</v>
      </c>
      <c r="H7" s="23" t="s">
        <v>51</v>
      </c>
      <c r="I7" s="23" t="s">
        <v>210</v>
      </c>
    </row>
    <row r="8" spans="1:18" ht="12.75" customHeight="1" x14ac:dyDescent="0.2">
      <c r="A8" s="21" t="s">
        <v>52</v>
      </c>
      <c r="B8" s="21"/>
      <c r="C8" s="22" t="s">
        <v>253</v>
      </c>
      <c r="D8" s="21"/>
      <c r="E8" s="19" t="s">
        <v>252</v>
      </c>
      <c r="F8" s="21"/>
      <c r="G8" s="21"/>
      <c r="H8" s="21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9" t="s">
        <v>12</v>
      </c>
      <c r="B9" s="10" t="s">
        <v>232</v>
      </c>
      <c r="C9" s="10" t="s">
        <v>251</v>
      </c>
      <c r="D9" s="9" t="s">
        <v>9</v>
      </c>
      <c r="E9" s="8" t="s">
        <v>250</v>
      </c>
      <c r="F9" s="7" t="s">
        <v>30</v>
      </c>
      <c r="G9" s="6">
        <v>1114.74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249</v>
      </c>
    </row>
    <row r="12" spans="1:18" ht="140.25" x14ac:dyDescent="0.2">
      <c r="A12" t="s">
        <v>1</v>
      </c>
      <c r="E12" s="1" t="s">
        <v>238</v>
      </c>
    </row>
    <row r="13" spans="1:18" ht="25.5" x14ac:dyDescent="0.2">
      <c r="A13" s="9" t="s">
        <v>12</v>
      </c>
      <c r="B13" s="10" t="s">
        <v>6</v>
      </c>
      <c r="C13" s="10" t="s">
        <v>248</v>
      </c>
      <c r="D13" s="9" t="s">
        <v>9</v>
      </c>
      <c r="E13" s="8" t="s">
        <v>247</v>
      </c>
      <c r="F13" s="7" t="s">
        <v>30</v>
      </c>
      <c r="G13" s="6">
        <v>143.1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246</v>
      </c>
    </row>
    <row r="16" spans="1:18" ht="140.25" x14ac:dyDescent="0.2">
      <c r="A16" t="s">
        <v>1</v>
      </c>
      <c r="E16" s="1" t="s">
        <v>245</v>
      </c>
    </row>
    <row r="17" spans="1:18" ht="25.5" x14ac:dyDescent="0.2">
      <c r="A17" s="9" t="s">
        <v>12</v>
      </c>
      <c r="B17" s="10" t="s">
        <v>155</v>
      </c>
      <c r="C17" s="10" t="s">
        <v>244</v>
      </c>
      <c r="D17" s="9" t="s">
        <v>9</v>
      </c>
      <c r="E17" s="8" t="s">
        <v>243</v>
      </c>
      <c r="F17" s="7" t="s">
        <v>30</v>
      </c>
      <c r="G17" s="6">
        <v>81.707999999999998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9</v>
      </c>
    </row>
    <row r="19" spans="1:18" x14ac:dyDescent="0.2">
      <c r="A19" s="3" t="s">
        <v>3</v>
      </c>
      <c r="E19" s="2" t="s">
        <v>242</v>
      </c>
    </row>
    <row r="20" spans="1:18" ht="140.25" x14ac:dyDescent="0.2">
      <c r="A20" t="s">
        <v>1</v>
      </c>
      <c r="E20" s="1" t="s">
        <v>238</v>
      </c>
    </row>
    <row r="21" spans="1:18" ht="25.5" x14ac:dyDescent="0.2">
      <c r="A21" s="9" t="s">
        <v>12</v>
      </c>
      <c r="B21" s="10" t="s">
        <v>111</v>
      </c>
      <c r="C21" s="10" t="s">
        <v>241</v>
      </c>
      <c r="D21" s="9" t="s">
        <v>9</v>
      </c>
      <c r="E21" s="8" t="s">
        <v>240</v>
      </c>
      <c r="F21" s="7" t="s">
        <v>30</v>
      </c>
      <c r="G21" s="6">
        <v>7.1580000000000004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8" x14ac:dyDescent="0.2">
      <c r="A22" s="4" t="s">
        <v>5</v>
      </c>
      <c r="E22" s="1" t="s">
        <v>9</v>
      </c>
    </row>
    <row r="23" spans="1:18" x14ac:dyDescent="0.2">
      <c r="A23" s="3" t="s">
        <v>3</v>
      </c>
      <c r="E23" s="2" t="s">
        <v>239</v>
      </c>
    </row>
    <row r="24" spans="1:18" ht="140.25" x14ac:dyDescent="0.2">
      <c r="A24" t="s">
        <v>1</v>
      </c>
      <c r="E24" s="1" t="s">
        <v>238</v>
      </c>
    </row>
    <row r="25" spans="1:18" x14ac:dyDescent="0.2">
      <c r="A25" s="9" t="s">
        <v>12</v>
      </c>
      <c r="B25" s="10" t="s">
        <v>237</v>
      </c>
      <c r="C25" s="10" t="s">
        <v>236</v>
      </c>
      <c r="D25" s="9" t="s">
        <v>9</v>
      </c>
      <c r="E25" s="8" t="s">
        <v>235</v>
      </c>
      <c r="F25" s="7" t="s">
        <v>41</v>
      </c>
      <c r="G25" s="6">
        <v>8</v>
      </c>
      <c r="H25" s="5">
        <v>0</v>
      </c>
      <c r="I25" s="5">
        <f>ROUND(ROUND(H25,2)*ROUND(G25,3),2)</f>
        <v>0</v>
      </c>
      <c r="O25">
        <f>(I25*21)/100</f>
        <v>0</v>
      </c>
      <c r="P25" t="s">
        <v>6</v>
      </c>
    </row>
    <row r="26" spans="1:18" x14ac:dyDescent="0.2">
      <c r="A26" s="4" t="s">
        <v>5</v>
      </c>
      <c r="E26" s="1" t="s">
        <v>9</v>
      </c>
    </row>
    <row r="27" spans="1:18" x14ac:dyDescent="0.2">
      <c r="A27" s="3" t="s">
        <v>3</v>
      </c>
      <c r="E27" s="2" t="s">
        <v>234</v>
      </c>
    </row>
    <row r="28" spans="1:18" ht="51" x14ac:dyDescent="0.2">
      <c r="A28" t="s">
        <v>1</v>
      </c>
      <c r="E28" s="1" t="s">
        <v>233</v>
      </c>
    </row>
    <row r="29" spans="1:18" ht="12.75" customHeight="1" x14ac:dyDescent="0.2">
      <c r="A29" s="12" t="s">
        <v>52</v>
      </c>
      <c r="B29" s="12"/>
      <c r="C29" s="14" t="s">
        <v>232</v>
      </c>
      <c r="D29" s="12"/>
      <c r="E29" s="19" t="s">
        <v>231</v>
      </c>
      <c r="F29" s="12"/>
      <c r="G29" s="12"/>
      <c r="H29" s="12"/>
      <c r="I29" s="11">
        <f>0+Q29</f>
        <v>0</v>
      </c>
      <c r="O29">
        <f>0+R29</f>
        <v>0</v>
      </c>
      <c r="Q29">
        <f>0+I30+I34+I38</f>
        <v>0</v>
      </c>
      <c r="R29">
        <f>0+O30+O34+O38</f>
        <v>0</v>
      </c>
    </row>
    <row r="30" spans="1:18" x14ac:dyDescent="0.2">
      <c r="A30" s="9" t="s">
        <v>12</v>
      </c>
      <c r="B30" s="10" t="s">
        <v>94</v>
      </c>
      <c r="C30" s="10" t="s">
        <v>230</v>
      </c>
      <c r="D30" s="9" t="s">
        <v>9</v>
      </c>
      <c r="E30" s="8" t="s">
        <v>229</v>
      </c>
      <c r="F30" s="7" t="s">
        <v>14</v>
      </c>
      <c r="G30" s="6">
        <v>605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228</v>
      </c>
    </row>
    <row r="32" spans="1:18" ht="76.5" x14ac:dyDescent="0.2">
      <c r="A32" s="3" t="s">
        <v>3</v>
      </c>
      <c r="E32" s="2" t="s">
        <v>227</v>
      </c>
    </row>
    <row r="33" spans="1:18" ht="318.75" x14ac:dyDescent="0.2">
      <c r="A33" t="s">
        <v>1</v>
      </c>
      <c r="E33" s="1" t="s">
        <v>226</v>
      </c>
    </row>
    <row r="34" spans="1:18" x14ac:dyDescent="0.2">
      <c r="A34" s="9" t="s">
        <v>12</v>
      </c>
      <c r="B34" s="10" t="s">
        <v>72</v>
      </c>
      <c r="C34" s="10" t="s">
        <v>225</v>
      </c>
      <c r="D34" s="9" t="s">
        <v>9</v>
      </c>
      <c r="E34" s="8" t="s">
        <v>224</v>
      </c>
      <c r="F34" s="7" t="s">
        <v>223</v>
      </c>
      <c r="G34" s="6">
        <v>15125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9</v>
      </c>
    </row>
    <row r="36" spans="1:18" ht="76.5" x14ac:dyDescent="0.2">
      <c r="A36" s="3" t="s">
        <v>3</v>
      </c>
      <c r="E36" s="2" t="s">
        <v>222</v>
      </c>
    </row>
    <row r="37" spans="1:18" ht="25.5" x14ac:dyDescent="0.2">
      <c r="A37" t="s">
        <v>1</v>
      </c>
      <c r="E37" s="1" t="s">
        <v>221</v>
      </c>
    </row>
    <row r="38" spans="1:18" x14ac:dyDescent="0.2">
      <c r="A38" s="9" t="s">
        <v>12</v>
      </c>
      <c r="B38" s="10" t="s">
        <v>54</v>
      </c>
      <c r="C38" s="10" t="s">
        <v>220</v>
      </c>
      <c r="D38" s="9" t="s">
        <v>9</v>
      </c>
      <c r="E38" s="8" t="s">
        <v>219</v>
      </c>
      <c r="F38" s="7" t="s">
        <v>14</v>
      </c>
      <c r="G38" s="6">
        <v>619.29999999999995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8" x14ac:dyDescent="0.2">
      <c r="A39" s="4" t="s">
        <v>5</v>
      </c>
      <c r="E39" s="1" t="s">
        <v>9</v>
      </c>
    </row>
    <row r="40" spans="1:18" ht="89.25" x14ac:dyDescent="0.2">
      <c r="A40" s="3" t="s">
        <v>3</v>
      </c>
      <c r="E40" s="2" t="s">
        <v>218</v>
      </c>
    </row>
    <row r="41" spans="1:18" ht="191.25" x14ac:dyDescent="0.2">
      <c r="A41" t="s">
        <v>1</v>
      </c>
      <c r="E41" s="1" t="s">
        <v>217</v>
      </c>
    </row>
    <row r="42" spans="1:18" ht="12.75" customHeight="1" x14ac:dyDescent="0.2">
      <c r="A42" s="12" t="s">
        <v>52</v>
      </c>
      <c r="B42" s="12"/>
      <c r="C42" s="14" t="s">
        <v>6</v>
      </c>
      <c r="D42" s="12"/>
      <c r="E42" s="19" t="s">
        <v>216</v>
      </c>
      <c r="F42" s="12"/>
      <c r="G42" s="12"/>
      <c r="H42" s="12"/>
      <c r="I42" s="11">
        <f>0+Q42</f>
        <v>0</v>
      </c>
      <c r="O42">
        <f>0+R42</f>
        <v>0</v>
      </c>
      <c r="Q42">
        <f>0+I43+I47+I51+I55+I59+I63+I67+I71+I75+I83+I87+I91+I95</f>
        <v>0</v>
      </c>
      <c r="R42">
        <f>0+O43+O47+O51+O55+O59+O63+O67+O71+O75+O83+O87+O91+O95</f>
        <v>0</v>
      </c>
    </row>
    <row r="43" spans="1:18" x14ac:dyDescent="0.2">
      <c r="A43" s="9" t="s">
        <v>12</v>
      </c>
      <c r="B43" s="10" t="s">
        <v>51</v>
      </c>
      <c r="C43" s="10" t="s">
        <v>215</v>
      </c>
      <c r="D43" s="9" t="s">
        <v>9</v>
      </c>
      <c r="E43" s="8" t="s">
        <v>214</v>
      </c>
      <c r="F43" s="7" t="s">
        <v>7</v>
      </c>
      <c r="G43" s="6">
        <v>139.89599999999999</v>
      </c>
      <c r="H43" s="5">
        <v>0</v>
      </c>
      <c r="I43" s="5">
        <f>ROUND(ROUND(H43,2)*ROUND(G43,3),2)</f>
        <v>0</v>
      </c>
      <c r="O43">
        <f>(I43*21)/100</f>
        <v>0</v>
      </c>
      <c r="P43" t="s">
        <v>6</v>
      </c>
    </row>
    <row r="44" spans="1:18" x14ac:dyDescent="0.2">
      <c r="A44" s="4" t="s">
        <v>5</v>
      </c>
      <c r="E44" s="1" t="s">
        <v>213</v>
      </c>
    </row>
    <row r="45" spans="1:18" x14ac:dyDescent="0.2">
      <c r="A45" s="3" t="s">
        <v>3</v>
      </c>
      <c r="E45" s="2" t="s">
        <v>212</v>
      </c>
    </row>
    <row r="46" spans="1:18" ht="38.25" x14ac:dyDescent="0.2">
      <c r="A46" t="s">
        <v>1</v>
      </c>
      <c r="E46" s="1" t="s">
        <v>211</v>
      </c>
    </row>
    <row r="47" spans="1:18" x14ac:dyDescent="0.2">
      <c r="A47" s="9" t="s">
        <v>12</v>
      </c>
      <c r="B47" s="10" t="s">
        <v>210</v>
      </c>
      <c r="C47" s="10" t="s">
        <v>209</v>
      </c>
      <c r="D47" s="9" t="s">
        <v>9</v>
      </c>
      <c r="E47" s="8" t="s">
        <v>208</v>
      </c>
      <c r="F47" s="7" t="s">
        <v>80</v>
      </c>
      <c r="G47" s="6">
        <v>53.4</v>
      </c>
      <c r="H47" s="5">
        <v>0</v>
      </c>
      <c r="I47" s="5">
        <f>ROUND(ROUND(H47,2)*ROUND(G47,3),2)</f>
        <v>0</v>
      </c>
      <c r="O47">
        <f>(I47*21)/100</f>
        <v>0</v>
      </c>
      <c r="P47" t="s">
        <v>6</v>
      </c>
    </row>
    <row r="48" spans="1:18" x14ac:dyDescent="0.2">
      <c r="A48" s="4" t="s">
        <v>5</v>
      </c>
      <c r="E48" s="1" t="s">
        <v>9</v>
      </c>
    </row>
    <row r="49" spans="1:16" ht="51" x14ac:dyDescent="0.2">
      <c r="A49" s="3" t="s">
        <v>3</v>
      </c>
      <c r="E49" s="2" t="s">
        <v>207</v>
      </c>
    </row>
    <row r="50" spans="1:16" ht="165.75" x14ac:dyDescent="0.2">
      <c r="A50" t="s">
        <v>1</v>
      </c>
      <c r="E50" s="1" t="s">
        <v>206</v>
      </c>
    </row>
    <row r="51" spans="1:16" x14ac:dyDescent="0.2">
      <c r="A51" s="9" t="s">
        <v>12</v>
      </c>
      <c r="B51" s="10" t="s">
        <v>205</v>
      </c>
      <c r="C51" s="10" t="s">
        <v>204</v>
      </c>
      <c r="D51" s="9" t="s">
        <v>9</v>
      </c>
      <c r="E51" s="8" t="s">
        <v>203</v>
      </c>
      <c r="F51" s="7" t="s">
        <v>30</v>
      </c>
      <c r="G51" s="6">
        <v>8.0299999999999994</v>
      </c>
      <c r="H51" s="5">
        <v>0</v>
      </c>
      <c r="I51" s="5">
        <f>ROUND(ROUND(H51,2)*ROUND(G51,3),2)</f>
        <v>0</v>
      </c>
      <c r="O51">
        <f>(I51*21)/100</f>
        <v>0</v>
      </c>
      <c r="P51" t="s">
        <v>6</v>
      </c>
    </row>
    <row r="52" spans="1:16" x14ac:dyDescent="0.2">
      <c r="A52" s="4" t="s">
        <v>5</v>
      </c>
      <c r="E52" s="1" t="s">
        <v>9</v>
      </c>
    </row>
    <row r="53" spans="1:16" ht="51" x14ac:dyDescent="0.2">
      <c r="A53" s="3" t="s">
        <v>3</v>
      </c>
      <c r="E53" s="2" t="s">
        <v>202</v>
      </c>
    </row>
    <row r="54" spans="1:16" ht="38.25" x14ac:dyDescent="0.2">
      <c r="A54" t="s">
        <v>1</v>
      </c>
      <c r="E54" s="1" t="s">
        <v>201</v>
      </c>
    </row>
    <row r="55" spans="1:16" x14ac:dyDescent="0.2">
      <c r="A55" s="9" t="s">
        <v>12</v>
      </c>
      <c r="B55" s="10" t="s">
        <v>200</v>
      </c>
      <c r="C55" s="10" t="s">
        <v>199</v>
      </c>
      <c r="D55" s="9" t="s">
        <v>9</v>
      </c>
      <c r="E55" s="8" t="s">
        <v>198</v>
      </c>
      <c r="F55" s="7" t="s">
        <v>7</v>
      </c>
      <c r="G55" s="6">
        <v>50</v>
      </c>
      <c r="H55" s="5">
        <v>0</v>
      </c>
      <c r="I55" s="5">
        <f>ROUND(ROUND(H55,2)*ROUND(G55,3),2)</f>
        <v>0</v>
      </c>
      <c r="O55">
        <f>(I55*21)/100</f>
        <v>0</v>
      </c>
      <c r="P55" t="s">
        <v>6</v>
      </c>
    </row>
    <row r="56" spans="1:16" x14ac:dyDescent="0.2">
      <c r="A56" s="4" t="s">
        <v>5</v>
      </c>
      <c r="E56" s="1" t="s">
        <v>9</v>
      </c>
    </row>
    <row r="57" spans="1:16" ht="51" x14ac:dyDescent="0.2">
      <c r="A57" s="3" t="s">
        <v>3</v>
      </c>
      <c r="E57" s="2" t="s">
        <v>197</v>
      </c>
    </row>
    <row r="58" spans="1:16" ht="25.5" x14ac:dyDescent="0.2">
      <c r="A58" t="s">
        <v>1</v>
      </c>
      <c r="E58" s="1" t="s">
        <v>196</v>
      </c>
    </row>
    <row r="59" spans="1:16" x14ac:dyDescent="0.2">
      <c r="A59" s="9" t="s">
        <v>12</v>
      </c>
      <c r="B59" s="10" t="s">
        <v>195</v>
      </c>
      <c r="C59" s="10" t="s">
        <v>194</v>
      </c>
      <c r="D59" s="9" t="s">
        <v>9</v>
      </c>
      <c r="E59" s="8" t="s">
        <v>193</v>
      </c>
      <c r="F59" s="7" t="s">
        <v>41</v>
      </c>
      <c r="G59" s="6">
        <v>27</v>
      </c>
      <c r="H59" s="5">
        <v>0</v>
      </c>
      <c r="I59" s="5">
        <f>ROUND(ROUND(H59,2)*ROUND(G59,3),2)</f>
        <v>0</v>
      </c>
      <c r="O59">
        <f>(I59*21)/100</f>
        <v>0</v>
      </c>
      <c r="P59" t="s">
        <v>6</v>
      </c>
    </row>
    <row r="60" spans="1:16" x14ac:dyDescent="0.2">
      <c r="A60" s="4" t="s">
        <v>5</v>
      </c>
      <c r="E60" s="1" t="s">
        <v>9</v>
      </c>
    </row>
    <row r="61" spans="1:16" x14ac:dyDescent="0.2">
      <c r="A61" s="3" t="s">
        <v>3</v>
      </c>
      <c r="E61" s="2" t="s">
        <v>192</v>
      </c>
    </row>
    <row r="62" spans="1:16" x14ac:dyDescent="0.2">
      <c r="A62" t="s">
        <v>1</v>
      </c>
      <c r="E62" s="1" t="s">
        <v>191</v>
      </c>
    </row>
    <row r="63" spans="1:16" x14ac:dyDescent="0.2">
      <c r="A63" s="9" t="s">
        <v>12</v>
      </c>
      <c r="B63" s="10" t="s">
        <v>190</v>
      </c>
      <c r="C63" s="10" t="s">
        <v>189</v>
      </c>
      <c r="D63" s="9" t="s">
        <v>9</v>
      </c>
      <c r="E63" s="8" t="s">
        <v>188</v>
      </c>
      <c r="F63" s="7" t="s">
        <v>30</v>
      </c>
      <c r="G63" s="6">
        <v>5.49</v>
      </c>
      <c r="H63" s="5">
        <v>0</v>
      </c>
      <c r="I63" s="5">
        <f>ROUND(ROUND(H63,2)*ROUND(G63,3),2)</f>
        <v>0</v>
      </c>
      <c r="O63">
        <f>(I63*21)/100</f>
        <v>0</v>
      </c>
      <c r="P63" t="s">
        <v>6</v>
      </c>
    </row>
    <row r="64" spans="1:16" x14ac:dyDescent="0.2">
      <c r="A64" s="4" t="s">
        <v>5</v>
      </c>
      <c r="E64" s="1" t="s">
        <v>9</v>
      </c>
    </row>
    <row r="65" spans="1:16" ht="51" x14ac:dyDescent="0.2">
      <c r="A65" s="3" t="s">
        <v>3</v>
      </c>
      <c r="E65" s="2" t="s">
        <v>187</v>
      </c>
    </row>
    <row r="66" spans="1:16" ht="344.25" x14ac:dyDescent="0.2">
      <c r="A66" t="s">
        <v>1</v>
      </c>
      <c r="E66" s="1" t="s">
        <v>186</v>
      </c>
    </row>
    <row r="67" spans="1:16" x14ac:dyDescent="0.2">
      <c r="A67" s="9" t="s">
        <v>12</v>
      </c>
      <c r="B67" s="10" t="s">
        <v>185</v>
      </c>
      <c r="C67" s="10" t="s">
        <v>184</v>
      </c>
      <c r="D67" s="9" t="s">
        <v>9</v>
      </c>
      <c r="E67" s="8" t="s">
        <v>183</v>
      </c>
      <c r="F67" s="7" t="s">
        <v>14</v>
      </c>
      <c r="G67" s="6">
        <v>4</v>
      </c>
      <c r="H67" s="5">
        <v>0</v>
      </c>
      <c r="I67" s="5">
        <f>ROUND(ROUND(H67,2)*ROUND(G67,3),2)</f>
        <v>0</v>
      </c>
      <c r="O67">
        <f>(I67*21)/100</f>
        <v>0</v>
      </c>
      <c r="P67" t="s">
        <v>6</v>
      </c>
    </row>
    <row r="68" spans="1:16" x14ac:dyDescent="0.2">
      <c r="A68" s="4" t="s">
        <v>5</v>
      </c>
      <c r="E68" s="1" t="s">
        <v>9</v>
      </c>
    </row>
    <row r="69" spans="1:16" x14ac:dyDescent="0.2">
      <c r="A69" s="3" t="s">
        <v>3</v>
      </c>
      <c r="E69" s="2" t="s">
        <v>182</v>
      </c>
    </row>
    <row r="70" spans="1:16" ht="38.25" x14ac:dyDescent="0.2">
      <c r="A70" t="s">
        <v>1</v>
      </c>
      <c r="E70" s="1" t="s">
        <v>100</v>
      </c>
    </row>
    <row r="71" spans="1:16" ht="25.5" x14ac:dyDescent="0.2">
      <c r="A71" s="9" t="s">
        <v>12</v>
      </c>
      <c r="B71" s="10" t="s">
        <v>181</v>
      </c>
      <c r="C71" s="10" t="s">
        <v>180</v>
      </c>
      <c r="D71" s="9" t="s">
        <v>179</v>
      </c>
      <c r="E71" s="8" t="s">
        <v>178</v>
      </c>
      <c r="F71" s="7" t="s">
        <v>80</v>
      </c>
      <c r="G71" s="6">
        <v>110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6" x14ac:dyDescent="0.2">
      <c r="A72" s="4" t="s">
        <v>5</v>
      </c>
      <c r="E72" s="1" t="s">
        <v>9</v>
      </c>
    </row>
    <row r="73" spans="1:16" ht="51" x14ac:dyDescent="0.2">
      <c r="A73" s="3" t="s">
        <v>3</v>
      </c>
      <c r="E73" s="2" t="s">
        <v>177</v>
      </c>
    </row>
    <row r="74" spans="1:16" ht="63.75" x14ac:dyDescent="0.2">
      <c r="A74" t="s">
        <v>1</v>
      </c>
      <c r="E74" s="1" t="s">
        <v>176</v>
      </c>
    </row>
    <row r="75" spans="1:16" x14ac:dyDescent="0.2">
      <c r="A75" s="9" t="s">
        <v>12</v>
      </c>
      <c r="B75" s="33" t="s">
        <v>175</v>
      </c>
      <c r="C75" s="33" t="s">
        <v>174</v>
      </c>
      <c r="D75" s="34" t="s">
        <v>9</v>
      </c>
      <c r="E75" s="35" t="s">
        <v>173</v>
      </c>
      <c r="F75" s="36" t="s">
        <v>14</v>
      </c>
      <c r="G75" s="37">
        <v>11.765000000000001</v>
      </c>
      <c r="H75" s="38">
        <v>0</v>
      </c>
      <c r="I75" s="38">
        <f>ROUND(ROUND(H75,2)*ROUND(G75,3),2)</f>
        <v>0</v>
      </c>
      <c r="O75">
        <f>(I75*21)/100</f>
        <v>0</v>
      </c>
      <c r="P75" t="s">
        <v>6</v>
      </c>
    </row>
    <row r="76" spans="1:16" x14ac:dyDescent="0.2">
      <c r="A76" s="4" t="s">
        <v>5</v>
      </c>
      <c r="B76" s="39"/>
      <c r="C76" s="39"/>
      <c r="D76" s="39"/>
      <c r="E76" s="40" t="s">
        <v>9</v>
      </c>
      <c r="F76" s="39"/>
      <c r="G76" s="39"/>
      <c r="H76" s="39"/>
      <c r="I76" s="39"/>
    </row>
    <row r="77" spans="1:16" ht="16.899999999999999" customHeight="1" x14ac:dyDescent="0.2">
      <c r="A77" s="3" t="s">
        <v>3</v>
      </c>
      <c r="B77" s="39"/>
      <c r="C77" s="39"/>
      <c r="D77" s="39"/>
      <c r="E77" s="41" t="s">
        <v>172</v>
      </c>
      <c r="F77" s="39"/>
      <c r="G77" s="39"/>
      <c r="H77" s="39"/>
      <c r="I77" s="39"/>
    </row>
    <row r="78" spans="1:16" ht="22.15" customHeight="1" x14ac:dyDescent="0.2">
      <c r="A78" t="s">
        <v>1</v>
      </c>
      <c r="B78" s="39"/>
      <c r="C78" s="39"/>
      <c r="D78" s="39"/>
      <c r="E78" s="40" t="s">
        <v>167</v>
      </c>
      <c r="F78" s="39"/>
      <c r="G78" s="39"/>
      <c r="H78" s="39"/>
      <c r="I78" s="39"/>
    </row>
    <row r="79" spans="1:16" s="48" customFormat="1" x14ac:dyDescent="0.2">
      <c r="A79" s="42"/>
      <c r="B79" s="43">
        <v>17</v>
      </c>
      <c r="C79" s="43">
        <v>272315</v>
      </c>
      <c r="D79" s="42"/>
      <c r="E79" s="44" t="s">
        <v>280</v>
      </c>
      <c r="F79" s="45" t="s">
        <v>14</v>
      </c>
      <c r="G79" s="46">
        <v>5.62</v>
      </c>
      <c r="H79" s="47">
        <v>0</v>
      </c>
      <c r="I79" s="47">
        <v>0</v>
      </c>
    </row>
    <row r="80" spans="1:16" s="48" customFormat="1" ht="19.149999999999999" customHeight="1" x14ac:dyDescent="0.2">
      <c r="A80" s="49"/>
      <c r="E80" s="50"/>
    </row>
    <row r="81" spans="1:16" s="48" customFormat="1" x14ac:dyDescent="0.2">
      <c r="A81" s="51"/>
      <c r="E81" s="52" t="s">
        <v>281</v>
      </c>
    </row>
    <row r="82" spans="1:16" s="48" customFormat="1" ht="369.75" x14ac:dyDescent="0.2">
      <c r="E82" s="50" t="s">
        <v>279</v>
      </c>
    </row>
    <row r="83" spans="1:16" x14ac:dyDescent="0.2">
      <c r="A83" s="9" t="s">
        <v>12</v>
      </c>
      <c r="B83" s="10" t="s">
        <v>171</v>
      </c>
      <c r="C83" s="10" t="s">
        <v>170</v>
      </c>
      <c r="D83" s="9" t="s">
        <v>9</v>
      </c>
      <c r="E83" s="8" t="s">
        <v>169</v>
      </c>
      <c r="F83" s="7" t="s">
        <v>14</v>
      </c>
      <c r="G83" s="6">
        <v>21.166</v>
      </c>
      <c r="H83" s="5">
        <v>0</v>
      </c>
      <c r="I83" s="5">
        <f>ROUND(ROUND(H83,2)*ROUND(G83,3),2)</f>
        <v>0</v>
      </c>
      <c r="O83">
        <f>(I83*21)/100</f>
        <v>0</v>
      </c>
      <c r="P83" t="s">
        <v>6</v>
      </c>
    </row>
    <row r="84" spans="1:16" ht="19.149999999999999" customHeight="1" x14ac:dyDescent="0.2">
      <c r="A84" s="4" t="s">
        <v>5</v>
      </c>
      <c r="E84" s="1" t="s">
        <v>9</v>
      </c>
    </row>
    <row r="85" spans="1:16" ht="51" x14ac:dyDescent="0.2">
      <c r="A85" s="3" t="s">
        <v>3</v>
      </c>
      <c r="E85" s="2" t="s">
        <v>168</v>
      </c>
    </row>
    <row r="86" spans="1:16" ht="369.75" x14ac:dyDescent="0.2">
      <c r="A86" t="s">
        <v>1</v>
      </c>
      <c r="E86" s="1" t="s">
        <v>167</v>
      </c>
    </row>
    <row r="87" spans="1:16" x14ac:dyDescent="0.2">
      <c r="A87" s="9" t="s">
        <v>12</v>
      </c>
      <c r="B87" s="10" t="s">
        <v>166</v>
      </c>
      <c r="C87" s="10" t="s">
        <v>165</v>
      </c>
      <c r="D87" s="9" t="s">
        <v>9</v>
      </c>
      <c r="E87" s="8" t="s">
        <v>164</v>
      </c>
      <c r="F87" s="7" t="s">
        <v>30</v>
      </c>
      <c r="G87" s="6">
        <v>0.35399999999999998</v>
      </c>
      <c r="H87" s="5">
        <v>0</v>
      </c>
      <c r="I87" s="5">
        <f>ROUND(ROUND(H87,2)*ROUND(G87,3),2)</f>
        <v>0</v>
      </c>
      <c r="O87">
        <f>(I87*21)/100</f>
        <v>0</v>
      </c>
      <c r="P87" t="s">
        <v>6</v>
      </c>
    </row>
    <row r="88" spans="1:16" x14ac:dyDescent="0.2">
      <c r="A88" s="4" t="s">
        <v>5</v>
      </c>
      <c r="E88" s="1" t="s">
        <v>9</v>
      </c>
    </row>
    <row r="89" spans="1:16" x14ac:dyDescent="0.2">
      <c r="A89" s="3" t="s">
        <v>3</v>
      </c>
      <c r="E89" s="2" t="s">
        <v>163</v>
      </c>
    </row>
    <row r="90" spans="1:16" ht="267.75" x14ac:dyDescent="0.2">
      <c r="A90" t="s">
        <v>1</v>
      </c>
      <c r="E90" s="1" t="s">
        <v>162</v>
      </c>
    </row>
    <row r="91" spans="1:16" x14ac:dyDescent="0.2">
      <c r="A91" s="9" t="s">
        <v>12</v>
      </c>
      <c r="B91" s="10" t="s">
        <v>161</v>
      </c>
      <c r="C91" s="10" t="s">
        <v>160</v>
      </c>
      <c r="D91" s="9" t="s">
        <v>9</v>
      </c>
      <c r="E91" s="8" t="s">
        <v>159</v>
      </c>
      <c r="F91" s="7" t="s">
        <v>30</v>
      </c>
      <c r="G91" s="6">
        <v>0.875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6" x14ac:dyDescent="0.2">
      <c r="A92" s="4" t="s">
        <v>5</v>
      </c>
      <c r="E92" s="1" t="s">
        <v>9</v>
      </c>
    </row>
    <row r="93" spans="1:16" ht="51" x14ac:dyDescent="0.2">
      <c r="A93" s="3" t="s">
        <v>3</v>
      </c>
      <c r="E93" s="2" t="s">
        <v>158</v>
      </c>
    </row>
    <row r="94" spans="1:16" ht="267.75" x14ac:dyDescent="0.2">
      <c r="A94" t="s">
        <v>1</v>
      </c>
      <c r="E94" s="1" t="s">
        <v>124</v>
      </c>
    </row>
    <row r="95" spans="1:16" x14ac:dyDescent="0.2">
      <c r="A95" s="9" t="s">
        <v>12</v>
      </c>
      <c r="B95" s="43" t="s">
        <v>157</v>
      </c>
      <c r="C95" s="43" t="s">
        <v>156</v>
      </c>
      <c r="D95" s="42" t="s">
        <v>9</v>
      </c>
      <c r="E95" s="44" t="s">
        <v>283</v>
      </c>
      <c r="F95" s="45" t="s">
        <v>41</v>
      </c>
      <c r="G95" s="46">
        <v>108</v>
      </c>
      <c r="H95" s="47">
        <v>0</v>
      </c>
      <c r="I95" s="47">
        <f>ROUND(ROUND(H95,2)*ROUND(G95,3),2)</f>
        <v>0</v>
      </c>
      <c r="O95">
        <f>(I95*21)/100</f>
        <v>0</v>
      </c>
      <c r="P95" t="s">
        <v>6</v>
      </c>
    </row>
    <row r="96" spans="1:16" x14ac:dyDescent="0.2">
      <c r="A96" s="4" t="s">
        <v>5</v>
      </c>
      <c r="B96" s="48"/>
      <c r="C96" s="48"/>
      <c r="D96" s="48"/>
      <c r="E96" s="50" t="s">
        <v>9</v>
      </c>
      <c r="F96" s="48"/>
      <c r="G96" s="48"/>
      <c r="H96" s="48"/>
      <c r="I96" s="48"/>
    </row>
    <row r="97" spans="1:18" x14ac:dyDescent="0.2">
      <c r="A97" s="3" t="s">
        <v>3</v>
      </c>
      <c r="B97" s="48"/>
      <c r="C97" s="48"/>
      <c r="D97" s="48"/>
      <c r="E97" s="52" t="s">
        <v>282</v>
      </c>
      <c r="F97" s="48"/>
      <c r="G97" s="48"/>
      <c r="H97" s="48"/>
      <c r="I97" s="48"/>
    </row>
    <row r="98" spans="1:18" ht="63.75" x14ac:dyDescent="0.2">
      <c r="A98" t="s">
        <v>1</v>
      </c>
      <c r="B98" s="48"/>
      <c r="C98" s="48"/>
      <c r="D98" s="48"/>
      <c r="E98" s="50" t="s">
        <v>284</v>
      </c>
      <c r="F98" s="48"/>
      <c r="G98" s="48"/>
      <c r="H98" s="48"/>
      <c r="I98" s="48"/>
    </row>
    <row r="99" spans="1:18" ht="12.75" customHeight="1" x14ac:dyDescent="0.2">
      <c r="A99" s="12" t="s">
        <v>52</v>
      </c>
      <c r="B99" s="12"/>
      <c r="C99" s="14" t="s">
        <v>155</v>
      </c>
      <c r="D99" s="12"/>
      <c r="E99" s="19" t="s">
        <v>154</v>
      </c>
      <c r="F99" s="12"/>
      <c r="G99" s="12"/>
      <c r="H99" s="12"/>
      <c r="I99" s="11">
        <f>0+Q99</f>
        <v>0</v>
      </c>
      <c r="O99">
        <f>0+R99</f>
        <v>0</v>
      </c>
      <c r="Q99">
        <f>0+I100+I104+I108+I112+I116+I120+I124+I128</f>
        <v>0</v>
      </c>
      <c r="R99">
        <f>0+O100+O104+O108+O112+O116+O120+O124+O128</f>
        <v>0</v>
      </c>
    </row>
    <row r="100" spans="1:18" x14ac:dyDescent="0.2">
      <c r="A100" s="9" t="s">
        <v>12</v>
      </c>
      <c r="B100" s="10" t="s">
        <v>153</v>
      </c>
      <c r="C100" s="10" t="s">
        <v>152</v>
      </c>
      <c r="D100" s="9" t="s">
        <v>9</v>
      </c>
      <c r="E100" s="8" t="s">
        <v>151</v>
      </c>
      <c r="F100" s="7" t="s">
        <v>14</v>
      </c>
      <c r="G100" s="6">
        <v>21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6</v>
      </c>
    </row>
    <row r="101" spans="1:18" x14ac:dyDescent="0.2">
      <c r="A101" s="4" t="s">
        <v>5</v>
      </c>
      <c r="E101" s="1" t="s">
        <v>9</v>
      </c>
    </row>
    <row r="102" spans="1:18" x14ac:dyDescent="0.2">
      <c r="A102" s="3" t="s">
        <v>3</v>
      </c>
      <c r="E102" s="2" t="s">
        <v>150</v>
      </c>
    </row>
    <row r="103" spans="1:18" ht="25.5" x14ac:dyDescent="0.2">
      <c r="A103" t="s">
        <v>1</v>
      </c>
      <c r="E103" s="1" t="s">
        <v>149</v>
      </c>
    </row>
    <row r="104" spans="1:18" x14ac:dyDescent="0.2">
      <c r="A104" s="9" t="s">
        <v>12</v>
      </c>
      <c r="B104" s="10" t="s">
        <v>148</v>
      </c>
      <c r="C104" s="10" t="s">
        <v>147</v>
      </c>
      <c r="D104" s="9" t="s">
        <v>9</v>
      </c>
      <c r="E104" s="8" t="s">
        <v>146</v>
      </c>
      <c r="F104" s="7" t="s">
        <v>14</v>
      </c>
      <c r="G104" s="6">
        <v>45.4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6</v>
      </c>
    </row>
    <row r="105" spans="1:18" x14ac:dyDescent="0.2">
      <c r="A105" s="4" t="s">
        <v>5</v>
      </c>
      <c r="E105" s="1" t="s">
        <v>9</v>
      </c>
    </row>
    <row r="106" spans="1:18" ht="51" x14ac:dyDescent="0.2">
      <c r="A106" s="3" t="s">
        <v>3</v>
      </c>
      <c r="E106" s="2" t="s">
        <v>145</v>
      </c>
    </row>
    <row r="107" spans="1:18" ht="382.5" x14ac:dyDescent="0.2">
      <c r="A107" t="s">
        <v>1</v>
      </c>
      <c r="E107" s="1" t="s">
        <v>144</v>
      </c>
    </row>
    <row r="108" spans="1:18" x14ac:dyDescent="0.2">
      <c r="A108" s="9" t="s">
        <v>12</v>
      </c>
      <c r="B108" s="10" t="s">
        <v>143</v>
      </c>
      <c r="C108" s="10" t="s">
        <v>142</v>
      </c>
      <c r="D108" s="9" t="s">
        <v>9</v>
      </c>
      <c r="E108" s="8" t="s">
        <v>141</v>
      </c>
      <c r="F108" s="7" t="s">
        <v>30</v>
      </c>
      <c r="G108" s="6">
        <v>4.6020000000000003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6</v>
      </c>
    </row>
    <row r="109" spans="1:18" x14ac:dyDescent="0.2">
      <c r="A109" s="4" t="s">
        <v>5</v>
      </c>
      <c r="E109" s="1" t="s">
        <v>9</v>
      </c>
    </row>
    <row r="110" spans="1:18" ht="51" x14ac:dyDescent="0.2">
      <c r="A110" s="3" t="s">
        <v>3</v>
      </c>
      <c r="E110" s="2" t="s">
        <v>140</v>
      </c>
    </row>
    <row r="111" spans="1:18" ht="242.25" x14ac:dyDescent="0.2">
      <c r="A111" t="s">
        <v>1</v>
      </c>
      <c r="E111" s="1" t="s">
        <v>139</v>
      </c>
    </row>
    <row r="112" spans="1:18" x14ac:dyDescent="0.2">
      <c r="A112" s="9" t="s">
        <v>12</v>
      </c>
      <c r="B112" s="10" t="s">
        <v>138</v>
      </c>
      <c r="C112" s="10" t="s">
        <v>137</v>
      </c>
      <c r="D112" s="9" t="s">
        <v>9</v>
      </c>
      <c r="E112" s="8" t="s">
        <v>136</v>
      </c>
      <c r="F112" s="7" t="s">
        <v>14</v>
      </c>
      <c r="G112" s="6">
        <v>4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6</v>
      </c>
    </row>
    <row r="113" spans="1:16" x14ac:dyDescent="0.2">
      <c r="A113" s="4" t="s">
        <v>5</v>
      </c>
      <c r="E113" s="1" t="s">
        <v>9</v>
      </c>
    </row>
    <row r="114" spans="1:16" x14ac:dyDescent="0.2">
      <c r="A114" s="3" t="s">
        <v>3</v>
      </c>
      <c r="E114" s="2" t="s">
        <v>135</v>
      </c>
    </row>
    <row r="115" spans="1:16" ht="38.25" x14ac:dyDescent="0.2">
      <c r="A115" t="s">
        <v>1</v>
      </c>
      <c r="E115" s="1" t="s">
        <v>134</v>
      </c>
    </row>
    <row r="116" spans="1:16" x14ac:dyDescent="0.2">
      <c r="A116" s="9" t="s">
        <v>12</v>
      </c>
      <c r="B116" s="10" t="s">
        <v>133</v>
      </c>
      <c r="C116" s="10" t="s">
        <v>132</v>
      </c>
      <c r="D116" s="9" t="s">
        <v>9</v>
      </c>
      <c r="E116" s="8" t="s">
        <v>131</v>
      </c>
      <c r="F116" s="7" t="s">
        <v>14</v>
      </c>
      <c r="G116" s="6">
        <v>15.5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6</v>
      </c>
    </row>
    <row r="117" spans="1:16" x14ac:dyDescent="0.2">
      <c r="A117" s="4" t="s">
        <v>5</v>
      </c>
      <c r="E117" s="1" t="s">
        <v>9</v>
      </c>
    </row>
    <row r="118" spans="1:16" x14ac:dyDescent="0.2">
      <c r="A118" s="3" t="s">
        <v>3</v>
      </c>
      <c r="E118" s="2" t="s">
        <v>130</v>
      </c>
    </row>
    <row r="119" spans="1:16" ht="369.75" x14ac:dyDescent="0.2">
      <c r="A119" t="s">
        <v>1</v>
      </c>
      <c r="E119" s="1" t="s">
        <v>129</v>
      </c>
    </row>
    <row r="120" spans="1:16" x14ac:dyDescent="0.2">
      <c r="A120" s="9" t="s">
        <v>12</v>
      </c>
      <c r="B120" s="10" t="s">
        <v>128</v>
      </c>
      <c r="C120" s="10" t="s">
        <v>127</v>
      </c>
      <c r="D120" s="9" t="s">
        <v>9</v>
      </c>
      <c r="E120" s="8" t="s">
        <v>126</v>
      </c>
      <c r="F120" s="7" t="s">
        <v>30</v>
      </c>
      <c r="G120" s="6">
        <v>2.895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6</v>
      </c>
    </row>
    <row r="121" spans="1:16" x14ac:dyDescent="0.2">
      <c r="A121" s="4" t="s">
        <v>5</v>
      </c>
      <c r="E121" s="1" t="s">
        <v>9</v>
      </c>
    </row>
    <row r="122" spans="1:16" x14ac:dyDescent="0.2">
      <c r="A122" s="3" t="s">
        <v>3</v>
      </c>
      <c r="E122" s="2" t="s">
        <v>125</v>
      </c>
    </row>
    <row r="123" spans="1:16" ht="267.75" x14ac:dyDescent="0.2">
      <c r="A123" t="s">
        <v>1</v>
      </c>
      <c r="E123" s="1" t="s">
        <v>124</v>
      </c>
    </row>
    <row r="124" spans="1:16" x14ac:dyDescent="0.2">
      <c r="A124" s="9" t="s">
        <v>12</v>
      </c>
      <c r="B124" s="10" t="s">
        <v>123</v>
      </c>
      <c r="C124" s="10" t="s">
        <v>122</v>
      </c>
      <c r="D124" s="9" t="s">
        <v>9</v>
      </c>
      <c r="E124" s="8" t="s">
        <v>121</v>
      </c>
      <c r="F124" s="7" t="s">
        <v>120</v>
      </c>
      <c r="G124" s="6">
        <v>2698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6</v>
      </c>
    </row>
    <row r="125" spans="1:16" x14ac:dyDescent="0.2">
      <c r="A125" s="4" t="s">
        <v>5</v>
      </c>
      <c r="E125" s="1" t="s">
        <v>119</v>
      </c>
    </row>
    <row r="126" spans="1:16" ht="51" x14ac:dyDescent="0.2">
      <c r="A126" s="3" t="s">
        <v>3</v>
      </c>
      <c r="E126" s="2" t="s">
        <v>118</v>
      </c>
    </row>
    <row r="127" spans="1:16" ht="280.5" x14ac:dyDescent="0.2">
      <c r="A127" t="s">
        <v>1</v>
      </c>
      <c r="E127" s="1" t="s">
        <v>117</v>
      </c>
    </row>
    <row r="128" spans="1:16" x14ac:dyDescent="0.2">
      <c r="A128" s="9" t="s">
        <v>12</v>
      </c>
      <c r="B128" s="10" t="s">
        <v>116</v>
      </c>
      <c r="C128" s="10" t="s">
        <v>115</v>
      </c>
      <c r="D128" s="9" t="s">
        <v>9</v>
      </c>
      <c r="E128" s="8" t="s">
        <v>114</v>
      </c>
      <c r="F128" s="7" t="s">
        <v>30</v>
      </c>
      <c r="G128" s="6">
        <v>2.8000000000000001E-2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6</v>
      </c>
    </row>
    <row r="129" spans="1:18" x14ac:dyDescent="0.2">
      <c r="A129" s="4" t="s">
        <v>5</v>
      </c>
      <c r="E129" s="1" t="s">
        <v>9</v>
      </c>
    </row>
    <row r="130" spans="1:18" x14ac:dyDescent="0.2">
      <c r="A130" s="3" t="s">
        <v>3</v>
      </c>
      <c r="E130" s="2" t="s">
        <v>113</v>
      </c>
    </row>
    <row r="131" spans="1:18" ht="344.25" x14ac:dyDescent="0.2">
      <c r="A131" t="s">
        <v>1</v>
      </c>
      <c r="E131" s="1" t="s">
        <v>112</v>
      </c>
    </row>
    <row r="132" spans="1:18" ht="12.75" customHeight="1" x14ac:dyDescent="0.2">
      <c r="A132" s="12" t="s">
        <v>52</v>
      </c>
      <c r="B132" s="12"/>
      <c r="C132" s="14" t="s">
        <v>111</v>
      </c>
      <c r="D132" s="12"/>
      <c r="E132" s="19" t="s">
        <v>110</v>
      </c>
      <c r="F132" s="12"/>
      <c r="G132" s="12"/>
      <c r="H132" s="12"/>
      <c r="I132" s="11">
        <f>0+Q132</f>
        <v>0</v>
      </c>
      <c r="O132">
        <f>0+R132</f>
        <v>0</v>
      </c>
      <c r="Q132">
        <f>0+I133+I137+I141</f>
        <v>0</v>
      </c>
      <c r="R132">
        <f>0+O133+O137+O141</f>
        <v>0</v>
      </c>
    </row>
    <row r="133" spans="1:18" x14ac:dyDescent="0.2">
      <c r="A133" s="9" t="s">
        <v>12</v>
      </c>
      <c r="B133" s="10" t="s">
        <v>109</v>
      </c>
      <c r="C133" s="10" t="s">
        <v>108</v>
      </c>
      <c r="D133" s="9" t="s">
        <v>9</v>
      </c>
      <c r="E133" s="8" t="s">
        <v>107</v>
      </c>
      <c r="F133" s="7" t="s">
        <v>14</v>
      </c>
      <c r="G133" s="6">
        <v>39.06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6</v>
      </c>
    </row>
    <row r="134" spans="1:18" x14ac:dyDescent="0.2">
      <c r="A134" s="4" t="s">
        <v>5</v>
      </c>
      <c r="E134" s="1" t="s">
        <v>9</v>
      </c>
    </row>
    <row r="135" spans="1:18" x14ac:dyDescent="0.2">
      <c r="A135" s="3" t="s">
        <v>3</v>
      </c>
      <c r="E135" s="2" t="s">
        <v>106</v>
      </c>
    </row>
    <row r="136" spans="1:18" ht="369.75" x14ac:dyDescent="0.2">
      <c r="A136" t="s">
        <v>1</v>
      </c>
      <c r="E136" s="1" t="s">
        <v>105</v>
      </c>
    </row>
    <row r="137" spans="1:18" x14ac:dyDescent="0.2">
      <c r="A137" s="9" t="s">
        <v>12</v>
      </c>
      <c r="B137" s="10" t="s">
        <v>104</v>
      </c>
      <c r="C137" s="10" t="s">
        <v>103</v>
      </c>
      <c r="D137" s="9" t="s">
        <v>9</v>
      </c>
      <c r="E137" s="8" t="s">
        <v>102</v>
      </c>
      <c r="F137" s="7" t="s">
        <v>14</v>
      </c>
      <c r="G137" s="6">
        <v>400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6</v>
      </c>
    </row>
    <row r="138" spans="1:18" x14ac:dyDescent="0.2">
      <c r="A138" s="4" t="s">
        <v>5</v>
      </c>
      <c r="E138" s="1" t="s">
        <v>9</v>
      </c>
    </row>
    <row r="139" spans="1:18" x14ac:dyDescent="0.2">
      <c r="A139" s="3" t="s">
        <v>3</v>
      </c>
      <c r="E139" s="2" t="s">
        <v>101</v>
      </c>
    </row>
    <row r="140" spans="1:18" ht="38.25" x14ac:dyDescent="0.2">
      <c r="A140" t="s">
        <v>1</v>
      </c>
      <c r="E140" s="1" t="s">
        <v>100</v>
      </c>
    </row>
    <row r="141" spans="1:18" x14ac:dyDescent="0.2">
      <c r="A141" s="9" t="s">
        <v>12</v>
      </c>
      <c r="B141" s="10" t="s">
        <v>99</v>
      </c>
      <c r="C141" s="10" t="s">
        <v>98</v>
      </c>
      <c r="D141" s="9" t="s">
        <v>9</v>
      </c>
      <c r="E141" s="8" t="s">
        <v>97</v>
      </c>
      <c r="F141" s="7" t="s">
        <v>14</v>
      </c>
      <c r="G141" s="6">
        <v>27.6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6</v>
      </c>
    </row>
    <row r="142" spans="1:18" x14ac:dyDescent="0.2">
      <c r="A142" s="4" t="s">
        <v>5</v>
      </c>
      <c r="E142" s="1" t="s">
        <v>9</v>
      </c>
    </row>
    <row r="143" spans="1:18" x14ac:dyDescent="0.2">
      <c r="A143" s="3" t="s">
        <v>3</v>
      </c>
      <c r="E143" s="2" t="s">
        <v>96</v>
      </c>
    </row>
    <row r="144" spans="1:18" ht="102" x14ac:dyDescent="0.2">
      <c r="A144" t="s">
        <v>1</v>
      </c>
      <c r="E144" s="1" t="s">
        <v>95</v>
      </c>
    </row>
    <row r="145" spans="1:18" ht="12.75" customHeight="1" x14ac:dyDescent="0.2">
      <c r="A145" s="12" t="s">
        <v>52</v>
      </c>
      <c r="B145" s="12"/>
      <c r="C145" s="14" t="s">
        <v>94</v>
      </c>
      <c r="D145" s="12"/>
      <c r="E145" s="19" t="s">
        <v>93</v>
      </c>
      <c r="F145" s="12"/>
      <c r="G145" s="12"/>
      <c r="H145" s="12"/>
      <c r="I145" s="11">
        <f>0+Q145</f>
        <v>0</v>
      </c>
      <c r="O145">
        <f>0+R145</f>
        <v>0</v>
      </c>
      <c r="Q145">
        <f>0+I146+I150+I154+I158</f>
        <v>0</v>
      </c>
      <c r="R145">
        <f>0+O146+O150+O154+O158</f>
        <v>0</v>
      </c>
    </row>
    <row r="146" spans="1:18" ht="25.5" x14ac:dyDescent="0.2">
      <c r="A146" s="9" t="s">
        <v>12</v>
      </c>
      <c r="B146" s="10" t="s">
        <v>92</v>
      </c>
      <c r="C146" s="10" t="s">
        <v>91</v>
      </c>
      <c r="D146" s="9" t="s">
        <v>9</v>
      </c>
      <c r="E146" s="8" t="s">
        <v>90</v>
      </c>
      <c r="F146" s="7" t="s">
        <v>7</v>
      </c>
      <c r="G146" s="6">
        <v>70.5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6</v>
      </c>
    </row>
    <row r="147" spans="1:18" x14ac:dyDescent="0.2">
      <c r="A147" s="4" t="s">
        <v>5</v>
      </c>
      <c r="E147" s="1" t="s">
        <v>9</v>
      </c>
    </row>
    <row r="148" spans="1:18" x14ac:dyDescent="0.2">
      <c r="A148" s="3" t="s">
        <v>3</v>
      </c>
      <c r="E148" s="2" t="s">
        <v>89</v>
      </c>
    </row>
    <row r="149" spans="1:18" ht="76.5" x14ac:dyDescent="0.2">
      <c r="A149" t="s">
        <v>1</v>
      </c>
      <c r="E149" s="1" t="s">
        <v>84</v>
      </c>
    </row>
    <row r="150" spans="1:18" x14ac:dyDescent="0.2">
      <c r="A150" s="9" t="s">
        <v>12</v>
      </c>
      <c r="B150" s="10" t="s">
        <v>88</v>
      </c>
      <c r="C150" s="10" t="s">
        <v>87</v>
      </c>
      <c r="D150" s="9" t="s">
        <v>9</v>
      </c>
      <c r="E150" s="8" t="s">
        <v>86</v>
      </c>
      <c r="F150" s="7" t="s">
        <v>7</v>
      </c>
      <c r="G150" s="6">
        <v>21.15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6</v>
      </c>
    </row>
    <row r="151" spans="1:18" x14ac:dyDescent="0.2">
      <c r="A151" s="4" t="s">
        <v>5</v>
      </c>
      <c r="E151" s="1" t="s">
        <v>9</v>
      </c>
    </row>
    <row r="152" spans="1:18" x14ac:dyDescent="0.2">
      <c r="A152" s="3" t="s">
        <v>3</v>
      </c>
      <c r="E152" s="2" t="s">
        <v>85</v>
      </c>
    </row>
    <row r="153" spans="1:18" ht="76.5" x14ac:dyDescent="0.2">
      <c r="A153" t="s">
        <v>1</v>
      </c>
      <c r="E153" s="1" t="s">
        <v>84</v>
      </c>
    </row>
    <row r="154" spans="1:18" x14ac:dyDescent="0.2">
      <c r="A154" s="9" t="s">
        <v>12</v>
      </c>
      <c r="B154" s="10" t="s">
        <v>83</v>
      </c>
      <c r="C154" s="10" t="s">
        <v>82</v>
      </c>
      <c r="D154" s="9" t="s">
        <v>9</v>
      </c>
      <c r="E154" s="8" t="s">
        <v>81</v>
      </c>
      <c r="F154" s="7" t="s">
        <v>80</v>
      </c>
      <c r="G154" s="6">
        <v>27</v>
      </c>
      <c r="H154" s="5">
        <v>0</v>
      </c>
      <c r="I154" s="5">
        <f>ROUND(ROUND(H154,2)*ROUND(G154,3),2)</f>
        <v>0</v>
      </c>
      <c r="O154">
        <f>(I154*21)/100</f>
        <v>0</v>
      </c>
      <c r="P154" t="s">
        <v>6</v>
      </c>
    </row>
    <row r="155" spans="1:18" x14ac:dyDescent="0.2">
      <c r="A155" s="4" t="s">
        <v>5</v>
      </c>
      <c r="E155" s="1" t="s">
        <v>9</v>
      </c>
    </row>
    <row r="156" spans="1:18" x14ac:dyDescent="0.2">
      <c r="A156" s="3" t="s">
        <v>3</v>
      </c>
      <c r="E156" s="2" t="s">
        <v>79</v>
      </c>
    </row>
    <row r="157" spans="1:18" ht="76.5" x14ac:dyDescent="0.2">
      <c r="A157" t="s">
        <v>1</v>
      </c>
      <c r="E157" s="1" t="s">
        <v>78</v>
      </c>
    </row>
    <row r="158" spans="1:18" x14ac:dyDescent="0.2">
      <c r="A158" s="9" t="s">
        <v>12</v>
      </c>
      <c r="B158" s="10" t="s">
        <v>77</v>
      </c>
      <c r="C158" s="10" t="s">
        <v>76</v>
      </c>
      <c r="D158" s="9" t="s">
        <v>9</v>
      </c>
      <c r="E158" s="8" t="s">
        <v>75</v>
      </c>
      <c r="F158" s="7" t="s">
        <v>7</v>
      </c>
      <c r="G158" s="6">
        <v>545.84</v>
      </c>
      <c r="H158" s="5">
        <v>0</v>
      </c>
      <c r="I158" s="5">
        <f>ROUND(ROUND(H158,2)*ROUND(G158,3),2)</f>
        <v>0</v>
      </c>
      <c r="O158">
        <f>(I158*21)/100</f>
        <v>0</v>
      </c>
      <c r="P158" t="s">
        <v>6</v>
      </c>
    </row>
    <row r="159" spans="1:18" x14ac:dyDescent="0.2">
      <c r="A159" s="4" t="s">
        <v>5</v>
      </c>
      <c r="E159" s="1" t="s">
        <v>9</v>
      </c>
    </row>
    <row r="160" spans="1:18" ht="89.25" x14ac:dyDescent="0.2">
      <c r="A160" s="3" t="s">
        <v>3</v>
      </c>
      <c r="E160" s="2" t="s">
        <v>74</v>
      </c>
    </row>
    <row r="161" spans="1:18" ht="89.25" x14ac:dyDescent="0.2">
      <c r="A161" t="s">
        <v>1</v>
      </c>
      <c r="E161" s="1" t="s">
        <v>73</v>
      </c>
    </row>
    <row r="162" spans="1:18" ht="12.75" customHeight="1" x14ac:dyDescent="0.2">
      <c r="A162" s="12" t="s">
        <v>52</v>
      </c>
      <c r="B162" s="12"/>
      <c r="C162" s="14" t="s">
        <v>72</v>
      </c>
      <c r="D162" s="12"/>
      <c r="E162" s="19" t="s">
        <v>71</v>
      </c>
      <c r="F162" s="12"/>
      <c r="G162" s="12"/>
      <c r="H162" s="12"/>
      <c r="I162" s="11">
        <f>0+Q162</f>
        <v>0</v>
      </c>
      <c r="O162">
        <f>0+R162</f>
        <v>0</v>
      </c>
      <c r="Q162">
        <f>0+I163+I167+I171</f>
        <v>0</v>
      </c>
      <c r="R162">
        <f>0+O163+O167+O171</f>
        <v>0</v>
      </c>
    </row>
    <row r="163" spans="1:18" ht="25.5" x14ac:dyDescent="0.2">
      <c r="A163" s="9" t="s">
        <v>12</v>
      </c>
      <c r="B163" s="10" t="s">
        <v>70</v>
      </c>
      <c r="C163" s="10" t="s">
        <v>69</v>
      </c>
      <c r="D163" s="9" t="s">
        <v>9</v>
      </c>
      <c r="E163" s="8" t="s">
        <v>68</v>
      </c>
      <c r="F163" s="7" t="s">
        <v>7</v>
      </c>
      <c r="G163" s="6">
        <v>84.084000000000003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6</v>
      </c>
    </row>
    <row r="164" spans="1:18" x14ac:dyDescent="0.2">
      <c r="A164" s="4" t="s">
        <v>5</v>
      </c>
      <c r="E164" s="1" t="s">
        <v>9</v>
      </c>
    </row>
    <row r="165" spans="1:18" x14ac:dyDescent="0.2">
      <c r="A165" s="3" t="s">
        <v>3</v>
      </c>
      <c r="E165" s="2" t="s">
        <v>67</v>
      </c>
    </row>
    <row r="166" spans="1:18" ht="191.25" x14ac:dyDescent="0.2">
      <c r="A166" t="s">
        <v>1</v>
      </c>
      <c r="E166" s="1" t="s">
        <v>66</v>
      </c>
    </row>
    <row r="167" spans="1:18" x14ac:dyDescent="0.2">
      <c r="A167" s="9" t="s">
        <v>12</v>
      </c>
      <c r="B167" s="10" t="s">
        <v>65</v>
      </c>
      <c r="C167" s="10" t="s">
        <v>64</v>
      </c>
      <c r="D167" s="9" t="s">
        <v>9</v>
      </c>
      <c r="E167" s="8" t="s">
        <v>63</v>
      </c>
      <c r="F167" s="7" t="s">
        <v>7</v>
      </c>
      <c r="G167" s="6">
        <v>324.82299999999998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6</v>
      </c>
    </row>
    <row r="168" spans="1:18" x14ac:dyDescent="0.2">
      <c r="A168" s="4" t="s">
        <v>5</v>
      </c>
      <c r="E168" s="1" t="s">
        <v>9</v>
      </c>
    </row>
    <row r="169" spans="1:18" ht="63.75" x14ac:dyDescent="0.2">
      <c r="A169" s="3" t="s">
        <v>3</v>
      </c>
      <c r="E169" s="2" t="s">
        <v>62</v>
      </c>
    </row>
    <row r="170" spans="1:18" ht="216.75" x14ac:dyDescent="0.2">
      <c r="A170" t="s">
        <v>1</v>
      </c>
      <c r="E170" s="1" t="s">
        <v>61</v>
      </c>
    </row>
    <row r="171" spans="1:18" x14ac:dyDescent="0.2">
      <c r="A171" s="9" t="s">
        <v>12</v>
      </c>
      <c r="B171" s="10" t="s">
        <v>60</v>
      </c>
      <c r="C171" s="10" t="s">
        <v>59</v>
      </c>
      <c r="D171" s="9" t="s">
        <v>9</v>
      </c>
      <c r="E171" s="8" t="s">
        <v>58</v>
      </c>
      <c r="F171" s="7" t="s">
        <v>7</v>
      </c>
      <c r="G171" s="6">
        <v>184.92699999999999</v>
      </c>
      <c r="H171" s="5">
        <v>0</v>
      </c>
      <c r="I171" s="5">
        <f>ROUND(ROUND(H171,2)*ROUND(G171,3),2)</f>
        <v>0</v>
      </c>
      <c r="O171">
        <f>(I171*21)/100</f>
        <v>0</v>
      </c>
      <c r="P171" t="s">
        <v>6</v>
      </c>
    </row>
    <row r="172" spans="1:18" x14ac:dyDescent="0.2">
      <c r="A172" s="4" t="s">
        <v>5</v>
      </c>
      <c r="E172" s="1" t="s">
        <v>57</v>
      </c>
    </row>
    <row r="173" spans="1:18" ht="63.75" x14ac:dyDescent="0.2">
      <c r="A173" s="3" t="s">
        <v>3</v>
      </c>
      <c r="E173" s="2" t="s">
        <v>56</v>
      </c>
    </row>
    <row r="174" spans="1:18" ht="38.25" x14ac:dyDescent="0.2">
      <c r="A174" t="s">
        <v>1</v>
      </c>
      <c r="E174" s="1" t="s">
        <v>55</v>
      </c>
    </row>
    <row r="175" spans="1:18" ht="12.75" customHeight="1" x14ac:dyDescent="0.2">
      <c r="A175" s="16" t="s">
        <v>52</v>
      </c>
      <c r="B175" s="16"/>
      <c r="C175" s="18" t="s">
        <v>54</v>
      </c>
      <c r="D175" s="16"/>
      <c r="E175" s="17" t="s">
        <v>53</v>
      </c>
      <c r="F175" s="16"/>
      <c r="G175" s="16"/>
      <c r="H175" s="16"/>
      <c r="I175" s="15">
        <f>0</f>
        <v>0</v>
      </c>
      <c r="O175">
        <f>0</f>
        <v>0</v>
      </c>
    </row>
    <row r="176" spans="1:18" ht="12.75" customHeight="1" x14ac:dyDescent="0.2">
      <c r="A176" s="12" t="s">
        <v>52</v>
      </c>
      <c r="B176" s="12"/>
      <c r="C176" s="14" t="s">
        <v>51</v>
      </c>
      <c r="D176" s="12"/>
      <c r="E176" s="13" t="s">
        <v>50</v>
      </c>
      <c r="F176" s="12"/>
      <c r="G176" s="12"/>
      <c r="H176" s="12"/>
      <c r="I176" s="11">
        <f>0+Q176</f>
        <v>0</v>
      </c>
      <c r="O176">
        <f>0+R176</f>
        <v>0</v>
      </c>
      <c r="Q176">
        <f>0+I177+I181+I185+I189+I193+I197+I201+I205</f>
        <v>0</v>
      </c>
      <c r="R176">
        <f>0+O177+O181+O185+O189+O193+O197+O201+O205</f>
        <v>0</v>
      </c>
    </row>
    <row r="177" spans="1:16" x14ac:dyDescent="0.2">
      <c r="A177" s="9" t="s">
        <v>12</v>
      </c>
      <c r="B177" s="10" t="s">
        <v>49</v>
      </c>
      <c r="C177" s="10" t="s">
        <v>48</v>
      </c>
      <c r="D177" s="9" t="s">
        <v>9</v>
      </c>
      <c r="E177" s="8" t="s">
        <v>47</v>
      </c>
      <c r="F177" s="7" t="s">
        <v>41</v>
      </c>
      <c r="G177" s="6">
        <v>4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6</v>
      </c>
    </row>
    <row r="178" spans="1:16" x14ac:dyDescent="0.2">
      <c r="A178" s="4" t="s">
        <v>5</v>
      </c>
      <c r="E178" s="1" t="s">
        <v>9</v>
      </c>
    </row>
    <row r="179" spans="1:16" x14ac:dyDescent="0.2">
      <c r="A179" s="3" t="s">
        <v>3</v>
      </c>
      <c r="E179" s="2" t="s">
        <v>46</v>
      </c>
    </row>
    <row r="180" spans="1:16" ht="38.25" x14ac:dyDescent="0.2">
      <c r="A180" t="s">
        <v>1</v>
      </c>
      <c r="E180" s="1" t="s">
        <v>45</v>
      </c>
    </row>
    <row r="181" spans="1:16" x14ac:dyDescent="0.2">
      <c r="A181" s="9" t="s">
        <v>12</v>
      </c>
      <c r="B181" s="10" t="s">
        <v>44</v>
      </c>
      <c r="C181" s="10" t="s">
        <v>43</v>
      </c>
      <c r="D181" s="9" t="s">
        <v>9</v>
      </c>
      <c r="E181" s="8" t="s">
        <v>42</v>
      </c>
      <c r="F181" s="7" t="s">
        <v>41</v>
      </c>
      <c r="G181" s="6">
        <v>2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6</v>
      </c>
    </row>
    <row r="182" spans="1:16" x14ac:dyDescent="0.2">
      <c r="A182" s="4" t="s">
        <v>5</v>
      </c>
      <c r="E182" s="1" t="s">
        <v>9</v>
      </c>
    </row>
    <row r="183" spans="1:16" x14ac:dyDescent="0.2">
      <c r="A183" s="3" t="s">
        <v>3</v>
      </c>
      <c r="E183" s="2" t="s">
        <v>40</v>
      </c>
    </row>
    <row r="184" spans="1:16" ht="25.5" x14ac:dyDescent="0.2">
      <c r="A184" t="s">
        <v>1</v>
      </c>
      <c r="E184" s="1" t="s">
        <v>39</v>
      </c>
    </row>
    <row r="185" spans="1:16" x14ac:dyDescent="0.2">
      <c r="A185" s="9" t="s">
        <v>12</v>
      </c>
      <c r="B185" s="10" t="s">
        <v>38</v>
      </c>
      <c r="C185" s="10" t="s">
        <v>37</v>
      </c>
      <c r="D185" s="9" t="s">
        <v>9</v>
      </c>
      <c r="E185" s="8" t="s">
        <v>36</v>
      </c>
      <c r="F185" s="7" t="s">
        <v>7</v>
      </c>
      <c r="G185" s="6">
        <v>708.34</v>
      </c>
      <c r="H185" s="5">
        <v>0</v>
      </c>
      <c r="I185" s="5">
        <f>ROUND(ROUND(H185,2)*ROUND(G185,3),2)</f>
        <v>0</v>
      </c>
      <c r="O185">
        <f>(I185*21)/100</f>
        <v>0</v>
      </c>
      <c r="P185" t="s">
        <v>6</v>
      </c>
    </row>
    <row r="186" spans="1:16" x14ac:dyDescent="0.2">
      <c r="A186" s="4" t="s">
        <v>5</v>
      </c>
      <c r="E186" s="1" t="s">
        <v>9</v>
      </c>
    </row>
    <row r="187" spans="1:16" ht="102" x14ac:dyDescent="0.2">
      <c r="A187" s="3" t="s">
        <v>3</v>
      </c>
      <c r="E187" s="2" t="s">
        <v>35</v>
      </c>
    </row>
    <row r="188" spans="1:16" ht="25.5" x14ac:dyDescent="0.2">
      <c r="A188" t="s">
        <v>1</v>
      </c>
      <c r="E188" s="1" t="s">
        <v>34</v>
      </c>
    </row>
    <row r="189" spans="1:16" x14ac:dyDescent="0.2">
      <c r="A189" s="9" t="s">
        <v>12</v>
      </c>
      <c r="B189" s="10" t="s">
        <v>33</v>
      </c>
      <c r="C189" s="10" t="s">
        <v>32</v>
      </c>
      <c r="D189" s="9" t="s">
        <v>9</v>
      </c>
      <c r="E189" s="8" t="s">
        <v>31</v>
      </c>
      <c r="F189" s="7" t="s">
        <v>30</v>
      </c>
      <c r="G189" s="6">
        <v>3.1339999999999999</v>
      </c>
      <c r="H189" s="5">
        <v>0</v>
      </c>
      <c r="I189" s="5">
        <f>ROUND(ROUND(H189,2)*ROUND(G189,3),2)</f>
        <v>0</v>
      </c>
      <c r="O189">
        <f>(I189*21)/100</f>
        <v>0</v>
      </c>
      <c r="P189" t="s">
        <v>6</v>
      </c>
    </row>
    <row r="190" spans="1:16" x14ac:dyDescent="0.2">
      <c r="A190" s="4" t="s">
        <v>5</v>
      </c>
      <c r="E190" s="1" t="s">
        <v>9</v>
      </c>
    </row>
    <row r="191" spans="1:16" ht="51" x14ac:dyDescent="0.2">
      <c r="A191" s="3" t="s">
        <v>3</v>
      </c>
      <c r="E191" s="2" t="s">
        <v>29</v>
      </c>
    </row>
    <row r="192" spans="1:16" ht="114.75" x14ac:dyDescent="0.2">
      <c r="A192" t="s">
        <v>1</v>
      </c>
      <c r="E192" s="1" t="s">
        <v>28</v>
      </c>
    </row>
    <row r="193" spans="1:16" x14ac:dyDescent="0.2">
      <c r="A193" s="9" t="s">
        <v>12</v>
      </c>
      <c r="B193" s="10" t="s">
        <v>27</v>
      </c>
      <c r="C193" s="10" t="s">
        <v>26</v>
      </c>
      <c r="D193" s="9" t="s">
        <v>9</v>
      </c>
      <c r="E193" s="8" t="s">
        <v>25</v>
      </c>
      <c r="F193" s="7" t="s">
        <v>24</v>
      </c>
      <c r="G193" s="6">
        <v>78.349999999999994</v>
      </c>
      <c r="H193" s="5">
        <v>0</v>
      </c>
      <c r="I193" s="5">
        <f>ROUND(ROUND(H193,2)*ROUND(G193,3),2)</f>
        <v>0</v>
      </c>
      <c r="O193">
        <f>(I193*21)/100</f>
        <v>0</v>
      </c>
      <c r="P193" t="s">
        <v>6</v>
      </c>
    </row>
    <row r="194" spans="1:16" x14ac:dyDescent="0.2">
      <c r="A194" s="4" t="s">
        <v>5</v>
      </c>
      <c r="E194" s="1" t="s">
        <v>9</v>
      </c>
    </row>
    <row r="195" spans="1:16" ht="51" x14ac:dyDescent="0.2">
      <c r="A195" s="3" t="s">
        <v>3</v>
      </c>
      <c r="E195" s="2" t="s">
        <v>23</v>
      </c>
    </row>
    <row r="196" spans="1:16" ht="25.5" x14ac:dyDescent="0.2">
      <c r="A196" t="s">
        <v>1</v>
      </c>
      <c r="E196" s="1" t="s">
        <v>22</v>
      </c>
    </row>
    <row r="197" spans="1:16" x14ac:dyDescent="0.2">
      <c r="A197" s="9" t="s">
        <v>12</v>
      </c>
      <c r="B197" s="10" t="s">
        <v>21</v>
      </c>
      <c r="C197" s="10" t="s">
        <v>20</v>
      </c>
      <c r="D197" s="9" t="s">
        <v>9</v>
      </c>
      <c r="E197" s="8" t="s">
        <v>19</v>
      </c>
      <c r="F197" s="7" t="s">
        <v>14</v>
      </c>
      <c r="G197" s="6">
        <v>32.683</v>
      </c>
      <c r="H197" s="5">
        <v>0</v>
      </c>
      <c r="I197" s="5">
        <f>ROUND(ROUND(H197,2)*ROUND(G197,3),2)</f>
        <v>0</v>
      </c>
      <c r="O197">
        <f>(I197*21)/100</f>
        <v>0</v>
      </c>
      <c r="P197" t="s">
        <v>6</v>
      </c>
    </row>
    <row r="198" spans="1:16" x14ac:dyDescent="0.2">
      <c r="A198" s="4" t="s">
        <v>5</v>
      </c>
      <c r="E198" s="1" t="s">
        <v>9</v>
      </c>
    </row>
    <row r="199" spans="1:16" ht="51" x14ac:dyDescent="0.2">
      <c r="A199" s="3" t="s">
        <v>3</v>
      </c>
      <c r="E199" s="2" t="s">
        <v>18</v>
      </c>
    </row>
    <row r="200" spans="1:16" ht="89.25" x14ac:dyDescent="0.2">
      <c r="A200" t="s">
        <v>1</v>
      </c>
      <c r="E200" s="1" t="s">
        <v>0</v>
      </c>
    </row>
    <row r="201" spans="1:16" x14ac:dyDescent="0.2">
      <c r="A201" s="9" t="s">
        <v>12</v>
      </c>
      <c r="B201" s="10" t="s">
        <v>17</v>
      </c>
      <c r="C201" s="10" t="s">
        <v>16</v>
      </c>
      <c r="D201" s="9" t="s">
        <v>9</v>
      </c>
      <c r="E201" s="8" t="s">
        <v>15</v>
      </c>
      <c r="F201" s="7" t="s">
        <v>14</v>
      </c>
      <c r="G201" s="6">
        <v>75.316000000000003</v>
      </c>
      <c r="H201" s="5">
        <v>0</v>
      </c>
      <c r="I201" s="5">
        <f>ROUND(ROUND(H201,2)*ROUND(G201,3),2)</f>
        <v>0</v>
      </c>
      <c r="O201">
        <f>(I201*21)/100</f>
        <v>0</v>
      </c>
      <c r="P201" t="s">
        <v>6</v>
      </c>
    </row>
    <row r="202" spans="1:16" x14ac:dyDescent="0.2">
      <c r="A202" s="4" t="s">
        <v>5</v>
      </c>
      <c r="E202" s="1" t="s">
        <v>9</v>
      </c>
    </row>
    <row r="203" spans="1:16" ht="63.75" x14ac:dyDescent="0.2">
      <c r="A203" s="3" t="s">
        <v>3</v>
      </c>
      <c r="E203" s="2" t="s">
        <v>13</v>
      </c>
    </row>
    <row r="204" spans="1:16" ht="89.25" x14ac:dyDescent="0.2">
      <c r="A204" t="s">
        <v>1</v>
      </c>
      <c r="E204" s="1" t="s">
        <v>0</v>
      </c>
    </row>
    <row r="205" spans="1:16" x14ac:dyDescent="0.2">
      <c r="A205" s="9" t="s">
        <v>12</v>
      </c>
      <c r="B205" s="10" t="s">
        <v>11</v>
      </c>
      <c r="C205" s="10" t="s">
        <v>10</v>
      </c>
      <c r="D205" s="9" t="s">
        <v>9</v>
      </c>
      <c r="E205" s="8" t="s">
        <v>8</v>
      </c>
      <c r="F205" s="7" t="s">
        <v>7</v>
      </c>
      <c r="G205" s="6">
        <v>143.167</v>
      </c>
      <c r="H205" s="5">
        <v>0</v>
      </c>
      <c r="I205" s="5">
        <f>ROUND(ROUND(H205,2)*ROUND(G205,3),2)</f>
        <v>0</v>
      </c>
      <c r="O205">
        <f>(I205*21)/100</f>
        <v>0</v>
      </c>
      <c r="P205" t="s">
        <v>6</v>
      </c>
    </row>
    <row r="206" spans="1:16" x14ac:dyDescent="0.2">
      <c r="A206" s="4" t="s">
        <v>5</v>
      </c>
      <c r="E206" s="1" t="s">
        <v>4</v>
      </c>
    </row>
    <row r="207" spans="1:16" x14ac:dyDescent="0.2">
      <c r="A207" s="3" t="s">
        <v>3</v>
      </c>
      <c r="E207" s="2" t="s">
        <v>2</v>
      </c>
    </row>
    <row r="208" spans="1:16" ht="89.25" x14ac:dyDescent="0.2">
      <c r="A208" t="s">
        <v>1</v>
      </c>
      <c r="E208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02-19-07</vt:lpstr>
    </vt:vector>
  </TitlesOfParts>
  <Company>SUDOP BRNO,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Grečnár Martin, Ing.</cp:lastModifiedBy>
  <dcterms:created xsi:type="dcterms:W3CDTF">2019-09-03T13:40:04Z</dcterms:created>
  <dcterms:modified xsi:type="dcterms:W3CDTF">2019-11-05T08:09:28Z</dcterms:modified>
</cp:coreProperties>
</file>