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70" windowWidth="27225" windowHeight="11700" activeTab="1"/>
  </bookViews>
  <sheets>
    <sheet name="Rekapitulace zakázky" sheetId="1" r:id="rId1"/>
    <sheet name="SO 01 - Oprava TK Letohra..." sheetId="2" r:id="rId2"/>
    <sheet name="SO 02 - Oprava TK Jablonn..." sheetId="3" r:id="rId3"/>
    <sheet name="SO 03 - Oprava TK Letohra..." sheetId="4" r:id="rId4"/>
    <sheet name="Materiál objednatele - Ne..." sheetId="5" r:id="rId5"/>
    <sheet name="Pokyny pro vyplnění" sheetId="6" r:id="rId6"/>
  </sheets>
  <definedNames>
    <definedName name="_xlnm._FilterDatabase" localSheetId="4" hidden="1">'Materiál objednatele - Ne...'!$C$119:$K$139</definedName>
    <definedName name="_xlnm._FilterDatabase" localSheetId="1" hidden="1">'SO 01 - Oprava TK Letohra...'!$C$115:$K$151</definedName>
    <definedName name="_xlnm._FilterDatabase" localSheetId="2" hidden="1">'SO 02 - Oprava TK Jablonn...'!$C$115:$K$178</definedName>
    <definedName name="_xlnm._FilterDatabase" localSheetId="3" hidden="1">'SO 03 - Oprava TK Letohra...'!$C$115:$K$143</definedName>
    <definedName name="_xlnm.Print_Titles" localSheetId="4">'Materiál objednatele - Ne...'!$119:$119</definedName>
    <definedName name="_xlnm.Print_Titles" localSheetId="0">'Rekapitulace zakázky'!$92:$92</definedName>
    <definedName name="_xlnm.Print_Titles" localSheetId="1">'SO 01 - Oprava TK Letohra...'!$115:$115</definedName>
    <definedName name="_xlnm.Print_Titles" localSheetId="2">'SO 02 - Oprava TK Jablonn...'!$115:$115</definedName>
    <definedName name="_xlnm.Print_Titles" localSheetId="3">'SO 03 - Oprava TK Letohra...'!$115:$115</definedName>
    <definedName name="_xlnm.Print_Area" localSheetId="4">'Materiál objednatele - Ne...'!$C$4:$J$76,'Materiál objednatele - Ne...'!$C$82:$J$101,'Materiál objednatele - Ne...'!$C$107:$K$139</definedName>
    <definedName name="_xlnm.Print_Area" localSheetId="0">'Rekapitulace zakázky'!$D$4:$AO$76,'Rekapitulace zakázky'!$C$82:$AQ$99</definedName>
    <definedName name="_xlnm.Print_Area" localSheetId="1">'SO 01 - Oprava TK Letohra...'!$C$4:$J$76,'SO 01 - Oprava TK Letohra...'!$C$82:$J$97,'SO 01 - Oprava TK Letohra...'!$C$103:$K$151</definedName>
    <definedName name="_xlnm.Print_Area" localSheetId="2">'SO 02 - Oprava TK Jablonn...'!$C$4:$J$76,'SO 02 - Oprava TK Jablonn...'!$C$82:$J$97,'SO 02 - Oprava TK Jablonn...'!$C$103:$K$178</definedName>
    <definedName name="_xlnm.Print_Area" localSheetId="3">'SO 03 - Oprava TK Letohra...'!$C$4:$J$76,'SO 03 - Oprava TK Letohra...'!$C$82:$J$97,'SO 03 - Oprava TK Letohra...'!$C$103:$K$143</definedName>
  </definedNames>
  <calcPr calcId="145621"/>
</workbook>
</file>

<file path=xl/calcChain.xml><?xml version="1.0" encoding="utf-8"?>
<calcChain xmlns="http://schemas.openxmlformats.org/spreadsheetml/2006/main">
  <c r="J122" i="5" l="1"/>
  <c r="J121" i="5"/>
  <c r="J37" i="5"/>
  <c r="J36" i="5"/>
  <c r="AY98" i="1" s="1"/>
  <c r="J35" i="5"/>
  <c r="AX98" i="1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 s="1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T130" i="5"/>
  <c r="R130" i="5"/>
  <c r="P130" i="5"/>
  <c r="P127" i="5" s="1"/>
  <c r="BK130" i="5"/>
  <c r="J130" i="5"/>
  <c r="BE130" i="5"/>
  <c r="BI129" i="5"/>
  <c r="BH129" i="5"/>
  <c r="BG129" i="5"/>
  <c r="BF129" i="5"/>
  <c r="T129" i="5"/>
  <c r="T127" i="5" s="1"/>
  <c r="R129" i="5"/>
  <c r="P129" i="5"/>
  <c r="BK129" i="5"/>
  <c r="J129" i="5"/>
  <c r="BE129" i="5" s="1"/>
  <c r="BI128" i="5"/>
  <c r="BH128" i="5"/>
  <c r="BG128" i="5"/>
  <c r="BF128" i="5"/>
  <c r="T128" i="5"/>
  <c r="R128" i="5"/>
  <c r="R127" i="5" s="1"/>
  <c r="P128" i="5"/>
  <c r="BK128" i="5"/>
  <c r="BK127" i="5" s="1"/>
  <c r="J127" i="5" s="1"/>
  <c r="J100" i="5" s="1"/>
  <c r="J128" i="5"/>
  <c r="BE128" i="5"/>
  <c r="BI126" i="5"/>
  <c r="BH126" i="5"/>
  <c r="BG126" i="5"/>
  <c r="BF126" i="5"/>
  <c r="T126" i="5"/>
  <c r="R126" i="5"/>
  <c r="P126" i="5"/>
  <c r="P123" i="5" s="1"/>
  <c r="P120" i="5" s="1"/>
  <c r="AU98" i="1" s="1"/>
  <c r="BK126" i="5"/>
  <c r="BK123" i="5" s="1"/>
  <c r="J126" i="5"/>
  <c r="BE126" i="5"/>
  <c r="BI125" i="5"/>
  <c r="F37" i="5" s="1"/>
  <c r="BD98" i="1" s="1"/>
  <c r="BH125" i="5"/>
  <c r="BG125" i="5"/>
  <c r="BF125" i="5"/>
  <c r="T125" i="5"/>
  <c r="R125" i="5"/>
  <c r="P125" i="5"/>
  <c r="BK125" i="5"/>
  <c r="J125" i="5"/>
  <c r="BE125" i="5" s="1"/>
  <c r="BI124" i="5"/>
  <c r="BH124" i="5"/>
  <c r="F36" i="5" s="1"/>
  <c r="BC98" i="1" s="1"/>
  <c r="BG124" i="5"/>
  <c r="F35" i="5" s="1"/>
  <c r="BB98" i="1" s="1"/>
  <c r="BF124" i="5"/>
  <c r="F34" i="5" s="1"/>
  <c r="BA98" i="1" s="1"/>
  <c r="J34" i="5"/>
  <c r="AW98" i="1" s="1"/>
  <c r="T124" i="5"/>
  <c r="T123" i="5" s="1"/>
  <c r="T120" i="5" s="1"/>
  <c r="R124" i="5"/>
  <c r="R123" i="5"/>
  <c r="P124" i="5"/>
  <c r="BK124" i="5"/>
  <c r="J124" i="5"/>
  <c r="BE124" i="5"/>
  <c r="J98" i="5"/>
  <c r="J97" i="5"/>
  <c r="F114" i="5"/>
  <c r="E112" i="5"/>
  <c r="F89" i="5"/>
  <c r="E87" i="5"/>
  <c r="J24" i="5"/>
  <c r="E24" i="5"/>
  <c r="J117" i="5" s="1"/>
  <c r="J23" i="5"/>
  <c r="J21" i="5"/>
  <c r="E21" i="5"/>
  <c r="J116" i="5" s="1"/>
  <c r="J91" i="5"/>
  <c r="J20" i="5"/>
  <c r="J18" i="5"/>
  <c r="E18" i="5"/>
  <c r="F117" i="5"/>
  <c r="F92" i="5"/>
  <c r="J17" i="5"/>
  <c r="J15" i="5"/>
  <c r="E15" i="5"/>
  <c r="F116" i="5" s="1"/>
  <c r="J14" i="5"/>
  <c r="J12" i="5"/>
  <c r="J114" i="5" s="1"/>
  <c r="E7" i="5"/>
  <c r="E110" i="5"/>
  <c r="E85" i="5"/>
  <c r="J37" i="4"/>
  <c r="J36" i="4"/>
  <c r="AY97" i="1"/>
  <c r="J35" i="4"/>
  <c r="AX97" i="1" s="1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 s="1"/>
  <c r="BI117" i="4"/>
  <c r="F37" i="4"/>
  <c r="BD97" i="1" s="1"/>
  <c r="BH117" i="4"/>
  <c r="F36" i="4" s="1"/>
  <c r="BC97" i="1" s="1"/>
  <c r="BG117" i="4"/>
  <c r="F35" i="4" s="1"/>
  <c r="BB97" i="1" s="1"/>
  <c r="BF117" i="4"/>
  <c r="J34" i="4" s="1"/>
  <c r="AW97" i="1" s="1"/>
  <c r="T117" i="4"/>
  <c r="T116" i="4" s="1"/>
  <c r="R117" i="4"/>
  <c r="R116" i="4"/>
  <c r="P117" i="4"/>
  <c r="P116" i="4" s="1"/>
  <c r="AU97" i="1" s="1"/>
  <c r="BK117" i="4"/>
  <c r="BK116" i="4" s="1"/>
  <c r="J116" i="4" s="1"/>
  <c r="J117" i="4"/>
  <c r="BE117" i="4" s="1"/>
  <c r="F110" i="4"/>
  <c r="E108" i="4"/>
  <c r="F89" i="4"/>
  <c r="E87" i="4"/>
  <c r="J24" i="4"/>
  <c r="E24" i="4"/>
  <c r="J113" i="4" s="1"/>
  <c r="J92" i="4"/>
  <c r="J23" i="4"/>
  <c r="J21" i="4"/>
  <c r="E21" i="4"/>
  <c r="J112" i="4"/>
  <c r="J91" i="4"/>
  <c r="J20" i="4"/>
  <c r="J18" i="4"/>
  <c r="E18" i="4"/>
  <c r="J17" i="4"/>
  <c r="J15" i="4"/>
  <c r="E15" i="4"/>
  <c r="F112" i="4" s="1"/>
  <c r="J14" i="4"/>
  <c r="J12" i="4"/>
  <c r="J110" i="4" s="1"/>
  <c r="E7" i="4"/>
  <c r="J37" i="3"/>
  <c r="J36" i="3"/>
  <c r="AY96" i="1" s="1"/>
  <c r="J35" i="3"/>
  <c r="AX96" i="1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/>
  <c r="BI118" i="3"/>
  <c r="F37" i="3" s="1"/>
  <c r="BD96" i="1" s="1"/>
  <c r="BH118" i="3"/>
  <c r="BG118" i="3"/>
  <c r="BF118" i="3"/>
  <c r="T118" i="3"/>
  <c r="R118" i="3"/>
  <c r="R116" i="3" s="1"/>
  <c r="P118" i="3"/>
  <c r="BK118" i="3"/>
  <c r="J118" i="3"/>
  <c r="BE118" i="3" s="1"/>
  <c r="BI117" i="3"/>
  <c r="BH117" i="3"/>
  <c r="F36" i="3" s="1"/>
  <c r="BC96" i="1" s="1"/>
  <c r="BG117" i="3"/>
  <c r="F35" i="3" s="1"/>
  <c r="BB96" i="1" s="1"/>
  <c r="BF117" i="3"/>
  <c r="F34" i="3" s="1"/>
  <c r="BA96" i="1" s="1"/>
  <c r="J34" i="3"/>
  <c r="AW96" i="1" s="1"/>
  <c r="T117" i="3"/>
  <c r="R117" i="3"/>
  <c r="P117" i="3"/>
  <c r="BK117" i="3"/>
  <c r="BK116" i="3"/>
  <c r="J116" i="3" s="1"/>
  <c r="J117" i="3"/>
  <c r="BE117" i="3" s="1"/>
  <c r="F110" i="3"/>
  <c r="E108" i="3"/>
  <c r="F89" i="3"/>
  <c r="E87" i="3"/>
  <c r="J24" i="3"/>
  <c r="E24" i="3"/>
  <c r="J113" i="3" s="1"/>
  <c r="J23" i="3"/>
  <c r="J21" i="3"/>
  <c r="E21" i="3"/>
  <c r="J112" i="3"/>
  <c r="J91" i="3"/>
  <c r="J20" i="3"/>
  <c r="J18" i="3"/>
  <c r="E18" i="3"/>
  <c r="F113" i="3"/>
  <c r="F92" i="3"/>
  <c r="J17" i="3"/>
  <c r="J15" i="3"/>
  <c r="E15" i="3"/>
  <c r="J14" i="3"/>
  <c r="J12" i="3"/>
  <c r="E7" i="3"/>
  <c r="E106" i="3"/>
  <c r="E85" i="3"/>
  <c r="J37" i="2"/>
  <c r="J36" i="2"/>
  <c r="AY95" i="1"/>
  <c r="J35" i="2"/>
  <c r="AX95" i="1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BK116" i="2" s="1"/>
  <c r="J116" i="2" s="1"/>
  <c r="J96" i="2" s="1"/>
  <c r="J126" i="2"/>
  <c r="BE126" i="2" s="1"/>
  <c r="J33" i="2" s="1"/>
  <c r="AV95" i="1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R116" i="2" s="1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F34" i="2" s="1"/>
  <c r="BA95" i="1" s="1"/>
  <c r="T117" i="2"/>
  <c r="R117" i="2"/>
  <c r="P117" i="2"/>
  <c r="BK117" i="2"/>
  <c r="J117" i="2"/>
  <c r="BE117" i="2" s="1"/>
  <c r="F110" i="2"/>
  <c r="E108" i="2"/>
  <c r="F89" i="2"/>
  <c r="E87" i="2"/>
  <c r="J24" i="2"/>
  <c r="E24" i="2"/>
  <c r="J113" i="2" s="1"/>
  <c r="J92" i="2"/>
  <c r="J23" i="2"/>
  <c r="J21" i="2"/>
  <c r="E21" i="2"/>
  <c r="J112" i="2"/>
  <c r="J91" i="2"/>
  <c r="J20" i="2"/>
  <c r="J18" i="2"/>
  <c r="E18" i="2"/>
  <c r="F92" i="2" s="1"/>
  <c r="F113" i="2"/>
  <c r="J17" i="2"/>
  <c r="J15" i="2"/>
  <c r="E15" i="2"/>
  <c r="J14" i="2"/>
  <c r="J12" i="2"/>
  <c r="E7" i="2"/>
  <c r="E85" i="2" s="1"/>
  <c r="AS94" i="1"/>
  <c r="L90" i="1"/>
  <c r="AM90" i="1"/>
  <c r="AM89" i="1"/>
  <c r="L89" i="1"/>
  <c r="AM87" i="1"/>
  <c r="L87" i="1"/>
  <c r="L85" i="1"/>
  <c r="L84" i="1"/>
  <c r="F37" i="2" l="1"/>
  <c r="BD95" i="1" s="1"/>
  <c r="BD94" i="1" s="1"/>
  <c r="W33" i="1" s="1"/>
  <c r="BK120" i="5"/>
  <c r="J120" i="5" s="1"/>
  <c r="J123" i="5"/>
  <c r="J99" i="5" s="1"/>
  <c r="J110" i="2"/>
  <c r="J89" i="2"/>
  <c r="F33" i="2"/>
  <c r="AZ95" i="1" s="1"/>
  <c r="T116" i="2"/>
  <c r="F35" i="2"/>
  <c r="BB95" i="1" s="1"/>
  <c r="BB94" i="1" s="1"/>
  <c r="J110" i="3"/>
  <c r="J89" i="3"/>
  <c r="J96" i="3"/>
  <c r="J30" i="3"/>
  <c r="T116" i="3"/>
  <c r="E106" i="4"/>
  <c r="E85" i="4"/>
  <c r="F33" i="5"/>
  <c r="AZ98" i="1" s="1"/>
  <c r="R120" i="5"/>
  <c r="J33" i="5"/>
  <c r="AV98" i="1" s="1"/>
  <c r="AT98" i="1" s="1"/>
  <c r="P116" i="2"/>
  <c r="AU95" i="1" s="1"/>
  <c r="F33" i="4"/>
  <c r="AZ97" i="1" s="1"/>
  <c r="J33" i="4"/>
  <c r="AV97" i="1" s="1"/>
  <c r="AT97" i="1" s="1"/>
  <c r="E106" i="2"/>
  <c r="F112" i="2"/>
  <c r="F91" i="2"/>
  <c r="J30" i="2"/>
  <c r="J34" i="2"/>
  <c r="AW95" i="1" s="1"/>
  <c r="AT95" i="1" s="1"/>
  <c r="F36" i="2"/>
  <c r="BC95" i="1" s="1"/>
  <c r="BC94" i="1" s="1"/>
  <c r="F112" i="3"/>
  <c r="F91" i="3"/>
  <c r="F33" i="3"/>
  <c r="AZ96" i="1" s="1"/>
  <c r="J33" i="3"/>
  <c r="AV96" i="1" s="1"/>
  <c r="AT96" i="1" s="1"/>
  <c r="P116" i="3"/>
  <c r="AU96" i="1" s="1"/>
  <c r="F113" i="4"/>
  <c r="F92" i="4"/>
  <c r="J96" i="4"/>
  <c r="J30" i="4"/>
  <c r="J92" i="3"/>
  <c r="J89" i="4"/>
  <c r="F91" i="4"/>
  <c r="F34" i="4"/>
  <c r="BA97" i="1" s="1"/>
  <c r="BA94" i="1" s="1"/>
  <c r="J92" i="5"/>
  <c r="J89" i="5"/>
  <c r="F91" i="5"/>
  <c r="W30" i="1" l="1"/>
  <c r="AW94" i="1"/>
  <c r="AK30" i="1" s="1"/>
  <c r="W32" i="1"/>
  <c r="AY94" i="1"/>
  <c r="AU94" i="1"/>
  <c r="AZ94" i="1"/>
  <c r="J30" i="5"/>
  <c r="J96" i="5"/>
  <c r="AG95" i="1"/>
  <c r="J39" i="2"/>
  <c r="AG97" i="1"/>
  <c r="AN97" i="1" s="1"/>
  <c r="J39" i="4"/>
  <c r="J39" i="3"/>
  <c r="AG96" i="1"/>
  <c r="AN96" i="1" s="1"/>
  <c r="AX94" i="1"/>
  <c r="W31" i="1"/>
  <c r="AG98" i="1" l="1"/>
  <c r="AN98" i="1" s="1"/>
  <c r="J39" i="5"/>
  <c r="AV94" i="1"/>
  <c r="W29" i="1"/>
  <c r="AG94" i="1"/>
  <c r="AN95" i="1"/>
  <c r="AK29" i="1" l="1"/>
  <c r="AT94" i="1"/>
  <c r="AN94" i="1" s="1"/>
  <c r="AK26" i="1"/>
  <c r="AK35" i="1" l="1"/>
</calcChain>
</file>

<file path=xl/sharedStrings.xml><?xml version="1.0" encoding="utf-8"?>
<sst xmlns="http://schemas.openxmlformats.org/spreadsheetml/2006/main" count="3021" uniqueCount="558">
  <si>
    <t>Export Komplet</t>
  </si>
  <si>
    <t/>
  </si>
  <si>
    <t>2.0</t>
  </si>
  <si>
    <t>ZAMOK</t>
  </si>
  <si>
    <t>False</t>
  </si>
  <si>
    <t>{5276662d-5ac8-4bc0-b12a-1dc594fe5d36}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</si>
  <si>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</si>
  <si>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</si>
  <si>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</si>
  <si>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</si>
  <si>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</si>
  <si>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</si>
  <si>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</si>
  <si>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</si>
  <si>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64019xxx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</si>
  <si>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</si>
  <si>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</si>
  <si>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kolejnic v úseku Letohrad - Lichkov</t>
  </si>
  <si>
    <t>KSO:</t>
  </si>
  <si>
    <t>CC-CZ:</t>
  </si>
  <si>
    <t>Místo:</t>
  </si>
  <si>
    <t xml:space="preserve"> </t>
  </si>
  <si>
    <t>Datum:</t>
  </si>
  <si>
    <t>14. 10. 2019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</si>
  <si>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</si>
  <si>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</si>
  <si>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</si>
  <si>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</si>
  <si>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</si>
  <si>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</si>
  <si>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</si>
  <si>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</si>
  <si>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</si>
  <si>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</si>
  <si>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</si>
  <si>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</si>
  <si>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</si>
  <si>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</si>
  <si>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</si>
  <si>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</si>
  <si>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</si>
  <si>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</si>
  <si>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</si>
  <si>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</si>
  <si>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</si>
  <si>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</si>
  <si>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</si>
  <si>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</si>
  <si>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</si>
  <si>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</si>
  <si>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</si>
  <si>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</si>
  <si>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</si>
  <si>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</si>
  <si>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</si>
  <si>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</si>
  <si>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</si>
  <si>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</si>
  <si>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</si>
  <si>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</si>
  <si>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</si>
  <si>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</si>
  <si>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</si>
  <si>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</si>
  <si>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</si>
  <si>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</si>
  <si>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</si>
  <si>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</si>
  <si>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</si>
  <si>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</si>
  <si>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</si>
  <si>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</si>
  <si>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</si>
  <si>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</si>
  <si>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</si>
  <si>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</si>
  <si>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</si>
  <si>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</si>
  <si>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</si>
  <si>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TK Letohrad - Jablonné n.O.</t>
  </si>
  <si>
    <t>STA</t>
  </si>
  <si>
    <t>1</t>
  </si>
  <si>
    <t>{10c8d8da-ea60-47a4-b7a5-b21e7080ff9a}</t>
  </si>
  <si>
    <t>2</t>
  </si>
  <si>
    <t>SO 02</t>
  </si>
  <si>
    <t>Oprava TK Jablonné n.O. - Lichkov</t>
  </si>
  <si>
    <t>{586aab38-6eca-4974-b605-7d3ad7f46687}</t>
  </si>
  <si>
    <t>SO 03</t>
  </si>
  <si>
    <t>Oprava TK Letohrad - Ústí n.O.</t>
  </si>
  <si>
    <t>{819c8cf7-6416-40e0-b697-01f43f05e93a}</t>
  </si>
  <si>
    <t>Materiál objednatele</t>
  </si>
  <si>
    <t>Nevyplňovat</t>
  </si>
  <si>
    <t>{9a42e542-8dca-44e2-ac91-2c606ff9a2e1}</t>
  </si>
  <si>
    <t>KRYCÍ LIST SOUPISU PRACÍ</t>
  </si>
  <si>
    <t>Objekt:</t>
  </si>
  <si>
    <t>SO 01 - Oprava TK Letohrad - Jablonné n.O.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</si>
  <si>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</si>
  <si>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</si>
  <si>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</si>
  <si>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</si>
  <si>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</si>
  <si>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</si>
  <si>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</si>
  <si>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</si>
  <si>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</si>
  <si>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</si>
  <si>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</si>
  <si>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</si>
  <si>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</si>
  <si>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</si>
  <si>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</si>
  <si>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</si>
  <si>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</si>
  <si>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</si>
  <si>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</si>
  <si>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5907050110</t>
  </si>
  <si>
    <t>Dělení kolejnic kyslíkem tv. UIC60 nebo R65</t>
  </si>
  <si>
    <t>kus</t>
  </si>
  <si>
    <t>4</t>
  </si>
  <si>
    <t>ROZPOCET</t>
  </si>
  <si>
    <t>5907030400</t>
  </si>
  <si>
    <t>Záměna kolejnic současně s výměnou kompletů a pryžové podložky tv. R65 rozdělení "u"</t>
  </si>
  <si>
    <t>m</t>
  </si>
  <si>
    <t>3</t>
  </si>
  <si>
    <t>5907025400</t>
  </si>
  <si>
    <t>Výměna kolejnicových pásů současně s výměnou kompletů a pryžové podložky tv. R65 rozdělení "u"</t>
  </si>
  <si>
    <t>6</t>
  </si>
  <si>
    <t>5907015400</t>
  </si>
  <si>
    <t>Ojedinělá výměna kolejnic současně s výměnou kompletů a pryžové podložky tv. R65 rozdělení "u"</t>
  </si>
  <si>
    <t>8</t>
  </si>
  <si>
    <t>5</t>
  </si>
  <si>
    <t>9902200100</t>
  </si>
  <si>
    <t>Doprava dodávek zhotovitele, dodávek objednatele nebo výzisku mechanizací přes 3,5 t objemnějšího kusového materiálu do 10 km</t>
  </si>
  <si>
    <t>t</t>
  </si>
  <si>
    <t>10</t>
  </si>
  <si>
    <t>5910020020</t>
  </si>
  <si>
    <t>Svařování kolejnic termitem plný předehřev standardní spára svar sériový tv. R65</t>
  </si>
  <si>
    <t>svar</t>
  </si>
  <si>
    <t>12</t>
  </si>
  <si>
    <t>7</t>
  </si>
  <si>
    <t>5910035020</t>
  </si>
  <si>
    <t>Dosažení dovolené upínací teploty v BK prodloužením kolejnicového pásu v koleji tv. R65</t>
  </si>
  <si>
    <t>14</t>
  </si>
  <si>
    <t>5910040330</t>
  </si>
  <si>
    <t>Umožnění volné dilatace kolejnice demontáž upevňovadel s osazením kluzných podložek rozdělení pražců "u"</t>
  </si>
  <si>
    <t>16</t>
  </si>
  <si>
    <t>9</t>
  </si>
  <si>
    <t>5910040430</t>
  </si>
  <si>
    <t>Umožnění volné dilatace kolejnice montáž upevňovadel s odstraněním kluzných podložek rozdělení pražců "u"</t>
  </si>
  <si>
    <t>18</t>
  </si>
  <si>
    <t>5910060010</t>
  </si>
  <si>
    <t>Ojedinělé broušení kolejnic R260 do hloubky do 2 mm</t>
  </si>
  <si>
    <t>20</t>
  </si>
  <si>
    <t>11</t>
  </si>
  <si>
    <t>5910063050</t>
  </si>
  <si>
    <t>Opravné souvislé broušení kolejnic R260 příčný a podélný profil vlnkovitost a převalek</t>
  </si>
  <si>
    <t>22</t>
  </si>
  <si>
    <t>5907055020</t>
  </si>
  <si>
    <t>Vrtání kolejnic otvor o průměru přes 10 do 23 mm</t>
  </si>
  <si>
    <t>24</t>
  </si>
  <si>
    <t>13</t>
  </si>
  <si>
    <t>7497371630</t>
  </si>
  <si>
    <t>Demontáže zařízení trakčního vedení svodu  propojení nebo ukolejnění na elektrizovaných tratích nebo v kolejových obvodech</t>
  </si>
  <si>
    <t>26</t>
  </si>
  <si>
    <t>7497351560</t>
  </si>
  <si>
    <t>Montáž přímého ukolejnění na elektrizovaných tratích nebo v kolejových obvodech</t>
  </si>
  <si>
    <t>28</t>
  </si>
  <si>
    <t>5917040040</t>
  </si>
  <si>
    <t>Kolejnicový mazník mechanický demontáž</t>
  </si>
  <si>
    <t>30</t>
  </si>
  <si>
    <t>5917040030</t>
  </si>
  <si>
    <t>Kolejnicový mazník mechanický montáž</t>
  </si>
  <si>
    <t>32</t>
  </si>
  <si>
    <t>17</t>
  </si>
  <si>
    <t>7594107070</t>
  </si>
  <si>
    <t>Demontáž lanového propojení tlumivek z betonových pražců</t>
  </si>
  <si>
    <t>34</t>
  </si>
  <si>
    <t>7594105070</t>
  </si>
  <si>
    <t>Montáž lanového propojení tlumivek na betonové pražce 1,9 nebo 2,4 m</t>
  </si>
  <si>
    <t>36</t>
  </si>
  <si>
    <t>19</t>
  </si>
  <si>
    <t>7592007120</t>
  </si>
  <si>
    <t>Demontáž informačního bodu MIB 6</t>
  </si>
  <si>
    <t>38</t>
  </si>
  <si>
    <t>7592005120</t>
  </si>
  <si>
    <t>Montáž informačního bodu MIB 6</t>
  </si>
  <si>
    <t>40</t>
  </si>
  <si>
    <t>7592007070</t>
  </si>
  <si>
    <t>Demontáž počítacího bodu počítače náprav PZN 1</t>
  </si>
  <si>
    <t>42</t>
  </si>
  <si>
    <t>7592005070</t>
  </si>
  <si>
    <t>Montáž počítacího bodu počítače náprav PZN 1</t>
  </si>
  <si>
    <t>44</t>
  </si>
  <si>
    <t>23</t>
  </si>
  <si>
    <t>9902900200</t>
  </si>
  <si>
    <t>Naložení  objemnějšího kusového materiálu, vybouraných hmot</t>
  </si>
  <si>
    <t>46</t>
  </si>
  <si>
    <t>9902200600</t>
  </si>
  <si>
    <t>Doprava dodávek zhotovitele, dodávek objednatele nebo výzisku mechanizací přes 3,5 t objemnějšího kusového materiálu do 80 km</t>
  </si>
  <si>
    <t>48</t>
  </si>
  <si>
    <t>25</t>
  </si>
  <si>
    <t>9909000400</t>
  </si>
  <si>
    <t>Poplatek za likvidaci plastových součástí</t>
  </si>
  <si>
    <t>50</t>
  </si>
  <si>
    <t>5913035210</t>
  </si>
  <si>
    <t>Demontáž celopryžové přejezdové konstrukce silně zatížené v koleji část vnější a vnitřní bez závěrných zídek</t>
  </si>
  <si>
    <t>52</t>
  </si>
  <si>
    <t>27</t>
  </si>
  <si>
    <t>5913040210</t>
  </si>
  <si>
    <t>Montáž celopryžové přejezdové konstrukce silně zatížené v koleji část vnější a vnitřní bez závěrných zídek</t>
  </si>
  <si>
    <t>54</t>
  </si>
  <si>
    <t>M</t>
  </si>
  <si>
    <t>5958125005</t>
  </si>
  <si>
    <t>Komplety s antikorozní úpravou Skl 24 (svěrka Skl24, šroub RS0, matice M22, podložka Uls6)</t>
  </si>
  <si>
    <t>56</t>
  </si>
  <si>
    <t>29</t>
  </si>
  <si>
    <t>58</t>
  </si>
  <si>
    <t>60</t>
  </si>
  <si>
    <t>31</t>
  </si>
  <si>
    <t>011002000</t>
  </si>
  <si>
    <t>Průzkumné práce pro opravy - vytyčení inženýrských sítí</t>
  </si>
  <si>
    <t>kpl.</t>
  </si>
  <si>
    <t>62</t>
  </si>
  <si>
    <t>030001000</t>
  </si>
  <si>
    <t>Zařízení a vybavení staveniště</t>
  </si>
  <si>
    <t>64</t>
  </si>
  <si>
    <t>33</t>
  </si>
  <si>
    <t>040001000</t>
  </si>
  <si>
    <t>Inženýrská činnost</t>
  </si>
  <si>
    <t>66</t>
  </si>
  <si>
    <t>072002011</t>
  </si>
  <si>
    <t>Výluka silničního provozu se zajištěním objížďky</t>
  </si>
  <si>
    <t>68</t>
  </si>
  <si>
    <t>35</t>
  </si>
  <si>
    <t>Kalkulace</t>
  </si>
  <si>
    <t>KSÚ a TP</t>
  </si>
  <si>
    <t>70</t>
  </si>
  <si>
    <t>SO 02 - Oprava TK Jablonné n.O. - Lichkov</t>
  </si>
  <si>
    <t>5909032020</t>
  </si>
  <si>
    <t>Přesná úprava GPK koleje směrové a výškové uspořádání pražce betonové</t>
  </si>
  <si>
    <t>km</t>
  </si>
  <si>
    <t>5909042010</t>
  </si>
  <si>
    <t>Přesná úprava GPK výhybky směrové a výškové uspořádání pražce dřevěné nebo ocelové</t>
  </si>
  <si>
    <t>5905105030</t>
  </si>
  <si>
    <t>Doplnění KL kamenivem souvisle strojně v koleji</t>
  </si>
  <si>
    <t>m3</t>
  </si>
  <si>
    <t>5905105040</t>
  </si>
  <si>
    <t>Doplnění KL kamenivem souvisle strojně ve výhybce</t>
  </si>
  <si>
    <t>5905110010</t>
  </si>
  <si>
    <t>Snížení KL pod patou kolejnice ve výhybce</t>
  </si>
  <si>
    <t>5955101000</t>
  </si>
  <si>
    <t>Železniční svršek-kolejové lože (KL) Kamenivo drcené štěrk frakce 31,5/63 třídy BI</t>
  </si>
  <si>
    <t>9902100400</t>
  </si>
  <si>
    <t>Doprava dodávek zhotovitele, dodávek objednatele nebo výzisku mechanizací přes 3,5 t sypanin  do 40 km</t>
  </si>
  <si>
    <t>5907030385</t>
  </si>
  <si>
    <t>Záměna kolejnic současně s výměnou kompletů a pryžové podložky tv. UIC60 rozdělení "u"</t>
  </si>
  <si>
    <t>5910020010</t>
  </si>
  <si>
    <t>Svařování kolejnic termitem plný předehřev standardní spára svar sériový tv. UIC60</t>
  </si>
  <si>
    <t>5913035010</t>
  </si>
  <si>
    <t>Demontáž celopryžové přejezdové konstrukce málo zatížené v koleji část vnější a vnitřní bez závěrných zídek</t>
  </si>
  <si>
    <t>5913040010</t>
  </si>
  <si>
    <t>Montáž celopryžové přejezdové konstrukce málo zatížené v koleji část vnější a vnitřní bez závěrných zídek</t>
  </si>
  <si>
    <t>72</t>
  </si>
  <si>
    <t>37</t>
  </si>
  <si>
    <t>Komplety s antikorozní úpravou Skl 12 (svěrka Skl12, šroub RS0, matice M22, podložka Uls6)</t>
  </si>
  <si>
    <t>74</t>
  </si>
  <si>
    <t>Kalkulace.1</t>
  </si>
  <si>
    <t>Čelisťový závěr ČZ-pro JR65 1:12-500</t>
  </si>
  <si>
    <t>76</t>
  </si>
  <si>
    <t>39</t>
  </si>
  <si>
    <t>78</t>
  </si>
  <si>
    <t>5911035020</t>
  </si>
  <si>
    <t>Výměna jazyků a opornic výhybky jednoduché s dvěma čelisťovými závěry soustavy R65</t>
  </si>
  <si>
    <t>80</t>
  </si>
  <si>
    <t>41</t>
  </si>
  <si>
    <t>5911060120</t>
  </si>
  <si>
    <t>Výměna výhybkové kolejnice ohnuté tv. R65</t>
  </si>
  <si>
    <t>82</t>
  </si>
  <si>
    <t>5911121120</t>
  </si>
  <si>
    <t>Výměna kolejnice u přídržnice typ Kn60 ohnuté soustavy R65</t>
  </si>
  <si>
    <t>84</t>
  </si>
  <si>
    <t>43</t>
  </si>
  <si>
    <t>5911113010</t>
  </si>
  <si>
    <t>Výměna srdcovky jednoduché montované z kolejnic soustavy R65</t>
  </si>
  <si>
    <t>86</t>
  </si>
  <si>
    <t>5911001020</t>
  </si>
  <si>
    <t>Čištění a mazání výhybky jednoduché s úhlem odbočení 1:12 až 1:18,5 nebo 3° až 4,5°</t>
  </si>
  <si>
    <t>88</t>
  </si>
  <si>
    <t>45</t>
  </si>
  <si>
    <t>5911527020</t>
  </si>
  <si>
    <t>Demontáž čelisťového závěru výhybky jednoduché bez žlabového pražce soustavy R65</t>
  </si>
  <si>
    <t>90</t>
  </si>
  <si>
    <t>5911529020</t>
  </si>
  <si>
    <t>Montáž čelisťového závěru výhybky jednoduché bez žlabového pražce soustavy R65</t>
  </si>
  <si>
    <t>92</t>
  </si>
  <si>
    <t>47</t>
  </si>
  <si>
    <t>7493371012</t>
  </si>
  <si>
    <t>Demontáže zařízení na elektrickém ohřevu výhybek kompletní topné soupravy na výhybku tvaru 1:12-500</t>
  </si>
  <si>
    <t>94</t>
  </si>
  <si>
    <t>7493351024</t>
  </si>
  <si>
    <t>Montáž elektrického ohřevu výhybek (EOV) kompletní topné soupravy na jednoduchou výhybku soustavy S49, R65 a UIC60 s poloměrem odbočení 500 m</t>
  </si>
  <si>
    <t>96</t>
  </si>
  <si>
    <t>49</t>
  </si>
  <si>
    <t>7594107310</t>
  </si>
  <si>
    <t>Demontáž kolejnicového lanového propojení z dřevěných pražců</t>
  </si>
  <si>
    <t>98</t>
  </si>
  <si>
    <t>7594105310</t>
  </si>
  <si>
    <t>Montáž lanového propojení kolejnicového na dřevěné pražce do 2,9 m</t>
  </si>
  <si>
    <t>100</t>
  </si>
  <si>
    <t>51</t>
  </si>
  <si>
    <t>5905035010</t>
  </si>
  <si>
    <t>Výměna KL malou těžící mechanizací mimo lavičku lože otevřené</t>
  </si>
  <si>
    <t>102</t>
  </si>
  <si>
    <t>9902100100</t>
  </si>
  <si>
    <t>Doprava dodávek zhotovitele, dodávek objednatele nebo výzisku mechanizací přes 3,5 t sypanin  do 10 km</t>
  </si>
  <si>
    <t>104</t>
  </si>
  <si>
    <t>53</t>
  </si>
  <si>
    <t>106</t>
  </si>
  <si>
    <t>9903200100</t>
  </si>
  <si>
    <t>Přeprava mechanizace na místo prováděných prací o hmotnosti přes 12 t přes 50 do 100 km</t>
  </si>
  <si>
    <t>108</t>
  </si>
  <si>
    <t>55</t>
  </si>
  <si>
    <t>9903200200</t>
  </si>
  <si>
    <t>Přeprava mechanizace na místo prováděných prací o hmotnosti přes 12 t do 200 km</t>
  </si>
  <si>
    <t>110</t>
  </si>
  <si>
    <t>112</t>
  </si>
  <si>
    <t>57</t>
  </si>
  <si>
    <t>114</t>
  </si>
  <si>
    <t>012002000</t>
  </si>
  <si>
    <t>Geodetické práce</t>
  </si>
  <si>
    <t>116</t>
  </si>
  <si>
    <t>59</t>
  </si>
  <si>
    <t>118</t>
  </si>
  <si>
    <t>120</t>
  </si>
  <si>
    <t>61</t>
  </si>
  <si>
    <t>122</t>
  </si>
  <si>
    <t>124</t>
  </si>
  <si>
    <t>SO 03 - Oprava TK Letohrad - Ústí n.O.</t>
  </si>
  <si>
    <t>7592007162</t>
  </si>
  <si>
    <t>Demontáž balízy upevněné pomocí systému Vortok</t>
  </si>
  <si>
    <t>7592005162</t>
  </si>
  <si>
    <t>Montáž balízy do kolejiště pomocí systému Vortok</t>
  </si>
  <si>
    <t>Materiál objednatele - Nevyplňovat</t>
  </si>
  <si>
    <t>HSV - Práce a dodávky HSV</t>
  </si>
  <si>
    <t>5 - Komunikace</t>
  </si>
  <si>
    <t>D1 - SO 01</t>
  </si>
  <si>
    <t>D2 - SO 02</t>
  </si>
  <si>
    <t>HSV</t>
  </si>
  <si>
    <t>Práce a dodávky HSV</t>
  </si>
  <si>
    <t>Komunikace</t>
  </si>
  <si>
    <t>D1</t>
  </si>
  <si>
    <t>5957104045</t>
  </si>
  <si>
    <t>Kolejnicové pásy třídy R260 tv. R65 délky 75 metrů</t>
  </si>
  <si>
    <t>5958128005</t>
  </si>
  <si>
    <t>Komplety Skl 24 (šroub RS 0, matice M 22, podložka Uls 6)</t>
  </si>
  <si>
    <t>5958158020</t>
  </si>
  <si>
    <t>Podložka pryžová pod patu kolejnice R65 183/151/6</t>
  </si>
  <si>
    <t>D2</t>
  </si>
  <si>
    <t>5958128000</t>
  </si>
  <si>
    <t>Komplety Skl 14  (svěrka Skl 14, vrtule R1,podložka Uls7)</t>
  </si>
  <si>
    <t>5958158030</t>
  </si>
  <si>
    <t>Podložka pryžová pod patu kolejnice WU 7 174x152x7 (Vossloh)</t>
  </si>
  <si>
    <t>5958155000</t>
  </si>
  <si>
    <t>Úhlové vodicí vložky Wfp 14K 600 základní 12</t>
  </si>
  <si>
    <t>5961132070</t>
  </si>
  <si>
    <t>Jazyk JR65 1:12-500 pravý ohnutý 14635 mm</t>
  </si>
  <si>
    <t>5961132075</t>
  </si>
  <si>
    <t>Jazyk JR65 1:12-500 levý ohnutý 14635 mm</t>
  </si>
  <si>
    <t>5961133070</t>
  </si>
  <si>
    <t>Opornice výhybky jednoduché JR65 1:12-500 pravá ohnutá 16571 mm</t>
  </si>
  <si>
    <t>5961134035</t>
  </si>
  <si>
    <t>Srdcovka jednoduchá JR65 1:12-500 levá</t>
  </si>
  <si>
    <t>5957110020</t>
  </si>
  <si>
    <t>Kolejnice tv. R 65, třídy R260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</si>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</sst>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i/>
      <sz val="9"/>
      <name val="Trebuchet MS"/>
      <charset val="238"/>
    </font>
    <font>
      <b/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49" fontId="36" fillId="0" borderId="0" xfId="0" applyNumberFormat="1" applyFont="1" applyBorder="1" applyAlignment="1">
      <alignment horizontal="left" vertical="center" wrapText="1"/>
    </xf>
    <xf numFmtId="49" fontId="36" fillId="0" borderId="0" xfId="0" applyNumberFormat="1" applyFont="1" applyBorder="1" applyAlignment="1">
      <alignment vertical="center" wrapText="1"/>
    </xf>
    <xf numFmtId="0" fontId="33" fillId="0" borderId="0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top"/>
    </xf>
    <xf numFmtId="0" fontId="36" fillId="0" borderId="0" xfId="0" applyFont="1" applyBorder="1" applyAlignment="1">
      <alignment horizontal="center" vertical="top"/>
    </xf>
    <xf numFmtId="0" fontId="40" fillId="0" borderId="0" xfId="0" applyFont="1" applyAlignment="1">
      <alignment vertical="center"/>
    </xf>
    <xf numFmtId="0" fontId="35" fillId="0" borderId="0" xfId="0" applyFont="1" applyBorder="1" applyAlignment="1">
      <alignment vertical="center"/>
    </xf>
    <xf numFmtId="0" fontId="0" fillId="0" borderId="0" xfId="0" applyBorder="1" applyAlignment="1">
      <alignment vertical="top"/>
    </xf>
    <xf numFmtId="49" fontId="36" fillId="0" borderId="0" xfId="0" applyNumberFormat="1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33" fillId="0" borderId="23" xfId="0" applyFont="1" applyBorder="1" applyAlignment="1">
      <alignment vertical="center" wrapText="1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6" xfId="0" applyFont="1" applyBorder="1" applyAlignment="1">
      <alignment vertical="center" wrapText="1"/>
    </xf>
    <xf numFmtId="0" fontId="35" fillId="0" borderId="28" xfId="0" applyFont="1" applyBorder="1" applyAlignment="1">
      <alignment horizontal="left" wrapText="1"/>
    </xf>
    <xf numFmtId="0" fontId="33" fillId="0" borderId="27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3" fillId="0" borderId="23" xfId="0" applyFont="1" applyBorder="1" applyAlignment="1">
      <alignment horizontal="left" vertical="center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5" fillId="0" borderId="28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3" fillId="0" borderId="23" xfId="0" applyFont="1" applyBorder="1" applyAlignment="1">
      <alignment horizontal="left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0" fillId="0" borderId="28" xfId="0" applyFont="1" applyBorder="1" applyAlignment="1">
      <alignment vertical="center"/>
    </xf>
    <xf numFmtId="0" fontId="35" fillId="0" borderId="28" xfId="0" applyFont="1" applyBorder="1" applyAlignment="1">
      <alignment vertical="center"/>
    </xf>
    <xf numFmtId="0" fontId="0" fillId="0" borderId="28" xfId="0" applyBorder="1" applyAlignment="1">
      <alignment vertical="top"/>
    </xf>
    <xf numFmtId="0" fontId="35" fillId="0" borderId="28" xfId="0" applyFont="1" applyBorder="1" applyAlignment="1">
      <alignment horizontal="left"/>
    </xf>
    <xf numFmtId="0" fontId="40" fillId="0" borderId="28" xfId="0" applyFont="1" applyBorder="1" applyAlignment="1"/>
    <xf numFmtId="0" fontId="35" fillId="0" borderId="28" xfId="0" applyFont="1" applyBorder="1" applyAlignment="1">
      <alignment horizontal="left"/>
    </xf>
    <xf numFmtId="0" fontId="33" fillId="0" borderId="26" xfId="0" applyFont="1" applyBorder="1" applyAlignment="1">
      <alignment vertical="top"/>
    </xf>
    <xf numFmtId="0" fontId="33" fillId="0" borderId="27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N46" sqref="N46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18"/>
      <c r="AQ5" s="18"/>
      <c r="AR5" s="16"/>
      <c r="BE5" s="225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18"/>
      <c r="AQ6" s="18"/>
      <c r="AR6" s="16"/>
      <c r="BE6" s="226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26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26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26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26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26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6"/>
      <c r="BS12" s="13" t="s">
        <v>6</v>
      </c>
    </row>
    <row r="13" spans="1:74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28</v>
      </c>
      <c r="AO13" s="18"/>
      <c r="AP13" s="18"/>
      <c r="AQ13" s="18"/>
      <c r="AR13" s="16"/>
      <c r="BE13" s="226"/>
      <c r="BS13" s="13" t="s">
        <v>6</v>
      </c>
    </row>
    <row r="14" spans="1:74" ht="12.75">
      <c r="B14" s="17"/>
      <c r="C14" s="18"/>
      <c r="D14" s="18"/>
      <c r="E14" s="249" t="s">
        <v>28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E14" s="226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6"/>
      <c r="BS15" s="13" t="s">
        <v>4</v>
      </c>
    </row>
    <row r="16" spans="1:74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26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26"/>
      <c r="BS17" s="13" t="s">
        <v>30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6"/>
      <c r="BS18" s="13" t="s">
        <v>6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26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26"/>
      <c r="BS20" s="13" t="s">
        <v>30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6"/>
    </row>
    <row r="22" spans="1:71" s="1" customFormat="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6"/>
    </row>
    <row r="23" spans="1:71" s="1" customFormat="1" ht="16.5" customHeight="1">
      <c r="B23" s="17"/>
      <c r="C23" s="18"/>
      <c r="D23" s="18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18"/>
      <c r="AP23" s="18"/>
      <c r="AQ23" s="18"/>
      <c r="AR23" s="16"/>
      <c r="BE23" s="226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6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26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8">
        <f>ROUND(AG94,2)</f>
        <v>0</v>
      </c>
      <c r="AL26" s="229"/>
      <c r="AM26" s="229"/>
      <c r="AN26" s="229"/>
      <c r="AO26" s="229"/>
      <c r="AP26" s="32"/>
      <c r="AQ26" s="32"/>
      <c r="AR26" s="35"/>
      <c r="BE26" s="226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6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2" t="s">
        <v>34</v>
      </c>
      <c r="M28" s="252"/>
      <c r="N28" s="252"/>
      <c r="O28" s="252"/>
      <c r="P28" s="252"/>
      <c r="Q28" s="32"/>
      <c r="R28" s="32"/>
      <c r="S28" s="32"/>
      <c r="T28" s="32"/>
      <c r="U28" s="32"/>
      <c r="V28" s="32"/>
      <c r="W28" s="252" t="s">
        <v>35</v>
      </c>
      <c r="X28" s="252"/>
      <c r="Y28" s="252"/>
      <c r="Z28" s="252"/>
      <c r="AA28" s="252"/>
      <c r="AB28" s="252"/>
      <c r="AC28" s="252"/>
      <c r="AD28" s="252"/>
      <c r="AE28" s="252"/>
      <c r="AF28" s="32"/>
      <c r="AG28" s="32"/>
      <c r="AH28" s="32"/>
      <c r="AI28" s="32"/>
      <c r="AJ28" s="32"/>
      <c r="AK28" s="252" t="s">
        <v>36</v>
      </c>
      <c r="AL28" s="252"/>
      <c r="AM28" s="252"/>
      <c r="AN28" s="252"/>
      <c r="AO28" s="252"/>
      <c r="AP28" s="32"/>
      <c r="AQ28" s="32"/>
      <c r="AR28" s="35"/>
      <c r="BE28" s="226"/>
    </row>
    <row r="29" spans="1:71" s="3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53">
        <v>0.21</v>
      </c>
      <c r="M29" s="224"/>
      <c r="N29" s="224"/>
      <c r="O29" s="224"/>
      <c r="P29" s="224"/>
      <c r="Q29" s="37"/>
      <c r="R29" s="37"/>
      <c r="S29" s="37"/>
      <c r="T29" s="37"/>
      <c r="U29" s="37"/>
      <c r="V29" s="37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F29" s="37"/>
      <c r="AG29" s="37"/>
      <c r="AH29" s="37"/>
      <c r="AI29" s="37"/>
      <c r="AJ29" s="37"/>
      <c r="AK29" s="223">
        <f>ROUND(AV94, 2)</f>
        <v>0</v>
      </c>
      <c r="AL29" s="224"/>
      <c r="AM29" s="224"/>
      <c r="AN29" s="224"/>
      <c r="AO29" s="224"/>
      <c r="AP29" s="37"/>
      <c r="AQ29" s="37"/>
      <c r="AR29" s="38"/>
      <c r="BE29" s="227"/>
    </row>
    <row r="30" spans="1:71" s="3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53">
        <v>0.15</v>
      </c>
      <c r="M30" s="224"/>
      <c r="N30" s="224"/>
      <c r="O30" s="224"/>
      <c r="P30" s="224"/>
      <c r="Q30" s="37"/>
      <c r="R30" s="37"/>
      <c r="S30" s="37"/>
      <c r="T30" s="37"/>
      <c r="U30" s="37"/>
      <c r="V30" s="37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F30" s="37"/>
      <c r="AG30" s="37"/>
      <c r="AH30" s="37"/>
      <c r="AI30" s="37"/>
      <c r="AJ30" s="37"/>
      <c r="AK30" s="223">
        <f>ROUND(AW94, 2)</f>
        <v>0</v>
      </c>
      <c r="AL30" s="224"/>
      <c r="AM30" s="224"/>
      <c r="AN30" s="224"/>
      <c r="AO30" s="224"/>
      <c r="AP30" s="37"/>
      <c r="AQ30" s="37"/>
      <c r="AR30" s="38"/>
      <c r="BE30" s="227"/>
    </row>
    <row r="31" spans="1:71" s="3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53">
        <v>0.21</v>
      </c>
      <c r="M31" s="224"/>
      <c r="N31" s="224"/>
      <c r="O31" s="224"/>
      <c r="P31" s="224"/>
      <c r="Q31" s="37"/>
      <c r="R31" s="37"/>
      <c r="S31" s="37"/>
      <c r="T31" s="37"/>
      <c r="U31" s="37"/>
      <c r="V31" s="37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F31" s="37"/>
      <c r="AG31" s="37"/>
      <c r="AH31" s="37"/>
      <c r="AI31" s="37"/>
      <c r="AJ31" s="37"/>
      <c r="AK31" s="223">
        <v>0</v>
      </c>
      <c r="AL31" s="224"/>
      <c r="AM31" s="224"/>
      <c r="AN31" s="224"/>
      <c r="AO31" s="224"/>
      <c r="AP31" s="37"/>
      <c r="AQ31" s="37"/>
      <c r="AR31" s="38"/>
      <c r="BE31" s="227"/>
    </row>
    <row r="32" spans="1:71" s="3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53">
        <v>0.15</v>
      </c>
      <c r="M32" s="224"/>
      <c r="N32" s="224"/>
      <c r="O32" s="224"/>
      <c r="P32" s="224"/>
      <c r="Q32" s="37"/>
      <c r="R32" s="37"/>
      <c r="S32" s="37"/>
      <c r="T32" s="37"/>
      <c r="U32" s="37"/>
      <c r="V32" s="37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F32" s="37"/>
      <c r="AG32" s="37"/>
      <c r="AH32" s="37"/>
      <c r="AI32" s="37"/>
      <c r="AJ32" s="37"/>
      <c r="AK32" s="223">
        <v>0</v>
      </c>
      <c r="AL32" s="224"/>
      <c r="AM32" s="224"/>
      <c r="AN32" s="224"/>
      <c r="AO32" s="224"/>
      <c r="AP32" s="37"/>
      <c r="AQ32" s="37"/>
      <c r="AR32" s="38"/>
      <c r="BE32" s="227"/>
    </row>
    <row r="33" spans="1:57" s="3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53">
        <v>0</v>
      </c>
      <c r="M33" s="224"/>
      <c r="N33" s="224"/>
      <c r="O33" s="224"/>
      <c r="P33" s="224"/>
      <c r="Q33" s="37"/>
      <c r="R33" s="37"/>
      <c r="S33" s="37"/>
      <c r="T33" s="37"/>
      <c r="U33" s="37"/>
      <c r="V33" s="37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F33" s="37"/>
      <c r="AG33" s="37"/>
      <c r="AH33" s="37"/>
      <c r="AI33" s="37"/>
      <c r="AJ33" s="37"/>
      <c r="AK33" s="223">
        <v>0</v>
      </c>
      <c r="AL33" s="224"/>
      <c r="AM33" s="224"/>
      <c r="AN33" s="224"/>
      <c r="AO33" s="224"/>
      <c r="AP33" s="37"/>
      <c r="AQ33" s="37"/>
      <c r="AR33" s="38"/>
      <c r="BE33" s="227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6"/>
    </row>
    <row r="35" spans="1:57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30" t="s">
        <v>45</v>
      </c>
      <c r="Y35" s="231"/>
      <c r="Z35" s="231"/>
      <c r="AA35" s="231"/>
      <c r="AB35" s="231"/>
      <c r="AC35" s="41"/>
      <c r="AD35" s="41"/>
      <c r="AE35" s="41"/>
      <c r="AF35" s="41"/>
      <c r="AG35" s="41"/>
      <c r="AH35" s="41"/>
      <c r="AI35" s="41"/>
      <c r="AJ35" s="41"/>
      <c r="AK35" s="232">
        <f>SUM(AK26:AK33)</f>
        <v>0</v>
      </c>
      <c r="AL35" s="231"/>
      <c r="AM35" s="231"/>
      <c r="AN35" s="231"/>
      <c r="AO35" s="233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64019xxx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43" t="str">
        <f>K6</f>
        <v>Výměna kolejnic v úseku Letohrad - Lichkov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45" t="str">
        <f>IF(AN8= "","",AN8)</f>
        <v>14. 10. 2019</v>
      </c>
      <c r="AN87" s="245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29</v>
      </c>
      <c r="AJ89" s="32"/>
      <c r="AK89" s="32"/>
      <c r="AL89" s="32"/>
      <c r="AM89" s="241" t="str">
        <f>IF(E17="","",E17)</f>
        <v xml:space="preserve"> </v>
      </c>
      <c r="AN89" s="242"/>
      <c r="AO89" s="242"/>
      <c r="AP89" s="242"/>
      <c r="AQ89" s="32"/>
      <c r="AR89" s="35"/>
      <c r="AS89" s="235" t="s">
        <v>53</v>
      </c>
      <c r="AT89" s="236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5"/>
      <c r="AS90" s="237"/>
      <c r="AT90" s="238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9"/>
      <c r="AT91" s="240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62" t="s">
        <v>54</v>
      </c>
      <c r="D92" s="255"/>
      <c r="E92" s="255"/>
      <c r="F92" s="255"/>
      <c r="G92" s="255"/>
      <c r="H92" s="69"/>
      <c r="I92" s="254" t="s">
        <v>55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7" t="s">
        <v>56</v>
      </c>
      <c r="AH92" s="255"/>
      <c r="AI92" s="255"/>
      <c r="AJ92" s="255"/>
      <c r="AK92" s="255"/>
      <c r="AL92" s="255"/>
      <c r="AM92" s="255"/>
      <c r="AN92" s="254" t="s">
        <v>57</v>
      </c>
      <c r="AO92" s="255"/>
      <c r="AP92" s="256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3" t="s">
        <v>70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71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60">
        <f>ROUND(SUM(AG95:AG98),2)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81" t="s">
        <v>1</v>
      </c>
      <c r="AR94" s="82"/>
      <c r="AS94" s="83">
        <f>ROUND(SUM(AS95:AS98),2)</f>
        <v>0</v>
      </c>
      <c r="AT94" s="84">
        <f>ROUND(SUM(AV94:AW94),2)</f>
        <v>0</v>
      </c>
      <c r="AU94" s="85">
        <f>ROUND(SUM(AU95:AU98),5)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ROUND(SUM(AZ95:AZ98),2)</f>
        <v>0</v>
      </c>
      <c r="BA94" s="84">
        <f>ROUND(SUM(BA95:BA98),2)</f>
        <v>0</v>
      </c>
      <c r="BB94" s="84">
        <f>ROUND(SUM(BB95:BB98),2)</f>
        <v>0</v>
      </c>
      <c r="BC94" s="84">
        <f>ROUND(SUM(BC95:BC98),2)</f>
        <v>0</v>
      </c>
      <c r="BD94" s="86">
        <f>ROUND(SUM(BD95:BD98),2)</f>
        <v>0</v>
      </c>
      <c r="BS94" s="87" t="s">
        <v>72</v>
      </c>
      <c r="BT94" s="87" t="s">
        <v>73</v>
      </c>
      <c r="BU94" s="88" t="s">
        <v>74</v>
      </c>
      <c r="BV94" s="87" t="s">
        <v>75</v>
      </c>
      <c r="BW94" s="87" t="s">
        <v>5</v>
      </c>
      <c r="BX94" s="87" t="s">
        <v>76</v>
      </c>
      <c r="CL94" s="87" t="s">
        <v>1</v>
      </c>
    </row>
    <row r="95" spans="1:91" s="7" customFormat="1" ht="16.5" customHeight="1">
      <c r="A95" s="89" t="s">
        <v>77</v>
      </c>
      <c r="B95" s="90"/>
      <c r="C95" s="91"/>
      <c r="D95" s="263" t="s">
        <v>78</v>
      </c>
      <c r="E95" s="263"/>
      <c r="F95" s="263"/>
      <c r="G95" s="263"/>
      <c r="H95" s="263"/>
      <c r="I95" s="92"/>
      <c r="J95" s="263" t="s">
        <v>79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58">
        <f>'SO 01 - Oprava TK Letohra...'!J30</f>
        <v>0</v>
      </c>
      <c r="AH95" s="259"/>
      <c r="AI95" s="259"/>
      <c r="AJ95" s="259"/>
      <c r="AK95" s="259"/>
      <c r="AL95" s="259"/>
      <c r="AM95" s="259"/>
      <c r="AN95" s="258">
        <f>SUM(AG95,AT95)</f>
        <v>0</v>
      </c>
      <c r="AO95" s="259"/>
      <c r="AP95" s="259"/>
      <c r="AQ95" s="93" t="s">
        <v>80</v>
      </c>
      <c r="AR95" s="94"/>
      <c r="AS95" s="95">
        <v>0</v>
      </c>
      <c r="AT95" s="96">
        <f>ROUND(SUM(AV95:AW95),2)</f>
        <v>0</v>
      </c>
      <c r="AU95" s="97">
        <f>'SO 01 - Oprava TK Letohra...'!P116</f>
        <v>0</v>
      </c>
      <c r="AV95" s="96">
        <f>'SO 01 - Oprava TK Letohra...'!J33</f>
        <v>0</v>
      </c>
      <c r="AW95" s="96">
        <f>'SO 01 - Oprava TK Letohra...'!J34</f>
        <v>0</v>
      </c>
      <c r="AX95" s="96">
        <f>'SO 01 - Oprava TK Letohra...'!J35</f>
        <v>0</v>
      </c>
      <c r="AY95" s="96">
        <f>'SO 01 - Oprava TK Letohra...'!J36</f>
        <v>0</v>
      </c>
      <c r="AZ95" s="96">
        <f>'SO 01 - Oprava TK Letohra...'!F33</f>
        <v>0</v>
      </c>
      <c r="BA95" s="96">
        <f>'SO 01 - Oprava TK Letohra...'!F34</f>
        <v>0</v>
      </c>
      <c r="BB95" s="96">
        <f>'SO 01 - Oprava TK Letohra...'!F35</f>
        <v>0</v>
      </c>
      <c r="BC95" s="96">
        <f>'SO 01 - Oprava TK Letohra...'!F36</f>
        <v>0</v>
      </c>
      <c r="BD95" s="98">
        <f>'SO 01 - Oprava TK Letohra...'!F37</f>
        <v>0</v>
      </c>
      <c r="BT95" s="99" t="s">
        <v>81</v>
      </c>
      <c r="BV95" s="99" t="s">
        <v>75</v>
      </c>
      <c r="BW95" s="99" t="s">
        <v>82</v>
      </c>
      <c r="BX95" s="99" t="s">
        <v>5</v>
      </c>
      <c r="CL95" s="99" t="s">
        <v>1</v>
      </c>
      <c r="CM95" s="99" t="s">
        <v>83</v>
      </c>
    </row>
    <row r="96" spans="1:91" s="7" customFormat="1" ht="16.5" customHeight="1">
      <c r="A96" s="89" t="s">
        <v>77</v>
      </c>
      <c r="B96" s="90"/>
      <c r="C96" s="91"/>
      <c r="D96" s="263" t="s">
        <v>84</v>
      </c>
      <c r="E96" s="263"/>
      <c r="F96" s="263"/>
      <c r="G96" s="263"/>
      <c r="H96" s="263"/>
      <c r="I96" s="92"/>
      <c r="J96" s="263" t="s">
        <v>85</v>
      </c>
      <c r="K96" s="263"/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58">
        <f>'SO 02 - Oprava TK Jablonn...'!J30</f>
        <v>0</v>
      </c>
      <c r="AH96" s="259"/>
      <c r="AI96" s="259"/>
      <c r="AJ96" s="259"/>
      <c r="AK96" s="259"/>
      <c r="AL96" s="259"/>
      <c r="AM96" s="259"/>
      <c r="AN96" s="258">
        <f>SUM(AG96,AT96)</f>
        <v>0</v>
      </c>
      <c r="AO96" s="259"/>
      <c r="AP96" s="259"/>
      <c r="AQ96" s="93" t="s">
        <v>80</v>
      </c>
      <c r="AR96" s="94"/>
      <c r="AS96" s="95">
        <v>0</v>
      </c>
      <c r="AT96" s="96">
        <f>ROUND(SUM(AV96:AW96),2)</f>
        <v>0</v>
      </c>
      <c r="AU96" s="97">
        <f>'SO 02 - Oprava TK Jablonn...'!P116</f>
        <v>0</v>
      </c>
      <c r="AV96" s="96">
        <f>'SO 02 - Oprava TK Jablonn...'!J33</f>
        <v>0</v>
      </c>
      <c r="AW96" s="96">
        <f>'SO 02 - Oprava TK Jablonn...'!J34</f>
        <v>0</v>
      </c>
      <c r="AX96" s="96">
        <f>'SO 02 - Oprava TK Jablonn...'!J35</f>
        <v>0</v>
      </c>
      <c r="AY96" s="96">
        <f>'SO 02 - Oprava TK Jablonn...'!J36</f>
        <v>0</v>
      </c>
      <c r="AZ96" s="96">
        <f>'SO 02 - Oprava TK Jablonn...'!F33</f>
        <v>0</v>
      </c>
      <c r="BA96" s="96">
        <f>'SO 02 - Oprava TK Jablonn...'!F34</f>
        <v>0</v>
      </c>
      <c r="BB96" s="96">
        <f>'SO 02 - Oprava TK Jablonn...'!F35</f>
        <v>0</v>
      </c>
      <c r="BC96" s="96">
        <f>'SO 02 - Oprava TK Jablonn...'!F36</f>
        <v>0</v>
      </c>
      <c r="BD96" s="98">
        <f>'SO 02 - Oprava TK Jablonn...'!F37</f>
        <v>0</v>
      </c>
      <c r="BT96" s="99" t="s">
        <v>81</v>
      </c>
      <c r="BV96" s="99" t="s">
        <v>75</v>
      </c>
      <c r="BW96" s="99" t="s">
        <v>86</v>
      </c>
      <c r="BX96" s="99" t="s">
        <v>5</v>
      </c>
      <c r="CL96" s="99" t="s">
        <v>1</v>
      </c>
      <c r="CM96" s="99" t="s">
        <v>83</v>
      </c>
    </row>
    <row r="97" spans="1:91" s="7" customFormat="1" ht="16.5" customHeight="1">
      <c r="A97" s="89" t="s">
        <v>77</v>
      </c>
      <c r="B97" s="90"/>
      <c r="C97" s="91"/>
      <c r="D97" s="263" t="s">
        <v>87</v>
      </c>
      <c r="E97" s="263"/>
      <c r="F97" s="263"/>
      <c r="G97" s="263"/>
      <c r="H97" s="263"/>
      <c r="I97" s="92"/>
      <c r="J97" s="263" t="s">
        <v>88</v>
      </c>
      <c r="K97" s="263"/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58">
        <f>'SO 03 - Oprava TK Letohra...'!J30</f>
        <v>0</v>
      </c>
      <c r="AH97" s="259"/>
      <c r="AI97" s="259"/>
      <c r="AJ97" s="259"/>
      <c r="AK97" s="259"/>
      <c r="AL97" s="259"/>
      <c r="AM97" s="259"/>
      <c r="AN97" s="258">
        <f>SUM(AG97,AT97)</f>
        <v>0</v>
      </c>
      <c r="AO97" s="259"/>
      <c r="AP97" s="259"/>
      <c r="AQ97" s="93" t="s">
        <v>80</v>
      </c>
      <c r="AR97" s="94"/>
      <c r="AS97" s="95">
        <v>0</v>
      </c>
      <c r="AT97" s="96">
        <f>ROUND(SUM(AV97:AW97),2)</f>
        <v>0</v>
      </c>
      <c r="AU97" s="97">
        <f>'SO 03 - Oprava TK Letohra...'!P116</f>
        <v>0</v>
      </c>
      <c r="AV97" s="96">
        <f>'SO 03 - Oprava TK Letohra...'!J33</f>
        <v>0</v>
      </c>
      <c r="AW97" s="96">
        <f>'SO 03 - Oprava TK Letohra...'!J34</f>
        <v>0</v>
      </c>
      <c r="AX97" s="96">
        <f>'SO 03 - Oprava TK Letohra...'!J35</f>
        <v>0</v>
      </c>
      <c r="AY97" s="96">
        <f>'SO 03 - Oprava TK Letohra...'!J36</f>
        <v>0</v>
      </c>
      <c r="AZ97" s="96">
        <f>'SO 03 - Oprava TK Letohra...'!F33</f>
        <v>0</v>
      </c>
      <c r="BA97" s="96">
        <f>'SO 03 - Oprava TK Letohra...'!F34</f>
        <v>0</v>
      </c>
      <c r="BB97" s="96">
        <f>'SO 03 - Oprava TK Letohra...'!F35</f>
        <v>0</v>
      </c>
      <c r="BC97" s="96">
        <f>'SO 03 - Oprava TK Letohra...'!F36</f>
        <v>0</v>
      </c>
      <c r="BD97" s="98">
        <f>'SO 03 - Oprava TK Letohra...'!F37</f>
        <v>0</v>
      </c>
      <c r="BT97" s="99" t="s">
        <v>81</v>
      </c>
      <c r="BV97" s="99" t="s">
        <v>75</v>
      </c>
      <c r="BW97" s="99" t="s">
        <v>89</v>
      </c>
      <c r="BX97" s="99" t="s">
        <v>5</v>
      </c>
      <c r="CL97" s="99" t="s">
        <v>1</v>
      </c>
      <c r="CM97" s="99" t="s">
        <v>83</v>
      </c>
    </row>
    <row r="98" spans="1:91" s="7" customFormat="1" ht="40.5" customHeight="1">
      <c r="A98" s="89" t="s">
        <v>77</v>
      </c>
      <c r="B98" s="90"/>
      <c r="C98" s="91"/>
      <c r="D98" s="263" t="s">
        <v>90</v>
      </c>
      <c r="E98" s="263"/>
      <c r="F98" s="263"/>
      <c r="G98" s="263"/>
      <c r="H98" s="263"/>
      <c r="I98" s="92"/>
      <c r="J98" s="263" t="s">
        <v>91</v>
      </c>
      <c r="K98" s="263"/>
      <c r="L98" s="263"/>
      <c r="M98" s="263"/>
      <c r="N98" s="263"/>
      <c r="O98" s="263"/>
      <c r="P98" s="263"/>
      <c r="Q98" s="263"/>
      <c r="R98" s="263"/>
      <c r="S98" s="263"/>
      <c r="T98" s="263"/>
      <c r="U98" s="263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58">
        <f>'Materiál objednatele - Ne...'!J30</f>
        <v>0</v>
      </c>
      <c r="AH98" s="259"/>
      <c r="AI98" s="259"/>
      <c r="AJ98" s="259"/>
      <c r="AK98" s="259"/>
      <c r="AL98" s="259"/>
      <c r="AM98" s="259"/>
      <c r="AN98" s="258">
        <f>SUM(AG98,AT98)</f>
        <v>0</v>
      </c>
      <c r="AO98" s="259"/>
      <c r="AP98" s="259"/>
      <c r="AQ98" s="93" t="s">
        <v>80</v>
      </c>
      <c r="AR98" s="94"/>
      <c r="AS98" s="100">
        <v>0</v>
      </c>
      <c r="AT98" s="101">
        <f>ROUND(SUM(AV98:AW98),2)</f>
        <v>0</v>
      </c>
      <c r="AU98" s="102">
        <f>'Materiál objednatele - Ne...'!P120</f>
        <v>0</v>
      </c>
      <c r="AV98" s="101">
        <f>'Materiál objednatele - Ne...'!J33</f>
        <v>0</v>
      </c>
      <c r="AW98" s="101">
        <f>'Materiál objednatele - Ne...'!J34</f>
        <v>0</v>
      </c>
      <c r="AX98" s="101">
        <f>'Materiál objednatele - Ne...'!J35</f>
        <v>0</v>
      </c>
      <c r="AY98" s="101">
        <f>'Materiál objednatele - Ne...'!J36</f>
        <v>0</v>
      </c>
      <c r="AZ98" s="101">
        <f>'Materiál objednatele - Ne...'!F33</f>
        <v>0</v>
      </c>
      <c r="BA98" s="101">
        <f>'Materiál objednatele - Ne...'!F34</f>
        <v>0</v>
      </c>
      <c r="BB98" s="101">
        <f>'Materiál objednatele - Ne...'!F35</f>
        <v>0</v>
      </c>
      <c r="BC98" s="101">
        <f>'Materiál objednatele - Ne...'!F36</f>
        <v>0</v>
      </c>
      <c r="BD98" s="103">
        <f>'Materiál objednatele - Ne...'!F37</f>
        <v>0</v>
      </c>
      <c r="BT98" s="99" t="s">
        <v>81</v>
      </c>
      <c r="BV98" s="99" t="s">
        <v>75</v>
      </c>
      <c r="BW98" s="99" t="s">
        <v>92</v>
      </c>
      <c r="BX98" s="99" t="s">
        <v>5</v>
      </c>
      <c r="CL98" s="99" t="s">
        <v>1</v>
      </c>
      <c r="CM98" s="99" t="s">
        <v>83</v>
      </c>
    </row>
    <row r="99" spans="1:91" s="2" customFormat="1" ht="30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5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sheetProtection algorithmName="SHA-512" hashValue="iFSG3LVQwy3ILxfRe346O9ZvYlSs/vMxX8sCjnFIzPx462gT6ifnzitZbtWX1OZsorO5vn5EFG4txuIpWc4MHQ==" saltValue="2/xmPasE3oIlsOZTo63DxgQ+87NQP2xHfIWZx0CTPT/UavB+WY2hAqexfHltsDSXE1pj3GnY23Xw+TTkmVuECg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Oprava TK Letohra...'!C2" display="/"/>
    <hyperlink ref="A96" location="'SO 02 - Oprava TK Jablonn...'!C2" display="/"/>
    <hyperlink ref="A97" location="'SO 03 - Oprava TK Letohra...'!C2" display="/"/>
    <hyperlink ref="A98" location="'Materiál objednatele - N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tabSelected="1" topLeftCell="A104" workbookViewId="0">
      <selection activeCell="I126" sqref="I126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3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6"/>
      <c r="AT3" s="13" t="s">
        <v>83</v>
      </c>
    </row>
    <row r="4" spans="1:46" s="1" customFormat="1" ht="24.95" customHeight="1">
      <c r="B4" s="16"/>
      <c r="D4" s="108" t="s">
        <v>93</v>
      </c>
      <c r="I4" s="104"/>
      <c r="L4" s="16"/>
      <c r="M4" s="109" t="s">
        <v>10</v>
      </c>
      <c r="AT4" s="13" t="s">
        <v>4</v>
      </c>
    </row>
    <row r="5" spans="1:46" s="1" customFormat="1" ht="6.95" customHeight="1">
      <c r="B5" s="16"/>
      <c r="I5" s="104"/>
      <c r="L5" s="16"/>
    </row>
    <row r="6" spans="1:46" s="1" customFormat="1" ht="12" customHeight="1">
      <c r="B6" s="16"/>
      <c r="D6" s="110" t="s">
        <v>16</v>
      </c>
      <c r="I6" s="104"/>
      <c r="L6" s="16"/>
    </row>
    <row r="7" spans="1:46" s="1" customFormat="1" ht="16.5" customHeight="1">
      <c r="B7" s="16"/>
      <c r="E7" s="264" t="str">
        <f>'Rekapitulace zakázky'!K6</f>
        <v>Výměna kolejnic v úseku Letohrad - Lichkov</v>
      </c>
      <c r="F7" s="265"/>
      <c r="G7" s="265"/>
      <c r="H7" s="265"/>
      <c r="I7" s="104"/>
      <c r="L7" s="16"/>
    </row>
    <row r="8" spans="1:46" s="2" customFormat="1" ht="12" customHeight="1">
      <c r="A8" s="30"/>
      <c r="B8" s="35"/>
      <c r="C8" s="30"/>
      <c r="D8" s="110" t="s">
        <v>94</v>
      </c>
      <c r="E8" s="30"/>
      <c r="F8" s="30"/>
      <c r="G8" s="30"/>
      <c r="H8" s="30"/>
      <c r="I8" s="111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66" t="s">
        <v>95</v>
      </c>
      <c r="F9" s="267"/>
      <c r="G9" s="267"/>
      <c r="H9" s="267"/>
      <c r="I9" s="111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18</v>
      </c>
      <c r="E11" s="30"/>
      <c r="F11" s="112" t="s">
        <v>1</v>
      </c>
      <c r="G11" s="30"/>
      <c r="H11" s="30"/>
      <c r="I11" s="113" t="s">
        <v>19</v>
      </c>
      <c r="J11" s="112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20</v>
      </c>
      <c r="E12" s="30"/>
      <c r="F12" s="112" t="s">
        <v>21</v>
      </c>
      <c r="G12" s="30"/>
      <c r="H12" s="30"/>
      <c r="I12" s="113" t="s">
        <v>22</v>
      </c>
      <c r="J12" s="114" t="str">
        <f>'Rekapitulace zakázky'!AN8</f>
        <v>14. 10. 2019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2" t="str">
        <f>IF('Rekapitulace zakázky'!AN10="","",'Rekapitulace zakázky'!AN10)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zakázky'!E11="","",'Rekapitulace zakázky'!E11)</f>
        <v xml:space="preserve"> </v>
      </c>
      <c r="F15" s="30"/>
      <c r="G15" s="30"/>
      <c r="H15" s="30"/>
      <c r="I15" s="113" t="s">
        <v>26</v>
      </c>
      <c r="J15" s="112" t="str">
        <f>IF('Rekapitulace zakázky'!AN11="","",'Rekapitulace zakázky'!AN11)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6" t="str">
        <f>'Rekapitulace zakázky'!AN13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68" t="str">
        <f>'Rekapitulace zakázky'!E14</f>
        <v>Vyplň údaj</v>
      </c>
      <c r="F18" s="269"/>
      <c r="G18" s="269"/>
      <c r="H18" s="269"/>
      <c r="I18" s="113" t="s">
        <v>26</v>
      </c>
      <c r="J18" s="26" t="str">
        <f>'Rekapitulace zakázky'!AN14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2" t="str">
        <f>IF('Rekapitulace zakázky'!AN16="","",'Rekapitulace zakázky'!AN16)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zakázky'!E17="","",'Rekapitulace zakázky'!E17)</f>
        <v xml:space="preserve"> </v>
      </c>
      <c r="F21" s="30"/>
      <c r="G21" s="30"/>
      <c r="H21" s="30"/>
      <c r="I21" s="113" t="s">
        <v>26</v>
      </c>
      <c r="J21" s="112" t="str">
        <f>IF('Rekapitulace zakázky'!AN17="","",'Rekapitulace zakázky'!AN17)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31</v>
      </c>
      <c r="E23" s="30"/>
      <c r="F23" s="30"/>
      <c r="G23" s="30"/>
      <c r="H23" s="30"/>
      <c r="I23" s="113" t="s">
        <v>25</v>
      </c>
      <c r="J23" s="112" t="str">
        <f>IF('Rekapitulace zakázky'!AN19="","",'Rekapitulace zakázky'!AN19)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zakázky'!E20="","",'Rekapitulace zakázky'!E20)</f>
        <v xml:space="preserve"> </v>
      </c>
      <c r="F24" s="30"/>
      <c r="G24" s="30"/>
      <c r="H24" s="30"/>
      <c r="I24" s="113" t="s">
        <v>26</v>
      </c>
      <c r="J24" s="112" t="str">
        <f>IF('Rekapitulace zakázky'!AN20="","",'Rekapitulace zakázky'!AN20)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32</v>
      </c>
      <c r="E26" s="30"/>
      <c r="F26" s="30"/>
      <c r="G26" s="30"/>
      <c r="H26" s="30"/>
      <c r="I26" s="111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5"/>
      <c r="B27" s="116"/>
      <c r="C27" s="115"/>
      <c r="D27" s="115"/>
      <c r="E27" s="270" t="s">
        <v>1</v>
      </c>
      <c r="F27" s="270"/>
      <c r="G27" s="270"/>
      <c r="H27" s="270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9"/>
      <c r="E29" s="119"/>
      <c r="F29" s="119"/>
      <c r="G29" s="119"/>
      <c r="H29" s="119"/>
      <c r="I29" s="120"/>
      <c r="J29" s="119"/>
      <c r="K29" s="11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21" t="s">
        <v>33</v>
      </c>
      <c r="E30" s="30"/>
      <c r="F30" s="30"/>
      <c r="G30" s="30"/>
      <c r="H30" s="30"/>
      <c r="I30" s="111"/>
      <c r="J30" s="122">
        <f>ROUND(J116,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9"/>
      <c r="E31" s="119"/>
      <c r="F31" s="119"/>
      <c r="G31" s="119"/>
      <c r="H31" s="119"/>
      <c r="I31" s="120"/>
      <c r="J31" s="119"/>
      <c r="K31" s="119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23" t="s">
        <v>35</v>
      </c>
      <c r="G32" s="30"/>
      <c r="H32" s="30"/>
      <c r="I32" s="124" t="s">
        <v>34</v>
      </c>
      <c r="J32" s="123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25" t="s">
        <v>37</v>
      </c>
      <c r="E33" s="110" t="s">
        <v>38</v>
      </c>
      <c r="F33" s="126">
        <f>ROUND((SUM(BE116:BE151)),  2)</f>
        <v>0</v>
      </c>
      <c r="G33" s="30"/>
      <c r="H33" s="30"/>
      <c r="I33" s="127">
        <v>0.21</v>
      </c>
      <c r="J33" s="126">
        <f>ROUND(((SUM(BE116:BE151))*I33),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10" t="s">
        <v>39</v>
      </c>
      <c r="F34" s="126">
        <f>ROUND((SUM(BF116:BF151)),  2)</f>
        <v>0</v>
      </c>
      <c r="G34" s="30"/>
      <c r="H34" s="30"/>
      <c r="I34" s="127">
        <v>0.15</v>
      </c>
      <c r="J34" s="126">
        <f>ROUND(((SUM(BF116:BF151))*I34),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10" t="s">
        <v>40</v>
      </c>
      <c r="F35" s="126">
        <f>ROUND((SUM(BG116:BG151)),  2)</f>
        <v>0</v>
      </c>
      <c r="G35" s="30"/>
      <c r="H35" s="30"/>
      <c r="I35" s="127">
        <v>0.21</v>
      </c>
      <c r="J35" s="126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10" t="s">
        <v>41</v>
      </c>
      <c r="F36" s="126">
        <f>ROUND((SUM(BH116:BH151)),  2)</f>
        <v>0</v>
      </c>
      <c r="G36" s="30"/>
      <c r="H36" s="30"/>
      <c r="I36" s="127">
        <v>0.15</v>
      </c>
      <c r="J36" s="126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42</v>
      </c>
      <c r="F37" s="126">
        <f>ROUND((SUM(BI116:BI151)),  2)</f>
        <v>0</v>
      </c>
      <c r="G37" s="30"/>
      <c r="H37" s="30"/>
      <c r="I37" s="127">
        <v>0</v>
      </c>
      <c r="J37" s="126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111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8"/>
      <c r="D39" s="129" t="s">
        <v>43</v>
      </c>
      <c r="E39" s="130"/>
      <c r="F39" s="130"/>
      <c r="G39" s="131" t="s">
        <v>44</v>
      </c>
      <c r="H39" s="132" t="s">
        <v>45</v>
      </c>
      <c r="I39" s="133"/>
      <c r="J39" s="134">
        <f>SUM(J30:J37)</f>
        <v>0</v>
      </c>
      <c r="K39" s="13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111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I41" s="104"/>
      <c r="L41" s="16"/>
    </row>
    <row r="42" spans="1:31" s="1" customFormat="1" ht="14.45" customHeight="1">
      <c r="B42" s="16"/>
      <c r="I42" s="104"/>
      <c r="L42" s="16"/>
    </row>
    <row r="43" spans="1:31" s="1" customFormat="1" ht="14.45" customHeight="1">
      <c r="B43" s="16"/>
      <c r="I43" s="104"/>
      <c r="L43" s="16"/>
    </row>
    <row r="44" spans="1:31" s="1" customFormat="1" ht="14.45" customHeight="1">
      <c r="B44" s="16"/>
      <c r="I44" s="104"/>
      <c r="L44" s="16"/>
    </row>
    <row r="45" spans="1:31" s="1" customFormat="1" ht="14.45" customHeight="1">
      <c r="B45" s="16"/>
      <c r="I45" s="104"/>
      <c r="L45" s="16"/>
    </row>
    <row r="46" spans="1:31" s="1" customFormat="1" ht="14.45" customHeight="1">
      <c r="B46" s="16"/>
      <c r="I46" s="104"/>
      <c r="L46" s="16"/>
    </row>
    <row r="47" spans="1:31" s="1" customFormat="1" ht="14.45" customHeight="1">
      <c r="B47" s="16"/>
      <c r="I47" s="104"/>
      <c r="L47" s="16"/>
    </row>
    <row r="48" spans="1:31" s="1" customFormat="1" ht="14.45" customHeight="1">
      <c r="B48" s="16"/>
      <c r="I48" s="104"/>
      <c r="L48" s="16"/>
    </row>
    <row r="49" spans="1:31" s="1" customFormat="1" ht="14.45" customHeight="1">
      <c r="B49" s="16"/>
      <c r="I49" s="104"/>
      <c r="L49" s="16"/>
    </row>
    <row r="50" spans="1:31" s="2" customFormat="1" ht="14.45" customHeight="1">
      <c r="B50" s="47"/>
      <c r="D50" s="136" t="s">
        <v>46</v>
      </c>
      <c r="E50" s="137"/>
      <c r="F50" s="137"/>
      <c r="G50" s="136" t="s">
        <v>47</v>
      </c>
      <c r="H50" s="137"/>
      <c r="I50" s="138"/>
      <c r="J50" s="137"/>
      <c r="K50" s="137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9" t="s">
        <v>48</v>
      </c>
      <c r="E61" s="140"/>
      <c r="F61" s="141" t="s">
        <v>49</v>
      </c>
      <c r="G61" s="139" t="s">
        <v>48</v>
      </c>
      <c r="H61" s="140"/>
      <c r="I61" s="142"/>
      <c r="J61" s="143" t="s">
        <v>49</v>
      </c>
      <c r="K61" s="140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6" t="s">
        <v>50</v>
      </c>
      <c r="E65" s="144"/>
      <c r="F65" s="144"/>
      <c r="G65" s="136" t="s">
        <v>51</v>
      </c>
      <c r="H65" s="144"/>
      <c r="I65" s="145"/>
      <c r="J65" s="144"/>
      <c r="K65" s="14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9" t="s">
        <v>48</v>
      </c>
      <c r="E76" s="140"/>
      <c r="F76" s="141" t="s">
        <v>49</v>
      </c>
      <c r="G76" s="139" t="s">
        <v>48</v>
      </c>
      <c r="H76" s="140"/>
      <c r="I76" s="142"/>
      <c r="J76" s="143" t="s">
        <v>49</v>
      </c>
      <c r="K76" s="140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96</v>
      </c>
      <c r="D82" s="32"/>
      <c r="E82" s="32"/>
      <c r="F82" s="32"/>
      <c r="G82" s="32"/>
      <c r="H82" s="32"/>
      <c r="I82" s="111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1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1" t="str">
        <f>E7</f>
        <v>Výměna kolejnic v úseku Letohrad - Lichkov</v>
      </c>
      <c r="F85" s="272"/>
      <c r="G85" s="272"/>
      <c r="H85" s="272"/>
      <c r="I85" s="111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94</v>
      </c>
      <c r="D86" s="32"/>
      <c r="E86" s="32"/>
      <c r="F86" s="32"/>
      <c r="G86" s="32"/>
      <c r="H86" s="32"/>
      <c r="I86" s="111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3" t="str">
        <f>E9</f>
        <v>SO 01 - Oprava TK Letohrad - Jablonné n.O.</v>
      </c>
      <c r="F87" s="273"/>
      <c r="G87" s="273"/>
      <c r="H87" s="273"/>
      <c r="I87" s="111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113" t="s">
        <v>22</v>
      </c>
      <c r="J89" s="62" t="str">
        <f>IF(J12="","",J12)</f>
        <v>14. 10. 2019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113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113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2" t="s">
        <v>97</v>
      </c>
      <c r="D94" s="153"/>
      <c r="E94" s="153"/>
      <c r="F94" s="153"/>
      <c r="G94" s="153"/>
      <c r="H94" s="153"/>
      <c r="I94" s="154"/>
      <c r="J94" s="155" t="s">
        <v>98</v>
      </c>
      <c r="K94" s="153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6" t="s">
        <v>99</v>
      </c>
      <c r="D96" s="32"/>
      <c r="E96" s="32"/>
      <c r="F96" s="32"/>
      <c r="G96" s="32"/>
      <c r="H96" s="32"/>
      <c r="I96" s="111"/>
      <c r="J96" s="80">
        <f>J116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100</v>
      </c>
    </row>
    <row r="97" spans="1:31" s="2" customFormat="1" ht="21.75" customHeight="1">
      <c r="A97" s="30"/>
      <c r="B97" s="31"/>
      <c r="C97" s="32"/>
      <c r="D97" s="32"/>
      <c r="E97" s="32"/>
      <c r="F97" s="32"/>
      <c r="G97" s="32"/>
      <c r="H97" s="32"/>
      <c r="I97" s="111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148"/>
      <c r="J98" s="51"/>
      <c r="K98" s="51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52"/>
      <c r="C102" s="53"/>
      <c r="D102" s="53"/>
      <c r="E102" s="53"/>
      <c r="F102" s="53"/>
      <c r="G102" s="53"/>
      <c r="H102" s="53"/>
      <c r="I102" s="151"/>
      <c r="J102" s="53"/>
      <c r="K102" s="53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101</v>
      </c>
      <c r="D103" s="32"/>
      <c r="E103" s="32"/>
      <c r="F103" s="32"/>
      <c r="G103" s="32"/>
      <c r="H103" s="32"/>
      <c r="I103" s="111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2"/>
      <c r="D104" s="32"/>
      <c r="E104" s="32"/>
      <c r="F104" s="32"/>
      <c r="G104" s="32"/>
      <c r="H104" s="32"/>
      <c r="I104" s="111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2"/>
      <c r="E105" s="32"/>
      <c r="F105" s="32"/>
      <c r="G105" s="32"/>
      <c r="H105" s="32"/>
      <c r="I105" s="111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2"/>
      <c r="D106" s="32"/>
      <c r="E106" s="271" t="str">
        <f>E7</f>
        <v>Výměna kolejnic v úseku Letohrad - Lichkov</v>
      </c>
      <c r="F106" s="272"/>
      <c r="G106" s="272"/>
      <c r="H106" s="272"/>
      <c r="I106" s="111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94</v>
      </c>
      <c r="D107" s="32"/>
      <c r="E107" s="32"/>
      <c r="F107" s="32"/>
      <c r="G107" s="32"/>
      <c r="H107" s="32"/>
      <c r="I107" s="111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2"/>
      <c r="D108" s="32"/>
      <c r="E108" s="243" t="str">
        <f>E9</f>
        <v>SO 01 - Oprava TK Letohrad - Jablonné n.O.</v>
      </c>
      <c r="F108" s="273"/>
      <c r="G108" s="273"/>
      <c r="H108" s="273"/>
      <c r="I108" s="111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11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2"/>
      <c r="E110" s="32"/>
      <c r="F110" s="23" t="str">
        <f>F12</f>
        <v xml:space="preserve"> </v>
      </c>
      <c r="G110" s="32"/>
      <c r="H110" s="32"/>
      <c r="I110" s="113" t="s">
        <v>22</v>
      </c>
      <c r="J110" s="62" t="str">
        <f>IF(J12="","",J12)</f>
        <v>14. 10. 2019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111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24</v>
      </c>
      <c r="D112" s="32"/>
      <c r="E112" s="32"/>
      <c r="F112" s="23" t="str">
        <f>E15</f>
        <v xml:space="preserve"> </v>
      </c>
      <c r="G112" s="32"/>
      <c r="H112" s="32"/>
      <c r="I112" s="113" t="s">
        <v>29</v>
      </c>
      <c r="J112" s="28" t="str">
        <f>E21</f>
        <v xml:space="preserve"> 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27</v>
      </c>
      <c r="D113" s="32"/>
      <c r="E113" s="32"/>
      <c r="F113" s="23" t="str">
        <f>IF(E18="","",E18)</f>
        <v>Vyplň údaj</v>
      </c>
      <c r="G113" s="32"/>
      <c r="H113" s="32"/>
      <c r="I113" s="113" t="s">
        <v>31</v>
      </c>
      <c r="J113" s="28" t="str">
        <f>E24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9" customFormat="1" ht="29.25" customHeight="1">
      <c r="A115" s="157"/>
      <c r="B115" s="158"/>
      <c r="C115" s="159" t="s">
        <v>102</v>
      </c>
      <c r="D115" s="160" t="s">
        <v>58</v>
      </c>
      <c r="E115" s="160" t="s">
        <v>54</v>
      </c>
      <c r="F115" s="160" t="s">
        <v>55</v>
      </c>
      <c r="G115" s="160" t="s">
        <v>103</v>
      </c>
      <c r="H115" s="160" t="s">
        <v>104</v>
      </c>
      <c r="I115" s="161" t="s">
        <v>105</v>
      </c>
      <c r="J115" s="162" t="s">
        <v>98</v>
      </c>
      <c r="K115" s="163" t="s">
        <v>106</v>
      </c>
      <c r="L115" s="164"/>
      <c r="M115" s="71" t="s">
        <v>1</v>
      </c>
      <c r="N115" s="72" t="s">
        <v>37</v>
      </c>
      <c r="O115" s="72" t="s">
        <v>107</v>
      </c>
      <c r="P115" s="72" t="s">
        <v>108</v>
      </c>
      <c r="Q115" s="72" t="s">
        <v>109</v>
      </c>
      <c r="R115" s="72" t="s">
        <v>110</v>
      </c>
      <c r="S115" s="72" t="s">
        <v>111</v>
      </c>
      <c r="T115" s="73" t="s">
        <v>112</v>
      </c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</row>
    <row r="116" spans="1:65" s="2" customFormat="1" ht="22.9" customHeight="1">
      <c r="A116" s="30"/>
      <c r="B116" s="31"/>
      <c r="C116" s="78" t="s">
        <v>113</v>
      </c>
      <c r="D116" s="32"/>
      <c r="E116" s="32"/>
      <c r="F116" s="32"/>
      <c r="G116" s="32"/>
      <c r="H116" s="32"/>
      <c r="I116" s="111"/>
      <c r="J116" s="165">
        <f>BK116</f>
        <v>0</v>
      </c>
      <c r="K116" s="32"/>
      <c r="L116" s="35"/>
      <c r="M116" s="74"/>
      <c r="N116" s="166"/>
      <c r="O116" s="75"/>
      <c r="P116" s="167">
        <f>SUM(P117:P151)</f>
        <v>0</v>
      </c>
      <c r="Q116" s="75"/>
      <c r="R116" s="167">
        <f>SUM(R117:R151)</f>
        <v>0</v>
      </c>
      <c r="S116" s="75"/>
      <c r="T116" s="168">
        <f>SUM(T117:T151)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72</v>
      </c>
      <c r="AU116" s="13" t="s">
        <v>100</v>
      </c>
      <c r="BK116" s="169">
        <f>SUM(BK117:BK151)</f>
        <v>0</v>
      </c>
    </row>
    <row r="117" spans="1:65" s="2" customFormat="1" ht="16.5" customHeight="1">
      <c r="A117" s="30"/>
      <c r="B117" s="31"/>
      <c r="C117" s="170" t="s">
        <v>81</v>
      </c>
      <c r="D117" s="170" t="s">
        <v>114</v>
      </c>
      <c r="E117" s="171" t="s">
        <v>115</v>
      </c>
      <c r="F117" s="172" t="s">
        <v>116</v>
      </c>
      <c r="G117" s="173" t="s">
        <v>117</v>
      </c>
      <c r="H117" s="174">
        <v>100</v>
      </c>
      <c r="I117" s="175"/>
      <c r="J117" s="176">
        <f t="shared" ref="J117:J151" si="0">ROUND(I117*H117,2)</f>
        <v>0</v>
      </c>
      <c r="K117" s="177"/>
      <c r="L117" s="35"/>
      <c r="M117" s="178" t="s">
        <v>1</v>
      </c>
      <c r="N117" s="179" t="s">
        <v>38</v>
      </c>
      <c r="O117" s="67"/>
      <c r="P117" s="180">
        <f t="shared" ref="P117:P151" si="1">O117*H117</f>
        <v>0</v>
      </c>
      <c r="Q117" s="180">
        <v>0</v>
      </c>
      <c r="R117" s="180">
        <f t="shared" ref="R117:R151" si="2">Q117*H117</f>
        <v>0</v>
      </c>
      <c r="S117" s="180">
        <v>0</v>
      </c>
      <c r="T117" s="181">
        <f t="shared" ref="T117:T151" si="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2" t="s">
        <v>118</v>
      </c>
      <c r="AT117" s="182" t="s">
        <v>114</v>
      </c>
      <c r="AU117" s="182" t="s">
        <v>73</v>
      </c>
      <c r="AY117" s="13" t="s">
        <v>119</v>
      </c>
      <c r="BE117" s="183">
        <f t="shared" ref="BE117:BE151" si="4">IF(N117="základní",J117,0)</f>
        <v>0</v>
      </c>
      <c r="BF117" s="183">
        <f t="shared" ref="BF117:BF151" si="5">IF(N117="snížená",J117,0)</f>
        <v>0</v>
      </c>
      <c r="BG117" s="183">
        <f t="shared" ref="BG117:BG151" si="6">IF(N117="zákl. přenesená",J117,0)</f>
        <v>0</v>
      </c>
      <c r="BH117" s="183">
        <f t="shared" ref="BH117:BH151" si="7">IF(N117="sníž. přenesená",J117,0)</f>
        <v>0</v>
      </c>
      <c r="BI117" s="183">
        <f t="shared" ref="BI117:BI151" si="8">IF(N117="nulová",J117,0)</f>
        <v>0</v>
      </c>
      <c r="BJ117" s="13" t="s">
        <v>81</v>
      </c>
      <c r="BK117" s="183">
        <f t="shared" ref="BK117:BK151" si="9">ROUND(I117*H117,2)</f>
        <v>0</v>
      </c>
      <c r="BL117" s="13" t="s">
        <v>118</v>
      </c>
      <c r="BM117" s="182" t="s">
        <v>83</v>
      </c>
    </row>
    <row r="118" spans="1:65" s="2" customFormat="1" ht="24" customHeight="1">
      <c r="A118" s="30"/>
      <c r="B118" s="31"/>
      <c r="C118" s="170" t="s">
        <v>83</v>
      </c>
      <c r="D118" s="170" t="s">
        <v>114</v>
      </c>
      <c r="E118" s="171" t="s">
        <v>120</v>
      </c>
      <c r="F118" s="172" t="s">
        <v>121</v>
      </c>
      <c r="G118" s="173" t="s">
        <v>122</v>
      </c>
      <c r="H118" s="174">
        <v>560</v>
      </c>
      <c r="I118" s="175"/>
      <c r="J118" s="176">
        <f t="shared" si="0"/>
        <v>0</v>
      </c>
      <c r="K118" s="177"/>
      <c r="L118" s="35"/>
      <c r="M118" s="178" t="s">
        <v>1</v>
      </c>
      <c r="N118" s="179" t="s">
        <v>38</v>
      </c>
      <c r="O118" s="67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82" t="s">
        <v>118</v>
      </c>
      <c r="AT118" s="182" t="s">
        <v>114</v>
      </c>
      <c r="AU118" s="182" t="s">
        <v>73</v>
      </c>
      <c r="AY118" s="13" t="s">
        <v>119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3" t="s">
        <v>81</v>
      </c>
      <c r="BK118" s="183">
        <f t="shared" si="9"/>
        <v>0</v>
      </c>
      <c r="BL118" s="13" t="s">
        <v>118</v>
      </c>
      <c r="BM118" s="182" t="s">
        <v>118</v>
      </c>
    </row>
    <row r="119" spans="1:65" s="2" customFormat="1" ht="24" customHeight="1">
      <c r="A119" s="30"/>
      <c r="B119" s="31"/>
      <c r="C119" s="170" t="s">
        <v>123</v>
      </c>
      <c r="D119" s="170" t="s">
        <v>114</v>
      </c>
      <c r="E119" s="171" t="s">
        <v>124</v>
      </c>
      <c r="F119" s="172" t="s">
        <v>125</v>
      </c>
      <c r="G119" s="173" t="s">
        <v>122</v>
      </c>
      <c r="H119" s="174">
        <v>1445</v>
      </c>
      <c r="I119" s="175"/>
      <c r="J119" s="176">
        <f t="shared" si="0"/>
        <v>0</v>
      </c>
      <c r="K119" s="177"/>
      <c r="L119" s="35"/>
      <c r="M119" s="178" t="s">
        <v>1</v>
      </c>
      <c r="N119" s="179" t="s">
        <v>38</v>
      </c>
      <c r="O119" s="67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2" t="s">
        <v>118</v>
      </c>
      <c r="AT119" s="182" t="s">
        <v>114</v>
      </c>
      <c r="AU119" s="182" t="s">
        <v>73</v>
      </c>
      <c r="AY119" s="13" t="s">
        <v>119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3" t="s">
        <v>81</v>
      </c>
      <c r="BK119" s="183">
        <f t="shared" si="9"/>
        <v>0</v>
      </c>
      <c r="BL119" s="13" t="s">
        <v>118</v>
      </c>
      <c r="BM119" s="182" t="s">
        <v>126</v>
      </c>
    </row>
    <row r="120" spans="1:65" s="2" customFormat="1" ht="24" customHeight="1">
      <c r="A120" s="30"/>
      <c r="B120" s="31"/>
      <c r="C120" s="170" t="s">
        <v>118</v>
      </c>
      <c r="D120" s="170" t="s">
        <v>114</v>
      </c>
      <c r="E120" s="171" t="s">
        <v>127</v>
      </c>
      <c r="F120" s="172" t="s">
        <v>128</v>
      </c>
      <c r="G120" s="173" t="s">
        <v>122</v>
      </c>
      <c r="H120" s="174">
        <v>223</v>
      </c>
      <c r="I120" s="175"/>
      <c r="J120" s="176">
        <f t="shared" si="0"/>
        <v>0</v>
      </c>
      <c r="K120" s="177"/>
      <c r="L120" s="35"/>
      <c r="M120" s="178" t="s">
        <v>1</v>
      </c>
      <c r="N120" s="179" t="s">
        <v>38</v>
      </c>
      <c r="O120" s="67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2" t="s">
        <v>118</v>
      </c>
      <c r="AT120" s="182" t="s">
        <v>114</v>
      </c>
      <c r="AU120" s="182" t="s">
        <v>73</v>
      </c>
      <c r="AY120" s="13" t="s">
        <v>119</v>
      </c>
      <c r="BE120" s="183">
        <f t="shared" si="4"/>
        <v>0</v>
      </c>
      <c r="BF120" s="183">
        <f t="shared" si="5"/>
        <v>0</v>
      </c>
      <c r="BG120" s="183">
        <f t="shared" si="6"/>
        <v>0</v>
      </c>
      <c r="BH120" s="183">
        <f t="shared" si="7"/>
        <v>0</v>
      </c>
      <c r="BI120" s="183">
        <f t="shared" si="8"/>
        <v>0</v>
      </c>
      <c r="BJ120" s="13" t="s">
        <v>81</v>
      </c>
      <c r="BK120" s="183">
        <f t="shared" si="9"/>
        <v>0</v>
      </c>
      <c r="BL120" s="13" t="s">
        <v>118</v>
      </c>
      <c r="BM120" s="182" t="s">
        <v>129</v>
      </c>
    </row>
    <row r="121" spans="1:65" s="2" customFormat="1" ht="36" customHeight="1">
      <c r="A121" s="30"/>
      <c r="B121" s="31"/>
      <c r="C121" s="170" t="s">
        <v>130</v>
      </c>
      <c r="D121" s="170" t="s">
        <v>114</v>
      </c>
      <c r="E121" s="171" t="s">
        <v>131</v>
      </c>
      <c r="F121" s="172" t="s">
        <v>132</v>
      </c>
      <c r="G121" s="173" t="s">
        <v>133</v>
      </c>
      <c r="H121" s="174">
        <v>110.505</v>
      </c>
      <c r="I121" s="175"/>
      <c r="J121" s="176">
        <f t="shared" si="0"/>
        <v>0</v>
      </c>
      <c r="K121" s="177"/>
      <c r="L121" s="35"/>
      <c r="M121" s="178" t="s">
        <v>1</v>
      </c>
      <c r="N121" s="179" t="s">
        <v>38</v>
      </c>
      <c r="O121" s="67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2" t="s">
        <v>118</v>
      </c>
      <c r="AT121" s="182" t="s">
        <v>114</v>
      </c>
      <c r="AU121" s="182" t="s">
        <v>73</v>
      </c>
      <c r="AY121" s="13" t="s">
        <v>119</v>
      </c>
      <c r="BE121" s="183">
        <f t="shared" si="4"/>
        <v>0</v>
      </c>
      <c r="BF121" s="183">
        <f t="shared" si="5"/>
        <v>0</v>
      </c>
      <c r="BG121" s="183">
        <f t="shared" si="6"/>
        <v>0</v>
      </c>
      <c r="BH121" s="183">
        <f t="shared" si="7"/>
        <v>0</v>
      </c>
      <c r="BI121" s="183">
        <f t="shared" si="8"/>
        <v>0</v>
      </c>
      <c r="BJ121" s="13" t="s">
        <v>81</v>
      </c>
      <c r="BK121" s="183">
        <f t="shared" si="9"/>
        <v>0</v>
      </c>
      <c r="BL121" s="13" t="s">
        <v>118</v>
      </c>
      <c r="BM121" s="182" t="s">
        <v>134</v>
      </c>
    </row>
    <row r="122" spans="1:65" s="2" customFormat="1" ht="24" customHeight="1">
      <c r="A122" s="30"/>
      <c r="B122" s="31"/>
      <c r="C122" s="170" t="s">
        <v>126</v>
      </c>
      <c r="D122" s="170" t="s">
        <v>114</v>
      </c>
      <c r="E122" s="171" t="s">
        <v>135</v>
      </c>
      <c r="F122" s="172" t="s">
        <v>136</v>
      </c>
      <c r="G122" s="173" t="s">
        <v>137</v>
      </c>
      <c r="H122" s="174">
        <v>45</v>
      </c>
      <c r="I122" s="175"/>
      <c r="J122" s="176">
        <f t="shared" si="0"/>
        <v>0</v>
      </c>
      <c r="K122" s="177"/>
      <c r="L122" s="35"/>
      <c r="M122" s="178" t="s">
        <v>1</v>
      </c>
      <c r="N122" s="179" t="s">
        <v>38</v>
      </c>
      <c r="O122" s="67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2" t="s">
        <v>118</v>
      </c>
      <c r="AT122" s="182" t="s">
        <v>114</v>
      </c>
      <c r="AU122" s="182" t="s">
        <v>73</v>
      </c>
      <c r="AY122" s="13" t="s">
        <v>119</v>
      </c>
      <c r="BE122" s="183">
        <f t="shared" si="4"/>
        <v>0</v>
      </c>
      <c r="BF122" s="183">
        <f t="shared" si="5"/>
        <v>0</v>
      </c>
      <c r="BG122" s="183">
        <f t="shared" si="6"/>
        <v>0</v>
      </c>
      <c r="BH122" s="183">
        <f t="shared" si="7"/>
        <v>0</v>
      </c>
      <c r="BI122" s="183">
        <f t="shared" si="8"/>
        <v>0</v>
      </c>
      <c r="BJ122" s="13" t="s">
        <v>81</v>
      </c>
      <c r="BK122" s="183">
        <f t="shared" si="9"/>
        <v>0</v>
      </c>
      <c r="BL122" s="13" t="s">
        <v>118</v>
      </c>
      <c r="BM122" s="182" t="s">
        <v>138</v>
      </c>
    </row>
    <row r="123" spans="1:65" s="2" customFormat="1" ht="24" customHeight="1">
      <c r="A123" s="30"/>
      <c r="B123" s="31"/>
      <c r="C123" s="170" t="s">
        <v>139</v>
      </c>
      <c r="D123" s="170" t="s">
        <v>114</v>
      </c>
      <c r="E123" s="171" t="s">
        <v>140</v>
      </c>
      <c r="F123" s="172" t="s">
        <v>141</v>
      </c>
      <c r="G123" s="173" t="s">
        <v>137</v>
      </c>
      <c r="H123" s="174">
        <v>12</v>
      </c>
      <c r="I123" s="175"/>
      <c r="J123" s="176">
        <f t="shared" si="0"/>
        <v>0</v>
      </c>
      <c r="K123" s="177"/>
      <c r="L123" s="35"/>
      <c r="M123" s="178" t="s">
        <v>1</v>
      </c>
      <c r="N123" s="179" t="s">
        <v>38</v>
      </c>
      <c r="O123" s="67"/>
      <c r="P123" s="180">
        <f t="shared" si="1"/>
        <v>0</v>
      </c>
      <c r="Q123" s="180">
        <v>0</v>
      </c>
      <c r="R123" s="180">
        <f t="shared" si="2"/>
        <v>0</v>
      </c>
      <c r="S123" s="180">
        <v>0</v>
      </c>
      <c r="T123" s="181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118</v>
      </c>
      <c r="AT123" s="182" t="s">
        <v>114</v>
      </c>
      <c r="AU123" s="182" t="s">
        <v>73</v>
      </c>
      <c r="AY123" s="13" t="s">
        <v>119</v>
      </c>
      <c r="BE123" s="183">
        <f t="shared" si="4"/>
        <v>0</v>
      </c>
      <c r="BF123" s="183">
        <f t="shared" si="5"/>
        <v>0</v>
      </c>
      <c r="BG123" s="183">
        <f t="shared" si="6"/>
        <v>0</v>
      </c>
      <c r="BH123" s="183">
        <f t="shared" si="7"/>
        <v>0</v>
      </c>
      <c r="BI123" s="183">
        <f t="shared" si="8"/>
        <v>0</v>
      </c>
      <c r="BJ123" s="13" t="s">
        <v>81</v>
      </c>
      <c r="BK123" s="183">
        <f t="shared" si="9"/>
        <v>0</v>
      </c>
      <c r="BL123" s="13" t="s">
        <v>118</v>
      </c>
      <c r="BM123" s="182" t="s">
        <v>142</v>
      </c>
    </row>
    <row r="124" spans="1:65" s="2" customFormat="1" ht="36" customHeight="1">
      <c r="A124" s="30"/>
      <c r="B124" s="31"/>
      <c r="C124" s="170" t="s">
        <v>129</v>
      </c>
      <c r="D124" s="170" t="s">
        <v>114</v>
      </c>
      <c r="E124" s="171" t="s">
        <v>143</v>
      </c>
      <c r="F124" s="172" t="s">
        <v>144</v>
      </c>
      <c r="G124" s="173" t="s">
        <v>122</v>
      </c>
      <c r="H124" s="174">
        <v>4650</v>
      </c>
      <c r="I124" s="175"/>
      <c r="J124" s="176">
        <f t="shared" si="0"/>
        <v>0</v>
      </c>
      <c r="K124" s="177"/>
      <c r="L124" s="35"/>
      <c r="M124" s="178" t="s">
        <v>1</v>
      </c>
      <c r="N124" s="179" t="s">
        <v>38</v>
      </c>
      <c r="O124" s="67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118</v>
      </c>
      <c r="AT124" s="182" t="s">
        <v>114</v>
      </c>
      <c r="AU124" s="182" t="s">
        <v>73</v>
      </c>
      <c r="AY124" s="13" t="s">
        <v>119</v>
      </c>
      <c r="BE124" s="183">
        <f t="shared" si="4"/>
        <v>0</v>
      </c>
      <c r="BF124" s="183">
        <f t="shared" si="5"/>
        <v>0</v>
      </c>
      <c r="BG124" s="183">
        <f t="shared" si="6"/>
        <v>0</v>
      </c>
      <c r="BH124" s="183">
        <f t="shared" si="7"/>
        <v>0</v>
      </c>
      <c r="BI124" s="183">
        <f t="shared" si="8"/>
        <v>0</v>
      </c>
      <c r="BJ124" s="13" t="s">
        <v>81</v>
      </c>
      <c r="BK124" s="183">
        <f t="shared" si="9"/>
        <v>0</v>
      </c>
      <c r="BL124" s="13" t="s">
        <v>118</v>
      </c>
      <c r="BM124" s="182" t="s">
        <v>145</v>
      </c>
    </row>
    <row r="125" spans="1:65" s="2" customFormat="1" ht="36" customHeight="1">
      <c r="A125" s="30"/>
      <c r="B125" s="31"/>
      <c r="C125" s="170" t="s">
        <v>146</v>
      </c>
      <c r="D125" s="170" t="s">
        <v>114</v>
      </c>
      <c r="E125" s="171" t="s">
        <v>147</v>
      </c>
      <c r="F125" s="172" t="s">
        <v>148</v>
      </c>
      <c r="G125" s="173" t="s">
        <v>122</v>
      </c>
      <c r="H125" s="174">
        <v>4650</v>
      </c>
      <c r="I125" s="175"/>
      <c r="J125" s="176">
        <f t="shared" si="0"/>
        <v>0</v>
      </c>
      <c r="K125" s="177"/>
      <c r="L125" s="35"/>
      <c r="M125" s="178" t="s">
        <v>1</v>
      </c>
      <c r="N125" s="179" t="s">
        <v>38</v>
      </c>
      <c r="O125" s="67"/>
      <c r="P125" s="180">
        <f t="shared" si="1"/>
        <v>0</v>
      </c>
      <c r="Q125" s="180">
        <v>0</v>
      </c>
      <c r="R125" s="180">
        <f t="shared" si="2"/>
        <v>0</v>
      </c>
      <c r="S125" s="180">
        <v>0</v>
      </c>
      <c r="T125" s="181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2" t="s">
        <v>118</v>
      </c>
      <c r="AT125" s="182" t="s">
        <v>114</v>
      </c>
      <c r="AU125" s="182" t="s">
        <v>73</v>
      </c>
      <c r="AY125" s="13" t="s">
        <v>119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3" t="s">
        <v>81</v>
      </c>
      <c r="BK125" s="183">
        <f t="shared" si="9"/>
        <v>0</v>
      </c>
      <c r="BL125" s="13" t="s">
        <v>118</v>
      </c>
      <c r="BM125" s="182" t="s">
        <v>149</v>
      </c>
    </row>
    <row r="126" spans="1:65" s="2" customFormat="1" ht="16.5" customHeight="1">
      <c r="A126" s="30"/>
      <c r="B126" s="31"/>
      <c r="C126" s="170" t="s">
        <v>134</v>
      </c>
      <c r="D126" s="170" t="s">
        <v>114</v>
      </c>
      <c r="E126" s="171" t="s">
        <v>150</v>
      </c>
      <c r="F126" s="172" t="s">
        <v>151</v>
      </c>
      <c r="G126" s="173" t="s">
        <v>122</v>
      </c>
      <c r="H126" s="174">
        <v>50</v>
      </c>
      <c r="I126" s="175"/>
      <c r="J126" s="176">
        <f t="shared" si="0"/>
        <v>0</v>
      </c>
      <c r="K126" s="177"/>
      <c r="L126" s="35"/>
      <c r="M126" s="178" t="s">
        <v>1</v>
      </c>
      <c r="N126" s="179" t="s">
        <v>38</v>
      </c>
      <c r="O126" s="67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118</v>
      </c>
      <c r="AT126" s="182" t="s">
        <v>114</v>
      </c>
      <c r="AU126" s="182" t="s">
        <v>73</v>
      </c>
      <c r="AY126" s="13" t="s">
        <v>119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3" t="s">
        <v>81</v>
      </c>
      <c r="BK126" s="183">
        <f t="shared" si="9"/>
        <v>0</v>
      </c>
      <c r="BL126" s="13" t="s">
        <v>118</v>
      </c>
      <c r="BM126" s="182" t="s">
        <v>152</v>
      </c>
    </row>
    <row r="127" spans="1:65" s="2" customFormat="1" ht="24" customHeight="1">
      <c r="A127" s="30"/>
      <c r="B127" s="31"/>
      <c r="C127" s="170" t="s">
        <v>153</v>
      </c>
      <c r="D127" s="170" t="s">
        <v>114</v>
      </c>
      <c r="E127" s="171" t="s">
        <v>154</v>
      </c>
      <c r="F127" s="172" t="s">
        <v>155</v>
      </c>
      <c r="G127" s="173" t="s">
        <v>122</v>
      </c>
      <c r="H127" s="174">
        <v>360</v>
      </c>
      <c r="I127" s="175"/>
      <c r="J127" s="176">
        <f t="shared" si="0"/>
        <v>0</v>
      </c>
      <c r="K127" s="177"/>
      <c r="L127" s="35"/>
      <c r="M127" s="178" t="s">
        <v>1</v>
      </c>
      <c r="N127" s="179" t="s">
        <v>38</v>
      </c>
      <c r="O127" s="67"/>
      <c r="P127" s="180">
        <f t="shared" si="1"/>
        <v>0</v>
      </c>
      <c r="Q127" s="180">
        <v>0</v>
      </c>
      <c r="R127" s="180">
        <f t="shared" si="2"/>
        <v>0</v>
      </c>
      <c r="S127" s="180">
        <v>0</v>
      </c>
      <c r="T127" s="181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2" t="s">
        <v>118</v>
      </c>
      <c r="AT127" s="182" t="s">
        <v>114</v>
      </c>
      <c r="AU127" s="182" t="s">
        <v>73</v>
      </c>
      <c r="AY127" s="13" t="s">
        <v>119</v>
      </c>
      <c r="BE127" s="183">
        <f t="shared" si="4"/>
        <v>0</v>
      </c>
      <c r="BF127" s="183">
        <f t="shared" si="5"/>
        <v>0</v>
      </c>
      <c r="BG127" s="183">
        <f t="shared" si="6"/>
        <v>0</v>
      </c>
      <c r="BH127" s="183">
        <f t="shared" si="7"/>
        <v>0</v>
      </c>
      <c r="BI127" s="183">
        <f t="shared" si="8"/>
        <v>0</v>
      </c>
      <c r="BJ127" s="13" t="s">
        <v>81</v>
      </c>
      <c r="BK127" s="183">
        <f t="shared" si="9"/>
        <v>0</v>
      </c>
      <c r="BL127" s="13" t="s">
        <v>118</v>
      </c>
      <c r="BM127" s="182" t="s">
        <v>156</v>
      </c>
    </row>
    <row r="128" spans="1:65" s="2" customFormat="1" ht="16.5" customHeight="1">
      <c r="A128" s="30"/>
      <c r="B128" s="31"/>
      <c r="C128" s="170" t="s">
        <v>138</v>
      </c>
      <c r="D128" s="170" t="s">
        <v>114</v>
      </c>
      <c r="E128" s="171" t="s">
        <v>157</v>
      </c>
      <c r="F128" s="172" t="s">
        <v>158</v>
      </c>
      <c r="G128" s="173" t="s">
        <v>117</v>
      </c>
      <c r="H128" s="174">
        <v>30</v>
      </c>
      <c r="I128" s="175"/>
      <c r="J128" s="176">
        <f t="shared" si="0"/>
        <v>0</v>
      </c>
      <c r="K128" s="177"/>
      <c r="L128" s="35"/>
      <c r="M128" s="178" t="s">
        <v>1</v>
      </c>
      <c r="N128" s="179" t="s">
        <v>38</v>
      </c>
      <c r="O128" s="67"/>
      <c r="P128" s="180">
        <f t="shared" si="1"/>
        <v>0</v>
      </c>
      <c r="Q128" s="180">
        <v>0</v>
      </c>
      <c r="R128" s="180">
        <f t="shared" si="2"/>
        <v>0</v>
      </c>
      <c r="S128" s="180">
        <v>0</v>
      </c>
      <c r="T128" s="181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118</v>
      </c>
      <c r="AT128" s="182" t="s">
        <v>114</v>
      </c>
      <c r="AU128" s="182" t="s">
        <v>73</v>
      </c>
      <c r="AY128" s="13" t="s">
        <v>119</v>
      </c>
      <c r="BE128" s="183">
        <f t="shared" si="4"/>
        <v>0</v>
      </c>
      <c r="BF128" s="183">
        <f t="shared" si="5"/>
        <v>0</v>
      </c>
      <c r="BG128" s="183">
        <f t="shared" si="6"/>
        <v>0</v>
      </c>
      <c r="BH128" s="183">
        <f t="shared" si="7"/>
        <v>0</v>
      </c>
      <c r="BI128" s="183">
        <f t="shared" si="8"/>
        <v>0</v>
      </c>
      <c r="BJ128" s="13" t="s">
        <v>81</v>
      </c>
      <c r="BK128" s="183">
        <f t="shared" si="9"/>
        <v>0</v>
      </c>
      <c r="BL128" s="13" t="s">
        <v>118</v>
      </c>
      <c r="BM128" s="182" t="s">
        <v>159</v>
      </c>
    </row>
    <row r="129" spans="1:65" s="2" customFormat="1" ht="36" customHeight="1">
      <c r="A129" s="30"/>
      <c r="B129" s="31"/>
      <c r="C129" s="170" t="s">
        <v>160</v>
      </c>
      <c r="D129" s="170" t="s">
        <v>114</v>
      </c>
      <c r="E129" s="171" t="s">
        <v>161</v>
      </c>
      <c r="F129" s="172" t="s">
        <v>162</v>
      </c>
      <c r="G129" s="173" t="s">
        <v>117</v>
      </c>
      <c r="H129" s="174">
        <v>40</v>
      </c>
      <c r="I129" s="175"/>
      <c r="J129" s="176">
        <f t="shared" si="0"/>
        <v>0</v>
      </c>
      <c r="K129" s="177"/>
      <c r="L129" s="35"/>
      <c r="M129" s="178" t="s">
        <v>1</v>
      </c>
      <c r="N129" s="179" t="s">
        <v>38</v>
      </c>
      <c r="O129" s="67"/>
      <c r="P129" s="180">
        <f t="shared" si="1"/>
        <v>0</v>
      </c>
      <c r="Q129" s="180">
        <v>0</v>
      </c>
      <c r="R129" s="180">
        <f t="shared" si="2"/>
        <v>0</v>
      </c>
      <c r="S129" s="180">
        <v>0</v>
      </c>
      <c r="T129" s="181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2" t="s">
        <v>118</v>
      </c>
      <c r="AT129" s="182" t="s">
        <v>114</v>
      </c>
      <c r="AU129" s="182" t="s">
        <v>73</v>
      </c>
      <c r="AY129" s="13" t="s">
        <v>119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3" t="s">
        <v>81</v>
      </c>
      <c r="BK129" s="183">
        <f t="shared" si="9"/>
        <v>0</v>
      </c>
      <c r="BL129" s="13" t="s">
        <v>118</v>
      </c>
      <c r="BM129" s="182" t="s">
        <v>163</v>
      </c>
    </row>
    <row r="130" spans="1:65" s="2" customFormat="1" ht="24" customHeight="1">
      <c r="A130" s="30"/>
      <c r="B130" s="31"/>
      <c r="C130" s="170" t="s">
        <v>142</v>
      </c>
      <c r="D130" s="170" t="s">
        <v>114</v>
      </c>
      <c r="E130" s="171" t="s">
        <v>164</v>
      </c>
      <c r="F130" s="172" t="s">
        <v>165</v>
      </c>
      <c r="G130" s="173" t="s">
        <v>117</v>
      </c>
      <c r="H130" s="174">
        <v>40</v>
      </c>
      <c r="I130" s="175"/>
      <c r="J130" s="176">
        <f t="shared" si="0"/>
        <v>0</v>
      </c>
      <c r="K130" s="177"/>
      <c r="L130" s="35"/>
      <c r="M130" s="178" t="s">
        <v>1</v>
      </c>
      <c r="N130" s="179" t="s">
        <v>38</v>
      </c>
      <c r="O130" s="67"/>
      <c r="P130" s="180">
        <f t="shared" si="1"/>
        <v>0</v>
      </c>
      <c r="Q130" s="180">
        <v>0</v>
      </c>
      <c r="R130" s="180">
        <f t="shared" si="2"/>
        <v>0</v>
      </c>
      <c r="S130" s="180">
        <v>0</v>
      </c>
      <c r="T130" s="18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118</v>
      </c>
      <c r="AT130" s="182" t="s">
        <v>114</v>
      </c>
      <c r="AU130" s="182" t="s">
        <v>73</v>
      </c>
      <c r="AY130" s="13" t="s">
        <v>119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3" t="s">
        <v>81</v>
      </c>
      <c r="BK130" s="183">
        <f t="shared" si="9"/>
        <v>0</v>
      </c>
      <c r="BL130" s="13" t="s">
        <v>118</v>
      </c>
      <c r="BM130" s="182" t="s">
        <v>166</v>
      </c>
    </row>
    <row r="131" spans="1:65" s="2" customFormat="1" ht="16.5" customHeight="1">
      <c r="A131" s="30"/>
      <c r="B131" s="31"/>
      <c r="C131" s="170" t="s">
        <v>8</v>
      </c>
      <c r="D131" s="170" t="s">
        <v>114</v>
      </c>
      <c r="E131" s="171" t="s">
        <v>167</v>
      </c>
      <c r="F131" s="172" t="s">
        <v>168</v>
      </c>
      <c r="G131" s="173" t="s">
        <v>117</v>
      </c>
      <c r="H131" s="174">
        <v>1</v>
      </c>
      <c r="I131" s="175"/>
      <c r="J131" s="176">
        <f t="shared" si="0"/>
        <v>0</v>
      </c>
      <c r="K131" s="177"/>
      <c r="L131" s="35"/>
      <c r="M131" s="178" t="s">
        <v>1</v>
      </c>
      <c r="N131" s="179" t="s">
        <v>38</v>
      </c>
      <c r="O131" s="67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2" t="s">
        <v>118</v>
      </c>
      <c r="AT131" s="182" t="s">
        <v>114</v>
      </c>
      <c r="AU131" s="182" t="s">
        <v>73</v>
      </c>
      <c r="AY131" s="13" t="s">
        <v>119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3" t="s">
        <v>81</v>
      </c>
      <c r="BK131" s="183">
        <f t="shared" si="9"/>
        <v>0</v>
      </c>
      <c r="BL131" s="13" t="s">
        <v>118</v>
      </c>
      <c r="BM131" s="182" t="s">
        <v>169</v>
      </c>
    </row>
    <row r="132" spans="1:65" s="2" customFormat="1" ht="16.5" customHeight="1">
      <c r="A132" s="30"/>
      <c r="B132" s="31"/>
      <c r="C132" s="170" t="s">
        <v>145</v>
      </c>
      <c r="D132" s="170" t="s">
        <v>114</v>
      </c>
      <c r="E132" s="171" t="s">
        <v>170</v>
      </c>
      <c r="F132" s="172" t="s">
        <v>171</v>
      </c>
      <c r="G132" s="173" t="s">
        <v>117</v>
      </c>
      <c r="H132" s="174">
        <v>1</v>
      </c>
      <c r="I132" s="175"/>
      <c r="J132" s="176">
        <f t="shared" si="0"/>
        <v>0</v>
      </c>
      <c r="K132" s="177"/>
      <c r="L132" s="35"/>
      <c r="M132" s="178" t="s">
        <v>1</v>
      </c>
      <c r="N132" s="179" t="s">
        <v>38</v>
      </c>
      <c r="O132" s="67"/>
      <c r="P132" s="180">
        <f t="shared" si="1"/>
        <v>0</v>
      </c>
      <c r="Q132" s="180">
        <v>0</v>
      </c>
      <c r="R132" s="180">
        <f t="shared" si="2"/>
        <v>0</v>
      </c>
      <c r="S132" s="180">
        <v>0</v>
      </c>
      <c r="T132" s="18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118</v>
      </c>
      <c r="AT132" s="182" t="s">
        <v>114</v>
      </c>
      <c r="AU132" s="182" t="s">
        <v>73</v>
      </c>
      <c r="AY132" s="13" t="s">
        <v>119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3" t="s">
        <v>81</v>
      </c>
      <c r="BK132" s="183">
        <f t="shared" si="9"/>
        <v>0</v>
      </c>
      <c r="BL132" s="13" t="s">
        <v>118</v>
      </c>
      <c r="BM132" s="182" t="s">
        <v>172</v>
      </c>
    </row>
    <row r="133" spans="1:65" s="2" customFormat="1" ht="24" customHeight="1">
      <c r="A133" s="30"/>
      <c r="B133" s="31"/>
      <c r="C133" s="170" t="s">
        <v>173</v>
      </c>
      <c r="D133" s="170" t="s">
        <v>114</v>
      </c>
      <c r="E133" s="171" t="s">
        <v>174</v>
      </c>
      <c r="F133" s="172" t="s">
        <v>175</v>
      </c>
      <c r="G133" s="173" t="s">
        <v>117</v>
      </c>
      <c r="H133" s="174">
        <v>20</v>
      </c>
      <c r="I133" s="175"/>
      <c r="J133" s="176">
        <f t="shared" si="0"/>
        <v>0</v>
      </c>
      <c r="K133" s="177"/>
      <c r="L133" s="35"/>
      <c r="M133" s="178" t="s">
        <v>1</v>
      </c>
      <c r="N133" s="179" t="s">
        <v>38</v>
      </c>
      <c r="O133" s="67"/>
      <c r="P133" s="180">
        <f t="shared" si="1"/>
        <v>0</v>
      </c>
      <c r="Q133" s="180">
        <v>0</v>
      </c>
      <c r="R133" s="180">
        <f t="shared" si="2"/>
        <v>0</v>
      </c>
      <c r="S133" s="180">
        <v>0</v>
      </c>
      <c r="T133" s="181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118</v>
      </c>
      <c r="AT133" s="182" t="s">
        <v>114</v>
      </c>
      <c r="AU133" s="182" t="s">
        <v>73</v>
      </c>
      <c r="AY133" s="13" t="s">
        <v>119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3" t="s">
        <v>81</v>
      </c>
      <c r="BK133" s="183">
        <f t="shared" si="9"/>
        <v>0</v>
      </c>
      <c r="BL133" s="13" t="s">
        <v>118</v>
      </c>
      <c r="BM133" s="182" t="s">
        <v>176</v>
      </c>
    </row>
    <row r="134" spans="1:65" s="2" customFormat="1" ht="24" customHeight="1">
      <c r="A134" s="30"/>
      <c r="B134" s="31"/>
      <c r="C134" s="170" t="s">
        <v>149</v>
      </c>
      <c r="D134" s="170" t="s">
        <v>114</v>
      </c>
      <c r="E134" s="171" t="s">
        <v>177</v>
      </c>
      <c r="F134" s="172" t="s">
        <v>178</v>
      </c>
      <c r="G134" s="173" t="s">
        <v>117</v>
      </c>
      <c r="H134" s="174">
        <v>20</v>
      </c>
      <c r="I134" s="175"/>
      <c r="J134" s="176">
        <f t="shared" si="0"/>
        <v>0</v>
      </c>
      <c r="K134" s="177"/>
      <c r="L134" s="35"/>
      <c r="M134" s="178" t="s">
        <v>1</v>
      </c>
      <c r="N134" s="179" t="s">
        <v>38</v>
      </c>
      <c r="O134" s="67"/>
      <c r="P134" s="180">
        <f t="shared" si="1"/>
        <v>0</v>
      </c>
      <c r="Q134" s="180">
        <v>0</v>
      </c>
      <c r="R134" s="180">
        <f t="shared" si="2"/>
        <v>0</v>
      </c>
      <c r="S134" s="180">
        <v>0</v>
      </c>
      <c r="T134" s="18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2" t="s">
        <v>118</v>
      </c>
      <c r="AT134" s="182" t="s">
        <v>114</v>
      </c>
      <c r="AU134" s="182" t="s">
        <v>73</v>
      </c>
      <c r="AY134" s="13" t="s">
        <v>119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3" t="s">
        <v>81</v>
      </c>
      <c r="BK134" s="183">
        <f t="shared" si="9"/>
        <v>0</v>
      </c>
      <c r="BL134" s="13" t="s">
        <v>118</v>
      </c>
      <c r="BM134" s="182" t="s">
        <v>179</v>
      </c>
    </row>
    <row r="135" spans="1:65" s="2" customFormat="1" ht="16.5" customHeight="1">
      <c r="A135" s="30"/>
      <c r="B135" s="31"/>
      <c r="C135" s="170" t="s">
        <v>180</v>
      </c>
      <c r="D135" s="170" t="s">
        <v>114</v>
      </c>
      <c r="E135" s="171" t="s">
        <v>181</v>
      </c>
      <c r="F135" s="172" t="s">
        <v>182</v>
      </c>
      <c r="G135" s="173" t="s">
        <v>117</v>
      </c>
      <c r="H135" s="174">
        <v>2</v>
      </c>
      <c r="I135" s="175"/>
      <c r="J135" s="176">
        <f t="shared" si="0"/>
        <v>0</v>
      </c>
      <c r="K135" s="177"/>
      <c r="L135" s="35"/>
      <c r="M135" s="178" t="s">
        <v>1</v>
      </c>
      <c r="N135" s="179" t="s">
        <v>38</v>
      </c>
      <c r="O135" s="67"/>
      <c r="P135" s="180">
        <f t="shared" si="1"/>
        <v>0</v>
      </c>
      <c r="Q135" s="180">
        <v>0</v>
      </c>
      <c r="R135" s="180">
        <f t="shared" si="2"/>
        <v>0</v>
      </c>
      <c r="S135" s="180">
        <v>0</v>
      </c>
      <c r="T135" s="181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118</v>
      </c>
      <c r="AT135" s="182" t="s">
        <v>114</v>
      </c>
      <c r="AU135" s="182" t="s">
        <v>73</v>
      </c>
      <c r="AY135" s="13" t="s">
        <v>119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3" t="s">
        <v>81</v>
      </c>
      <c r="BK135" s="183">
        <f t="shared" si="9"/>
        <v>0</v>
      </c>
      <c r="BL135" s="13" t="s">
        <v>118</v>
      </c>
      <c r="BM135" s="182" t="s">
        <v>183</v>
      </c>
    </row>
    <row r="136" spans="1:65" s="2" customFormat="1" ht="16.5" customHeight="1">
      <c r="A136" s="30"/>
      <c r="B136" s="31"/>
      <c r="C136" s="170" t="s">
        <v>152</v>
      </c>
      <c r="D136" s="170" t="s">
        <v>114</v>
      </c>
      <c r="E136" s="171" t="s">
        <v>184</v>
      </c>
      <c r="F136" s="172" t="s">
        <v>185</v>
      </c>
      <c r="G136" s="173" t="s">
        <v>117</v>
      </c>
      <c r="H136" s="174">
        <v>2</v>
      </c>
      <c r="I136" s="175"/>
      <c r="J136" s="176">
        <f t="shared" si="0"/>
        <v>0</v>
      </c>
      <c r="K136" s="177"/>
      <c r="L136" s="35"/>
      <c r="M136" s="178" t="s">
        <v>1</v>
      </c>
      <c r="N136" s="179" t="s">
        <v>38</v>
      </c>
      <c r="O136" s="67"/>
      <c r="P136" s="180">
        <f t="shared" si="1"/>
        <v>0</v>
      </c>
      <c r="Q136" s="180">
        <v>0</v>
      </c>
      <c r="R136" s="180">
        <f t="shared" si="2"/>
        <v>0</v>
      </c>
      <c r="S136" s="180">
        <v>0</v>
      </c>
      <c r="T136" s="181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2" t="s">
        <v>118</v>
      </c>
      <c r="AT136" s="182" t="s">
        <v>114</v>
      </c>
      <c r="AU136" s="182" t="s">
        <v>73</v>
      </c>
      <c r="AY136" s="13" t="s">
        <v>119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3" t="s">
        <v>81</v>
      </c>
      <c r="BK136" s="183">
        <f t="shared" si="9"/>
        <v>0</v>
      </c>
      <c r="BL136" s="13" t="s">
        <v>118</v>
      </c>
      <c r="BM136" s="182" t="s">
        <v>186</v>
      </c>
    </row>
    <row r="137" spans="1:65" s="2" customFormat="1" ht="16.5" customHeight="1">
      <c r="A137" s="30"/>
      <c r="B137" s="31"/>
      <c r="C137" s="170" t="s">
        <v>7</v>
      </c>
      <c r="D137" s="170" t="s">
        <v>114</v>
      </c>
      <c r="E137" s="171" t="s">
        <v>187</v>
      </c>
      <c r="F137" s="172" t="s">
        <v>188</v>
      </c>
      <c r="G137" s="173" t="s">
        <v>117</v>
      </c>
      <c r="H137" s="174">
        <v>7</v>
      </c>
      <c r="I137" s="175"/>
      <c r="J137" s="176">
        <f t="shared" si="0"/>
        <v>0</v>
      </c>
      <c r="K137" s="177"/>
      <c r="L137" s="35"/>
      <c r="M137" s="178" t="s">
        <v>1</v>
      </c>
      <c r="N137" s="179" t="s">
        <v>38</v>
      </c>
      <c r="O137" s="67"/>
      <c r="P137" s="180">
        <f t="shared" si="1"/>
        <v>0</v>
      </c>
      <c r="Q137" s="180">
        <v>0</v>
      </c>
      <c r="R137" s="180">
        <f t="shared" si="2"/>
        <v>0</v>
      </c>
      <c r="S137" s="180">
        <v>0</v>
      </c>
      <c r="T137" s="181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2" t="s">
        <v>118</v>
      </c>
      <c r="AT137" s="182" t="s">
        <v>114</v>
      </c>
      <c r="AU137" s="182" t="s">
        <v>73</v>
      </c>
      <c r="AY137" s="13" t="s">
        <v>119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3" t="s">
        <v>81</v>
      </c>
      <c r="BK137" s="183">
        <f t="shared" si="9"/>
        <v>0</v>
      </c>
      <c r="BL137" s="13" t="s">
        <v>118</v>
      </c>
      <c r="BM137" s="182" t="s">
        <v>189</v>
      </c>
    </row>
    <row r="138" spans="1:65" s="2" customFormat="1" ht="16.5" customHeight="1">
      <c r="A138" s="30"/>
      <c r="B138" s="31"/>
      <c r="C138" s="170" t="s">
        <v>156</v>
      </c>
      <c r="D138" s="170" t="s">
        <v>114</v>
      </c>
      <c r="E138" s="171" t="s">
        <v>190</v>
      </c>
      <c r="F138" s="172" t="s">
        <v>191</v>
      </c>
      <c r="G138" s="173" t="s">
        <v>117</v>
      </c>
      <c r="H138" s="174">
        <v>7</v>
      </c>
      <c r="I138" s="175"/>
      <c r="J138" s="176">
        <f t="shared" si="0"/>
        <v>0</v>
      </c>
      <c r="K138" s="177"/>
      <c r="L138" s="35"/>
      <c r="M138" s="178" t="s">
        <v>1</v>
      </c>
      <c r="N138" s="179" t="s">
        <v>38</v>
      </c>
      <c r="O138" s="67"/>
      <c r="P138" s="180">
        <f t="shared" si="1"/>
        <v>0</v>
      </c>
      <c r="Q138" s="180">
        <v>0</v>
      </c>
      <c r="R138" s="180">
        <f t="shared" si="2"/>
        <v>0</v>
      </c>
      <c r="S138" s="180">
        <v>0</v>
      </c>
      <c r="T138" s="181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2" t="s">
        <v>118</v>
      </c>
      <c r="AT138" s="182" t="s">
        <v>114</v>
      </c>
      <c r="AU138" s="182" t="s">
        <v>73</v>
      </c>
      <c r="AY138" s="13" t="s">
        <v>119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3" t="s">
        <v>81</v>
      </c>
      <c r="BK138" s="183">
        <f t="shared" si="9"/>
        <v>0</v>
      </c>
      <c r="BL138" s="13" t="s">
        <v>118</v>
      </c>
      <c r="BM138" s="182" t="s">
        <v>192</v>
      </c>
    </row>
    <row r="139" spans="1:65" s="2" customFormat="1" ht="24" customHeight="1">
      <c r="A139" s="30"/>
      <c r="B139" s="31"/>
      <c r="C139" s="170" t="s">
        <v>193</v>
      </c>
      <c r="D139" s="170" t="s">
        <v>114</v>
      </c>
      <c r="E139" s="171" t="s">
        <v>194</v>
      </c>
      <c r="F139" s="172" t="s">
        <v>195</v>
      </c>
      <c r="G139" s="173" t="s">
        <v>133</v>
      </c>
      <c r="H139" s="174">
        <v>0.28499999999999998</v>
      </c>
      <c r="I139" s="175"/>
      <c r="J139" s="176">
        <f t="shared" si="0"/>
        <v>0</v>
      </c>
      <c r="K139" s="177"/>
      <c r="L139" s="35"/>
      <c r="M139" s="178" t="s">
        <v>1</v>
      </c>
      <c r="N139" s="179" t="s">
        <v>38</v>
      </c>
      <c r="O139" s="67"/>
      <c r="P139" s="180">
        <f t="shared" si="1"/>
        <v>0</v>
      </c>
      <c r="Q139" s="180">
        <v>0</v>
      </c>
      <c r="R139" s="180">
        <f t="shared" si="2"/>
        <v>0</v>
      </c>
      <c r="S139" s="180">
        <v>0</v>
      </c>
      <c r="T139" s="181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2" t="s">
        <v>118</v>
      </c>
      <c r="AT139" s="182" t="s">
        <v>114</v>
      </c>
      <c r="AU139" s="182" t="s">
        <v>73</v>
      </c>
      <c r="AY139" s="13" t="s">
        <v>119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3" t="s">
        <v>81</v>
      </c>
      <c r="BK139" s="183">
        <f t="shared" si="9"/>
        <v>0</v>
      </c>
      <c r="BL139" s="13" t="s">
        <v>118</v>
      </c>
      <c r="BM139" s="182" t="s">
        <v>196</v>
      </c>
    </row>
    <row r="140" spans="1:65" s="2" customFormat="1" ht="36" customHeight="1">
      <c r="A140" s="30"/>
      <c r="B140" s="31"/>
      <c r="C140" s="170" t="s">
        <v>159</v>
      </c>
      <c r="D140" s="170" t="s">
        <v>114</v>
      </c>
      <c r="E140" s="171" t="s">
        <v>197</v>
      </c>
      <c r="F140" s="172" t="s">
        <v>198</v>
      </c>
      <c r="G140" s="173" t="s">
        <v>133</v>
      </c>
      <c r="H140" s="174">
        <v>0.28499999999999998</v>
      </c>
      <c r="I140" s="175"/>
      <c r="J140" s="176">
        <f t="shared" si="0"/>
        <v>0</v>
      </c>
      <c r="K140" s="177"/>
      <c r="L140" s="35"/>
      <c r="M140" s="178" t="s">
        <v>1</v>
      </c>
      <c r="N140" s="179" t="s">
        <v>38</v>
      </c>
      <c r="O140" s="67"/>
      <c r="P140" s="180">
        <f t="shared" si="1"/>
        <v>0</v>
      </c>
      <c r="Q140" s="180">
        <v>0</v>
      </c>
      <c r="R140" s="180">
        <f t="shared" si="2"/>
        <v>0</v>
      </c>
      <c r="S140" s="180">
        <v>0</v>
      </c>
      <c r="T140" s="181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118</v>
      </c>
      <c r="AT140" s="182" t="s">
        <v>114</v>
      </c>
      <c r="AU140" s="182" t="s">
        <v>73</v>
      </c>
      <c r="AY140" s="13" t="s">
        <v>119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3" t="s">
        <v>81</v>
      </c>
      <c r="BK140" s="183">
        <f t="shared" si="9"/>
        <v>0</v>
      </c>
      <c r="BL140" s="13" t="s">
        <v>118</v>
      </c>
      <c r="BM140" s="182" t="s">
        <v>199</v>
      </c>
    </row>
    <row r="141" spans="1:65" s="2" customFormat="1" ht="16.5" customHeight="1">
      <c r="A141" s="30"/>
      <c r="B141" s="31"/>
      <c r="C141" s="170" t="s">
        <v>200</v>
      </c>
      <c r="D141" s="170" t="s">
        <v>114</v>
      </c>
      <c r="E141" s="171" t="s">
        <v>201</v>
      </c>
      <c r="F141" s="172" t="s">
        <v>202</v>
      </c>
      <c r="G141" s="173" t="s">
        <v>133</v>
      </c>
      <c r="H141" s="174">
        <v>0.28499999999999998</v>
      </c>
      <c r="I141" s="175"/>
      <c r="J141" s="176">
        <f t="shared" si="0"/>
        <v>0</v>
      </c>
      <c r="K141" s="177"/>
      <c r="L141" s="35"/>
      <c r="M141" s="178" t="s">
        <v>1</v>
      </c>
      <c r="N141" s="179" t="s">
        <v>38</v>
      </c>
      <c r="O141" s="67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2" t="s">
        <v>118</v>
      </c>
      <c r="AT141" s="182" t="s">
        <v>114</v>
      </c>
      <c r="AU141" s="182" t="s">
        <v>73</v>
      </c>
      <c r="AY141" s="13" t="s">
        <v>119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3" t="s">
        <v>81</v>
      </c>
      <c r="BK141" s="183">
        <f t="shared" si="9"/>
        <v>0</v>
      </c>
      <c r="BL141" s="13" t="s">
        <v>118</v>
      </c>
      <c r="BM141" s="182" t="s">
        <v>203</v>
      </c>
    </row>
    <row r="142" spans="1:65" s="2" customFormat="1" ht="36" customHeight="1">
      <c r="A142" s="30"/>
      <c r="B142" s="31"/>
      <c r="C142" s="170" t="s">
        <v>163</v>
      </c>
      <c r="D142" s="170" t="s">
        <v>114</v>
      </c>
      <c r="E142" s="171" t="s">
        <v>204</v>
      </c>
      <c r="F142" s="172" t="s">
        <v>205</v>
      </c>
      <c r="G142" s="173" t="s">
        <v>122</v>
      </c>
      <c r="H142" s="174">
        <v>24.6</v>
      </c>
      <c r="I142" s="175"/>
      <c r="J142" s="176">
        <f t="shared" si="0"/>
        <v>0</v>
      </c>
      <c r="K142" s="177"/>
      <c r="L142" s="35"/>
      <c r="M142" s="178" t="s">
        <v>1</v>
      </c>
      <c r="N142" s="179" t="s">
        <v>38</v>
      </c>
      <c r="O142" s="67"/>
      <c r="P142" s="180">
        <f t="shared" si="1"/>
        <v>0</v>
      </c>
      <c r="Q142" s="180">
        <v>0</v>
      </c>
      <c r="R142" s="180">
        <f t="shared" si="2"/>
        <v>0</v>
      </c>
      <c r="S142" s="180">
        <v>0</v>
      </c>
      <c r="T142" s="181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2" t="s">
        <v>118</v>
      </c>
      <c r="AT142" s="182" t="s">
        <v>114</v>
      </c>
      <c r="AU142" s="182" t="s">
        <v>73</v>
      </c>
      <c r="AY142" s="13" t="s">
        <v>119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3" t="s">
        <v>81</v>
      </c>
      <c r="BK142" s="183">
        <f t="shared" si="9"/>
        <v>0</v>
      </c>
      <c r="BL142" s="13" t="s">
        <v>118</v>
      </c>
      <c r="BM142" s="182" t="s">
        <v>206</v>
      </c>
    </row>
    <row r="143" spans="1:65" s="2" customFormat="1" ht="36" customHeight="1">
      <c r="A143" s="30"/>
      <c r="B143" s="31"/>
      <c r="C143" s="170" t="s">
        <v>207</v>
      </c>
      <c r="D143" s="170" t="s">
        <v>114</v>
      </c>
      <c r="E143" s="171" t="s">
        <v>208</v>
      </c>
      <c r="F143" s="172" t="s">
        <v>209</v>
      </c>
      <c r="G143" s="173" t="s">
        <v>122</v>
      </c>
      <c r="H143" s="174">
        <v>24.6</v>
      </c>
      <c r="I143" s="175"/>
      <c r="J143" s="176">
        <f t="shared" si="0"/>
        <v>0</v>
      </c>
      <c r="K143" s="177"/>
      <c r="L143" s="35"/>
      <c r="M143" s="178" t="s">
        <v>1</v>
      </c>
      <c r="N143" s="179" t="s">
        <v>38</v>
      </c>
      <c r="O143" s="67"/>
      <c r="P143" s="180">
        <f t="shared" si="1"/>
        <v>0</v>
      </c>
      <c r="Q143" s="180">
        <v>0</v>
      </c>
      <c r="R143" s="180">
        <f t="shared" si="2"/>
        <v>0</v>
      </c>
      <c r="S143" s="180">
        <v>0</v>
      </c>
      <c r="T143" s="181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2" t="s">
        <v>118</v>
      </c>
      <c r="AT143" s="182" t="s">
        <v>114</v>
      </c>
      <c r="AU143" s="182" t="s">
        <v>73</v>
      </c>
      <c r="AY143" s="13" t="s">
        <v>119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3" t="s">
        <v>81</v>
      </c>
      <c r="BK143" s="183">
        <f t="shared" si="9"/>
        <v>0</v>
      </c>
      <c r="BL143" s="13" t="s">
        <v>118</v>
      </c>
      <c r="BM143" s="182" t="s">
        <v>210</v>
      </c>
    </row>
    <row r="144" spans="1:65" s="2" customFormat="1" ht="24" customHeight="1">
      <c r="A144" s="30"/>
      <c r="B144" s="31"/>
      <c r="C144" s="184" t="s">
        <v>166</v>
      </c>
      <c r="D144" s="184" t="s">
        <v>211</v>
      </c>
      <c r="E144" s="185" t="s">
        <v>212</v>
      </c>
      <c r="F144" s="186" t="s">
        <v>213</v>
      </c>
      <c r="G144" s="187" t="s">
        <v>117</v>
      </c>
      <c r="H144" s="188">
        <v>160</v>
      </c>
      <c r="I144" s="189"/>
      <c r="J144" s="190">
        <f t="shared" si="0"/>
        <v>0</v>
      </c>
      <c r="K144" s="191"/>
      <c r="L144" s="192"/>
      <c r="M144" s="193" t="s">
        <v>1</v>
      </c>
      <c r="N144" s="194" t="s">
        <v>38</v>
      </c>
      <c r="O144" s="67"/>
      <c r="P144" s="180">
        <f t="shared" si="1"/>
        <v>0</v>
      </c>
      <c r="Q144" s="180">
        <v>0</v>
      </c>
      <c r="R144" s="180">
        <f t="shared" si="2"/>
        <v>0</v>
      </c>
      <c r="S144" s="180">
        <v>0</v>
      </c>
      <c r="T144" s="181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2" t="s">
        <v>129</v>
      </c>
      <c r="AT144" s="182" t="s">
        <v>211</v>
      </c>
      <c r="AU144" s="182" t="s">
        <v>73</v>
      </c>
      <c r="AY144" s="13" t="s">
        <v>119</v>
      </c>
      <c r="BE144" s="183">
        <f t="shared" si="4"/>
        <v>0</v>
      </c>
      <c r="BF144" s="183">
        <f t="shared" si="5"/>
        <v>0</v>
      </c>
      <c r="BG144" s="183">
        <f t="shared" si="6"/>
        <v>0</v>
      </c>
      <c r="BH144" s="183">
        <f t="shared" si="7"/>
        <v>0</v>
      </c>
      <c r="BI144" s="183">
        <f t="shared" si="8"/>
        <v>0</v>
      </c>
      <c r="BJ144" s="13" t="s">
        <v>81</v>
      </c>
      <c r="BK144" s="183">
        <f t="shared" si="9"/>
        <v>0</v>
      </c>
      <c r="BL144" s="13" t="s">
        <v>118</v>
      </c>
      <c r="BM144" s="182" t="s">
        <v>214</v>
      </c>
    </row>
    <row r="145" spans="1:65" s="2" customFormat="1" ht="36" customHeight="1">
      <c r="A145" s="30"/>
      <c r="B145" s="31"/>
      <c r="C145" s="170" t="s">
        <v>215</v>
      </c>
      <c r="D145" s="170" t="s">
        <v>114</v>
      </c>
      <c r="E145" s="171" t="s">
        <v>197</v>
      </c>
      <c r="F145" s="172" t="s">
        <v>198</v>
      </c>
      <c r="G145" s="173" t="s">
        <v>133</v>
      </c>
      <c r="H145" s="174">
        <v>0.192</v>
      </c>
      <c r="I145" s="175"/>
      <c r="J145" s="176">
        <f t="shared" si="0"/>
        <v>0</v>
      </c>
      <c r="K145" s="177"/>
      <c r="L145" s="35"/>
      <c r="M145" s="178" t="s">
        <v>1</v>
      </c>
      <c r="N145" s="179" t="s">
        <v>38</v>
      </c>
      <c r="O145" s="67"/>
      <c r="P145" s="180">
        <f t="shared" si="1"/>
        <v>0</v>
      </c>
      <c r="Q145" s="180">
        <v>0</v>
      </c>
      <c r="R145" s="180">
        <f t="shared" si="2"/>
        <v>0</v>
      </c>
      <c r="S145" s="180">
        <v>0</v>
      </c>
      <c r="T145" s="181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2" t="s">
        <v>118</v>
      </c>
      <c r="AT145" s="182" t="s">
        <v>114</v>
      </c>
      <c r="AU145" s="182" t="s">
        <v>73</v>
      </c>
      <c r="AY145" s="13" t="s">
        <v>119</v>
      </c>
      <c r="BE145" s="183">
        <f t="shared" si="4"/>
        <v>0</v>
      </c>
      <c r="BF145" s="183">
        <f t="shared" si="5"/>
        <v>0</v>
      </c>
      <c r="BG145" s="183">
        <f t="shared" si="6"/>
        <v>0</v>
      </c>
      <c r="BH145" s="183">
        <f t="shared" si="7"/>
        <v>0</v>
      </c>
      <c r="BI145" s="183">
        <f t="shared" si="8"/>
        <v>0</v>
      </c>
      <c r="BJ145" s="13" t="s">
        <v>81</v>
      </c>
      <c r="BK145" s="183">
        <f t="shared" si="9"/>
        <v>0</v>
      </c>
      <c r="BL145" s="13" t="s">
        <v>118</v>
      </c>
      <c r="BM145" s="182" t="s">
        <v>216</v>
      </c>
    </row>
    <row r="146" spans="1:65" s="2" customFormat="1" ht="36" customHeight="1">
      <c r="A146" s="30"/>
      <c r="B146" s="31"/>
      <c r="C146" s="170" t="s">
        <v>169</v>
      </c>
      <c r="D146" s="170" t="s">
        <v>114</v>
      </c>
      <c r="E146" s="171" t="s">
        <v>131</v>
      </c>
      <c r="F146" s="172" t="s">
        <v>132</v>
      </c>
      <c r="G146" s="173" t="s">
        <v>133</v>
      </c>
      <c r="H146" s="174">
        <v>97.5</v>
      </c>
      <c r="I146" s="175"/>
      <c r="J146" s="176">
        <f t="shared" si="0"/>
        <v>0</v>
      </c>
      <c r="K146" s="177"/>
      <c r="L146" s="35"/>
      <c r="M146" s="178" t="s">
        <v>1</v>
      </c>
      <c r="N146" s="179" t="s">
        <v>38</v>
      </c>
      <c r="O146" s="67"/>
      <c r="P146" s="180">
        <f t="shared" si="1"/>
        <v>0</v>
      </c>
      <c r="Q146" s="180">
        <v>0</v>
      </c>
      <c r="R146" s="180">
        <f t="shared" si="2"/>
        <v>0</v>
      </c>
      <c r="S146" s="180">
        <v>0</v>
      </c>
      <c r="T146" s="18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2" t="s">
        <v>118</v>
      </c>
      <c r="AT146" s="182" t="s">
        <v>114</v>
      </c>
      <c r="AU146" s="182" t="s">
        <v>73</v>
      </c>
      <c r="AY146" s="13" t="s">
        <v>119</v>
      </c>
      <c r="BE146" s="183">
        <f t="shared" si="4"/>
        <v>0</v>
      </c>
      <c r="BF146" s="183">
        <f t="shared" si="5"/>
        <v>0</v>
      </c>
      <c r="BG146" s="183">
        <f t="shared" si="6"/>
        <v>0</v>
      </c>
      <c r="BH146" s="183">
        <f t="shared" si="7"/>
        <v>0</v>
      </c>
      <c r="BI146" s="183">
        <f t="shared" si="8"/>
        <v>0</v>
      </c>
      <c r="BJ146" s="13" t="s">
        <v>81</v>
      </c>
      <c r="BK146" s="183">
        <f t="shared" si="9"/>
        <v>0</v>
      </c>
      <c r="BL146" s="13" t="s">
        <v>118</v>
      </c>
      <c r="BM146" s="182" t="s">
        <v>217</v>
      </c>
    </row>
    <row r="147" spans="1:65" s="2" customFormat="1" ht="16.5" customHeight="1">
      <c r="A147" s="30"/>
      <c r="B147" s="31"/>
      <c r="C147" s="170" t="s">
        <v>218</v>
      </c>
      <c r="D147" s="170" t="s">
        <v>114</v>
      </c>
      <c r="E147" s="171" t="s">
        <v>219</v>
      </c>
      <c r="F147" s="172" t="s">
        <v>220</v>
      </c>
      <c r="G147" s="173" t="s">
        <v>221</v>
      </c>
      <c r="H147" s="174">
        <v>5.0000000000000001E-3</v>
      </c>
      <c r="I147" s="175"/>
      <c r="J147" s="176">
        <f t="shared" si="0"/>
        <v>0</v>
      </c>
      <c r="K147" s="177"/>
      <c r="L147" s="35"/>
      <c r="M147" s="178" t="s">
        <v>1</v>
      </c>
      <c r="N147" s="179" t="s">
        <v>38</v>
      </c>
      <c r="O147" s="67"/>
      <c r="P147" s="180">
        <f t="shared" si="1"/>
        <v>0</v>
      </c>
      <c r="Q147" s="180">
        <v>0</v>
      </c>
      <c r="R147" s="180">
        <f t="shared" si="2"/>
        <v>0</v>
      </c>
      <c r="S147" s="180">
        <v>0</v>
      </c>
      <c r="T147" s="181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2" t="s">
        <v>118</v>
      </c>
      <c r="AT147" s="182" t="s">
        <v>114</v>
      </c>
      <c r="AU147" s="182" t="s">
        <v>73</v>
      </c>
      <c r="AY147" s="13" t="s">
        <v>119</v>
      </c>
      <c r="BE147" s="183">
        <f t="shared" si="4"/>
        <v>0</v>
      </c>
      <c r="BF147" s="183">
        <f t="shared" si="5"/>
        <v>0</v>
      </c>
      <c r="BG147" s="183">
        <f t="shared" si="6"/>
        <v>0</v>
      </c>
      <c r="BH147" s="183">
        <f t="shared" si="7"/>
        <v>0</v>
      </c>
      <c r="BI147" s="183">
        <f t="shared" si="8"/>
        <v>0</v>
      </c>
      <c r="BJ147" s="13" t="s">
        <v>81</v>
      </c>
      <c r="BK147" s="183">
        <f t="shared" si="9"/>
        <v>0</v>
      </c>
      <c r="BL147" s="13" t="s">
        <v>118</v>
      </c>
      <c r="BM147" s="182" t="s">
        <v>222</v>
      </c>
    </row>
    <row r="148" spans="1:65" s="2" customFormat="1" ht="16.5" customHeight="1">
      <c r="A148" s="30"/>
      <c r="B148" s="31"/>
      <c r="C148" s="170" t="s">
        <v>172</v>
      </c>
      <c r="D148" s="170" t="s">
        <v>114</v>
      </c>
      <c r="E148" s="171" t="s">
        <v>223</v>
      </c>
      <c r="F148" s="172" t="s">
        <v>224</v>
      </c>
      <c r="G148" s="173" t="s">
        <v>221</v>
      </c>
      <c r="H148" s="174">
        <v>0.01</v>
      </c>
      <c r="I148" s="175"/>
      <c r="J148" s="176">
        <f t="shared" si="0"/>
        <v>0</v>
      </c>
      <c r="K148" s="177"/>
      <c r="L148" s="35"/>
      <c r="M148" s="178" t="s">
        <v>1</v>
      </c>
      <c r="N148" s="179" t="s">
        <v>38</v>
      </c>
      <c r="O148" s="67"/>
      <c r="P148" s="180">
        <f t="shared" si="1"/>
        <v>0</v>
      </c>
      <c r="Q148" s="180">
        <v>0</v>
      </c>
      <c r="R148" s="180">
        <f t="shared" si="2"/>
        <v>0</v>
      </c>
      <c r="S148" s="180">
        <v>0</v>
      </c>
      <c r="T148" s="181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2" t="s">
        <v>118</v>
      </c>
      <c r="AT148" s="182" t="s">
        <v>114</v>
      </c>
      <c r="AU148" s="182" t="s">
        <v>73</v>
      </c>
      <c r="AY148" s="13" t="s">
        <v>119</v>
      </c>
      <c r="BE148" s="183">
        <f t="shared" si="4"/>
        <v>0</v>
      </c>
      <c r="BF148" s="183">
        <f t="shared" si="5"/>
        <v>0</v>
      </c>
      <c r="BG148" s="183">
        <f t="shared" si="6"/>
        <v>0</v>
      </c>
      <c r="BH148" s="183">
        <f t="shared" si="7"/>
        <v>0</v>
      </c>
      <c r="BI148" s="183">
        <f t="shared" si="8"/>
        <v>0</v>
      </c>
      <c r="BJ148" s="13" t="s">
        <v>81</v>
      </c>
      <c r="BK148" s="183">
        <f t="shared" si="9"/>
        <v>0</v>
      </c>
      <c r="BL148" s="13" t="s">
        <v>118</v>
      </c>
      <c r="BM148" s="182" t="s">
        <v>225</v>
      </c>
    </row>
    <row r="149" spans="1:65" s="2" customFormat="1" ht="16.5" customHeight="1">
      <c r="A149" s="30"/>
      <c r="B149" s="31"/>
      <c r="C149" s="170" t="s">
        <v>226</v>
      </c>
      <c r="D149" s="170" t="s">
        <v>114</v>
      </c>
      <c r="E149" s="171" t="s">
        <v>227</v>
      </c>
      <c r="F149" s="172" t="s">
        <v>228</v>
      </c>
      <c r="G149" s="173" t="s">
        <v>221</v>
      </c>
      <c r="H149" s="174">
        <v>5.0000000000000001E-3</v>
      </c>
      <c r="I149" s="175"/>
      <c r="J149" s="176">
        <f t="shared" si="0"/>
        <v>0</v>
      </c>
      <c r="K149" s="177"/>
      <c r="L149" s="35"/>
      <c r="M149" s="178" t="s">
        <v>1</v>
      </c>
      <c r="N149" s="179" t="s">
        <v>38</v>
      </c>
      <c r="O149" s="67"/>
      <c r="P149" s="180">
        <f t="shared" si="1"/>
        <v>0</v>
      </c>
      <c r="Q149" s="180">
        <v>0</v>
      </c>
      <c r="R149" s="180">
        <f t="shared" si="2"/>
        <v>0</v>
      </c>
      <c r="S149" s="180">
        <v>0</v>
      </c>
      <c r="T149" s="181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2" t="s">
        <v>118</v>
      </c>
      <c r="AT149" s="182" t="s">
        <v>114</v>
      </c>
      <c r="AU149" s="182" t="s">
        <v>73</v>
      </c>
      <c r="AY149" s="13" t="s">
        <v>119</v>
      </c>
      <c r="BE149" s="183">
        <f t="shared" si="4"/>
        <v>0</v>
      </c>
      <c r="BF149" s="183">
        <f t="shared" si="5"/>
        <v>0</v>
      </c>
      <c r="BG149" s="183">
        <f t="shared" si="6"/>
        <v>0</v>
      </c>
      <c r="BH149" s="183">
        <f t="shared" si="7"/>
        <v>0</v>
      </c>
      <c r="BI149" s="183">
        <f t="shared" si="8"/>
        <v>0</v>
      </c>
      <c r="BJ149" s="13" t="s">
        <v>81</v>
      </c>
      <c r="BK149" s="183">
        <f t="shared" si="9"/>
        <v>0</v>
      </c>
      <c r="BL149" s="13" t="s">
        <v>118</v>
      </c>
      <c r="BM149" s="182" t="s">
        <v>229</v>
      </c>
    </row>
    <row r="150" spans="1:65" s="2" customFormat="1" ht="16.5" customHeight="1">
      <c r="A150" s="30"/>
      <c r="B150" s="31"/>
      <c r="C150" s="170" t="s">
        <v>176</v>
      </c>
      <c r="D150" s="170" t="s">
        <v>114</v>
      </c>
      <c r="E150" s="171" t="s">
        <v>230</v>
      </c>
      <c r="F150" s="172" t="s">
        <v>231</v>
      </c>
      <c r="G150" s="173" t="s">
        <v>221</v>
      </c>
      <c r="H150" s="174">
        <v>3</v>
      </c>
      <c r="I150" s="175"/>
      <c r="J150" s="176">
        <f t="shared" si="0"/>
        <v>0</v>
      </c>
      <c r="K150" s="177"/>
      <c r="L150" s="35"/>
      <c r="M150" s="178" t="s">
        <v>1</v>
      </c>
      <c r="N150" s="179" t="s">
        <v>38</v>
      </c>
      <c r="O150" s="67"/>
      <c r="P150" s="180">
        <f t="shared" si="1"/>
        <v>0</v>
      </c>
      <c r="Q150" s="180">
        <v>0</v>
      </c>
      <c r="R150" s="180">
        <f t="shared" si="2"/>
        <v>0</v>
      </c>
      <c r="S150" s="180">
        <v>0</v>
      </c>
      <c r="T150" s="181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2" t="s">
        <v>118</v>
      </c>
      <c r="AT150" s="182" t="s">
        <v>114</v>
      </c>
      <c r="AU150" s="182" t="s">
        <v>73</v>
      </c>
      <c r="AY150" s="13" t="s">
        <v>119</v>
      </c>
      <c r="BE150" s="183">
        <f t="shared" si="4"/>
        <v>0</v>
      </c>
      <c r="BF150" s="183">
        <f t="shared" si="5"/>
        <v>0</v>
      </c>
      <c r="BG150" s="183">
        <f t="shared" si="6"/>
        <v>0</v>
      </c>
      <c r="BH150" s="183">
        <f t="shared" si="7"/>
        <v>0</v>
      </c>
      <c r="BI150" s="183">
        <f t="shared" si="8"/>
        <v>0</v>
      </c>
      <c r="BJ150" s="13" t="s">
        <v>81</v>
      </c>
      <c r="BK150" s="183">
        <f t="shared" si="9"/>
        <v>0</v>
      </c>
      <c r="BL150" s="13" t="s">
        <v>118</v>
      </c>
      <c r="BM150" s="182" t="s">
        <v>232</v>
      </c>
    </row>
    <row r="151" spans="1:65" s="2" customFormat="1" ht="16.5" customHeight="1">
      <c r="A151" s="30"/>
      <c r="B151" s="31"/>
      <c r="C151" s="170" t="s">
        <v>233</v>
      </c>
      <c r="D151" s="170" t="s">
        <v>114</v>
      </c>
      <c r="E151" s="171" t="s">
        <v>234</v>
      </c>
      <c r="F151" s="172" t="s">
        <v>235</v>
      </c>
      <c r="G151" s="173" t="s">
        <v>221</v>
      </c>
      <c r="H151" s="174">
        <v>1</v>
      </c>
      <c r="I151" s="175"/>
      <c r="J151" s="176">
        <f t="shared" si="0"/>
        <v>0</v>
      </c>
      <c r="K151" s="177"/>
      <c r="L151" s="35"/>
      <c r="M151" s="195" t="s">
        <v>1</v>
      </c>
      <c r="N151" s="196" t="s">
        <v>38</v>
      </c>
      <c r="O151" s="197"/>
      <c r="P151" s="198">
        <f t="shared" si="1"/>
        <v>0</v>
      </c>
      <c r="Q151" s="198">
        <v>0</v>
      </c>
      <c r="R151" s="198">
        <f t="shared" si="2"/>
        <v>0</v>
      </c>
      <c r="S151" s="198">
        <v>0</v>
      </c>
      <c r="T151" s="19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2" t="s">
        <v>118</v>
      </c>
      <c r="AT151" s="182" t="s">
        <v>114</v>
      </c>
      <c r="AU151" s="182" t="s">
        <v>73</v>
      </c>
      <c r="AY151" s="13" t="s">
        <v>119</v>
      </c>
      <c r="BE151" s="183">
        <f t="shared" si="4"/>
        <v>0</v>
      </c>
      <c r="BF151" s="183">
        <f t="shared" si="5"/>
        <v>0</v>
      </c>
      <c r="BG151" s="183">
        <f t="shared" si="6"/>
        <v>0</v>
      </c>
      <c r="BH151" s="183">
        <f t="shared" si="7"/>
        <v>0</v>
      </c>
      <c r="BI151" s="183">
        <f t="shared" si="8"/>
        <v>0</v>
      </c>
      <c r="BJ151" s="13" t="s">
        <v>81</v>
      </c>
      <c r="BK151" s="183">
        <f t="shared" si="9"/>
        <v>0</v>
      </c>
      <c r="BL151" s="13" t="s">
        <v>118</v>
      </c>
      <c r="BM151" s="182" t="s">
        <v>236</v>
      </c>
    </row>
    <row r="152" spans="1:65" s="2" customFormat="1" ht="6.95" customHeight="1">
      <c r="A152" s="30"/>
      <c r="B152" s="50"/>
      <c r="C152" s="51"/>
      <c r="D152" s="51"/>
      <c r="E152" s="51"/>
      <c r="F152" s="51"/>
      <c r="G152" s="51"/>
      <c r="H152" s="51"/>
      <c r="I152" s="148"/>
      <c r="J152" s="51"/>
      <c r="K152" s="51"/>
      <c r="L152" s="35"/>
      <c r="M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</row>
  </sheetData>
  <sheetProtection algorithmName="SHA-512" hashValue="hWgaSAeREKP6/14YKHx07dkgTbv/WnVBLbyqxV4h7vM19XuQHvntv7akAt/5JKpxmeQ8oN6oMzzFECJy8pzTeQ==" saltValue="trgkj6hf2jTxLDFGy9zlpC6ROyP1ny04crAcoVi+OeGT3rX5sPMV/XGTRhDFRJ/ddPKvam9ZMV3PeWhSkHJaXw==" spinCount="100000" sheet="1" objects="1" scenarios="1" formatColumns="0" formatRows="0" autoFilter="0"/>
  <autoFilter ref="C115:K15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3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6"/>
      <c r="AT3" s="13" t="s">
        <v>83</v>
      </c>
    </row>
    <row r="4" spans="1:46" s="1" customFormat="1" ht="24.95" customHeight="1">
      <c r="B4" s="16"/>
      <c r="D4" s="108" t="s">
        <v>93</v>
      </c>
      <c r="I4" s="104"/>
      <c r="L4" s="16"/>
      <c r="M4" s="109" t="s">
        <v>10</v>
      </c>
      <c r="AT4" s="13" t="s">
        <v>4</v>
      </c>
    </row>
    <row r="5" spans="1:46" s="1" customFormat="1" ht="6.95" customHeight="1">
      <c r="B5" s="16"/>
      <c r="I5" s="104"/>
      <c r="L5" s="16"/>
    </row>
    <row r="6" spans="1:46" s="1" customFormat="1" ht="12" customHeight="1">
      <c r="B6" s="16"/>
      <c r="D6" s="110" t="s">
        <v>16</v>
      </c>
      <c r="I6" s="104"/>
      <c r="L6" s="16"/>
    </row>
    <row r="7" spans="1:46" s="1" customFormat="1" ht="16.5" customHeight="1">
      <c r="B7" s="16"/>
      <c r="E7" s="264" t="str">
        <f>'Rekapitulace zakázky'!K6</f>
        <v>Výměna kolejnic v úseku Letohrad - Lichkov</v>
      </c>
      <c r="F7" s="265"/>
      <c r="G7" s="265"/>
      <c r="H7" s="265"/>
      <c r="I7" s="104"/>
      <c r="L7" s="16"/>
    </row>
    <row r="8" spans="1:46" s="2" customFormat="1" ht="12" customHeight="1">
      <c r="A8" s="30"/>
      <c r="B8" s="35"/>
      <c r="C8" s="30"/>
      <c r="D8" s="110" t="s">
        <v>94</v>
      </c>
      <c r="E8" s="30"/>
      <c r="F8" s="30"/>
      <c r="G8" s="30"/>
      <c r="H8" s="30"/>
      <c r="I8" s="111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66" t="s">
        <v>237</v>
      </c>
      <c r="F9" s="267"/>
      <c r="G9" s="267"/>
      <c r="H9" s="267"/>
      <c r="I9" s="111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18</v>
      </c>
      <c r="E11" s="30"/>
      <c r="F11" s="112" t="s">
        <v>1</v>
      </c>
      <c r="G11" s="30"/>
      <c r="H11" s="30"/>
      <c r="I11" s="113" t="s">
        <v>19</v>
      </c>
      <c r="J11" s="112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20</v>
      </c>
      <c r="E12" s="30"/>
      <c r="F12" s="112" t="s">
        <v>21</v>
      </c>
      <c r="G12" s="30"/>
      <c r="H12" s="30"/>
      <c r="I12" s="113" t="s">
        <v>22</v>
      </c>
      <c r="J12" s="114" t="str">
        <f>'Rekapitulace zakázky'!AN8</f>
        <v>14. 10. 2019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2" t="str">
        <f>IF('Rekapitulace zakázky'!AN10="","",'Rekapitulace zakázky'!AN10)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zakázky'!E11="","",'Rekapitulace zakázky'!E11)</f>
        <v xml:space="preserve"> </v>
      </c>
      <c r="F15" s="30"/>
      <c r="G15" s="30"/>
      <c r="H15" s="30"/>
      <c r="I15" s="113" t="s">
        <v>26</v>
      </c>
      <c r="J15" s="112" t="str">
        <f>IF('Rekapitulace zakázky'!AN11="","",'Rekapitulace zakázky'!AN11)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6" t="str">
        <f>'Rekapitulace zakázky'!AN13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68" t="str">
        <f>'Rekapitulace zakázky'!E14</f>
        <v>Vyplň údaj</v>
      </c>
      <c r="F18" s="269"/>
      <c r="G18" s="269"/>
      <c r="H18" s="269"/>
      <c r="I18" s="113" t="s">
        <v>26</v>
      </c>
      <c r="J18" s="26" t="str">
        <f>'Rekapitulace zakázky'!AN14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2" t="str">
        <f>IF('Rekapitulace zakázky'!AN16="","",'Rekapitulace zakázky'!AN16)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zakázky'!E17="","",'Rekapitulace zakázky'!E17)</f>
        <v xml:space="preserve"> </v>
      </c>
      <c r="F21" s="30"/>
      <c r="G21" s="30"/>
      <c r="H21" s="30"/>
      <c r="I21" s="113" t="s">
        <v>26</v>
      </c>
      <c r="J21" s="112" t="str">
        <f>IF('Rekapitulace zakázky'!AN17="","",'Rekapitulace zakázky'!AN17)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31</v>
      </c>
      <c r="E23" s="30"/>
      <c r="F23" s="30"/>
      <c r="G23" s="30"/>
      <c r="H23" s="30"/>
      <c r="I23" s="113" t="s">
        <v>25</v>
      </c>
      <c r="J23" s="112" t="str">
        <f>IF('Rekapitulace zakázky'!AN19="","",'Rekapitulace zakázky'!AN19)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zakázky'!E20="","",'Rekapitulace zakázky'!E20)</f>
        <v xml:space="preserve"> </v>
      </c>
      <c r="F24" s="30"/>
      <c r="G24" s="30"/>
      <c r="H24" s="30"/>
      <c r="I24" s="113" t="s">
        <v>26</v>
      </c>
      <c r="J24" s="112" t="str">
        <f>IF('Rekapitulace zakázky'!AN20="","",'Rekapitulace zakázky'!AN20)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32</v>
      </c>
      <c r="E26" s="30"/>
      <c r="F26" s="30"/>
      <c r="G26" s="30"/>
      <c r="H26" s="30"/>
      <c r="I26" s="111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5"/>
      <c r="B27" s="116"/>
      <c r="C27" s="115"/>
      <c r="D27" s="115"/>
      <c r="E27" s="270" t="s">
        <v>1</v>
      </c>
      <c r="F27" s="270"/>
      <c r="G27" s="270"/>
      <c r="H27" s="270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9"/>
      <c r="E29" s="119"/>
      <c r="F29" s="119"/>
      <c r="G29" s="119"/>
      <c r="H29" s="119"/>
      <c r="I29" s="120"/>
      <c r="J29" s="119"/>
      <c r="K29" s="11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21" t="s">
        <v>33</v>
      </c>
      <c r="E30" s="30"/>
      <c r="F30" s="30"/>
      <c r="G30" s="30"/>
      <c r="H30" s="30"/>
      <c r="I30" s="111"/>
      <c r="J30" s="122">
        <f>ROUND(J116,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9"/>
      <c r="E31" s="119"/>
      <c r="F31" s="119"/>
      <c r="G31" s="119"/>
      <c r="H31" s="119"/>
      <c r="I31" s="120"/>
      <c r="J31" s="119"/>
      <c r="K31" s="119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23" t="s">
        <v>35</v>
      </c>
      <c r="G32" s="30"/>
      <c r="H32" s="30"/>
      <c r="I32" s="124" t="s">
        <v>34</v>
      </c>
      <c r="J32" s="123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25" t="s">
        <v>37</v>
      </c>
      <c r="E33" s="110" t="s">
        <v>38</v>
      </c>
      <c r="F33" s="126">
        <f>ROUND((SUM(BE116:BE178)),  2)</f>
        <v>0</v>
      </c>
      <c r="G33" s="30"/>
      <c r="H33" s="30"/>
      <c r="I33" s="127">
        <v>0.21</v>
      </c>
      <c r="J33" s="126">
        <f>ROUND(((SUM(BE116:BE178))*I33),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10" t="s">
        <v>39</v>
      </c>
      <c r="F34" s="126">
        <f>ROUND((SUM(BF116:BF178)),  2)</f>
        <v>0</v>
      </c>
      <c r="G34" s="30"/>
      <c r="H34" s="30"/>
      <c r="I34" s="127">
        <v>0.15</v>
      </c>
      <c r="J34" s="126">
        <f>ROUND(((SUM(BF116:BF178))*I34),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10" t="s">
        <v>40</v>
      </c>
      <c r="F35" s="126">
        <f>ROUND((SUM(BG116:BG178)),  2)</f>
        <v>0</v>
      </c>
      <c r="G35" s="30"/>
      <c r="H35" s="30"/>
      <c r="I35" s="127">
        <v>0.21</v>
      </c>
      <c r="J35" s="126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10" t="s">
        <v>41</v>
      </c>
      <c r="F36" s="126">
        <f>ROUND((SUM(BH116:BH178)),  2)</f>
        <v>0</v>
      </c>
      <c r="G36" s="30"/>
      <c r="H36" s="30"/>
      <c r="I36" s="127">
        <v>0.15</v>
      </c>
      <c r="J36" s="126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42</v>
      </c>
      <c r="F37" s="126">
        <f>ROUND((SUM(BI116:BI178)),  2)</f>
        <v>0</v>
      </c>
      <c r="G37" s="30"/>
      <c r="H37" s="30"/>
      <c r="I37" s="127">
        <v>0</v>
      </c>
      <c r="J37" s="126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111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8"/>
      <c r="D39" s="129" t="s">
        <v>43</v>
      </c>
      <c r="E39" s="130"/>
      <c r="F39" s="130"/>
      <c r="G39" s="131" t="s">
        <v>44</v>
      </c>
      <c r="H39" s="132" t="s">
        <v>45</v>
      </c>
      <c r="I39" s="133"/>
      <c r="J39" s="134">
        <f>SUM(J30:J37)</f>
        <v>0</v>
      </c>
      <c r="K39" s="13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111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I41" s="104"/>
      <c r="L41" s="16"/>
    </row>
    <row r="42" spans="1:31" s="1" customFormat="1" ht="14.45" customHeight="1">
      <c r="B42" s="16"/>
      <c r="I42" s="104"/>
      <c r="L42" s="16"/>
    </row>
    <row r="43" spans="1:31" s="1" customFormat="1" ht="14.45" customHeight="1">
      <c r="B43" s="16"/>
      <c r="I43" s="104"/>
      <c r="L43" s="16"/>
    </row>
    <row r="44" spans="1:31" s="1" customFormat="1" ht="14.45" customHeight="1">
      <c r="B44" s="16"/>
      <c r="I44" s="104"/>
      <c r="L44" s="16"/>
    </row>
    <row r="45" spans="1:31" s="1" customFormat="1" ht="14.45" customHeight="1">
      <c r="B45" s="16"/>
      <c r="I45" s="104"/>
      <c r="L45" s="16"/>
    </row>
    <row r="46" spans="1:31" s="1" customFormat="1" ht="14.45" customHeight="1">
      <c r="B46" s="16"/>
      <c r="I46" s="104"/>
      <c r="L46" s="16"/>
    </row>
    <row r="47" spans="1:31" s="1" customFormat="1" ht="14.45" customHeight="1">
      <c r="B47" s="16"/>
      <c r="I47" s="104"/>
      <c r="L47" s="16"/>
    </row>
    <row r="48" spans="1:31" s="1" customFormat="1" ht="14.45" customHeight="1">
      <c r="B48" s="16"/>
      <c r="I48" s="104"/>
      <c r="L48" s="16"/>
    </row>
    <row r="49" spans="1:31" s="1" customFormat="1" ht="14.45" customHeight="1">
      <c r="B49" s="16"/>
      <c r="I49" s="104"/>
      <c r="L49" s="16"/>
    </row>
    <row r="50" spans="1:31" s="2" customFormat="1" ht="14.45" customHeight="1">
      <c r="B50" s="47"/>
      <c r="D50" s="136" t="s">
        <v>46</v>
      </c>
      <c r="E50" s="137"/>
      <c r="F50" s="137"/>
      <c r="G50" s="136" t="s">
        <v>47</v>
      </c>
      <c r="H50" s="137"/>
      <c r="I50" s="138"/>
      <c r="J50" s="137"/>
      <c r="K50" s="137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9" t="s">
        <v>48</v>
      </c>
      <c r="E61" s="140"/>
      <c r="F61" s="141" t="s">
        <v>49</v>
      </c>
      <c r="G61" s="139" t="s">
        <v>48</v>
      </c>
      <c r="H61" s="140"/>
      <c r="I61" s="142"/>
      <c r="J61" s="143" t="s">
        <v>49</v>
      </c>
      <c r="K61" s="140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6" t="s">
        <v>50</v>
      </c>
      <c r="E65" s="144"/>
      <c r="F65" s="144"/>
      <c r="G65" s="136" t="s">
        <v>51</v>
      </c>
      <c r="H65" s="144"/>
      <c r="I65" s="145"/>
      <c r="J65" s="144"/>
      <c r="K65" s="14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9" t="s">
        <v>48</v>
      </c>
      <c r="E76" s="140"/>
      <c r="F76" s="141" t="s">
        <v>49</v>
      </c>
      <c r="G76" s="139" t="s">
        <v>48</v>
      </c>
      <c r="H76" s="140"/>
      <c r="I76" s="142"/>
      <c r="J76" s="143" t="s">
        <v>49</v>
      </c>
      <c r="K76" s="140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96</v>
      </c>
      <c r="D82" s="32"/>
      <c r="E82" s="32"/>
      <c r="F82" s="32"/>
      <c r="G82" s="32"/>
      <c r="H82" s="32"/>
      <c r="I82" s="111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1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1" t="str">
        <f>E7</f>
        <v>Výměna kolejnic v úseku Letohrad - Lichkov</v>
      </c>
      <c r="F85" s="272"/>
      <c r="G85" s="272"/>
      <c r="H85" s="272"/>
      <c r="I85" s="111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94</v>
      </c>
      <c r="D86" s="32"/>
      <c r="E86" s="32"/>
      <c r="F86" s="32"/>
      <c r="G86" s="32"/>
      <c r="H86" s="32"/>
      <c r="I86" s="111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3" t="str">
        <f>E9</f>
        <v>SO 02 - Oprava TK Jablonné n.O. - Lichkov</v>
      </c>
      <c r="F87" s="273"/>
      <c r="G87" s="273"/>
      <c r="H87" s="273"/>
      <c r="I87" s="111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113" t="s">
        <v>22</v>
      </c>
      <c r="J89" s="62" t="str">
        <f>IF(J12="","",J12)</f>
        <v>14. 10. 2019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113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113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2" t="s">
        <v>97</v>
      </c>
      <c r="D94" s="153"/>
      <c r="E94" s="153"/>
      <c r="F94" s="153"/>
      <c r="G94" s="153"/>
      <c r="H94" s="153"/>
      <c r="I94" s="154"/>
      <c r="J94" s="155" t="s">
        <v>98</v>
      </c>
      <c r="K94" s="153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6" t="s">
        <v>99</v>
      </c>
      <c r="D96" s="32"/>
      <c r="E96" s="32"/>
      <c r="F96" s="32"/>
      <c r="G96" s="32"/>
      <c r="H96" s="32"/>
      <c r="I96" s="111"/>
      <c r="J96" s="80">
        <f>J116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100</v>
      </c>
    </row>
    <row r="97" spans="1:31" s="2" customFormat="1" ht="21.75" customHeight="1">
      <c r="A97" s="30"/>
      <c r="B97" s="31"/>
      <c r="C97" s="32"/>
      <c r="D97" s="32"/>
      <c r="E97" s="32"/>
      <c r="F97" s="32"/>
      <c r="G97" s="32"/>
      <c r="H97" s="32"/>
      <c r="I97" s="111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148"/>
      <c r="J98" s="51"/>
      <c r="K98" s="51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52"/>
      <c r="C102" s="53"/>
      <c r="D102" s="53"/>
      <c r="E102" s="53"/>
      <c r="F102" s="53"/>
      <c r="G102" s="53"/>
      <c r="H102" s="53"/>
      <c r="I102" s="151"/>
      <c r="J102" s="53"/>
      <c r="K102" s="53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101</v>
      </c>
      <c r="D103" s="32"/>
      <c r="E103" s="32"/>
      <c r="F103" s="32"/>
      <c r="G103" s="32"/>
      <c r="H103" s="32"/>
      <c r="I103" s="111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2"/>
      <c r="D104" s="32"/>
      <c r="E104" s="32"/>
      <c r="F104" s="32"/>
      <c r="G104" s="32"/>
      <c r="H104" s="32"/>
      <c r="I104" s="111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2"/>
      <c r="E105" s="32"/>
      <c r="F105" s="32"/>
      <c r="G105" s="32"/>
      <c r="H105" s="32"/>
      <c r="I105" s="111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2"/>
      <c r="D106" s="32"/>
      <c r="E106" s="271" t="str">
        <f>E7</f>
        <v>Výměna kolejnic v úseku Letohrad - Lichkov</v>
      </c>
      <c r="F106" s="272"/>
      <c r="G106" s="272"/>
      <c r="H106" s="272"/>
      <c r="I106" s="111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94</v>
      </c>
      <c r="D107" s="32"/>
      <c r="E107" s="32"/>
      <c r="F107" s="32"/>
      <c r="G107" s="32"/>
      <c r="H107" s="32"/>
      <c r="I107" s="111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2"/>
      <c r="D108" s="32"/>
      <c r="E108" s="243" t="str">
        <f>E9</f>
        <v>SO 02 - Oprava TK Jablonné n.O. - Lichkov</v>
      </c>
      <c r="F108" s="273"/>
      <c r="G108" s="273"/>
      <c r="H108" s="273"/>
      <c r="I108" s="111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11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2"/>
      <c r="E110" s="32"/>
      <c r="F110" s="23" t="str">
        <f>F12</f>
        <v xml:space="preserve"> </v>
      </c>
      <c r="G110" s="32"/>
      <c r="H110" s="32"/>
      <c r="I110" s="113" t="s">
        <v>22</v>
      </c>
      <c r="J110" s="62" t="str">
        <f>IF(J12="","",J12)</f>
        <v>14. 10. 2019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111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24</v>
      </c>
      <c r="D112" s="32"/>
      <c r="E112" s="32"/>
      <c r="F112" s="23" t="str">
        <f>E15</f>
        <v xml:space="preserve"> </v>
      </c>
      <c r="G112" s="32"/>
      <c r="H112" s="32"/>
      <c r="I112" s="113" t="s">
        <v>29</v>
      </c>
      <c r="J112" s="28" t="str">
        <f>E21</f>
        <v xml:space="preserve"> 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27</v>
      </c>
      <c r="D113" s="32"/>
      <c r="E113" s="32"/>
      <c r="F113" s="23" t="str">
        <f>IF(E18="","",E18)</f>
        <v>Vyplň údaj</v>
      </c>
      <c r="G113" s="32"/>
      <c r="H113" s="32"/>
      <c r="I113" s="113" t="s">
        <v>31</v>
      </c>
      <c r="J113" s="28" t="str">
        <f>E24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9" customFormat="1" ht="29.25" customHeight="1">
      <c r="A115" s="157"/>
      <c r="B115" s="158"/>
      <c r="C115" s="159" t="s">
        <v>102</v>
      </c>
      <c r="D115" s="160" t="s">
        <v>58</v>
      </c>
      <c r="E115" s="160" t="s">
        <v>54</v>
      </c>
      <c r="F115" s="160" t="s">
        <v>55</v>
      </c>
      <c r="G115" s="160" t="s">
        <v>103</v>
      </c>
      <c r="H115" s="160" t="s">
        <v>104</v>
      </c>
      <c r="I115" s="161" t="s">
        <v>105</v>
      </c>
      <c r="J115" s="162" t="s">
        <v>98</v>
      </c>
      <c r="K115" s="163" t="s">
        <v>106</v>
      </c>
      <c r="L115" s="164"/>
      <c r="M115" s="71" t="s">
        <v>1</v>
      </c>
      <c r="N115" s="72" t="s">
        <v>37</v>
      </c>
      <c r="O115" s="72" t="s">
        <v>107</v>
      </c>
      <c r="P115" s="72" t="s">
        <v>108</v>
      </c>
      <c r="Q115" s="72" t="s">
        <v>109</v>
      </c>
      <c r="R115" s="72" t="s">
        <v>110</v>
      </c>
      <c r="S115" s="72" t="s">
        <v>111</v>
      </c>
      <c r="T115" s="73" t="s">
        <v>112</v>
      </c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</row>
    <row r="116" spans="1:65" s="2" customFormat="1" ht="22.9" customHeight="1">
      <c r="A116" s="30"/>
      <c r="B116" s="31"/>
      <c r="C116" s="78" t="s">
        <v>113</v>
      </c>
      <c r="D116" s="32"/>
      <c r="E116" s="32"/>
      <c r="F116" s="32"/>
      <c r="G116" s="32"/>
      <c r="H116" s="32"/>
      <c r="I116" s="111"/>
      <c r="J116" s="165">
        <f>BK116</f>
        <v>0</v>
      </c>
      <c r="K116" s="32"/>
      <c r="L116" s="35"/>
      <c r="M116" s="74"/>
      <c r="N116" s="166"/>
      <c r="O116" s="75"/>
      <c r="P116" s="167">
        <f>SUM(P117:P178)</f>
        <v>0</v>
      </c>
      <c r="Q116" s="75"/>
      <c r="R116" s="167">
        <f>SUM(R117:R178)</f>
        <v>0</v>
      </c>
      <c r="S116" s="75"/>
      <c r="T116" s="168">
        <f>SUM(T117:T178)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72</v>
      </c>
      <c r="AU116" s="13" t="s">
        <v>100</v>
      </c>
      <c r="BK116" s="169">
        <f>SUM(BK117:BK178)</f>
        <v>0</v>
      </c>
    </row>
    <row r="117" spans="1:65" s="2" customFormat="1" ht="24" customHeight="1">
      <c r="A117" s="30"/>
      <c r="B117" s="31"/>
      <c r="C117" s="170" t="s">
        <v>81</v>
      </c>
      <c r="D117" s="170" t="s">
        <v>114</v>
      </c>
      <c r="E117" s="171" t="s">
        <v>238</v>
      </c>
      <c r="F117" s="172" t="s">
        <v>239</v>
      </c>
      <c r="G117" s="173" t="s">
        <v>240</v>
      </c>
      <c r="H117" s="174">
        <v>2.2000000000000002</v>
      </c>
      <c r="I117" s="175"/>
      <c r="J117" s="176">
        <f t="shared" ref="J117:J148" si="0">ROUND(I117*H117,2)</f>
        <v>0</v>
      </c>
      <c r="K117" s="177"/>
      <c r="L117" s="35"/>
      <c r="M117" s="178" t="s">
        <v>1</v>
      </c>
      <c r="N117" s="179" t="s">
        <v>38</v>
      </c>
      <c r="O117" s="67"/>
      <c r="P117" s="180">
        <f t="shared" ref="P117:P148" si="1">O117*H117</f>
        <v>0</v>
      </c>
      <c r="Q117" s="180">
        <v>0</v>
      </c>
      <c r="R117" s="180">
        <f t="shared" ref="R117:R148" si="2">Q117*H117</f>
        <v>0</v>
      </c>
      <c r="S117" s="180">
        <v>0</v>
      </c>
      <c r="T117" s="181">
        <f t="shared" ref="T117:T148" si="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2" t="s">
        <v>118</v>
      </c>
      <c r="AT117" s="182" t="s">
        <v>114</v>
      </c>
      <c r="AU117" s="182" t="s">
        <v>73</v>
      </c>
      <c r="AY117" s="13" t="s">
        <v>119</v>
      </c>
      <c r="BE117" s="183">
        <f t="shared" ref="BE117:BE148" si="4">IF(N117="základní",J117,0)</f>
        <v>0</v>
      </c>
      <c r="BF117" s="183">
        <f t="shared" ref="BF117:BF148" si="5">IF(N117="snížená",J117,0)</f>
        <v>0</v>
      </c>
      <c r="BG117" s="183">
        <f t="shared" ref="BG117:BG148" si="6">IF(N117="zákl. přenesená",J117,0)</f>
        <v>0</v>
      </c>
      <c r="BH117" s="183">
        <f t="shared" ref="BH117:BH148" si="7">IF(N117="sníž. přenesená",J117,0)</f>
        <v>0</v>
      </c>
      <c r="BI117" s="183">
        <f t="shared" ref="BI117:BI148" si="8">IF(N117="nulová",J117,0)</f>
        <v>0</v>
      </c>
      <c r="BJ117" s="13" t="s">
        <v>81</v>
      </c>
      <c r="BK117" s="183">
        <f t="shared" ref="BK117:BK148" si="9">ROUND(I117*H117,2)</f>
        <v>0</v>
      </c>
      <c r="BL117" s="13" t="s">
        <v>118</v>
      </c>
      <c r="BM117" s="182" t="s">
        <v>83</v>
      </c>
    </row>
    <row r="118" spans="1:65" s="2" customFormat="1" ht="24" customHeight="1">
      <c r="A118" s="30"/>
      <c r="B118" s="31"/>
      <c r="C118" s="170" t="s">
        <v>83</v>
      </c>
      <c r="D118" s="170" t="s">
        <v>114</v>
      </c>
      <c r="E118" s="171" t="s">
        <v>241</v>
      </c>
      <c r="F118" s="172" t="s">
        <v>242</v>
      </c>
      <c r="G118" s="173" t="s">
        <v>122</v>
      </c>
      <c r="H118" s="174">
        <v>65</v>
      </c>
      <c r="I118" s="175"/>
      <c r="J118" s="176">
        <f t="shared" si="0"/>
        <v>0</v>
      </c>
      <c r="K118" s="177"/>
      <c r="L118" s="35"/>
      <c r="M118" s="178" t="s">
        <v>1</v>
      </c>
      <c r="N118" s="179" t="s">
        <v>38</v>
      </c>
      <c r="O118" s="67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82" t="s">
        <v>118</v>
      </c>
      <c r="AT118" s="182" t="s">
        <v>114</v>
      </c>
      <c r="AU118" s="182" t="s">
        <v>73</v>
      </c>
      <c r="AY118" s="13" t="s">
        <v>119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3" t="s">
        <v>81</v>
      </c>
      <c r="BK118" s="183">
        <f t="shared" si="9"/>
        <v>0</v>
      </c>
      <c r="BL118" s="13" t="s">
        <v>118</v>
      </c>
      <c r="BM118" s="182" t="s">
        <v>118</v>
      </c>
    </row>
    <row r="119" spans="1:65" s="2" customFormat="1" ht="16.5" customHeight="1">
      <c r="A119" s="30"/>
      <c r="B119" s="31"/>
      <c r="C119" s="170" t="s">
        <v>123</v>
      </c>
      <c r="D119" s="170" t="s">
        <v>114</v>
      </c>
      <c r="E119" s="171" t="s">
        <v>243</v>
      </c>
      <c r="F119" s="172" t="s">
        <v>244</v>
      </c>
      <c r="G119" s="173" t="s">
        <v>245</v>
      </c>
      <c r="H119" s="174">
        <v>254.4</v>
      </c>
      <c r="I119" s="175"/>
      <c r="J119" s="176">
        <f t="shared" si="0"/>
        <v>0</v>
      </c>
      <c r="K119" s="177"/>
      <c r="L119" s="35"/>
      <c r="M119" s="178" t="s">
        <v>1</v>
      </c>
      <c r="N119" s="179" t="s">
        <v>38</v>
      </c>
      <c r="O119" s="67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2" t="s">
        <v>118</v>
      </c>
      <c r="AT119" s="182" t="s">
        <v>114</v>
      </c>
      <c r="AU119" s="182" t="s">
        <v>73</v>
      </c>
      <c r="AY119" s="13" t="s">
        <v>119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3" t="s">
        <v>81</v>
      </c>
      <c r="BK119" s="183">
        <f t="shared" si="9"/>
        <v>0</v>
      </c>
      <c r="BL119" s="13" t="s">
        <v>118</v>
      </c>
      <c r="BM119" s="182" t="s">
        <v>126</v>
      </c>
    </row>
    <row r="120" spans="1:65" s="2" customFormat="1" ht="16.5" customHeight="1">
      <c r="A120" s="30"/>
      <c r="B120" s="31"/>
      <c r="C120" s="170" t="s">
        <v>118</v>
      </c>
      <c r="D120" s="170" t="s">
        <v>114</v>
      </c>
      <c r="E120" s="171" t="s">
        <v>246</v>
      </c>
      <c r="F120" s="172" t="s">
        <v>247</v>
      </c>
      <c r="G120" s="173" t="s">
        <v>245</v>
      </c>
      <c r="H120" s="174">
        <v>6</v>
      </c>
      <c r="I120" s="175"/>
      <c r="J120" s="176">
        <f t="shared" si="0"/>
        <v>0</v>
      </c>
      <c r="K120" s="177"/>
      <c r="L120" s="35"/>
      <c r="M120" s="178" t="s">
        <v>1</v>
      </c>
      <c r="N120" s="179" t="s">
        <v>38</v>
      </c>
      <c r="O120" s="67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2" t="s">
        <v>118</v>
      </c>
      <c r="AT120" s="182" t="s">
        <v>114</v>
      </c>
      <c r="AU120" s="182" t="s">
        <v>73</v>
      </c>
      <c r="AY120" s="13" t="s">
        <v>119</v>
      </c>
      <c r="BE120" s="183">
        <f t="shared" si="4"/>
        <v>0</v>
      </c>
      <c r="BF120" s="183">
        <f t="shared" si="5"/>
        <v>0</v>
      </c>
      <c r="BG120" s="183">
        <f t="shared" si="6"/>
        <v>0</v>
      </c>
      <c r="BH120" s="183">
        <f t="shared" si="7"/>
        <v>0</v>
      </c>
      <c r="BI120" s="183">
        <f t="shared" si="8"/>
        <v>0</v>
      </c>
      <c r="BJ120" s="13" t="s">
        <v>81</v>
      </c>
      <c r="BK120" s="183">
        <f t="shared" si="9"/>
        <v>0</v>
      </c>
      <c r="BL120" s="13" t="s">
        <v>118</v>
      </c>
      <c r="BM120" s="182" t="s">
        <v>129</v>
      </c>
    </row>
    <row r="121" spans="1:65" s="2" customFormat="1" ht="16.5" customHeight="1">
      <c r="A121" s="30"/>
      <c r="B121" s="31"/>
      <c r="C121" s="170" t="s">
        <v>130</v>
      </c>
      <c r="D121" s="170" t="s">
        <v>114</v>
      </c>
      <c r="E121" s="171" t="s">
        <v>248</v>
      </c>
      <c r="F121" s="172" t="s">
        <v>249</v>
      </c>
      <c r="G121" s="173" t="s">
        <v>122</v>
      </c>
      <c r="H121" s="174">
        <v>65</v>
      </c>
      <c r="I121" s="175"/>
      <c r="J121" s="176">
        <f t="shared" si="0"/>
        <v>0</v>
      </c>
      <c r="K121" s="177"/>
      <c r="L121" s="35"/>
      <c r="M121" s="178" t="s">
        <v>1</v>
      </c>
      <c r="N121" s="179" t="s">
        <v>38</v>
      </c>
      <c r="O121" s="67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2" t="s">
        <v>118</v>
      </c>
      <c r="AT121" s="182" t="s">
        <v>114</v>
      </c>
      <c r="AU121" s="182" t="s">
        <v>73</v>
      </c>
      <c r="AY121" s="13" t="s">
        <v>119</v>
      </c>
      <c r="BE121" s="183">
        <f t="shared" si="4"/>
        <v>0</v>
      </c>
      <c r="BF121" s="183">
        <f t="shared" si="5"/>
        <v>0</v>
      </c>
      <c r="BG121" s="183">
        <f t="shared" si="6"/>
        <v>0</v>
      </c>
      <c r="BH121" s="183">
        <f t="shared" si="7"/>
        <v>0</v>
      </c>
      <c r="BI121" s="183">
        <f t="shared" si="8"/>
        <v>0</v>
      </c>
      <c r="BJ121" s="13" t="s">
        <v>81</v>
      </c>
      <c r="BK121" s="183">
        <f t="shared" si="9"/>
        <v>0</v>
      </c>
      <c r="BL121" s="13" t="s">
        <v>118</v>
      </c>
      <c r="BM121" s="182" t="s">
        <v>134</v>
      </c>
    </row>
    <row r="122" spans="1:65" s="2" customFormat="1" ht="24" customHeight="1">
      <c r="A122" s="30"/>
      <c r="B122" s="31"/>
      <c r="C122" s="184" t="s">
        <v>126</v>
      </c>
      <c r="D122" s="184" t="s">
        <v>211</v>
      </c>
      <c r="E122" s="185" t="s">
        <v>250</v>
      </c>
      <c r="F122" s="186" t="s">
        <v>251</v>
      </c>
      <c r="G122" s="187" t="s">
        <v>133</v>
      </c>
      <c r="H122" s="188">
        <v>520.79999999999995</v>
      </c>
      <c r="I122" s="189"/>
      <c r="J122" s="190">
        <f t="shared" si="0"/>
        <v>0</v>
      </c>
      <c r="K122" s="191"/>
      <c r="L122" s="192"/>
      <c r="M122" s="193" t="s">
        <v>1</v>
      </c>
      <c r="N122" s="194" t="s">
        <v>38</v>
      </c>
      <c r="O122" s="67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2" t="s">
        <v>129</v>
      </c>
      <c r="AT122" s="182" t="s">
        <v>211</v>
      </c>
      <c r="AU122" s="182" t="s">
        <v>73</v>
      </c>
      <c r="AY122" s="13" t="s">
        <v>119</v>
      </c>
      <c r="BE122" s="183">
        <f t="shared" si="4"/>
        <v>0</v>
      </c>
      <c r="BF122" s="183">
        <f t="shared" si="5"/>
        <v>0</v>
      </c>
      <c r="BG122" s="183">
        <f t="shared" si="6"/>
        <v>0</v>
      </c>
      <c r="BH122" s="183">
        <f t="shared" si="7"/>
        <v>0</v>
      </c>
      <c r="BI122" s="183">
        <f t="shared" si="8"/>
        <v>0</v>
      </c>
      <c r="BJ122" s="13" t="s">
        <v>81</v>
      </c>
      <c r="BK122" s="183">
        <f t="shared" si="9"/>
        <v>0</v>
      </c>
      <c r="BL122" s="13" t="s">
        <v>118</v>
      </c>
      <c r="BM122" s="182" t="s">
        <v>138</v>
      </c>
    </row>
    <row r="123" spans="1:65" s="2" customFormat="1" ht="24" customHeight="1">
      <c r="A123" s="30"/>
      <c r="B123" s="31"/>
      <c r="C123" s="170" t="s">
        <v>139</v>
      </c>
      <c r="D123" s="170" t="s">
        <v>114</v>
      </c>
      <c r="E123" s="171" t="s">
        <v>252</v>
      </c>
      <c r="F123" s="172" t="s">
        <v>253</v>
      </c>
      <c r="G123" s="173" t="s">
        <v>133</v>
      </c>
      <c r="H123" s="174">
        <v>520.79999999999995</v>
      </c>
      <c r="I123" s="175"/>
      <c r="J123" s="176">
        <f t="shared" si="0"/>
        <v>0</v>
      </c>
      <c r="K123" s="177"/>
      <c r="L123" s="35"/>
      <c r="M123" s="178" t="s">
        <v>1</v>
      </c>
      <c r="N123" s="179" t="s">
        <v>38</v>
      </c>
      <c r="O123" s="67"/>
      <c r="P123" s="180">
        <f t="shared" si="1"/>
        <v>0</v>
      </c>
      <c r="Q123" s="180">
        <v>0</v>
      </c>
      <c r="R123" s="180">
        <f t="shared" si="2"/>
        <v>0</v>
      </c>
      <c r="S123" s="180">
        <v>0</v>
      </c>
      <c r="T123" s="181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118</v>
      </c>
      <c r="AT123" s="182" t="s">
        <v>114</v>
      </c>
      <c r="AU123" s="182" t="s">
        <v>73</v>
      </c>
      <c r="AY123" s="13" t="s">
        <v>119</v>
      </c>
      <c r="BE123" s="183">
        <f t="shared" si="4"/>
        <v>0</v>
      </c>
      <c r="BF123" s="183">
        <f t="shared" si="5"/>
        <v>0</v>
      </c>
      <c r="BG123" s="183">
        <f t="shared" si="6"/>
        <v>0</v>
      </c>
      <c r="BH123" s="183">
        <f t="shared" si="7"/>
        <v>0</v>
      </c>
      <c r="BI123" s="183">
        <f t="shared" si="8"/>
        <v>0</v>
      </c>
      <c r="BJ123" s="13" t="s">
        <v>81</v>
      </c>
      <c r="BK123" s="183">
        <f t="shared" si="9"/>
        <v>0</v>
      </c>
      <c r="BL123" s="13" t="s">
        <v>118</v>
      </c>
      <c r="BM123" s="182" t="s">
        <v>142</v>
      </c>
    </row>
    <row r="124" spans="1:65" s="2" customFormat="1" ht="16.5" customHeight="1">
      <c r="A124" s="30"/>
      <c r="B124" s="31"/>
      <c r="C124" s="170" t="s">
        <v>129</v>
      </c>
      <c r="D124" s="170" t="s">
        <v>114</v>
      </c>
      <c r="E124" s="171" t="s">
        <v>115</v>
      </c>
      <c r="F124" s="172" t="s">
        <v>116</v>
      </c>
      <c r="G124" s="173" t="s">
        <v>117</v>
      </c>
      <c r="H124" s="174">
        <v>230</v>
      </c>
      <c r="I124" s="175"/>
      <c r="J124" s="176">
        <f t="shared" si="0"/>
        <v>0</v>
      </c>
      <c r="K124" s="177"/>
      <c r="L124" s="35"/>
      <c r="M124" s="178" t="s">
        <v>1</v>
      </c>
      <c r="N124" s="179" t="s">
        <v>38</v>
      </c>
      <c r="O124" s="67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118</v>
      </c>
      <c r="AT124" s="182" t="s">
        <v>114</v>
      </c>
      <c r="AU124" s="182" t="s">
        <v>73</v>
      </c>
      <c r="AY124" s="13" t="s">
        <v>119</v>
      </c>
      <c r="BE124" s="183">
        <f t="shared" si="4"/>
        <v>0</v>
      </c>
      <c r="BF124" s="183">
        <f t="shared" si="5"/>
        <v>0</v>
      </c>
      <c r="BG124" s="183">
        <f t="shared" si="6"/>
        <v>0</v>
      </c>
      <c r="BH124" s="183">
        <f t="shared" si="7"/>
        <v>0</v>
      </c>
      <c r="BI124" s="183">
        <f t="shared" si="8"/>
        <v>0</v>
      </c>
      <c r="BJ124" s="13" t="s">
        <v>81</v>
      </c>
      <c r="BK124" s="183">
        <f t="shared" si="9"/>
        <v>0</v>
      </c>
      <c r="BL124" s="13" t="s">
        <v>118</v>
      </c>
      <c r="BM124" s="182" t="s">
        <v>145</v>
      </c>
    </row>
    <row r="125" spans="1:65" s="2" customFormat="1" ht="24" customHeight="1">
      <c r="A125" s="30"/>
      <c r="B125" s="31"/>
      <c r="C125" s="170" t="s">
        <v>146</v>
      </c>
      <c r="D125" s="170" t="s">
        <v>114</v>
      </c>
      <c r="E125" s="171" t="s">
        <v>254</v>
      </c>
      <c r="F125" s="172" t="s">
        <v>255</v>
      </c>
      <c r="G125" s="173" t="s">
        <v>122</v>
      </c>
      <c r="H125" s="174">
        <v>1290</v>
      </c>
      <c r="I125" s="175"/>
      <c r="J125" s="176">
        <f t="shared" si="0"/>
        <v>0</v>
      </c>
      <c r="K125" s="177"/>
      <c r="L125" s="35"/>
      <c r="M125" s="178" t="s">
        <v>1</v>
      </c>
      <c r="N125" s="179" t="s">
        <v>38</v>
      </c>
      <c r="O125" s="67"/>
      <c r="P125" s="180">
        <f t="shared" si="1"/>
        <v>0</v>
      </c>
      <c r="Q125" s="180">
        <v>0</v>
      </c>
      <c r="R125" s="180">
        <f t="shared" si="2"/>
        <v>0</v>
      </c>
      <c r="S125" s="180">
        <v>0</v>
      </c>
      <c r="T125" s="181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2" t="s">
        <v>118</v>
      </c>
      <c r="AT125" s="182" t="s">
        <v>114</v>
      </c>
      <c r="AU125" s="182" t="s">
        <v>73</v>
      </c>
      <c r="AY125" s="13" t="s">
        <v>119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3" t="s">
        <v>81</v>
      </c>
      <c r="BK125" s="183">
        <f t="shared" si="9"/>
        <v>0</v>
      </c>
      <c r="BL125" s="13" t="s">
        <v>118</v>
      </c>
      <c r="BM125" s="182" t="s">
        <v>149</v>
      </c>
    </row>
    <row r="126" spans="1:65" s="2" customFormat="1" ht="24" customHeight="1">
      <c r="A126" s="30"/>
      <c r="B126" s="31"/>
      <c r="C126" s="170" t="s">
        <v>134</v>
      </c>
      <c r="D126" s="170" t="s">
        <v>114</v>
      </c>
      <c r="E126" s="171" t="s">
        <v>120</v>
      </c>
      <c r="F126" s="172" t="s">
        <v>121</v>
      </c>
      <c r="G126" s="173" t="s">
        <v>122</v>
      </c>
      <c r="H126" s="174">
        <v>640</v>
      </c>
      <c r="I126" s="175"/>
      <c r="J126" s="176">
        <f t="shared" si="0"/>
        <v>0</v>
      </c>
      <c r="K126" s="177"/>
      <c r="L126" s="35"/>
      <c r="M126" s="178" t="s">
        <v>1</v>
      </c>
      <c r="N126" s="179" t="s">
        <v>38</v>
      </c>
      <c r="O126" s="67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118</v>
      </c>
      <c r="AT126" s="182" t="s">
        <v>114</v>
      </c>
      <c r="AU126" s="182" t="s">
        <v>73</v>
      </c>
      <c r="AY126" s="13" t="s">
        <v>119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3" t="s">
        <v>81</v>
      </c>
      <c r="BK126" s="183">
        <f t="shared" si="9"/>
        <v>0</v>
      </c>
      <c r="BL126" s="13" t="s">
        <v>118</v>
      </c>
      <c r="BM126" s="182" t="s">
        <v>152</v>
      </c>
    </row>
    <row r="127" spans="1:65" s="2" customFormat="1" ht="24" customHeight="1">
      <c r="A127" s="30"/>
      <c r="B127" s="31"/>
      <c r="C127" s="170" t="s">
        <v>153</v>
      </c>
      <c r="D127" s="170" t="s">
        <v>114</v>
      </c>
      <c r="E127" s="171" t="s">
        <v>124</v>
      </c>
      <c r="F127" s="172" t="s">
        <v>125</v>
      </c>
      <c r="G127" s="173" t="s">
        <v>122</v>
      </c>
      <c r="H127" s="174">
        <v>3434</v>
      </c>
      <c r="I127" s="175"/>
      <c r="J127" s="176">
        <f t="shared" si="0"/>
        <v>0</v>
      </c>
      <c r="K127" s="177"/>
      <c r="L127" s="35"/>
      <c r="M127" s="178" t="s">
        <v>1</v>
      </c>
      <c r="N127" s="179" t="s">
        <v>38</v>
      </c>
      <c r="O127" s="67"/>
      <c r="P127" s="180">
        <f t="shared" si="1"/>
        <v>0</v>
      </c>
      <c r="Q127" s="180">
        <v>0</v>
      </c>
      <c r="R127" s="180">
        <f t="shared" si="2"/>
        <v>0</v>
      </c>
      <c r="S127" s="180">
        <v>0</v>
      </c>
      <c r="T127" s="181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2" t="s">
        <v>118</v>
      </c>
      <c r="AT127" s="182" t="s">
        <v>114</v>
      </c>
      <c r="AU127" s="182" t="s">
        <v>73</v>
      </c>
      <c r="AY127" s="13" t="s">
        <v>119</v>
      </c>
      <c r="BE127" s="183">
        <f t="shared" si="4"/>
        <v>0</v>
      </c>
      <c r="BF127" s="183">
        <f t="shared" si="5"/>
        <v>0</v>
      </c>
      <c r="BG127" s="183">
        <f t="shared" si="6"/>
        <v>0</v>
      </c>
      <c r="BH127" s="183">
        <f t="shared" si="7"/>
        <v>0</v>
      </c>
      <c r="BI127" s="183">
        <f t="shared" si="8"/>
        <v>0</v>
      </c>
      <c r="BJ127" s="13" t="s">
        <v>81</v>
      </c>
      <c r="BK127" s="183">
        <f t="shared" si="9"/>
        <v>0</v>
      </c>
      <c r="BL127" s="13" t="s">
        <v>118</v>
      </c>
      <c r="BM127" s="182" t="s">
        <v>156</v>
      </c>
    </row>
    <row r="128" spans="1:65" s="2" customFormat="1" ht="24" customHeight="1">
      <c r="A128" s="30"/>
      <c r="B128" s="31"/>
      <c r="C128" s="170" t="s">
        <v>138</v>
      </c>
      <c r="D128" s="170" t="s">
        <v>114</v>
      </c>
      <c r="E128" s="171" t="s">
        <v>127</v>
      </c>
      <c r="F128" s="172" t="s">
        <v>128</v>
      </c>
      <c r="G128" s="173" t="s">
        <v>122</v>
      </c>
      <c r="H128" s="174">
        <v>198</v>
      </c>
      <c r="I128" s="175"/>
      <c r="J128" s="176">
        <f t="shared" si="0"/>
        <v>0</v>
      </c>
      <c r="K128" s="177"/>
      <c r="L128" s="35"/>
      <c r="M128" s="178" t="s">
        <v>1</v>
      </c>
      <c r="N128" s="179" t="s">
        <v>38</v>
      </c>
      <c r="O128" s="67"/>
      <c r="P128" s="180">
        <f t="shared" si="1"/>
        <v>0</v>
      </c>
      <c r="Q128" s="180">
        <v>0</v>
      </c>
      <c r="R128" s="180">
        <f t="shared" si="2"/>
        <v>0</v>
      </c>
      <c r="S128" s="180">
        <v>0</v>
      </c>
      <c r="T128" s="181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118</v>
      </c>
      <c r="AT128" s="182" t="s">
        <v>114</v>
      </c>
      <c r="AU128" s="182" t="s">
        <v>73</v>
      </c>
      <c r="AY128" s="13" t="s">
        <v>119</v>
      </c>
      <c r="BE128" s="183">
        <f t="shared" si="4"/>
        <v>0</v>
      </c>
      <c r="BF128" s="183">
        <f t="shared" si="5"/>
        <v>0</v>
      </c>
      <c r="BG128" s="183">
        <f t="shared" si="6"/>
        <v>0</v>
      </c>
      <c r="BH128" s="183">
        <f t="shared" si="7"/>
        <v>0</v>
      </c>
      <c r="BI128" s="183">
        <f t="shared" si="8"/>
        <v>0</v>
      </c>
      <c r="BJ128" s="13" t="s">
        <v>81</v>
      </c>
      <c r="BK128" s="183">
        <f t="shared" si="9"/>
        <v>0</v>
      </c>
      <c r="BL128" s="13" t="s">
        <v>118</v>
      </c>
      <c r="BM128" s="182" t="s">
        <v>159</v>
      </c>
    </row>
    <row r="129" spans="1:65" s="2" customFormat="1" ht="36" customHeight="1">
      <c r="A129" s="30"/>
      <c r="B129" s="31"/>
      <c r="C129" s="170" t="s">
        <v>160</v>
      </c>
      <c r="D129" s="170" t="s">
        <v>114</v>
      </c>
      <c r="E129" s="171" t="s">
        <v>131</v>
      </c>
      <c r="F129" s="172" t="s">
        <v>132</v>
      </c>
      <c r="G129" s="173" t="s">
        <v>133</v>
      </c>
      <c r="H129" s="174">
        <v>242.33500000000001</v>
      </c>
      <c r="I129" s="175"/>
      <c r="J129" s="176">
        <f t="shared" si="0"/>
        <v>0</v>
      </c>
      <c r="K129" s="177"/>
      <c r="L129" s="35"/>
      <c r="M129" s="178" t="s">
        <v>1</v>
      </c>
      <c r="N129" s="179" t="s">
        <v>38</v>
      </c>
      <c r="O129" s="67"/>
      <c r="P129" s="180">
        <f t="shared" si="1"/>
        <v>0</v>
      </c>
      <c r="Q129" s="180">
        <v>0</v>
      </c>
      <c r="R129" s="180">
        <f t="shared" si="2"/>
        <v>0</v>
      </c>
      <c r="S129" s="180">
        <v>0</v>
      </c>
      <c r="T129" s="181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2" t="s">
        <v>118</v>
      </c>
      <c r="AT129" s="182" t="s">
        <v>114</v>
      </c>
      <c r="AU129" s="182" t="s">
        <v>73</v>
      </c>
      <c r="AY129" s="13" t="s">
        <v>119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3" t="s">
        <v>81</v>
      </c>
      <c r="BK129" s="183">
        <f t="shared" si="9"/>
        <v>0</v>
      </c>
      <c r="BL129" s="13" t="s">
        <v>118</v>
      </c>
      <c r="BM129" s="182" t="s">
        <v>163</v>
      </c>
    </row>
    <row r="130" spans="1:65" s="2" customFormat="1" ht="24" customHeight="1">
      <c r="A130" s="30"/>
      <c r="B130" s="31"/>
      <c r="C130" s="170" t="s">
        <v>142</v>
      </c>
      <c r="D130" s="170" t="s">
        <v>114</v>
      </c>
      <c r="E130" s="171" t="s">
        <v>256</v>
      </c>
      <c r="F130" s="172" t="s">
        <v>257</v>
      </c>
      <c r="G130" s="173" t="s">
        <v>137</v>
      </c>
      <c r="H130" s="174">
        <v>20</v>
      </c>
      <c r="I130" s="175"/>
      <c r="J130" s="176">
        <f t="shared" si="0"/>
        <v>0</v>
      </c>
      <c r="K130" s="177"/>
      <c r="L130" s="35"/>
      <c r="M130" s="178" t="s">
        <v>1</v>
      </c>
      <c r="N130" s="179" t="s">
        <v>38</v>
      </c>
      <c r="O130" s="67"/>
      <c r="P130" s="180">
        <f t="shared" si="1"/>
        <v>0</v>
      </c>
      <c r="Q130" s="180">
        <v>0</v>
      </c>
      <c r="R130" s="180">
        <f t="shared" si="2"/>
        <v>0</v>
      </c>
      <c r="S130" s="180">
        <v>0</v>
      </c>
      <c r="T130" s="18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118</v>
      </c>
      <c r="AT130" s="182" t="s">
        <v>114</v>
      </c>
      <c r="AU130" s="182" t="s">
        <v>73</v>
      </c>
      <c r="AY130" s="13" t="s">
        <v>119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3" t="s">
        <v>81</v>
      </c>
      <c r="BK130" s="183">
        <f t="shared" si="9"/>
        <v>0</v>
      </c>
      <c r="BL130" s="13" t="s">
        <v>118</v>
      </c>
      <c r="BM130" s="182" t="s">
        <v>166</v>
      </c>
    </row>
    <row r="131" spans="1:65" s="2" customFormat="1" ht="24" customHeight="1">
      <c r="A131" s="30"/>
      <c r="B131" s="31"/>
      <c r="C131" s="170" t="s">
        <v>8</v>
      </c>
      <c r="D131" s="170" t="s">
        <v>114</v>
      </c>
      <c r="E131" s="171" t="s">
        <v>135</v>
      </c>
      <c r="F131" s="172" t="s">
        <v>136</v>
      </c>
      <c r="G131" s="173" t="s">
        <v>137</v>
      </c>
      <c r="H131" s="174">
        <v>90</v>
      </c>
      <c r="I131" s="175"/>
      <c r="J131" s="176">
        <f t="shared" si="0"/>
        <v>0</v>
      </c>
      <c r="K131" s="177"/>
      <c r="L131" s="35"/>
      <c r="M131" s="178" t="s">
        <v>1</v>
      </c>
      <c r="N131" s="179" t="s">
        <v>38</v>
      </c>
      <c r="O131" s="67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2" t="s">
        <v>118</v>
      </c>
      <c r="AT131" s="182" t="s">
        <v>114</v>
      </c>
      <c r="AU131" s="182" t="s">
        <v>73</v>
      </c>
      <c r="AY131" s="13" t="s">
        <v>119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3" t="s">
        <v>81</v>
      </c>
      <c r="BK131" s="183">
        <f t="shared" si="9"/>
        <v>0</v>
      </c>
      <c r="BL131" s="13" t="s">
        <v>118</v>
      </c>
      <c r="BM131" s="182" t="s">
        <v>169</v>
      </c>
    </row>
    <row r="132" spans="1:65" s="2" customFormat="1" ht="24" customHeight="1">
      <c r="A132" s="30"/>
      <c r="B132" s="31"/>
      <c r="C132" s="170" t="s">
        <v>145</v>
      </c>
      <c r="D132" s="170" t="s">
        <v>114</v>
      </c>
      <c r="E132" s="171" t="s">
        <v>140</v>
      </c>
      <c r="F132" s="172" t="s">
        <v>141</v>
      </c>
      <c r="G132" s="173" t="s">
        <v>137</v>
      </c>
      <c r="H132" s="174">
        <v>30</v>
      </c>
      <c r="I132" s="175"/>
      <c r="J132" s="176">
        <f t="shared" si="0"/>
        <v>0</v>
      </c>
      <c r="K132" s="177"/>
      <c r="L132" s="35"/>
      <c r="M132" s="178" t="s">
        <v>1</v>
      </c>
      <c r="N132" s="179" t="s">
        <v>38</v>
      </c>
      <c r="O132" s="67"/>
      <c r="P132" s="180">
        <f t="shared" si="1"/>
        <v>0</v>
      </c>
      <c r="Q132" s="180">
        <v>0</v>
      </c>
      <c r="R132" s="180">
        <f t="shared" si="2"/>
        <v>0</v>
      </c>
      <c r="S132" s="180">
        <v>0</v>
      </c>
      <c r="T132" s="18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118</v>
      </c>
      <c r="AT132" s="182" t="s">
        <v>114</v>
      </c>
      <c r="AU132" s="182" t="s">
        <v>73</v>
      </c>
      <c r="AY132" s="13" t="s">
        <v>119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3" t="s">
        <v>81</v>
      </c>
      <c r="BK132" s="183">
        <f t="shared" si="9"/>
        <v>0</v>
      </c>
      <c r="BL132" s="13" t="s">
        <v>118</v>
      </c>
      <c r="BM132" s="182" t="s">
        <v>172</v>
      </c>
    </row>
    <row r="133" spans="1:65" s="2" customFormat="1" ht="36" customHeight="1">
      <c r="A133" s="30"/>
      <c r="B133" s="31"/>
      <c r="C133" s="170" t="s">
        <v>173</v>
      </c>
      <c r="D133" s="170" t="s">
        <v>114</v>
      </c>
      <c r="E133" s="171" t="s">
        <v>143</v>
      </c>
      <c r="F133" s="172" t="s">
        <v>144</v>
      </c>
      <c r="G133" s="173" t="s">
        <v>122</v>
      </c>
      <c r="H133" s="174">
        <v>9998</v>
      </c>
      <c r="I133" s="175"/>
      <c r="J133" s="176">
        <f t="shared" si="0"/>
        <v>0</v>
      </c>
      <c r="K133" s="177"/>
      <c r="L133" s="35"/>
      <c r="M133" s="178" t="s">
        <v>1</v>
      </c>
      <c r="N133" s="179" t="s">
        <v>38</v>
      </c>
      <c r="O133" s="67"/>
      <c r="P133" s="180">
        <f t="shared" si="1"/>
        <v>0</v>
      </c>
      <c r="Q133" s="180">
        <v>0</v>
      </c>
      <c r="R133" s="180">
        <f t="shared" si="2"/>
        <v>0</v>
      </c>
      <c r="S133" s="180">
        <v>0</v>
      </c>
      <c r="T133" s="181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118</v>
      </c>
      <c r="AT133" s="182" t="s">
        <v>114</v>
      </c>
      <c r="AU133" s="182" t="s">
        <v>73</v>
      </c>
      <c r="AY133" s="13" t="s">
        <v>119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3" t="s">
        <v>81</v>
      </c>
      <c r="BK133" s="183">
        <f t="shared" si="9"/>
        <v>0</v>
      </c>
      <c r="BL133" s="13" t="s">
        <v>118</v>
      </c>
      <c r="BM133" s="182" t="s">
        <v>176</v>
      </c>
    </row>
    <row r="134" spans="1:65" s="2" customFormat="1" ht="36" customHeight="1">
      <c r="A134" s="30"/>
      <c r="B134" s="31"/>
      <c r="C134" s="170" t="s">
        <v>149</v>
      </c>
      <c r="D134" s="170" t="s">
        <v>114</v>
      </c>
      <c r="E134" s="171" t="s">
        <v>147</v>
      </c>
      <c r="F134" s="172" t="s">
        <v>148</v>
      </c>
      <c r="G134" s="173" t="s">
        <v>122</v>
      </c>
      <c r="H134" s="174">
        <v>9998</v>
      </c>
      <c r="I134" s="175"/>
      <c r="J134" s="176">
        <f t="shared" si="0"/>
        <v>0</v>
      </c>
      <c r="K134" s="177"/>
      <c r="L134" s="35"/>
      <c r="M134" s="178" t="s">
        <v>1</v>
      </c>
      <c r="N134" s="179" t="s">
        <v>38</v>
      </c>
      <c r="O134" s="67"/>
      <c r="P134" s="180">
        <f t="shared" si="1"/>
        <v>0</v>
      </c>
      <c r="Q134" s="180">
        <v>0</v>
      </c>
      <c r="R134" s="180">
        <f t="shared" si="2"/>
        <v>0</v>
      </c>
      <c r="S134" s="180">
        <v>0</v>
      </c>
      <c r="T134" s="18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2" t="s">
        <v>118</v>
      </c>
      <c r="AT134" s="182" t="s">
        <v>114</v>
      </c>
      <c r="AU134" s="182" t="s">
        <v>73</v>
      </c>
      <c r="AY134" s="13" t="s">
        <v>119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3" t="s">
        <v>81</v>
      </c>
      <c r="BK134" s="183">
        <f t="shared" si="9"/>
        <v>0</v>
      </c>
      <c r="BL134" s="13" t="s">
        <v>118</v>
      </c>
      <c r="BM134" s="182" t="s">
        <v>179</v>
      </c>
    </row>
    <row r="135" spans="1:65" s="2" customFormat="1" ht="16.5" customHeight="1">
      <c r="A135" s="30"/>
      <c r="B135" s="31"/>
      <c r="C135" s="170" t="s">
        <v>180</v>
      </c>
      <c r="D135" s="170" t="s">
        <v>114</v>
      </c>
      <c r="E135" s="171" t="s">
        <v>150</v>
      </c>
      <c r="F135" s="172" t="s">
        <v>151</v>
      </c>
      <c r="G135" s="173" t="s">
        <v>122</v>
      </c>
      <c r="H135" s="174">
        <v>50</v>
      </c>
      <c r="I135" s="175"/>
      <c r="J135" s="176">
        <f t="shared" si="0"/>
        <v>0</v>
      </c>
      <c r="K135" s="177"/>
      <c r="L135" s="35"/>
      <c r="M135" s="178" t="s">
        <v>1</v>
      </c>
      <c r="N135" s="179" t="s">
        <v>38</v>
      </c>
      <c r="O135" s="67"/>
      <c r="P135" s="180">
        <f t="shared" si="1"/>
        <v>0</v>
      </c>
      <c r="Q135" s="180">
        <v>0</v>
      </c>
      <c r="R135" s="180">
        <f t="shared" si="2"/>
        <v>0</v>
      </c>
      <c r="S135" s="180">
        <v>0</v>
      </c>
      <c r="T135" s="181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118</v>
      </c>
      <c r="AT135" s="182" t="s">
        <v>114</v>
      </c>
      <c r="AU135" s="182" t="s">
        <v>73</v>
      </c>
      <c r="AY135" s="13" t="s">
        <v>119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3" t="s">
        <v>81</v>
      </c>
      <c r="BK135" s="183">
        <f t="shared" si="9"/>
        <v>0</v>
      </c>
      <c r="BL135" s="13" t="s">
        <v>118</v>
      </c>
      <c r="BM135" s="182" t="s">
        <v>183</v>
      </c>
    </row>
    <row r="136" spans="1:65" s="2" customFormat="1" ht="24" customHeight="1">
      <c r="A136" s="30"/>
      <c r="B136" s="31"/>
      <c r="C136" s="170" t="s">
        <v>152</v>
      </c>
      <c r="D136" s="170" t="s">
        <v>114</v>
      </c>
      <c r="E136" s="171" t="s">
        <v>154</v>
      </c>
      <c r="F136" s="172" t="s">
        <v>155</v>
      </c>
      <c r="G136" s="173" t="s">
        <v>122</v>
      </c>
      <c r="H136" s="174">
        <v>1560</v>
      </c>
      <c r="I136" s="175"/>
      <c r="J136" s="176">
        <f t="shared" si="0"/>
        <v>0</v>
      </c>
      <c r="K136" s="177"/>
      <c r="L136" s="35"/>
      <c r="M136" s="178" t="s">
        <v>1</v>
      </c>
      <c r="N136" s="179" t="s">
        <v>38</v>
      </c>
      <c r="O136" s="67"/>
      <c r="P136" s="180">
        <f t="shared" si="1"/>
        <v>0</v>
      </c>
      <c r="Q136" s="180">
        <v>0</v>
      </c>
      <c r="R136" s="180">
        <f t="shared" si="2"/>
        <v>0</v>
      </c>
      <c r="S136" s="180">
        <v>0</v>
      </c>
      <c r="T136" s="181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2" t="s">
        <v>118</v>
      </c>
      <c r="AT136" s="182" t="s">
        <v>114</v>
      </c>
      <c r="AU136" s="182" t="s">
        <v>73</v>
      </c>
      <c r="AY136" s="13" t="s">
        <v>119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3" t="s">
        <v>81</v>
      </c>
      <c r="BK136" s="183">
        <f t="shared" si="9"/>
        <v>0</v>
      </c>
      <c r="BL136" s="13" t="s">
        <v>118</v>
      </c>
      <c r="BM136" s="182" t="s">
        <v>186</v>
      </c>
    </row>
    <row r="137" spans="1:65" s="2" customFormat="1" ht="16.5" customHeight="1">
      <c r="A137" s="30"/>
      <c r="B137" s="31"/>
      <c r="C137" s="170" t="s">
        <v>7</v>
      </c>
      <c r="D137" s="170" t="s">
        <v>114</v>
      </c>
      <c r="E137" s="171" t="s">
        <v>157</v>
      </c>
      <c r="F137" s="172" t="s">
        <v>158</v>
      </c>
      <c r="G137" s="173" t="s">
        <v>117</v>
      </c>
      <c r="H137" s="174">
        <v>80</v>
      </c>
      <c r="I137" s="175"/>
      <c r="J137" s="176">
        <f t="shared" si="0"/>
        <v>0</v>
      </c>
      <c r="K137" s="177"/>
      <c r="L137" s="35"/>
      <c r="M137" s="178" t="s">
        <v>1</v>
      </c>
      <c r="N137" s="179" t="s">
        <v>38</v>
      </c>
      <c r="O137" s="67"/>
      <c r="P137" s="180">
        <f t="shared" si="1"/>
        <v>0</v>
      </c>
      <c r="Q137" s="180">
        <v>0</v>
      </c>
      <c r="R137" s="180">
        <f t="shared" si="2"/>
        <v>0</v>
      </c>
      <c r="S137" s="180">
        <v>0</v>
      </c>
      <c r="T137" s="181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2" t="s">
        <v>118</v>
      </c>
      <c r="AT137" s="182" t="s">
        <v>114</v>
      </c>
      <c r="AU137" s="182" t="s">
        <v>73</v>
      </c>
      <c r="AY137" s="13" t="s">
        <v>119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3" t="s">
        <v>81</v>
      </c>
      <c r="BK137" s="183">
        <f t="shared" si="9"/>
        <v>0</v>
      </c>
      <c r="BL137" s="13" t="s">
        <v>118</v>
      </c>
      <c r="BM137" s="182" t="s">
        <v>189</v>
      </c>
    </row>
    <row r="138" spans="1:65" s="2" customFormat="1" ht="36" customHeight="1">
      <c r="A138" s="30"/>
      <c r="B138" s="31"/>
      <c r="C138" s="170" t="s">
        <v>156</v>
      </c>
      <c r="D138" s="170" t="s">
        <v>114</v>
      </c>
      <c r="E138" s="171" t="s">
        <v>161</v>
      </c>
      <c r="F138" s="172" t="s">
        <v>162</v>
      </c>
      <c r="G138" s="173" t="s">
        <v>117</v>
      </c>
      <c r="H138" s="174">
        <v>100</v>
      </c>
      <c r="I138" s="175"/>
      <c r="J138" s="176">
        <f t="shared" si="0"/>
        <v>0</v>
      </c>
      <c r="K138" s="177"/>
      <c r="L138" s="35"/>
      <c r="M138" s="178" t="s">
        <v>1</v>
      </c>
      <c r="N138" s="179" t="s">
        <v>38</v>
      </c>
      <c r="O138" s="67"/>
      <c r="P138" s="180">
        <f t="shared" si="1"/>
        <v>0</v>
      </c>
      <c r="Q138" s="180">
        <v>0</v>
      </c>
      <c r="R138" s="180">
        <f t="shared" si="2"/>
        <v>0</v>
      </c>
      <c r="S138" s="180">
        <v>0</v>
      </c>
      <c r="T138" s="181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2" t="s">
        <v>118</v>
      </c>
      <c r="AT138" s="182" t="s">
        <v>114</v>
      </c>
      <c r="AU138" s="182" t="s">
        <v>73</v>
      </c>
      <c r="AY138" s="13" t="s">
        <v>119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3" t="s">
        <v>81</v>
      </c>
      <c r="BK138" s="183">
        <f t="shared" si="9"/>
        <v>0</v>
      </c>
      <c r="BL138" s="13" t="s">
        <v>118</v>
      </c>
      <c r="BM138" s="182" t="s">
        <v>192</v>
      </c>
    </row>
    <row r="139" spans="1:65" s="2" customFormat="1" ht="24" customHeight="1">
      <c r="A139" s="30"/>
      <c r="B139" s="31"/>
      <c r="C139" s="170" t="s">
        <v>193</v>
      </c>
      <c r="D139" s="170" t="s">
        <v>114</v>
      </c>
      <c r="E139" s="171" t="s">
        <v>164</v>
      </c>
      <c r="F139" s="172" t="s">
        <v>165</v>
      </c>
      <c r="G139" s="173" t="s">
        <v>117</v>
      </c>
      <c r="H139" s="174">
        <v>100</v>
      </c>
      <c r="I139" s="175"/>
      <c r="J139" s="176">
        <f t="shared" si="0"/>
        <v>0</v>
      </c>
      <c r="K139" s="177"/>
      <c r="L139" s="35"/>
      <c r="M139" s="178" t="s">
        <v>1</v>
      </c>
      <c r="N139" s="179" t="s">
        <v>38</v>
      </c>
      <c r="O139" s="67"/>
      <c r="P139" s="180">
        <f t="shared" si="1"/>
        <v>0</v>
      </c>
      <c r="Q139" s="180">
        <v>0</v>
      </c>
      <c r="R139" s="180">
        <f t="shared" si="2"/>
        <v>0</v>
      </c>
      <c r="S139" s="180">
        <v>0</v>
      </c>
      <c r="T139" s="181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2" t="s">
        <v>118</v>
      </c>
      <c r="AT139" s="182" t="s">
        <v>114</v>
      </c>
      <c r="AU139" s="182" t="s">
        <v>73</v>
      </c>
      <c r="AY139" s="13" t="s">
        <v>119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3" t="s">
        <v>81</v>
      </c>
      <c r="BK139" s="183">
        <f t="shared" si="9"/>
        <v>0</v>
      </c>
      <c r="BL139" s="13" t="s">
        <v>118</v>
      </c>
      <c r="BM139" s="182" t="s">
        <v>196</v>
      </c>
    </row>
    <row r="140" spans="1:65" s="2" customFormat="1" ht="24" customHeight="1">
      <c r="A140" s="30"/>
      <c r="B140" s="31"/>
      <c r="C140" s="170" t="s">
        <v>159</v>
      </c>
      <c r="D140" s="170" t="s">
        <v>114</v>
      </c>
      <c r="E140" s="171" t="s">
        <v>174</v>
      </c>
      <c r="F140" s="172" t="s">
        <v>175</v>
      </c>
      <c r="G140" s="173" t="s">
        <v>117</v>
      </c>
      <c r="H140" s="174">
        <v>70</v>
      </c>
      <c r="I140" s="175"/>
      <c r="J140" s="176">
        <f t="shared" si="0"/>
        <v>0</v>
      </c>
      <c r="K140" s="177"/>
      <c r="L140" s="35"/>
      <c r="M140" s="178" t="s">
        <v>1</v>
      </c>
      <c r="N140" s="179" t="s">
        <v>38</v>
      </c>
      <c r="O140" s="67"/>
      <c r="P140" s="180">
        <f t="shared" si="1"/>
        <v>0</v>
      </c>
      <c r="Q140" s="180">
        <v>0</v>
      </c>
      <c r="R140" s="180">
        <f t="shared" si="2"/>
        <v>0</v>
      </c>
      <c r="S140" s="180">
        <v>0</v>
      </c>
      <c r="T140" s="181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118</v>
      </c>
      <c r="AT140" s="182" t="s">
        <v>114</v>
      </c>
      <c r="AU140" s="182" t="s">
        <v>73</v>
      </c>
      <c r="AY140" s="13" t="s">
        <v>119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3" t="s">
        <v>81</v>
      </c>
      <c r="BK140" s="183">
        <f t="shared" si="9"/>
        <v>0</v>
      </c>
      <c r="BL140" s="13" t="s">
        <v>118</v>
      </c>
      <c r="BM140" s="182" t="s">
        <v>199</v>
      </c>
    </row>
    <row r="141" spans="1:65" s="2" customFormat="1" ht="24" customHeight="1">
      <c r="A141" s="30"/>
      <c r="B141" s="31"/>
      <c r="C141" s="170" t="s">
        <v>200</v>
      </c>
      <c r="D141" s="170" t="s">
        <v>114</v>
      </c>
      <c r="E141" s="171" t="s">
        <v>177</v>
      </c>
      <c r="F141" s="172" t="s">
        <v>178</v>
      </c>
      <c r="G141" s="173" t="s">
        <v>117</v>
      </c>
      <c r="H141" s="174">
        <v>70</v>
      </c>
      <c r="I141" s="175"/>
      <c r="J141" s="176">
        <f t="shared" si="0"/>
        <v>0</v>
      </c>
      <c r="K141" s="177"/>
      <c r="L141" s="35"/>
      <c r="M141" s="178" t="s">
        <v>1</v>
      </c>
      <c r="N141" s="179" t="s">
        <v>38</v>
      </c>
      <c r="O141" s="67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2" t="s">
        <v>118</v>
      </c>
      <c r="AT141" s="182" t="s">
        <v>114</v>
      </c>
      <c r="AU141" s="182" t="s">
        <v>73</v>
      </c>
      <c r="AY141" s="13" t="s">
        <v>119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3" t="s">
        <v>81</v>
      </c>
      <c r="BK141" s="183">
        <f t="shared" si="9"/>
        <v>0</v>
      </c>
      <c r="BL141" s="13" t="s">
        <v>118</v>
      </c>
      <c r="BM141" s="182" t="s">
        <v>203</v>
      </c>
    </row>
    <row r="142" spans="1:65" s="2" customFormat="1" ht="16.5" customHeight="1">
      <c r="A142" s="30"/>
      <c r="B142" s="31"/>
      <c r="C142" s="170" t="s">
        <v>163</v>
      </c>
      <c r="D142" s="170" t="s">
        <v>114</v>
      </c>
      <c r="E142" s="171" t="s">
        <v>181</v>
      </c>
      <c r="F142" s="172" t="s">
        <v>182</v>
      </c>
      <c r="G142" s="173" t="s">
        <v>117</v>
      </c>
      <c r="H142" s="174">
        <v>6</v>
      </c>
      <c r="I142" s="175"/>
      <c r="J142" s="176">
        <f t="shared" si="0"/>
        <v>0</v>
      </c>
      <c r="K142" s="177"/>
      <c r="L142" s="35"/>
      <c r="M142" s="178" t="s">
        <v>1</v>
      </c>
      <c r="N142" s="179" t="s">
        <v>38</v>
      </c>
      <c r="O142" s="67"/>
      <c r="P142" s="180">
        <f t="shared" si="1"/>
        <v>0</v>
      </c>
      <c r="Q142" s="180">
        <v>0</v>
      </c>
      <c r="R142" s="180">
        <f t="shared" si="2"/>
        <v>0</v>
      </c>
      <c r="S142" s="180">
        <v>0</v>
      </c>
      <c r="T142" s="181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2" t="s">
        <v>118</v>
      </c>
      <c r="AT142" s="182" t="s">
        <v>114</v>
      </c>
      <c r="AU142" s="182" t="s">
        <v>73</v>
      </c>
      <c r="AY142" s="13" t="s">
        <v>119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3" t="s">
        <v>81</v>
      </c>
      <c r="BK142" s="183">
        <f t="shared" si="9"/>
        <v>0</v>
      </c>
      <c r="BL142" s="13" t="s">
        <v>118</v>
      </c>
      <c r="BM142" s="182" t="s">
        <v>206</v>
      </c>
    </row>
    <row r="143" spans="1:65" s="2" customFormat="1" ht="16.5" customHeight="1">
      <c r="A143" s="30"/>
      <c r="B143" s="31"/>
      <c r="C143" s="170" t="s">
        <v>207</v>
      </c>
      <c r="D143" s="170" t="s">
        <v>114</v>
      </c>
      <c r="E143" s="171" t="s">
        <v>184</v>
      </c>
      <c r="F143" s="172" t="s">
        <v>185</v>
      </c>
      <c r="G143" s="173" t="s">
        <v>117</v>
      </c>
      <c r="H143" s="174">
        <v>6</v>
      </c>
      <c r="I143" s="175"/>
      <c r="J143" s="176">
        <f t="shared" si="0"/>
        <v>0</v>
      </c>
      <c r="K143" s="177"/>
      <c r="L143" s="35"/>
      <c r="M143" s="178" t="s">
        <v>1</v>
      </c>
      <c r="N143" s="179" t="s">
        <v>38</v>
      </c>
      <c r="O143" s="67"/>
      <c r="P143" s="180">
        <f t="shared" si="1"/>
        <v>0</v>
      </c>
      <c r="Q143" s="180">
        <v>0</v>
      </c>
      <c r="R143" s="180">
        <f t="shared" si="2"/>
        <v>0</v>
      </c>
      <c r="S143" s="180">
        <v>0</v>
      </c>
      <c r="T143" s="181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2" t="s">
        <v>118</v>
      </c>
      <c r="AT143" s="182" t="s">
        <v>114</v>
      </c>
      <c r="AU143" s="182" t="s">
        <v>73</v>
      </c>
      <c r="AY143" s="13" t="s">
        <v>119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3" t="s">
        <v>81</v>
      </c>
      <c r="BK143" s="183">
        <f t="shared" si="9"/>
        <v>0</v>
      </c>
      <c r="BL143" s="13" t="s">
        <v>118</v>
      </c>
      <c r="BM143" s="182" t="s">
        <v>210</v>
      </c>
    </row>
    <row r="144" spans="1:65" s="2" customFormat="1" ht="16.5" customHeight="1">
      <c r="A144" s="30"/>
      <c r="B144" s="31"/>
      <c r="C144" s="170" t="s">
        <v>166</v>
      </c>
      <c r="D144" s="170" t="s">
        <v>114</v>
      </c>
      <c r="E144" s="171" t="s">
        <v>187</v>
      </c>
      <c r="F144" s="172" t="s">
        <v>188</v>
      </c>
      <c r="G144" s="173" t="s">
        <v>117</v>
      </c>
      <c r="H144" s="174">
        <v>35</v>
      </c>
      <c r="I144" s="175"/>
      <c r="J144" s="176">
        <f t="shared" si="0"/>
        <v>0</v>
      </c>
      <c r="K144" s="177"/>
      <c r="L144" s="35"/>
      <c r="M144" s="178" t="s">
        <v>1</v>
      </c>
      <c r="N144" s="179" t="s">
        <v>38</v>
      </c>
      <c r="O144" s="67"/>
      <c r="P144" s="180">
        <f t="shared" si="1"/>
        <v>0</v>
      </c>
      <c r="Q144" s="180">
        <v>0</v>
      </c>
      <c r="R144" s="180">
        <f t="shared" si="2"/>
        <v>0</v>
      </c>
      <c r="S144" s="180">
        <v>0</v>
      </c>
      <c r="T144" s="181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2" t="s">
        <v>118</v>
      </c>
      <c r="AT144" s="182" t="s">
        <v>114</v>
      </c>
      <c r="AU144" s="182" t="s">
        <v>73</v>
      </c>
      <c r="AY144" s="13" t="s">
        <v>119</v>
      </c>
      <c r="BE144" s="183">
        <f t="shared" si="4"/>
        <v>0</v>
      </c>
      <c r="BF144" s="183">
        <f t="shared" si="5"/>
        <v>0</v>
      </c>
      <c r="BG144" s="183">
        <f t="shared" si="6"/>
        <v>0</v>
      </c>
      <c r="BH144" s="183">
        <f t="shared" si="7"/>
        <v>0</v>
      </c>
      <c r="BI144" s="183">
        <f t="shared" si="8"/>
        <v>0</v>
      </c>
      <c r="BJ144" s="13" t="s">
        <v>81</v>
      </c>
      <c r="BK144" s="183">
        <f t="shared" si="9"/>
        <v>0</v>
      </c>
      <c r="BL144" s="13" t="s">
        <v>118</v>
      </c>
      <c r="BM144" s="182" t="s">
        <v>214</v>
      </c>
    </row>
    <row r="145" spans="1:65" s="2" customFormat="1" ht="16.5" customHeight="1">
      <c r="A145" s="30"/>
      <c r="B145" s="31"/>
      <c r="C145" s="170" t="s">
        <v>215</v>
      </c>
      <c r="D145" s="170" t="s">
        <v>114</v>
      </c>
      <c r="E145" s="171" t="s">
        <v>190</v>
      </c>
      <c r="F145" s="172" t="s">
        <v>191</v>
      </c>
      <c r="G145" s="173" t="s">
        <v>117</v>
      </c>
      <c r="H145" s="174">
        <v>35</v>
      </c>
      <c r="I145" s="175"/>
      <c r="J145" s="176">
        <f t="shared" si="0"/>
        <v>0</v>
      </c>
      <c r="K145" s="177"/>
      <c r="L145" s="35"/>
      <c r="M145" s="178" t="s">
        <v>1</v>
      </c>
      <c r="N145" s="179" t="s">
        <v>38</v>
      </c>
      <c r="O145" s="67"/>
      <c r="P145" s="180">
        <f t="shared" si="1"/>
        <v>0</v>
      </c>
      <c r="Q145" s="180">
        <v>0</v>
      </c>
      <c r="R145" s="180">
        <f t="shared" si="2"/>
        <v>0</v>
      </c>
      <c r="S145" s="180">
        <v>0</v>
      </c>
      <c r="T145" s="181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2" t="s">
        <v>118</v>
      </c>
      <c r="AT145" s="182" t="s">
        <v>114</v>
      </c>
      <c r="AU145" s="182" t="s">
        <v>73</v>
      </c>
      <c r="AY145" s="13" t="s">
        <v>119</v>
      </c>
      <c r="BE145" s="183">
        <f t="shared" si="4"/>
        <v>0</v>
      </c>
      <c r="BF145" s="183">
        <f t="shared" si="5"/>
        <v>0</v>
      </c>
      <c r="BG145" s="183">
        <f t="shared" si="6"/>
        <v>0</v>
      </c>
      <c r="BH145" s="183">
        <f t="shared" si="7"/>
        <v>0</v>
      </c>
      <c r="BI145" s="183">
        <f t="shared" si="8"/>
        <v>0</v>
      </c>
      <c r="BJ145" s="13" t="s">
        <v>81</v>
      </c>
      <c r="BK145" s="183">
        <f t="shared" si="9"/>
        <v>0</v>
      </c>
      <c r="BL145" s="13" t="s">
        <v>118</v>
      </c>
      <c r="BM145" s="182" t="s">
        <v>216</v>
      </c>
    </row>
    <row r="146" spans="1:65" s="2" customFormat="1" ht="24" customHeight="1">
      <c r="A146" s="30"/>
      <c r="B146" s="31"/>
      <c r="C146" s="170" t="s">
        <v>169</v>
      </c>
      <c r="D146" s="170" t="s">
        <v>114</v>
      </c>
      <c r="E146" s="171" t="s">
        <v>194</v>
      </c>
      <c r="F146" s="172" t="s">
        <v>195</v>
      </c>
      <c r="G146" s="173" t="s">
        <v>133</v>
      </c>
      <c r="H146" s="174">
        <v>0.85499999999999998</v>
      </c>
      <c r="I146" s="175"/>
      <c r="J146" s="176">
        <f t="shared" si="0"/>
        <v>0</v>
      </c>
      <c r="K146" s="177"/>
      <c r="L146" s="35"/>
      <c r="M146" s="178" t="s">
        <v>1</v>
      </c>
      <c r="N146" s="179" t="s">
        <v>38</v>
      </c>
      <c r="O146" s="67"/>
      <c r="P146" s="180">
        <f t="shared" si="1"/>
        <v>0</v>
      </c>
      <c r="Q146" s="180">
        <v>0</v>
      </c>
      <c r="R146" s="180">
        <f t="shared" si="2"/>
        <v>0</v>
      </c>
      <c r="S146" s="180">
        <v>0</v>
      </c>
      <c r="T146" s="18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2" t="s">
        <v>118</v>
      </c>
      <c r="AT146" s="182" t="s">
        <v>114</v>
      </c>
      <c r="AU146" s="182" t="s">
        <v>73</v>
      </c>
      <c r="AY146" s="13" t="s">
        <v>119</v>
      </c>
      <c r="BE146" s="183">
        <f t="shared" si="4"/>
        <v>0</v>
      </c>
      <c r="BF146" s="183">
        <f t="shared" si="5"/>
        <v>0</v>
      </c>
      <c r="BG146" s="183">
        <f t="shared" si="6"/>
        <v>0</v>
      </c>
      <c r="BH146" s="183">
        <f t="shared" si="7"/>
        <v>0</v>
      </c>
      <c r="BI146" s="183">
        <f t="shared" si="8"/>
        <v>0</v>
      </c>
      <c r="BJ146" s="13" t="s">
        <v>81</v>
      </c>
      <c r="BK146" s="183">
        <f t="shared" si="9"/>
        <v>0</v>
      </c>
      <c r="BL146" s="13" t="s">
        <v>118</v>
      </c>
      <c r="BM146" s="182" t="s">
        <v>217</v>
      </c>
    </row>
    <row r="147" spans="1:65" s="2" customFormat="1" ht="36" customHeight="1">
      <c r="A147" s="30"/>
      <c r="B147" s="31"/>
      <c r="C147" s="170" t="s">
        <v>218</v>
      </c>
      <c r="D147" s="170" t="s">
        <v>114</v>
      </c>
      <c r="E147" s="171" t="s">
        <v>197</v>
      </c>
      <c r="F147" s="172" t="s">
        <v>198</v>
      </c>
      <c r="G147" s="173" t="s">
        <v>133</v>
      </c>
      <c r="H147" s="174">
        <v>0.85499999999999998</v>
      </c>
      <c r="I147" s="175"/>
      <c r="J147" s="176">
        <f t="shared" si="0"/>
        <v>0</v>
      </c>
      <c r="K147" s="177"/>
      <c r="L147" s="35"/>
      <c r="M147" s="178" t="s">
        <v>1</v>
      </c>
      <c r="N147" s="179" t="s">
        <v>38</v>
      </c>
      <c r="O147" s="67"/>
      <c r="P147" s="180">
        <f t="shared" si="1"/>
        <v>0</v>
      </c>
      <c r="Q147" s="180">
        <v>0</v>
      </c>
      <c r="R147" s="180">
        <f t="shared" si="2"/>
        <v>0</v>
      </c>
      <c r="S147" s="180">
        <v>0</v>
      </c>
      <c r="T147" s="181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2" t="s">
        <v>118</v>
      </c>
      <c r="AT147" s="182" t="s">
        <v>114</v>
      </c>
      <c r="AU147" s="182" t="s">
        <v>73</v>
      </c>
      <c r="AY147" s="13" t="s">
        <v>119</v>
      </c>
      <c r="BE147" s="183">
        <f t="shared" si="4"/>
        <v>0</v>
      </c>
      <c r="BF147" s="183">
        <f t="shared" si="5"/>
        <v>0</v>
      </c>
      <c r="BG147" s="183">
        <f t="shared" si="6"/>
        <v>0</v>
      </c>
      <c r="BH147" s="183">
        <f t="shared" si="7"/>
        <v>0</v>
      </c>
      <c r="BI147" s="183">
        <f t="shared" si="8"/>
        <v>0</v>
      </c>
      <c r="BJ147" s="13" t="s">
        <v>81</v>
      </c>
      <c r="BK147" s="183">
        <f t="shared" si="9"/>
        <v>0</v>
      </c>
      <c r="BL147" s="13" t="s">
        <v>118</v>
      </c>
      <c r="BM147" s="182" t="s">
        <v>222</v>
      </c>
    </row>
    <row r="148" spans="1:65" s="2" customFormat="1" ht="16.5" customHeight="1">
      <c r="A148" s="30"/>
      <c r="B148" s="31"/>
      <c r="C148" s="170" t="s">
        <v>172</v>
      </c>
      <c r="D148" s="170" t="s">
        <v>114</v>
      </c>
      <c r="E148" s="171" t="s">
        <v>201</v>
      </c>
      <c r="F148" s="172" t="s">
        <v>202</v>
      </c>
      <c r="G148" s="173" t="s">
        <v>133</v>
      </c>
      <c r="H148" s="174">
        <v>0.85499999999999998</v>
      </c>
      <c r="I148" s="175"/>
      <c r="J148" s="176">
        <f t="shared" si="0"/>
        <v>0</v>
      </c>
      <c r="K148" s="177"/>
      <c r="L148" s="35"/>
      <c r="M148" s="178" t="s">
        <v>1</v>
      </c>
      <c r="N148" s="179" t="s">
        <v>38</v>
      </c>
      <c r="O148" s="67"/>
      <c r="P148" s="180">
        <f t="shared" si="1"/>
        <v>0</v>
      </c>
      <c r="Q148" s="180">
        <v>0</v>
      </c>
      <c r="R148" s="180">
        <f t="shared" si="2"/>
        <v>0</v>
      </c>
      <c r="S148" s="180">
        <v>0</v>
      </c>
      <c r="T148" s="181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2" t="s">
        <v>118</v>
      </c>
      <c r="AT148" s="182" t="s">
        <v>114</v>
      </c>
      <c r="AU148" s="182" t="s">
        <v>73</v>
      </c>
      <c r="AY148" s="13" t="s">
        <v>119</v>
      </c>
      <c r="BE148" s="183">
        <f t="shared" si="4"/>
        <v>0</v>
      </c>
      <c r="BF148" s="183">
        <f t="shared" si="5"/>
        <v>0</v>
      </c>
      <c r="BG148" s="183">
        <f t="shared" si="6"/>
        <v>0</v>
      </c>
      <c r="BH148" s="183">
        <f t="shared" si="7"/>
        <v>0</v>
      </c>
      <c r="BI148" s="183">
        <f t="shared" si="8"/>
        <v>0</v>
      </c>
      <c r="BJ148" s="13" t="s">
        <v>81</v>
      </c>
      <c r="BK148" s="183">
        <f t="shared" si="9"/>
        <v>0</v>
      </c>
      <c r="BL148" s="13" t="s">
        <v>118</v>
      </c>
      <c r="BM148" s="182" t="s">
        <v>225</v>
      </c>
    </row>
    <row r="149" spans="1:65" s="2" customFormat="1" ht="36" customHeight="1">
      <c r="A149" s="30"/>
      <c r="B149" s="31"/>
      <c r="C149" s="170" t="s">
        <v>226</v>
      </c>
      <c r="D149" s="170" t="s">
        <v>114</v>
      </c>
      <c r="E149" s="171" t="s">
        <v>204</v>
      </c>
      <c r="F149" s="172" t="s">
        <v>205</v>
      </c>
      <c r="G149" s="173" t="s">
        <v>122</v>
      </c>
      <c r="H149" s="174">
        <v>48.6</v>
      </c>
      <c r="I149" s="175"/>
      <c r="J149" s="176">
        <f t="shared" ref="J149:J180" si="10">ROUND(I149*H149,2)</f>
        <v>0</v>
      </c>
      <c r="K149" s="177"/>
      <c r="L149" s="35"/>
      <c r="M149" s="178" t="s">
        <v>1</v>
      </c>
      <c r="N149" s="179" t="s">
        <v>38</v>
      </c>
      <c r="O149" s="67"/>
      <c r="P149" s="180">
        <f t="shared" ref="P149:P180" si="11">O149*H149</f>
        <v>0</v>
      </c>
      <c r="Q149" s="180">
        <v>0</v>
      </c>
      <c r="R149" s="180">
        <f t="shared" ref="R149:R180" si="12">Q149*H149</f>
        <v>0</v>
      </c>
      <c r="S149" s="180">
        <v>0</v>
      </c>
      <c r="T149" s="181">
        <f t="shared" ref="T149:T180" si="13"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2" t="s">
        <v>118</v>
      </c>
      <c r="AT149" s="182" t="s">
        <v>114</v>
      </c>
      <c r="AU149" s="182" t="s">
        <v>73</v>
      </c>
      <c r="AY149" s="13" t="s">
        <v>119</v>
      </c>
      <c r="BE149" s="183">
        <f t="shared" ref="BE149:BE178" si="14">IF(N149="základní",J149,0)</f>
        <v>0</v>
      </c>
      <c r="BF149" s="183">
        <f t="shared" ref="BF149:BF178" si="15">IF(N149="snížená",J149,0)</f>
        <v>0</v>
      </c>
      <c r="BG149" s="183">
        <f t="shared" ref="BG149:BG178" si="16">IF(N149="zákl. přenesená",J149,0)</f>
        <v>0</v>
      </c>
      <c r="BH149" s="183">
        <f t="shared" ref="BH149:BH178" si="17">IF(N149="sníž. přenesená",J149,0)</f>
        <v>0</v>
      </c>
      <c r="BI149" s="183">
        <f t="shared" ref="BI149:BI178" si="18">IF(N149="nulová",J149,0)</f>
        <v>0</v>
      </c>
      <c r="BJ149" s="13" t="s">
        <v>81</v>
      </c>
      <c r="BK149" s="183">
        <f t="shared" ref="BK149:BK178" si="19">ROUND(I149*H149,2)</f>
        <v>0</v>
      </c>
      <c r="BL149" s="13" t="s">
        <v>118</v>
      </c>
      <c r="BM149" s="182" t="s">
        <v>229</v>
      </c>
    </row>
    <row r="150" spans="1:65" s="2" customFormat="1" ht="36" customHeight="1">
      <c r="A150" s="30"/>
      <c r="B150" s="31"/>
      <c r="C150" s="170" t="s">
        <v>176</v>
      </c>
      <c r="D150" s="170" t="s">
        <v>114</v>
      </c>
      <c r="E150" s="171" t="s">
        <v>208</v>
      </c>
      <c r="F150" s="172" t="s">
        <v>209</v>
      </c>
      <c r="G150" s="173" t="s">
        <v>122</v>
      </c>
      <c r="H150" s="174">
        <v>48.6</v>
      </c>
      <c r="I150" s="175"/>
      <c r="J150" s="176">
        <f t="shared" si="10"/>
        <v>0</v>
      </c>
      <c r="K150" s="177"/>
      <c r="L150" s="35"/>
      <c r="M150" s="178" t="s">
        <v>1</v>
      </c>
      <c r="N150" s="179" t="s">
        <v>38</v>
      </c>
      <c r="O150" s="67"/>
      <c r="P150" s="180">
        <f t="shared" si="11"/>
        <v>0</v>
      </c>
      <c r="Q150" s="180">
        <v>0</v>
      </c>
      <c r="R150" s="180">
        <f t="shared" si="12"/>
        <v>0</v>
      </c>
      <c r="S150" s="180">
        <v>0</v>
      </c>
      <c r="T150" s="181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2" t="s">
        <v>118</v>
      </c>
      <c r="AT150" s="182" t="s">
        <v>114</v>
      </c>
      <c r="AU150" s="182" t="s">
        <v>73</v>
      </c>
      <c r="AY150" s="13" t="s">
        <v>119</v>
      </c>
      <c r="BE150" s="183">
        <f t="shared" si="14"/>
        <v>0</v>
      </c>
      <c r="BF150" s="183">
        <f t="shared" si="15"/>
        <v>0</v>
      </c>
      <c r="BG150" s="183">
        <f t="shared" si="16"/>
        <v>0</v>
      </c>
      <c r="BH150" s="183">
        <f t="shared" si="17"/>
        <v>0</v>
      </c>
      <c r="BI150" s="183">
        <f t="shared" si="18"/>
        <v>0</v>
      </c>
      <c r="BJ150" s="13" t="s">
        <v>81</v>
      </c>
      <c r="BK150" s="183">
        <f t="shared" si="19"/>
        <v>0</v>
      </c>
      <c r="BL150" s="13" t="s">
        <v>118</v>
      </c>
      <c r="BM150" s="182" t="s">
        <v>232</v>
      </c>
    </row>
    <row r="151" spans="1:65" s="2" customFormat="1" ht="36" customHeight="1">
      <c r="A151" s="30"/>
      <c r="B151" s="31"/>
      <c r="C151" s="170" t="s">
        <v>233</v>
      </c>
      <c r="D151" s="170" t="s">
        <v>114</v>
      </c>
      <c r="E151" s="171" t="s">
        <v>258</v>
      </c>
      <c r="F151" s="172" t="s">
        <v>259</v>
      </c>
      <c r="G151" s="173" t="s">
        <v>122</v>
      </c>
      <c r="H151" s="174">
        <v>1.8</v>
      </c>
      <c r="I151" s="175"/>
      <c r="J151" s="176">
        <f t="shared" si="10"/>
        <v>0</v>
      </c>
      <c r="K151" s="177"/>
      <c r="L151" s="35"/>
      <c r="M151" s="178" t="s">
        <v>1</v>
      </c>
      <c r="N151" s="179" t="s">
        <v>38</v>
      </c>
      <c r="O151" s="67"/>
      <c r="P151" s="180">
        <f t="shared" si="11"/>
        <v>0</v>
      </c>
      <c r="Q151" s="180">
        <v>0</v>
      </c>
      <c r="R151" s="180">
        <f t="shared" si="12"/>
        <v>0</v>
      </c>
      <c r="S151" s="180">
        <v>0</v>
      </c>
      <c r="T151" s="181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2" t="s">
        <v>118</v>
      </c>
      <c r="AT151" s="182" t="s">
        <v>114</v>
      </c>
      <c r="AU151" s="182" t="s">
        <v>73</v>
      </c>
      <c r="AY151" s="13" t="s">
        <v>119</v>
      </c>
      <c r="BE151" s="183">
        <f t="shared" si="14"/>
        <v>0</v>
      </c>
      <c r="BF151" s="183">
        <f t="shared" si="15"/>
        <v>0</v>
      </c>
      <c r="BG151" s="183">
        <f t="shared" si="16"/>
        <v>0</v>
      </c>
      <c r="BH151" s="183">
        <f t="shared" si="17"/>
        <v>0</v>
      </c>
      <c r="BI151" s="183">
        <f t="shared" si="18"/>
        <v>0</v>
      </c>
      <c r="BJ151" s="13" t="s">
        <v>81</v>
      </c>
      <c r="BK151" s="183">
        <f t="shared" si="19"/>
        <v>0</v>
      </c>
      <c r="BL151" s="13" t="s">
        <v>118</v>
      </c>
      <c r="BM151" s="182" t="s">
        <v>236</v>
      </c>
    </row>
    <row r="152" spans="1:65" s="2" customFormat="1" ht="36" customHeight="1">
      <c r="A152" s="30"/>
      <c r="B152" s="31"/>
      <c r="C152" s="170" t="s">
        <v>179</v>
      </c>
      <c r="D152" s="170" t="s">
        <v>114</v>
      </c>
      <c r="E152" s="171" t="s">
        <v>260</v>
      </c>
      <c r="F152" s="172" t="s">
        <v>261</v>
      </c>
      <c r="G152" s="173" t="s">
        <v>122</v>
      </c>
      <c r="H152" s="174">
        <v>1.8</v>
      </c>
      <c r="I152" s="175"/>
      <c r="J152" s="176">
        <f t="shared" si="10"/>
        <v>0</v>
      </c>
      <c r="K152" s="177"/>
      <c r="L152" s="35"/>
      <c r="M152" s="178" t="s">
        <v>1</v>
      </c>
      <c r="N152" s="179" t="s">
        <v>38</v>
      </c>
      <c r="O152" s="67"/>
      <c r="P152" s="180">
        <f t="shared" si="11"/>
        <v>0</v>
      </c>
      <c r="Q152" s="180">
        <v>0</v>
      </c>
      <c r="R152" s="180">
        <f t="shared" si="12"/>
        <v>0</v>
      </c>
      <c r="S152" s="180">
        <v>0</v>
      </c>
      <c r="T152" s="181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2" t="s">
        <v>118</v>
      </c>
      <c r="AT152" s="182" t="s">
        <v>114</v>
      </c>
      <c r="AU152" s="182" t="s">
        <v>73</v>
      </c>
      <c r="AY152" s="13" t="s">
        <v>119</v>
      </c>
      <c r="BE152" s="183">
        <f t="shared" si="14"/>
        <v>0</v>
      </c>
      <c r="BF152" s="183">
        <f t="shared" si="15"/>
        <v>0</v>
      </c>
      <c r="BG152" s="183">
        <f t="shared" si="16"/>
        <v>0</v>
      </c>
      <c r="BH152" s="183">
        <f t="shared" si="17"/>
        <v>0</v>
      </c>
      <c r="BI152" s="183">
        <f t="shared" si="18"/>
        <v>0</v>
      </c>
      <c r="BJ152" s="13" t="s">
        <v>81</v>
      </c>
      <c r="BK152" s="183">
        <f t="shared" si="19"/>
        <v>0</v>
      </c>
      <c r="BL152" s="13" t="s">
        <v>118</v>
      </c>
      <c r="BM152" s="182" t="s">
        <v>262</v>
      </c>
    </row>
    <row r="153" spans="1:65" s="2" customFormat="1" ht="24" customHeight="1">
      <c r="A153" s="30"/>
      <c r="B153" s="31"/>
      <c r="C153" s="184" t="s">
        <v>263</v>
      </c>
      <c r="D153" s="184" t="s">
        <v>211</v>
      </c>
      <c r="E153" s="185" t="s">
        <v>234</v>
      </c>
      <c r="F153" s="186" t="s">
        <v>264</v>
      </c>
      <c r="G153" s="187" t="s">
        <v>117</v>
      </c>
      <c r="H153" s="188">
        <v>320</v>
      </c>
      <c r="I153" s="189"/>
      <c r="J153" s="190">
        <f t="shared" si="10"/>
        <v>0</v>
      </c>
      <c r="K153" s="191"/>
      <c r="L153" s="192"/>
      <c r="M153" s="193" t="s">
        <v>1</v>
      </c>
      <c r="N153" s="194" t="s">
        <v>38</v>
      </c>
      <c r="O153" s="67"/>
      <c r="P153" s="180">
        <f t="shared" si="11"/>
        <v>0</v>
      </c>
      <c r="Q153" s="180">
        <v>0</v>
      </c>
      <c r="R153" s="180">
        <f t="shared" si="12"/>
        <v>0</v>
      </c>
      <c r="S153" s="180">
        <v>0</v>
      </c>
      <c r="T153" s="181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2" t="s">
        <v>129</v>
      </c>
      <c r="AT153" s="182" t="s">
        <v>211</v>
      </c>
      <c r="AU153" s="182" t="s">
        <v>73</v>
      </c>
      <c r="AY153" s="13" t="s">
        <v>119</v>
      </c>
      <c r="BE153" s="183">
        <f t="shared" si="14"/>
        <v>0</v>
      </c>
      <c r="BF153" s="183">
        <f t="shared" si="15"/>
        <v>0</v>
      </c>
      <c r="BG153" s="183">
        <f t="shared" si="16"/>
        <v>0</v>
      </c>
      <c r="BH153" s="183">
        <f t="shared" si="17"/>
        <v>0</v>
      </c>
      <c r="BI153" s="183">
        <f t="shared" si="18"/>
        <v>0</v>
      </c>
      <c r="BJ153" s="13" t="s">
        <v>81</v>
      </c>
      <c r="BK153" s="183">
        <f t="shared" si="19"/>
        <v>0</v>
      </c>
      <c r="BL153" s="13" t="s">
        <v>118</v>
      </c>
      <c r="BM153" s="182" t="s">
        <v>265</v>
      </c>
    </row>
    <row r="154" spans="1:65" s="2" customFormat="1" ht="16.5" customHeight="1">
      <c r="A154" s="30"/>
      <c r="B154" s="31"/>
      <c r="C154" s="184" t="s">
        <v>183</v>
      </c>
      <c r="D154" s="184" t="s">
        <v>211</v>
      </c>
      <c r="E154" s="185" t="s">
        <v>266</v>
      </c>
      <c r="F154" s="186" t="s">
        <v>267</v>
      </c>
      <c r="G154" s="187" t="s">
        <v>221</v>
      </c>
      <c r="H154" s="188">
        <v>1</v>
      </c>
      <c r="I154" s="189"/>
      <c r="J154" s="190">
        <f t="shared" si="10"/>
        <v>0</v>
      </c>
      <c r="K154" s="191"/>
      <c r="L154" s="192"/>
      <c r="M154" s="193" t="s">
        <v>1</v>
      </c>
      <c r="N154" s="194" t="s">
        <v>38</v>
      </c>
      <c r="O154" s="67"/>
      <c r="P154" s="180">
        <f t="shared" si="11"/>
        <v>0</v>
      </c>
      <c r="Q154" s="180">
        <v>0</v>
      </c>
      <c r="R154" s="180">
        <f t="shared" si="12"/>
        <v>0</v>
      </c>
      <c r="S154" s="180">
        <v>0</v>
      </c>
      <c r="T154" s="181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2" t="s">
        <v>129</v>
      </c>
      <c r="AT154" s="182" t="s">
        <v>211</v>
      </c>
      <c r="AU154" s="182" t="s">
        <v>73</v>
      </c>
      <c r="AY154" s="13" t="s">
        <v>119</v>
      </c>
      <c r="BE154" s="183">
        <f t="shared" si="14"/>
        <v>0</v>
      </c>
      <c r="BF154" s="183">
        <f t="shared" si="15"/>
        <v>0</v>
      </c>
      <c r="BG154" s="183">
        <f t="shared" si="16"/>
        <v>0</v>
      </c>
      <c r="BH154" s="183">
        <f t="shared" si="17"/>
        <v>0</v>
      </c>
      <c r="BI154" s="183">
        <f t="shared" si="18"/>
        <v>0</v>
      </c>
      <c r="BJ154" s="13" t="s">
        <v>81</v>
      </c>
      <c r="BK154" s="183">
        <f t="shared" si="19"/>
        <v>0</v>
      </c>
      <c r="BL154" s="13" t="s">
        <v>118</v>
      </c>
      <c r="BM154" s="182" t="s">
        <v>268</v>
      </c>
    </row>
    <row r="155" spans="1:65" s="2" customFormat="1" ht="36" customHeight="1">
      <c r="A155" s="30"/>
      <c r="B155" s="31"/>
      <c r="C155" s="170" t="s">
        <v>269</v>
      </c>
      <c r="D155" s="170" t="s">
        <v>114</v>
      </c>
      <c r="E155" s="171" t="s">
        <v>197</v>
      </c>
      <c r="F155" s="172" t="s">
        <v>198</v>
      </c>
      <c r="G155" s="173" t="s">
        <v>133</v>
      </c>
      <c r="H155" s="174">
        <v>0.38400000000000001</v>
      </c>
      <c r="I155" s="175"/>
      <c r="J155" s="176">
        <f t="shared" si="10"/>
        <v>0</v>
      </c>
      <c r="K155" s="177"/>
      <c r="L155" s="35"/>
      <c r="M155" s="178" t="s">
        <v>1</v>
      </c>
      <c r="N155" s="179" t="s">
        <v>38</v>
      </c>
      <c r="O155" s="67"/>
      <c r="P155" s="180">
        <f t="shared" si="11"/>
        <v>0</v>
      </c>
      <c r="Q155" s="180">
        <v>0</v>
      </c>
      <c r="R155" s="180">
        <f t="shared" si="12"/>
        <v>0</v>
      </c>
      <c r="S155" s="180">
        <v>0</v>
      </c>
      <c r="T155" s="181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2" t="s">
        <v>118</v>
      </c>
      <c r="AT155" s="182" t="s">
        <v>114</v>
      </c>
      <c r="AU155" s="182" t="s">
        <v>73</v>
      </c>
      <c r="AY155" s="13" t="s">
        <v>119</v>
      </c>
      <c r="BE155" s="183">
        <f t="shared" si="14"/>
        <v>0</v>
      </c>
      <c r="BF155" s="183">
        <f t="shared" si="15"/>
        <v>0</v>
      </c>
      <c r="BG155" s="183">
        <f t="shared" si="16"/>
        <v>0</v>
      </c>
      <c r="BH155" s="183">
        <f t="shared" si="17"/>
        <v>0</v>
      </c>
      <c r="BI155" s="183">
        <f t="shared" si="18"/>
        <v>0</v>
      </c>
      <c r="BJ155" s="13" t="s">
        <v>81</v>
      </c>
      <c r="BK155" s="183">
        <f t="shared" si="19"/>
        <v>0</v>
      </c>
      <c r="BL155" s="13" t="s">
        <v>118</v>
      </c>
      <c r="BM155" s="182" t="s">
        <v>270</v>
      </c>
    </row>
    <row r="156" spans="1:65" s="2" customFormat="1" ht="24" customHeight="1">
      <c r="A156" s="30"/>
      <c r="B156" s="31"/>
      <c r="C156" s="170" t="s">
        <v>186</v>
      </c>
      <c r="D156" s="170" t="s">
        <v>114</v>
      </c>
      <c r="E156" s="171" t="s">
        <v>271</v>
      </c>
      <c r="F156" s="172" t="s">
        <v>272</v>
      </c>
      <c r="G156" s="173" t="s">
        <v>122</v>
      </c>
      <c r="H156" s="174">
        <v>62.411999999999999</v>
      </c>
      <c r="I156" s="175"/>
      <c r="J156" s="176">
        <f t="shared" si="10"/>
        <v>0</v>
      </c>
      <c r="K156" s="177"/>
      <c r="L156" s="35"/>
      <c r="M156" s="178" t="s">
        <v>1</v>
      </c>
      <c r="N156" s="179" t="s">
        <v>38</v>
      </c>
      <c r="O156" s="67"/>
      <c r="P156" s="180">
        <f t="shared" si="11"/>
        <v>0</v>
      </c>
      <c r="Q156" s="180">
        <v>0</v>
      </c>
      <c r="R156" s="180">
        <f t="shared" si="12"/>
        <v>0</v>
      </c>
      <c r="S156" s="180">
        <v>0</v>
      </c>
      <c r="T156" s="181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2" t="s">
        <v>118</v>
      </c>
      <c r="AT156" s="182" t="s">
        <v>114</v>
      </c>
      <c r="AU156" s="182" t="s">
        <v>73</v>
      </c>
      <c r="AY156" s="13" t="s">
        <v>119</v>
      </c>
      <c r="BE156" s="183">
        <f t="shared" si="14"/>
        <v>0</v>
      </c>
      <c r="BF156" s="183">
        <f t="shared" si="15"/>
        <v>0</v>
      </c>
      <c r="BG156" s="183">
        <f t="shared" si="16"/>
        <v>0</v>
      </c>
      <c r="BH156" s="183">
        <f t="shared" si="17"/>
        <v>0</v>
      </c>
      <c r="BI156" s="183">
        <f t="shared" si="18"/>
        <v>0</v>
      </c>
      <c r="BJ156" s="13" t="s">
        <v>81</v>
      </c>
      <c r="BK156" s="183">
        <f t="shared" si="19"/>
        <v>0</v>
      </c>
      <c r="BL156" s="13" t="s">
        <v>118</v>
      </c>
      <c r="BM156" s="182" t="s">
        <v>273</v>
      </c>
    </row>
    <row r="157" spans="1:65" s="2" customFormat="1" ht="16.5" customHeight="1">
      <c r="A157" s="30"/>
      <c r="B157" s="31"/>
      <c r="C157" s="170" t="s">
        <v>274</v>
      </c>
      <c r="D157" s="170" t="s">
        <v>114</v>
      </c>
      <c r="E157" s="171" t="s">
        <v>275</v>
      </c>
      <c r="F157" s="172" t="s">
        <v>276</v>
      </c>
      <c r="G157" s="173" t="s">
        <v>122</v>
      </c>
      <c r="H157" s="174">
        <v>34.200000000000003</v>
      </c>
      <c r="I157" s="175"/>
      <c r="J157" s="176">
        <f t="shared" si="10"/>
        <v>0</v>
      </c>
      <c r="K157" s="177"/>
      <c r="L157" s="35"/>
      <c r="M157" s="178" t="s">
        <v>1</v>
      </c>
      <c r="N157" s="179" t="s">
        <v>38</v>
      </c>
      <c r="O157" s="67"/>
      <c r="P157" s="180">
        <f t="shared" si="11"/>
        <v>0</v>
      </c>
      <c r="Q157" s="180">
        <v>0</v>
      </c>
      <c r="R157" s="180">
        <f t="shared" si="12"/>
        <v>0</v>
      </c>
      <c r="S157" s="180">
        <v>0</v>
      </c>
      <c r="T157" s="181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2" t="s">
        <v>118</v>
      </c>
      <c r="AT157" s="182" t="s">
        <v>114</v>
      </c>
      <c r="AU157" s="182" t="s">
        <v>73</v>
      </c>
      <c r="AY157" s="13" t="s">
        <v>119</v>
      </c>
      <c r="BE157" s="183">
        <f t="shared" si="14"/>
        <v>0</v>
      </c>
      <c r="BF157" s="183">
        <f t="shared" si="15"/>
        <v>0</v>
      </c>
      <c r="BG157" s="183">
        <f t="shared" si="16"/>
        <v>0</v>
      </c>
      <c r="BH157" s="183">
        <f t="shared" si="17"/>
        <v>0</v>
      </c>
      <c r="BI157" s="183">
        <f t="shared" si="18"/>
        <v>0</v>
      </c>
      <c r="BJ157" s="13" t="s">
        <v>81</v>
      </c>
      <c r="BK157" s="183">
        <f t="shared" si="19"/>
        <v>0</v>
      </c>
      <c r="BL157" s="13" t="s">
        <v>118</v>
      </c>
      <c r="BM157" s="182" t="s">
        <v>277</v>
      </c>
    </row>
    <row r="158" spans="1:65" s="2" customFormat="1" ht="24" customHeight="1">
      <c r="A158" s="30"/>
      <c r="B158" s="31"/>
      <c r="C158" s="170" t="s">
        <v>189</v>
      </c>
      <c r="D158" s="170" t="s">
        <v>114</v>
      </c>
      <c r="E158" s="171" t="s">
        <v>278</v>
      </c>
      <c r="F158" s="172" t="s">
        <v>279</v>
      </c>
      <c r="G158" s="173" t="s">
        <v>122</v>
      </c>
      <c r="H158" s="174">
        <v>7.9790000000000001</v>
      </c>
      <c r="I158" s="175"/>
      <c r="J158" s="176">
        <f t="shared" si="10"/>
        <v>0</v>
      </c>
      <c r="K158" s="177"/>
      <c r="L158" s="35"/>
      <c r="M158" s="178" t="s">
        <v>1</v>
      </c>
      <c r="N158" s="179" t="s">
        <v>38</v>
      </c>
      <c r="O158" s="67"/>
      <c r="P158" s="180">
        <f t="shared" si="11"/>
        <v>0</v>
      </c>
      <c r="Q158" s="180">
        <v>0</v>
      </c>
      <c r="R158" s="180">
        <f t="shared" si="12"/>
        <v>0</v>
      </c>
      <c r="S158" s="180">
        <v>0</v>
      </c>
      <c r="T158" s="181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2" t="s">
        <v>118</v>
      </c>
      <c r="AT158" s="182" t="s">
        <v>114</v>
      </c>
      <c r="AU158" s="182" t="s">
        <v>73</v>
      </c>
      <c r="AY158" s="13" t="s">
        <v>119</v>
      </c>
      <c r="BE158" s="183">
        <f t="shared" si="14"/>
        <v>0</v>
      </c>
      <c r="BF158" s="183">
        <f t="shared" si="15"/>
        <v>0</v>
      </c>
      <c r="BG158" s="183">
        <f t="shared" si="16"/>
        <v>0</v>
      </c>
      <c r="BH158" s="183">
        <f t="shared" si="17"/>
        <v>0</v>
      </c>
      <c r="BI158" s="183">
        <f t="shared" si="18"/>
        <v>0</v>
      </c>
      <c r="BJ158" s="13" t="s">
        <v>81</v>
      </c>
      <c r="BK158" s="183">
        <f t="shared" si="19"/>
        <v>0</v>
      </c>
      <c r="BL158" s="13" t="s">
        <v>118</v>
      </c>
      <c r="BM158" s="182" t="s">
        <v>280</v>
      </c>
    </row>
    <row r="159" spans="1:65" s="2" customFormat="1" ht="24" customHeight="1">
      <c r="A159" s="30"/>
      <c r="B159" s="31"/>
      <c r="C159" s="170" t="s">
        <v>281</v>
      </c>
      <c r="D159" s="170" t="s">
        <v>114</v>
      </c>
      <c r="E159" s="171" t="s">
        <v>282</v>
      </c>
      <c r="F159" s="172" t="s">
        <v>283</v>
      </c>
      <c r="G159" s="173" t="s">
        <v>133</v>
      </c>
      <c r="H159" s="174">
        <v>1.45</v>
      </c>
      <c r="I159" s="175"/>
      <c r="J159" s="176">
        <f t="shared" si="10"/>
        <v>0</v>
      </c>
      <c r="K159" s="177"/>
      <c r="L159" s="35"/>
      <c r="M159" s="178" t="s">
        <v>1</v>
      </c>
      <c r="N159" s="179" t="s">
        <v>38</v>
      </c>
      <c r="O159" s="67"/>
      <c r="P159" s="180">
        <f t="shared" si="11"/>
        <v>0</v>
      </c>
      <c r="Q159" s="180">
        <v>0</v>
      </c>
      <c r="R159" s="180">
        <f t="shared" si="12"/>
        <v>0</v>
      </c>
      <c r="S159" s="180">
        <v>0</v>
      </c>
      <c r="T159" s="181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2" t="s">
        <v>118</v>
      </c>
      <c r="AT159" s="182" t="s">
        <v>114</v>
      </c>
      <c r="AU159" s="182" t="s">
        <v>73</v>
      </c>
      <c r="AY159" s="13" t="s">
        <v>119</v>
      </c>
      <c r="BE159" s="183">
        <f t="shared" si="14"/>
        <v>0</v>
      </c>
      <c r="BF159" s="183">
        <f t="shared" si="15"/>
        <v>0</v>
      </c>
      <c r="BG159" s="183">
        <f t="shared" si="16"/>
        <v>0</v>
      </c>
      <c r="BH159" s="183">
        <f t="shared" si="17"/>
        <v>0</v>
      </c>
      <c r="BI159" s="183">
        <f t="shared" si="18"/>
        <v>0</v>
      </c>
      <c r="BJ159" s="13" t="s">
        <v>81</v>
      </c>
      <c r="BK159" s="183">
        <f t="shared" si="19"/>
        <v>0</v>
      </c>
      <c r="BL159" s="13" t="s">
        <v>118</v>
      </c>
      <c r="BM159" s="182" t="s">
        <v>284</v>
      </c>
    </row>
    <row r="160" spans="1:65" s="2" customFormat="1" ht="24" customHeight="1">
      <c r="A160" s="30"/>
      <c r="B160" s="31"/>
      <c r="C160" s="170" t="s">
        <v>192</v>
      </c>
      <c r="D160" s="170" t="s">
        <v>114</v>
      </c>
      <c r="E160" s="171" t="s">
        <v>285</v>
      </c>
      <c r="F160" s="172" t="s">
        <v>286</v>
      </c>
      <c r="G160" s="173" t="s">
        <v>117</v>
      </c>
      <c r="H160" s="174">
        <v>1</v>
      </c>
      <c r="I160" s="175"/>
      <c r="J160" s="176">
        <f t="shared" si="10"/>
        <v>0</v>
      </c>
      <c r="K160" s="177"/>
      <c r="L160" s="35"/>
      <c r="M160" s="178" t="s">
        <v>1</v>
      </c>
      <c r="N160" s="179" t="s">
        <v>38</v>
      </c>
      <c r="O160" s="67"/>
      <c r="P160" s="180">
        <f t="shared" si="11"/>
        <v>0</v>
      </c>
      <c r="Q160" s="180">
        <v>0</v>
      </c>
      <c r="R160" s="180">
        <f t="shared" si="12"/>
        <v>0</v>
      </c>
      <c r="S160" s="180">
        <v>0</v>
      </c>
      <c r="T160" s="181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2" t="s">
        <v>118</v>
      </c>
      <c r="AT160" s="182" t="s">
        <v>114</v>
      </c>
      <c r="AU160" s="182" t="s">
        <v>73</v>
      </c>
      <c r="AY160" s="13" t="s">
        <v>119</v>
      </c>
      <c r="BE160" s="183">
        <f t="shared" si="14"/>
        <v>0</v>
      </c>
      <c r="BF160" s="183">
        <f t="shared" si="15"/>
        <v>0</v>
      </c>
      <c r="BG160" s="183">
        <f t="shared" si="16"/>
        <v>0</v>
      </c>
      <c r="BH160" s="183">
        <f t="shared" si="17"/>
        <v>0</v>
      </c>
      <c r="BI160" s="183">
        <f t="shared" si="18"/>
        <v>0</v>
      </c>
      <c r="BJ160" s="13" t="s">
        <v>81</v>
      </c>
      <c r="BK160" s="183">
        <f t="shared" si="19"/>
        <v>0</v>
      </c>
      <c r="BL160" s="13" t="s">
        <v>118</v>
      </c>
      <c r="BM160" s="182" t="s">
        <v>287</v>
      </c>
    </row>
    <row r="161" spans="1:65" s="2" customFormat="1" ht="24" customHeight="1">
      <c r="A161" s="30"/>
      <c r="B161" s="31"/>
      <c r="C161" s="170" t="s">
        <v>288</v>
      </c>
      <c r="D161" s="170" t="s">
        <v>114</v>
      </c>
      <c r="E161" s="171" t="s">
        <v>289</v>
      </c>
      <c r="F161" s="172" t="s">
        <v>290</v>
      </c>
      <c r="G161" s="173" t="s">
        <v>117</v>
      </c>
      <c r="H161" s="174">
        <v>2</v>
      </c>
      <c r="I161" s="175"/>
      <c r="J161" s="176">
        <f t="shared" si="10"/>
        <v>0</v>
      </c>
      <c r="K161" s="177"/>
      <c r="L161" s="35"/>
      <c r="M161" s="178" t="s">
        <v>1</v>
      </c>
      <c r="N161" s="179" t="s">
        <v>38</v>
      </c>
      <c r="O161" s="67"/>
      <c r="P161" s="180">
        <f t="shared" si="11"/>
        <v>0</v>
      </c>
      <c r="Q161" s="180">
        <v>0</v>
      </c>
      <c r="R161" s="180">
        <f t="shared" si="12"/>
        <v>0</v>
      </c>
      <c r="S161" s="180">
        <v>0</v>
      </c>
      <c r="T161" s="181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2" t="s">
        <v>118</v>
      </c>
      <c r="AT161" s="182" t="s">
        <v>114</v>
      </c>
      <c r="AU161" s="182" t="s">
        <v>73</v>
      </c>
      <c r="AY161" s="13" t="s">
        <v>119</v>
      </c>
      <c r="BE161" s="183">
        <f t="shared" si="14"/>
        <v>0</v>
      </c>
      <c r="BF161" s="183">
        <f t="shared" si="15"/>
        <v>0</v>
      </c>
      <c r="BG161" s="183">
        <f t="shared" si="16"/>
        <v>0</v>
      </c>
      <c r="BH161" s="183">
        <f t="shared" si="17"/>
        <v>0</v>
      </c>
      <c r="BI161" s="183">
        <f t="shared" si="18"/>
        <v>0</v>
      </c>
      <c r="BJ161" s="13" t="s">
        <v>81</v>
      </c>
      <c r="BK161" s="183">
        <f t="shared" si="19"/>
        <v>0</v>
      </c>
      <c r="BL161" s="13" t="s">
        <v>118</v>
      </c>
      <c r="BM161" s="182" t="s">
        <v>291</v>
      </c>
    </row>
    <row r="162" spans="1:65" s="2" customFormat="1" ht="24" customHeight="1">
      <c r="A162" s="30"/>
      <c r="B162" s="31"/>
      <c r="C162" s="170" t="s">
        <v>196</v>
      </c>
      <c r="D162" s="170" t="s">
        <v>114</v>
      </c>
      <c r="E162" s="171" t="s">
        <v>292</v>
      </c>
      <c r="F162" s="172" t="s">
        <v>293</v>
      </c>
      <c r="G162" s="173" t="s">
        <v>117</v>
      </c>
      <c r="H162" s="174">
        <v>2</v>
      </c>
      <c r="I162" s="175"/>
      <c r="J162" s="176">
        <f t="shared" si="10"/>
        <v>0</v>
      </c>
      <c r="K162" s="177"/>
      <c r="L162" s="35"/>
      <c r="M162" s="178" t="s">
        <v>1</v>
      </c>
      <c r="N162" s="179" t="s">
        <v>38</v>
      </c>
      <c r="O162" s="67"/>
      <c r="P162" s="180">
        <f t="shared" si="11"/>
        <v>0</v>
      </c>
      <c r="Q162" s="180">
        <v>0</v>
      </c>
      <c r="R162" s="180">
        <f t="shared" si="12"/>
        <v>0</v>
      </c>
      <c r="S162" s="180">
        <v>0</v>
      </c>
      <c r="T162" s="181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2" t="s">
        <v>118</v>
      </c>
      <c r="AT162" s="182" t="s">
        <v>114</v>
      </c>
      <c r="AU162" s="182" t="s">
        <v>73</v>
      </c>
      <c r="AY162" s="13" t="s">
        <v>119</v>
      </c>
      <c r="BE162" s="183">
        <f t="shared" si="14"/>
        <v>0</v>
      </c>
      <c r="BF162" s="183">
        <f t="shared" si="15"/>
        <v>0</v>
      </c>
      <c r="BG162" s="183">
        <f t="shared" si="16"/>
        <v>0</v>
      </c>
      <c r="BH162" s="183">
        <f t="shared" si="17"/>
        <v>0</v>
      </c>
      <c r="BI162" s="183">
        <f t="shared" si="18"/>
        <v>0</v>
      </c>
      <c r="BJ162" s="13" t="s">
        <v>81</v>
      </c>
      <c r="BK162" s="183">
        <f t="shared" si="19"/>
        <v>0</v>
      </c>
      <c r="BL162" s="13" t="s">
        <v>118</v>
      </c>
      <c r="BM162" s="182" t="s">
        <v>294</v>
      </c>
    </row>
    <row r="163" spans="1:65" s="2" customFormat="1" ht="24" customHeight="1">
      <c r="A163" s="30"/>
      <c r="B163" s="31"/>
      <c r="C163" s="170" t="s">
        <v>295</v>
      </c>
      <c r="D163" s="170" t="s">
        <v>114</v>
      </c>
      <c r="E163" s="171" t="s">
        <v>296</v>
      </c>
      <c r="F163" s="172" t="s">
        <v>297</v>
      </c>
      <c r="G163" s="173" t="s">
        <v>117</v>
      </c>
      <c r="H163" s="174">
        <v>1</v>
      </c>
      <c r="I163" s="175"/>
      <c r="J163" s="176">
        <f t="shared" si="10"/>
        <v>0</v>
      </c>
      <c r="K163" s="177"/>
      <c r="L163" s="35"/>
      <c r="M163" s="178" t="s">
        <v>1</v>
      </c>
      <c r="N163" s="179" t="s">
        <v>38</v>
      </c>
      <c r="O163" s="67"/>
      <c r="P163" s="180">
        <f t="shared" si="11"/>
        <v>0</v>
      </c>
      <c r="Q163" s="180">
        <v>0</v>
      </c>
      <c r="R163" s="180">
        <f t="shared" si="12"/>
        <v>0</v>
      </c>
      <c r="S163" s="180">
        <v>0</v>
      </c>
      <c r="T163" s="181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2" t="s">
        <v>118</v>
      </c>
      <c r="AT163" s="182" t="s">
        <v>114</v>
      </c>
      <c r="AU163" s="182" t="s">
        <v>73</v>
      </c>
      <c r="AY163" s="13" t="s">
        <v>119</v>
      </c>
      <c r="BE163" s="183">
        <f t="shared" si="14"/>
        <v>0</v>
      </c>
      <c r="BF163" s="183">
        <f t="shared" si="15"/>
        <v>0</v>
      </c>
      <c r="BG163" s="183">
        <f t="shared" si="16"/>
        <v>0</v>
      </c>
      <c r="BH163" s="183">
        <f t="shared" si="17"/>
        <v>0</v>
      </c>
      <c r="BI163" s="183">
        <f t="shared" si="18"/>
        <v>0</v>
      </c>
      <c r="BJ163" s="13" t="s">
        <v>81</v>
      </c>
      <c r="BK163" s="183">
        <f t="shared" si="19"/>
        <v>0</v>
      </c>
      <c r="BL163" s="13" t="s">
        <v>118</v>
      </c>
      <c r="BM163" s="182" t="s">
        <v>298</v>
      </c>
    </row>
    <row r="164" spans="1:65" s="2" customFormat="1" ht="36" customHeight="1">
      <c r="A164" s="30"/>
      <c r="B164" s="31"/>
      <c r="C164" s="170" t="s">
        <v>199</v>
      </c>
      <c r="D164" s="170" t="s">
        <v>114</v>
      </c>
      <c r="E164" s="171" t="s">
        <v>299</v>
      </c>
      <c r="F164" s="172" t="s">
        <v>300</v>
      </c>
      <c r="G164" s="173" t="s">
        <v>117</v>
      </c>
      <c r="H164" s="174">
        <v>1</v>
      </c>
      <c r="I164" s="175"/>
      <c r="J164" s="176">
        <f t="shared" si="10"/>
        <v>0</v>
      </c>
      <c r="K164" s="177"/>
      <c r="L164" s="35"/>
      <c r="M164" s="178" t="s">
        <v>1</v>
      </c>
      <c r="N164" s="179" t="s">
        <v>38</v>
      </c>
      <c r="O164" s="67"/>
      <c r="P164" s="180">
        <f t="shared" si="11"/>
        <v>0</v>
      </c>
      <c r="Q164" s="180">
        <v>0</v>
      </c>
      <c r="R164" s="180">
        <f t="shared" si="12"/>
        <v>0</v>
      </c>
      <c r="S164" s="180">
        <v>0</v>
      </c>
      <c r="T164" s="181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2" t="s">
        <v>118</v>
      </c>
      <c r="AT164" s="182" t="s">
        <v>114</v>
      </c>
      <c r="AU164" s="182" t="s">
        <v>73</v>
      </c>
      <c r="AY164" s="13" t="s">
        <v>119</v>
      </c>
      <c r="BE164" s="183">
        <f t="shared" si="14"/>
        <v>0</v>
      </c>
      <c r="BF164" s="183">
        <f t="shared" si="15"/>
        <v>0</v>
      </c>
      <c r="BG164" s="183">
        <f t="shared" si="16"/>
        <v>0</v>
      </c>
      <c r="BH164" s="183">
        <f t="shared" si="17"/>
        <v>0</v>
      </c>
      <c r="BI164" s="183">
        <f t="shared" si="18"/>
        <v>0</v>
      </c>
      <c r="BJ164" s="13" t="s">
        <v>81</v>
      </c>
      <c r="BK164" s="183">
        <f t="shared" si="19"/>
        <v>0</v>
      </c>
      <c r="BL164" s="13" t="s">
        <v>118</v>
      </c>
      <c r="BM164" s="182" t="s">
        <v>301</v>
      </c>
    </row>
    <row r="165" spans="1:65" s="2" customFormat="1" ht="24" customHeight="1">
      <c r="A165" s="30"/>
      <c r="B165" s="31"/>
      <c r="C165" s="170" t="s">
        <v>302</v>
      </c>
      <c r="D165" s="170" t="s">
        <v>114</v>
      </c>
      <c r="E165" s="171" t="s">
        <v>303</v>
      </c>
      <c r="F165" s="172" t="s">
        <v>304</v>
      </c>
      <c r="G165" s="173" t="s">
        <v>117</v>
      </c>
      <c r="H165" s="174">
        <v>5</v>
      </c>
      <c r="I165" s="175"/>
      <c r="J165" s="176">
        <f t="shared" si="10"/>
        <v>0</v>
      </c>
      <c r="K165" s="177"/>
      <c r="L165" s="35"/>
      <c r="M165" s="178" t="s">
        <v>1</v>
      </c>
      <c r="N165" s="179" t="s">
        <v>38</v>
      </c>
      <c r="O165" s="67"/>
      <c r="P165" s="180">
        <f t="shared" si="11"/>
        <v>0</v>
      </c>
      <c r="Q165" s="180">
        <v>0</v>
      </c>
      <c r="R165" s="180">
        <f t="shared" si="12"/>
        <v>0</v>
      </c>
      <c r="S165" s="180">
        <v>0</v>
      </c>
      <c r="T165" s="181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2" t="s">
        <v>118</v>
      </c>
      <c r="AT165" s="182" t="s">
        <v>114</v>
      </c>
      <c r="AU165" s="182" t="s">
        <v>73</v>
      </c>
      <c r="AY165" s="13" t="s">
        <v>119</v>
      </c>
      <c r="BE165" s="183">
        <f t="shared" si="14"/>
        <v>0</v>
      </c>
      <c r="BF165" s="183">
        <f t="shared" si="15"/>
        <v>0</v>
      </c>
      <c r="BG165" s="183">
        <f t="shared" si="16"/>
        <v>0</v>
      </c>
      <c r="BH165" s="183">
        <f t="shared" si="17"/>
        <v>0</v>
      </c>
      <c r="BI165" s="183">
        <f t="shared" si="18"/>
        <v>0</v>
      </c>
      <c r="BJ165" s="13" t="s">
        <v>81</v>
      </c>
      <c r="BK165" s="183">
        <f t="shared" si="19"/>
        <v>0</v>
      </c>
      <c r="BL165" s="13" t="s">
        <v>118</v>
      </c>
      <c r="BM165" s="182" t="s">
        <v>305</v>
      </c>
    </row>
    <row r="166" spans="1:65" s="2" customFormat="1" ht="24" customHeight="1">
      <c r="A166" s="30"/>
      <c r="B166" s="31"/>
      <c r="C166" s="170" t="s">
        <v>203</v>
      </c>
      <c r="D166" s="170" t="s">
        <v>114</v>
      </c>
      <c r="E166" s="171" t="s">
        <v>306</v>
      </c>
      <c r="F166" s="172" t="s">
        <v>307</v>
      </c>
      <c r="G166" s="173" t="s">
        <v>117</v>
      </c>
      <c r="H166" s="174">
        <v>5</v>
      </c>
      <c r="I166" s="175"/>
      <c r="J166" s="176">
        <f t="shared" si="10"/>
        <v>0</v>
      </c>
      <c r="K166" s="177"/>
      <c r="L166" s="35"/>
      <c r="M166" s="178" t="s">
        <v>1</v>
      </c>
      <c r="N166" s="179" t="s">
        <v>38</v>
      </c>
      <c r="O166" s="67"/>
      <c r="P166" s="180">
        <f t="shared" si="11"/>
        <v>0</v>
      </c>
      <c r="Q166" s="180">
        <v>0</v>
      </c>
      <c r="R166" s="180">
        <f t="shared" si="12"/>
        <v>0</v>
      </c>
      <c r="S166" s="180">
        <v>0</v>
      </c>
      <c r="T166" s="181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2" t="s">
        <v>118</v>
      </c>
      <c r="AT166" s="182" t="s">
        <v>114</v>
      </c>
      <c r="AU166" s="182" t="s">
        <v>73</v>
      </c>
      <c r="AY166" s="13" t="s">
        <v>119</v>
      </c>
      <c r="BE166" s="183">
        <f t="shared" si="14"/>
        <v>0</v>
      </c>
      <c r="BF166" s="183">
        <f t="shared" si="15"/>
        <v>0</v>
      </c>
      <c r="BG166" s="183">
        <f t="shared" si="16"/>
        <v>0</v>
      </c>
      <c r="BH166" s="183">
        <f t="shared" si="17"/>
        <v>0</v>
      </c>
      <c r="BI166" s="183">
        <f t="shared" si="18"/>
        <v>0</v>
      </c>
      <c r="BJ166" s="13" t="s">
        <v>81</v>
      </c>
      <c r="BK166" s="183">
        <f t="shared" si="19"/>
        <v>0</v>
      </c>
      <c r="BL166" s="13" t="s">
        <v>118</v>
      </c>
      <c r="BM166" s="182" t="s">
        <v>308</v>
      </c>
    </row>
    <row r="167" spans="1:65" s="2" customFormat="1" ht="24" customHeight="1">
      <c r="A167" s="30"/>
      <c r="B167" s="31"/>
      <c r="C167" s="170" t="s">
        <v>309</v>
      </c>
      <c r="D167" s="170" t="s">
        <v>114</v>
      </c>
      <c r="E167" s="171" t="s">
        <v>310</v>
      </c>
      <c r="F167" s="172" t="s">
        <v>311</v>
      </c>
      <c r="G167" s="173" t="s">
        <v>245</v>
      </c>
      <c r="H167" s="174">
        <v>30</v>
      </c>
      <c r="I167" s="175"/>
      <c r="J167" s="176">
        <f t="shared" si="10"/>
        <v>0</v>
      </c>
      <c r="K167" s="177"/>
      <c r="L167" s="35"/>
      <c r="M167" s="178" t="s">
        <v>1</v>
      </c>
      <c r="N167" s="179" t="s">
        <v>38</v>
      </c>
      <c r="O167" s="67"/>
      <c r="P167" s="180">
        <f t="shared" si="11"/>
        <v>0</v>
      </c>
      <c r="Q167" s="180">
        <v>0</v>
      </c>
      <c r="R167" s="180">
        <f t="shared" si="12"/>
        <v>0</v>
      </c>
      <c r="S167" s="180">
        <v>0</v>
      </c>
      <c r="T167" s="181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2" t="s">
        <v>118</v>
      </c>
      <c r="AT167" s="182" t="s">
        <v>114</v>
      </c>
      <c r="AU167" s="182" t="s">
        <v>73</v>
      </c>
      <c r="AY167" s="13" t="s">
        <v>119</v>
      </c>
      <c r="BE167" s="183">
        <f t="shared" si="14"/>
        <v>0</v>
      </c>
      <c r="BF167" s="183">
        <f t="shared" si="15"/>
        <v>0</v>
      </c>
      <c r="BG167" s="183">
        <f t="shared" si="16"/>
        <v>0</v>
      </c>
      <c r="BH167" s="183">
        <f t="shared" si="17"/>
        <v>0</v>
      </c>
      <c r="BI167" s="183">
        <f t="shared" si="18"/>
        <v>0</v>
      </c>
      <c r="BJ167" s="13" t="s">
        <v>81</v>
      </c>
      <c r="BK167" s="183">
        <f t="shared" si="19"/>
        <v>0</v>
      </c>
      <c r="BL167" s="13" t="s">
        <v>118</v>
      </c>
      <c r="BM167" s="182" t="s">
        <v>312</v>
      </c>
    </row>
    <row r="168" spans="1:65" s="2" customFormat="1" ht="24" customHeight="1">
      <c r="A168" s="30"/>
      <c r="B168" s="31"/>
      <c r="C168" s="170" t="s">
        <v>206</v>
      </c>
      <c r="D168" s="170" t="s">
        <v>114</v>
      </c>
      <c r="E168" s="171" t="s">
        <v>313</v>
      </c>
      <c r="F168" s="172" t="s">
        <v>314</v>
      </c>
      <c r="G168" s="173" t="s">
        <v>133</v>
      </c>
      <c r="H168" s="174">
        <v>54</v>
      </c>
      <c r="I168" s="175"/>
      <c r="J168" s="176">
        <f t="shared" si="10"/>
        <v>0</v>
      </c>
      <c r="K168" s="177"/>
      <c r="L168" s="35"/>
      <c r="M168" s="178" t="s">
        <v>1</v>
      </c>
      <c r="N168" s="179" t="s">
        <v>38</v>
      </c>
      <c r="O168" s="67"/>
      <c r="P168" s="180">
        <f t="shared" si="11"/>
        <v>0</v>
      </c>
      <c r="Q168" s="180">
        <v>0</v>
      </c>
      <c r="R168" s="180">
        <f t="shared" si="12"/>
        <v>0</v>
      </c>
      <c r="S168" s="180">
        <v>0</v>
      </c>
      <c r="T168" s="181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2" t="s">
        <v>118</v>
      </c>
      <c r="AT168" s="182" t="s">
        <v>114</v>
      </c>
      <c r="AU168" s="182" t="s">
        <v>73</v>
      </c>
      <c r="AY168" s="13" t="s">
        <v>119</v>
      </c>
      <c r="BE168" s="183">
        <f t="shared" si="14"/>
        <v>0</v>
      </c>
      <c r="BF168" s="183">
        <f t="shared" si="15"/>
        <v>0</v>
      </c>
      <c r="BG168" s="183">
        <f t="shared" si="16"/>
        <v>0</v>
      </c>
      <c r="BH168" s="183">
        <f t="shared" si="17"/>
        <v>0</v>
      </c>
      <c r="BI168" s="183">
        <f t="shared" si="18"/>
        <v>0</v>
      </c>
      <c r="BJ168" s="13" t="s">
        <v>81</v>
      </c>
      <c r="BK168" s="183">
        <f t="shared" si="19"/>
        <v>0</v>
      </c>
      <c r="BL168" s="13" t="s">
        <v>118</v>
      </c>
      <c r="BM168" s="182" t="s">
        <v>315</v>
      </c>
    </row>
    <row r="169" spans="1:65" s="2" customFormat="1" ht="16.5" customHeight="1">
      <c r="A169" s="30"/>
      <c r="B169" s="31"/>
      <c r="C169" s="170" t="s">
        <v>316</v>
      </c>
      <c r="D169" s="170" t="s">
        <v>114</v>
      </c>
      <c r="E169" s="171" t="s">
        <v>243</v>
      </c>
      <c r="F169" s="172" t="s">
        <v>244</v>
      </c>
      <c r="G169" s="173" t="s">
        <v>245</v>
      </c>
      <c r="H169" s="174">
        <v>30</v>
      </c>
      <c r="I169" s="175"/>
      <c r="J169" s="176">
        <f t="shared" si="10"/>
        <v>0</v>
      </c>
      <c r="K169" s="177"/>
      <c r="L169" s="35"/>
      <c r="M169" s="178" t="s">
        <v>1</v>
      </c>
      <c r="N169" s="179" t="s">
        <v>38</v>
      </c>
      <c r="O169" s="67"/>
      <c r="P169" s="180">
        <f t="shared" si="11"/>
        <v>0</v>
      </c>
      <c r="Q169" s="180">
        <v>0</v>
      </c>
      <c r="R169" s="180">
        <f t="shared" si="12"/>
        <v>0</v>
      </c>
      <c r="S169" s="180">
        <v>0</v>
      </c>
      <c r="T169" s="181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2" t="s">
        <v>118</v>
      </c>
      <c r="AT169" s="182" t="s">
        <v>114</v>
      </c>
      <c r="AU169" s="182" t="s">
        <v>73</v>
      </c>
      <c r="AY169" s="13" t="s">
        <v>119</v>
      </c>
      <c r="BE169" s="183">
        <f t="shared" si="14"/>
        <v>0</v>
      </c>
      <c r="BF169" s="183">
        <f t="shared" si="15"/>
        <v>0</v>
      </c>
      <c r="BG169" s="183">
        <f t="shared" si="16"/>
        <v>0</v>
      </c>
      <c r="BH169" s="183">
        <f t="shared" si="17"/>
        <v>0</v>
      </c>
      <c r="BI169" s="183">
        <f t="shared" si="18"/>
        <v>0</v>
      </c>
      <c r="BJ169" s="13" t="s">
        <v>81</v>
      </c>
      <c r="BK169" s="183">
        <f t="shared" si="19"/>
        <v>0</v>
      </c>
      <c r="BL169" s="13" t="s">
        <v>118</v>
      </c>
      <c r="BM169" s="182" t="s">
        <v>317</v>
      </c>
    </row>
    <row r="170" spans="1:65" s="2" customFormat="1" ht="24" customHeight="1">
      <c r="A170" s="30"/>
      <c r="B170" s="31"/>
      <c r="C170" s="170" t="s">
        <v>210</v>
      </c>
      <c r="D170" s="170" t="s">
        <v>114</v>
      </c>
      <c r="E170" s="171" t="s">
        <v>318</v>
      </c>
      <c r="F170" s="172" t="s">
        <v>319</v>
      </c>
      <c r="G170" s="173" t="s">
        <v>117</v>
      </c>
      <c r="H170" s="174">
        <v>4</v>
      </c>
      <c r="I170" s="175"/>
      <c r="J170" s="176">
        <f t="shared" si="10"/>
        <v>0</v>
      </c>
      <c r="K170" s="177"/>
      <c r="L170" s="35"/>
      <c r="M170" s="178" t="s">
        <v>1</v>
      </c>
      <c r="N170" s="179" t="s">
        <v>38</v>
      </c>
      <c r="O170" s="67"/>
      <c r="P170" s="180">
        <f t="shared" si="11"/>
        <v>0</v>
      </c>
      <c r="Q170" s="180">
        <v>0</v>
      </c>
      <c r="R170" s="180">
        <f t="shared" si="12"/>
        <v>0</v>
      </c>
      <c r="S170" s="180">
        <v>0</v>
      </c>
      <c r="T170" s="181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2" t="s">
        <v>118</v>
      </c>
      <c r="AT170" s="182" t="s">
        <v>114</v>
      </c>
      <c r="AU170" s="182" t="s">
        <v>73</v>
      </c>
      <c r="AY170" s="13" t="s">
        <v>119</v>
      </c>
      <c r="BE170" s="183">
        <f t="shared" si="14"/>
        <v>0</v>
      </c>
      <c r="BF170" s="183">
        <f t="shared" si="15"/>
        <v>0</v>
      </c>
      <c r="BG170" s="183">
        <f t="shared" si="16"/>
        <v>0</v>
      </c>
      <c r="BH170" s="183">
        <f t="shared" si="17"/>
        <v>0</v>
      </c>
      <c r="BI170" s="183">
        <f t="shared" si="18"/>
        <v>0</v>
      </c>
      <c r="BJ170" s="13" t="s">
        <v>81</v>
      </c>
      <c r="BK170" s="183">
        <f t="shared" si="19"/>
        <v>0</v>
      </c>
      <c r="BL170" s="13" t="s">
        <v>118</v>
      </c>
      <c r="BM170" s="182" t="s">
        <v>320</v>
      </c>
    </row>
    <row r="171" spans="1:65" s="2" customFormat="1" ht="24" customHeight="1">
      <c r="A171" s="30"/>
      <c r="B171" s="31"/>
      <c r="C171" s="170" t="s">
        <v>321</v>
      </c>
      <c r="D171" s="170" t="s">
        <v>114</v>
      </c>
      <c r="E171" s="171" t="s">
        <v>322</v>
      </c>
      <c r="F171" s="172" t="s">
        <v>323</v>
      </c>
      <c r="G171" s="173" t="s">
        <v>117</v>
      </c>
      <c r="H171" s="174">
        <v>4</v>
      </c>
      <c r="I171" s="175"/>
      <c r="J171" s="176">
        <f t="shared" si="10"/>
        <v>0</v>
      </c>
      <c r="K171" s="177"/>
      <c r="L171" s="35"/>
      <c r="M171" s="178" t="s">
        <v>1</v>
      </c>
      <c r="N171" s="179" t="s">
        <v>38</v>
      </c>
      <c r="O171" s="67"/>
      <c r="P171" s="180">
        <f t="shared" si="11"/>
        <v>0</v>
      </c>
      <c r="Q171" s="180">
        <v>0</v>
      </c>
      <c r="R171" s="180">
        <f t="shared" si="12"/>
        <v>0</v>
      </c>
      <c r="S171" s="180">
        <v>0</v>
      </c>
      <c r="T171" s="181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2" t="s">
        <v>118</v>
      </c>
      <c r="AT171" s="182" t="s">
        <v>114</v>
      </c>
      <c r="AU171" s="182" t="s">
        <v>73</v>
      </c>
      <c r="AY171" s="13" t="s">
        <v>119</v>
      </c>
      <c r="BE171" s="183">
        <f t="shared" si="14"/>
        <v>0</v>
      </c>
      <c r="BF171" s="183">
        <f t="shared" si="15"/>
        <v>0</v>
      </c>
      <c r="BG171" s="183">
        <f t="shared" si="16"/>
        <v>0</v>
      </c>
      <c r="BH171" s="183">
        <f t="shared" si="17"/>
        <v>0</v>
      </c>
      <c r="BI171" s="183">
        <f t="shared" si="18"/>
        <v>0</v>
      </c>
      <c r="BJ171" s="13" t="s">
        <v>81</v>
      </c>
      <c r="BK171" s="183">
        <f t="shared" si="19"/>
        <v>0</v>
      </c>
      <c r="BL171" s="13" t="s">
        <v>118</v>
      </c>
      <c r="BM171" s="182" t="s">
        <v>324</v>
      </c>
    </row>
    <row r="172" spans="1:65" s="2" customFormat="1" ht="36" customHeight="1">
      <c r="A172" s="30"/>
      <c r="B172" s="31"/>
      <c r="C172" s="170" t="s">
        <v>214</v>
      </c>
      <c r="D172" s="170" t="s">
        <v>114</v>
      </c>
      <c r="E172" s="171" t="s">
        <v>131</v>
      </c>
      <c r="F172" s="172" t="s">
        <v>132</v>
      </c>
      <c r="G172" s="173" t="s">
        <v>133</v>
      </c>
      <c r="H172" s="174">
        <v>253.5</v>
      </c>
      <c r="I172" s="175"/>
      <c r="J172" s="176">
        <f t="shared" si="10"/>
        <v>0</v>
      </c>
      <c r="K172" s="177"/>
      <c r="L172" s="35"/>
      <c r="M172" s="178" t="s">
        <v>1</v>
      </c>
      <c r="N172" s="179" t="s">
        <v>38</v>
      </c>
      <c r="O172" s="67"/>
      <c r="P172" s="180">
        <f t="shared" si="11"/>
        <v>0</v>
      </c>
      <c r="Q172" s="180">
        <v>0</v>
      </c>
      <c r="R172" s="180">
        <f t="shared" si="12"/>
        <v>0</v>
      </c>
      <c r="S172" s="180">
        <v>0</v>
      </c>
      <c r="T172" s="181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2" t="s">
        <v>118</v>
      </c>
      <c r="AT172" s="182" t="s">
        <v>114</v>
      </c>
      <c r="AU172" s="182" t="s">
        <v>73</v>
      </c>
      <c r="AY172" s="13" t="s">
        <v>119</v>
      </c>
      <c r="BE172" s="183">
        <f t="shared" si="14"/>
        <v>0</v>
      </c>
      <c r="BF172" s="183">
        <f t="shared" si="15"/>
        <v>0</v>
      </c>
      <c r="BG172" s="183">
        <f t="shared" si="16"/>
        <v>0</v>
      </c>
      <c r="BH172" s="183">
        <f t="shared" si="17"/>
        <v>0</v>
      </c>
      <c r="BI172" s="183">
        <f t="shared" si="18"/>
        <v>0</v>
      </c>
      <c r="BJ172" s="13" t="s">
        <v>81</v>
      </c>
      <c r="BK172" s="183">
        <f t="shared" si="19"/>
        <v>0</v>
      </c>
      <c r="BL172" s="13" t="s">
        <v>118</v>
      </c>
      <c r="BM172" s="182" t="s">
        <v>325</v>
      </c>
    </row>
    <row r="173" spans="1:65" s="2" customFormat="1" ht="16.5" customHeight="1">
      <c r="A173" s="30"/>
      <c r="B173" s="31"/>
      <c r="C173" s="170" t="s">
        <v>326</v>
      </c>
      <c r="D173" s="170" t="s">
        <v>114</v>
      </c>
      <c r="E173" s="171" t="s">
        <v>219</v>
      </c>
      <c r="F173" s="172" t="s">
        <v>220</v>
      </c>
      <c r="G173" s="173" t="s">
        <v>221</v>
      </c>
      <c r="H173" s="174">
        <v>3.0000000000000001E-3</v>
      </c>
      <c r="I173" s="175"/>
      <c r="J173" s="176">
        <f t="shared" si="10"/>
        <v>0</v>
      </c>
      <c r="K173" s="177"/>
      <c r="L173" s="35"/>
      <c r="M173" s="178" t="s">
        <v>1</v>
      </c>
      <c r="N173" s="179" t="s">
        <v>38</v>
      </c>
      <c r="O173" s="67"/>
      <c r="P173" s="180">
        <f t="shared" si="11"/>
        <v>0</v>
      </c>
      <c r="Q173" s="180">
        <v>0</v>
      </c>
      <c r="R173" s="180">
        <f t="shared" si="12"/>
        <v>0</v>
      </c>
      <c r="S173" s="180">
        <v>0</v>
      </c>
      <c r="T173" s="181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2" t="s">
        <v>118</v>
      </c>
      <c r="AT173" s="182" t="s">
        <v>114</v>
      </c>
      <c r="AU173" s="182" t="s">
        <v>73</v>
      </c>
      <c r="AY173" s="13" t="s">
        <v>119</v>
      </c>
      <c r="BE173" s="183">
        <f t="shared" si="14"/>
        <v>0</v>
      </c>
      <c r="BF173" s="183">
        <f t="shared" si="15"/>
        <v>0</v>
      </c>
      <c r="BG173" s="183">
        <f t="shared" si="16"/>
        <v>0</v>
      </c>
      <c r="BH173" s="183">
        <f t="shared" si="17"/>
        <v>0</v>
      </c>
      <c r="BI173" s="183">
        <f t="shared" si="18"/>
        <v>0</v>
      </c>
      <c r="BJ173" s="13" t="s">
        <v>81</v>
      </c>
      <c r="BK173" s="183">
        <f t="shared" si="19"/>
        <v>0</v>
      </c>
      <c r="BL173" s="13" t="s">
        <v>118</v>
      </c>
      <c r="BM173" s="182" t="s">
        <v>327</v>
      </c>
    </row>
    <row r="174" spans="1:65" s="2" customFormat="1" ht="16.5" customHeight="1">
      <c r="A174" s="30"/>
      <c r="B174" s="31"/>
      <c r="C174" s="170" t="s">
        <v>216</v>
      </c>
      <c r="D174" s="170" t="s">
        <v>114</v>
      </c>
      <c r="E174" s="171" t="s">
        <v>328</v>
      </c>
      <c r="F174" s="172" t="s">
        <v>329</v>
      </c>
      <c r="G174" s="173" t="s">
        <v>221</v>
      </c>
      <c r="H174" s="174">
        <v>0.01</v>
      </c>
      <c r="I174" s="175"/>
      <c r="J174" s="176">
        <f t="shared" si="10"/>
        <v>0</v>
      </c>
      <c r="K174" s="177"/>
      <c r="L174" s="35"/>
      <c r="M174" s="178" t="s">
        <v>1</v>
      </c>
      <c r="N174" s="179" t="s">
        <v>38</v>
      </c>
      <c r="O174" s="67"/>
      <c r="P174" s="180">
        <f t="shared" si="11"/>
        <v>0</v>
      </c>
      <c r="Q174" s="180">
        <v>0</v>
      </c>
      <c r="R174" s="180">
        <f t="shared" si="12"/>
        <v>0</v>
      </c>
      <c r="S174" s="180">
        <v>0</v>
      </c>
      <c r="T174" s="181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2" t="s">
        <v>118</v>
      </c>
      <c r="AT174" s="182" t="s">
        <v>114</v>
      </c>
      <c r="AU174" s="182" t="s">
        <v>73</v>
      </c>
      <c r="AY174" s="13" t="s">
        <v>119</v>
      </c>
      <c r="BE174" s="183">
        <f t="shared" si="14"/>
        <v>0</v>
      </c>
      <c r="BF174" s="183">
        <f t="shared" si="15"/>
        <v>0</v>
      </c>
      <c r="BG174" s="183">
        <f t="shared" si="16"/>
        <v>0</v>
      </c>
      <c r="BH174" s="183">
        <f t="shared" si="17"/>
        <v>0</v>
      </c>
      <c r="BI174" s="183">
        <f t="shared" si="18"/>
        <v>0</v>
      </c>
      <c r="BJ174" s="13" t="s">
        <v>81</v>
      </c>
      <c r="BK174" s="183">
        <f t="shared" si="19"/>
        <v>0</v>
      </c>
      <c r="BL174" s="13" t="s">
        <v>118</v>
      </c>
      <c r="BM174" s="182" t="s">
        <v>330</v>
      </c>
    </row>
    <row r="175" spans="1:65" s="2" customFormat="1" ht="16.5" customHeight="1">
      <c r="A175" s="30"/>
      <c r="B175" s="31"/>
      <c r="C175" s="170" t="s">
        <v>331</v>
      </c>
      <c r="D175" s="170" t="s">
        <v>114</v>
      </c>
      <c r="E175" s="171" t="s">
        <v>223</v>
      </c>
      <c r="F175" s="172" t="s">
        <v>224</v>
      </c>
      <c r="G175" s="173" t="s">
        <v>221</v>
      </c>
      <c r="H175" s="174">
        <v>0.01</v>
      </c>
      <c r="I175" s="175"/>
      <c r="J175" s="176">
        <f t="shared" si="10"/>
        <v>0</v>
      </c>
      <c r="K175" s="177"/>
      <c r="L175" s="35"/>
      <c r="M175" s="178" t="s">
        <v>1</v>
      </c>
      <c r="N175" s="179" t="s">
        <v>38</v>
      </c>
      <c r="O175" s="67"/>
      <c r="P175" s="180">
        <f t="shared" si="11"/>
        <v>0</v>
      </c>
      <c r="Q175" s="180">
        <v>0</v>
      </c>
      <c r="R175" s="180">
        <f t="shared" si="12"/>
        <v>0</v>
      </c>
      <c r="S175" s="180">
        <v>0</v>
      </c>
      <c r="T175" s="181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2" t="s">
        <v>118</v>
      </c>
      <c r="AT175" s="182" t="s">
        <v>114</v>
      </c>
      <c r="AU175" s="182" t="s">
        <v>73</v>
      </c>
      <c r="AY175" s="13" t="s">
        <v>119</v>
      </c>
      <c r="BE175" s="183">
        <f t="shared" si="14"/>
        <v>0</v>
      </c>
      <c r="BF175" s="183">
        <f t="shared" si="15"/>
        <v>0</v>
      </c>
      <c r="BG175" s="183">
        <f t="shared" si="16"/>
        <v>0</v>
      </c>
      <c r="BH175" s="183">
        <f t="shared" si="17"/>
        <v>0</v>
      </c>
      <c r="BI175" s="183">
        <f t="shared" si="18"/>
        <v>0</v>
      </c>
      <c r="BJ175" s="13" t="s">
        <v>81</v>
      </c>
      <c r="BK175" s="183">
        <f t="shared" si="19"/>
        <v>0</v>
      </c>
      <c r="BL175" s="13" t="s">
        <v>118</v>
      </c>
      <c r="BM175" s="182" t="s">
        <v>332</v>
      </c>
    </row>
    <row r="176" spans="1:65" s="2" customFormat="1" ht="16.5" customHeight="1">
      <c r="A176" s="30"/>
      <c r="B176" s="31"/>
      <c r="C176" s="170" t="s">
        <v>217</v>
      </c>
      <c r="D176" s="170" t="s">
        <v>114</v>
      </c>
      <c r="E176" s="171" t="s">
        <v>227</v>
      </c>
      <c r="F176" s="172" t="s">
        <v>228</v>
      </c>
      <c r="G176" s="173" t="s">
        <v>221</v>
      </c>
      <c r="H176" s="174">
        <v>5.0000000000000001E-3</v>
      </c>
      <c r="I176" s="175"/>
      <c r="J176" s="176">
        <f t="shared" si="10"/>
        <v>0</v>
      </c>
      <c r="K176" s="177"/>
      <c r="L176" s="35"/>
      <c r="M176" s="178" t="s">
        <v>1</v>
      </c>
      <c r="N176" s="179" t="s">
        <v>38</v>
      </c>
      <c r="O176" s="67"/>
      <c r="P176" s="180">
        <f t="shared" si="11"/>
        <v>0</v>
      </c>
      <c r="Q176" s="180">
        <v>0</v>
      </c>
      <c r="R176" s="180">
        <f t="shared" si="12"/>
        <v>0</v>
      </c>
      <c r="S176" s="180">
        <v>0</v>
      </c>
      <c r="T176" s="181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2" t="s">
        <v>118</v>
      </c>
      <c r="AT176" s="182" t="s">
        <v>114</v>
      </c>
      <c r="AU176" s="182" t="s">
        <v>73</v>
      </c>
      <c r="AY176" s="13" t="s">
        <v>119</v>
      </c>
      <c r="BE176" s="183">
        <f t="shared" si="14"/>
        <v>0</v>
      </c>
      <c r="BF176" s="183">
        <f t="shared" si="15"/>
        <v>0</v>
      </c>
      <c r="BG176" s="183">
        <f t="shared" si="16"/>
        <v>0</v>
      </c>
      <c r="BH176" s="183">
        <f t="shared" si="17"/>
        <v>0</v>
      </c>
      <c r="BI176" s="183">
        <f t="shared" si="18"/>
        <v>0</v>
      </c>
      <c r="BJ176" s="13" t="s">
        <v>81</v>
      </c>
      <c r="BK176" s="183">
        <f t="shared" si="19"/>
        <v>0</v>
      </c>
      <c r="BL176" s="13" t="s">
        <v>118</v>
      </c>
      <c r="BM176" s="182" t="s">
        <v>333</v>
      </c>
    </row>
    <row r="177" spans="1:65" s="2" customFormat="1" ht="16.5" customHeight="1">
      <c r="A177" s="30"/>
      <c r="B177" s="31"/>
      <c r="C177" s="170" t="s">
        <v>334</v>
      </c>
      <c r="D177" s="170" t="s">
        <v>114</v>
      </c>
      <c r="E177" s="171" t="s">
        <v>230</v>
      </c>
      <c r="F177" s="172" t="s">
        <v>231</v>
      </c>
      <c r="G177" s="173" t="s">
        <v>221</v>
      </c>
      <c r="H177" s="174">
        <v>7</v>
      </c>
      <c r="I177" s="175"/>
      <c r="J177" s="176">
        <f t="shared" si="10"/>
        <v>0</v>
      </c>
      <c r="K177" s="177"/>
      <c r="L177" s="35"/>
      <c r="M177" s="178" t="s">
        <v>1</v>
      </c>
      <c r="N177" s="179" t="s">
        <v>38</v>
      </c>
      <c r="O177" s="67"/>
      <c r="P177" s="180">
        <f t="shared" si="11"/>
        <v>0</v>
      </c>
      <c r="Q177" s="180">
        <v>0</v>
      </c>
      <c r="R177" s="180">
        <f t="shared" si="12"/>
        <v>0</v>
      </c>
      <c r="S177" s="180">
        <v>0</v>
      </c>
      <c r="T177" s="181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2" t="s">
        <v>118</v>
      </c>
      <c r="AT177" s="182" t="s">
        <v>114</v>
      </c>
      <c r="AU177" s="182" t="s">
        <v>73</v>
      </c>
      <c r="AY177" s="13" t="s">
        <v>119</v>
      </c>
      <c r="BE177" s="183">
        <f t="shared" si="14"/>
        <v>0</v>
      </c>
      <c r="BF177" s="183">
        <f t="shared" si="15"/>
        <v>0</v>
      </c>
      <c r="BG177" s="183">
        <f t="shared" si="16"/>
        <v>0</v>
      </c>
      <c r="BH177" s="183">
        <f t="shared" si="17"/>
        <v>0</v>
      </c>
      <c r="BI177" s="183">
        <f t="shared" si="18"/>
        <v>0</v>
      </c>
      <c r="BJ177" s="13" t="s">
        <v>81</v>
      </c>
      <c r="BK177" s="183">
        <f t="shared" si="19"/>
        <v>0</v>
      </c>
      <c r="BL177" s="13" t="s">
        <v>118</v>
      </c>
      <c r="BM177" s="182" t="s">
        <v>335</v>
      </c>
    </row>
    <row r="178" spans="1:65" s="2" customFormat="1" ht="16.5" customHeight="1">
      <c r="A178" s="30"/>
      <c r="B178" s="31"/>
      <c r="C178" s="170" t="s">
        <v>222</v>
      </c>
      <c r="D178" s="170" t="s">
        <v>114</v>
      </c>
      <c r="E178" s="171" t="s">
        <v>234</v>
      </c>
      <c r="F178" s="172" t="s">
        <v>235</v>
      </c>
      <c r="G178" s="173" t="s">
        <v>221</v>
      </c>
      <c r="H178" s="174">
        <v>1</v>
      </c>
      <c r="I178" s="175"/>
      <c r="J178" s="176">
        <f t="shared" si="10"/>
        <v>0</v>
      </c>
      <c r="K178" s="177"/>
      <c r="L178" s="35"/>
      <c r="M178" s="195" t="s">
        <v>1</v>
      </c>
      <c r="N178" s="196" t="s">
        <v>38</v>
      </c>
      <c r="O178" s="197"/>
      <c r="P178" s="198">
        <f t="shared" si="11"/>
        <v>0</v>
      </c>
      <c r="Q178" s="198">
        <v>0</v>
      </c>
      <c r="R178" s="198">
        <f t="shared" si="12"/>
        <v>0</v>
      </c>
      <c r="S178" s="198">
        <v>0</v>
      </c>
      <c r="T178" s="199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2" t="s">
        <v>118</v>
      </c>
      <c r="AT178" s="182" t="s">
        <v>114</v>
      </c>
      <c r="AU178" s="182" t="s">
        <v>73</v>
      </c>
      <c r="AY178" s="13" t="s">
        <v>119</v>
      </c>
      <c r="BE178" s="183">
        <f t="shared" si="14"/>
        <v>0</v>
      </c>
      <c r="BF178" s="183">
        <f t="shared" si="15"/>
        <v>0</v>
      </c>
      <c r="BG178" s="183">
        <f t="shared" si="16"/>
        <v>0</v>
      </c>
      <c r="BH178" s="183">
        <f t="shared" si="17"/>
        <v>0</v>
      </c>
      <c r="BI178" s="183">
        <f t="shared" si="18"/>
        <v>0</v>
      </c>
      <c r="BJ178" s="13" t="s">
        <v>81</v>
      </c>
      <c r="BK178" s="183">
        <f t="shared" si="19"/>
        <v>0</v>
      </c>
      <c r="BL178" s="13" t="s">
        <v>118</v>
      </c>
      <c r="BM178" s="182" t="s">
        <v>336</v>
      </c>
    </row>
    <row r="179" spans="1:65" s="2" customFormat="1" ht="6.95" customHeight="1">
      <c r="A179" s="30"/>
      <c r="B179" s="50"/>
      <c r="C179" s="51"/>
      <c r="D179" s="51"/>
      <c r="E179" s="51"/>
      <c r="F179" s="51"/>
      <c r="G179" s="51"/>
      <c r="H179" s="51"/>
      <c r="I179" s="148"/>
      <c r="J179" s="51"/>
      <c r="K179" s="51"/>
      <c r="L179" s="35"/>
      <c r="M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</row>
  </sheetData>
  <sheetProtection algorithmName="SHA-512" hashValue="KwG037K0fW33JfsNHTNDo7mSzOCYJm/UFw2i1jqBXrpc6zz73SkhI1NQVfv3IHticmkwRALum+rr06qXRp/OEg==" saltValue="XfStd807Itaouz5owa+hoCbSS0aLaz1NYClsGzMMorhajSAYtBv86RGxKb1MgepL3RQe3rVpS72x39O2Vr8DDw==" spinCount="100000" sheet="1" objects="1" scenarios="1" formatColumns="0" formatRows="0" autoFilter="0"/>
  <autoFilter ref="C115:K17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3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6"/>
      <c r="AT3" s="13" t="s">
        <v>83</v>
      </c>
    </row>
    <row r="4" spans="1:46" s="1" customFormat="1" ht="24.95" customHeight="1">
      <c r="B4" s="16"/>
      <c r="D4" s="108" t="s">
        <v>93</v>
      </c>
      <c r="I4" s="104"/>
      <c r="L4" s="16"/>
      <c r="M4" s="109" t="s">
        <v>10</v>
      </c>
      <c r="AT4" s="13" t="s">
        <v>4</v>
      </c>
    </row>
    <row r="5" spans="1:46" s="1" customFormat="1" ht="6.95" customHeight="1">
      <c r="B5" s="16"/>
      <c r="I5" s="104"/>
      <c r="L5" s="16"/>
    </row>
    <row r="6" spans="1:46" s="1" customFormat="1" ht="12" customHeight="1">
      <c r="B6" s="16"/>
      <c r="D6" s="110" t="s">
        <v>16</v>
      </c>
      <c r="I6" s="104"/>
      <c r="L6" s="16"/>
    </row>
    <row r="7" spans="1:46" s="1" customFormat="1" ht="16.5" customHeight="1">
      <c r="B7" s="16"/>
      <c r="E7" s="264" t="str">
        <f>'Rekapitulace zakázky'!K6</f>
        <v>Výměna kolejnic v úseku Letohrad - Lichkov</v>
      </c>
      <c r="F7" s="265"/>
      <c r="G7" s="265"/>
      <c r="H7" s="265"/>
      <c r="I7" s="104"/>
      <c r="L7" s="16"/>
    </row>
    <row r="8" spans="1:46" s="2" customFormat="1" ht="12" customHeight="1">
      <c r="A8" s="30"/>
      <c r="B8" s="35"/>
      <c r="C8" s="30"/>
      <c r="D8" s="110" t="s">
        <v>94</v>
      </c>
      <c r="E8" s="30"/>
      <c r="F8" s="30"/>
      <c r="G8" s="30"/>
      <c r="H8" s="30"/>
      <c r="I8" s="111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66" t="s">
        <v>337</v>
      </c>
      <c r="F9" s="267"/>
      <c r="G9" s="267"/>
      <c r="H9" s="267"/>
      <c r="I9" s="111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18</v>
      </c>
      <c r="E11" s="30"/>
      <c r="F11" s="112" t="s">
        <v>1</v>
      </c>
      <c r="G11" s="30"/>
      <c r="H11" s="30"/>
      <c r="I11" s="113" t="s">
        <v>19</v>
      </c>
      <c r="J11" s="112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20</v>
      </c>
      <c r="E12" s="30"/>
      <c r="F12" s="112" t="s">
        <v>21</v>
      </c>
      <c r="G12" s="30"/>
      <c r="H12" s="30"/>
      <c r="I12" s="113" t="s">
        <v>22</v>
      </c>
      <c r="J12" s="114" t="str">
        <f>'Rekapitulace zakázky'!AN8</f>
        <v>14. 10. 2019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2" t="str">
        <f>IF('Rekapitulace zakázky'!AN10="","",'Rekapitulace zakázky'!AN10)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zakázky'!E11="","",'Rekapitulace zakázky'!E11)</f>
        <v xml:space="preserve"> </v>
      </c>
      <c r="F15" s="30"/>
      <c r="G15" s="30"/>
      <c r="H15" s="30"/>
      <c r="I15" s="113" t="s">
        <v>26</v>
      </c>
      <c r="J15" s="112" t="str">
        <f>IF('Rekapitulace zakázky'!AN11="","",'Rekapitulace zakázky'!AN11)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6" t="str">
        <f>'Rekapitulace zakázky'!AN13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68" t="str">
        <f>'Rekapitulace zakázky'!E14</f>
        <v>Vyplň údaj</v>
      </c>
      <c r="F18" s="269"/>
      <c r="G18" s="269"/>
      <c r="H18" s="269"/>
      <c r="I18" s="113" t="s">
        <v>26</v>
      </c>
      <c r="J18" s="26" t="str">
        <f>'Rekapitulace zakázky'!AN14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2" t="str">
        <f>IF('Rekapitulace zakázky'!AN16="","",'Rekapitulace zakázky'!AN16)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zakázky'!E17="","",'Rekapitulace zakázky'!E17)</f>
        <v xml:space="preserve"> </v>
      </c>
      <c r="F21" s="30"/>
      <c r="G21" s="30"/>
      <c r="H21" s="30"/>
      <c r="I21" s="113" t="s">
        <v>26</v>
      </c>
      <c r="J21" s="112" t="str">
        <f>IF('Rekapitulace zakázky'!AN17="","",'Rekapitulace zakázky'!AN17)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31</v>
      </c>
      <c r="E23" s="30"/>
      <c r="F23" s="30"/>
      <c r="G23" s="30"/>
      <c r="H23" s="30"/>
      <c r="I23" s="113" t="s">
        <v>25</v>
      </c>
      <c r="J23" s="112" t="str">
        <f>IF('Rekapitulace zakázky'!AN19="","",'Rekapitulace zakázky'!AN19)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zakázky'!E20="","",'Rekapitulace zakázky'!E20)</f>
        <v xml:space="preserve"> </v>
      </c>
      <c r="F24" s="30"/>
      <c r="G24" s="30"/>
      <c r="H24" s="30"/>
      <c r="I24" s="113" t="s">
        <v>26</v>
      </c>
      <c r="J24" s="112" t="str">
        <f>IF('Rekapitulace zakázky'!AN20="","",'Rekapitulace zakázky'!AN20)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32</v>
      </c>
      <c r="E26" s="30"/>
      <c r="F26" s="30"/>
      <c r="G26" s="30"/>
      <c r="H26" s="30"/>
      <c r="I26" s="111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5"/>
      <c r="B27" s="116"/>
      <c r="C27" s="115"/>
      <c r="D27" s="115"/>
      <c r="E27" s="270" t="s">
        <v>1</v>
      </c>
      <c r="F27" s="270"/>
      <c r="G27" s="270"/>
      <c r="H27" s="270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9"/>
      <c r="E29" s="119"/>
      <c r="F29" s="119"/>
      <c r="G29" s="119"/>
      <c r="H29" s="119"/>
      <c r="I29" s="120"/>
      <c r="J29" s="119"/>
      <c r="K29" s="11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21" t="s">
        <v>33</v>
      </c>
      <c r="E30" s="30"/>
      <c r="F30" s="30"/>
      <c r="G30" s="30"/>
      <c r="H30" s="30"/>
      <c r="I30" s="111"/>
      <c r="J30" s="122">
        <f>ROUND(J116,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9"/>
      <c r="E31" s="119"/>
      <c r="F31" s="119"/>
      <c r="G31" s="119"/>
      <c r="H31" s="119"/>
      <c r="I31" s="120"/>
      <c r="J31" s="119"/>
      <c r="K31" s="119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23" t="s">
        <v>35</v>
      </c>
      <c r="G32" s="30"/>
      <c r="H32" s="30"/>
      <c r="I32" s="124" t="s">
        <v>34</v>
      </c>
      <c r="J32" s="123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25" t="s">
        <v>37</v>
      </c>
      <c r="E33" s="110" t="s">
        <v>38</v>
      </c>
      <c r="F33" s="126">
        <f>ROUND((SUM(BE116:BE143)),  2)</f>
        <v>0</v>
      </c>
      <c r="G33" s="30"/>
      <c r="H33" s="30"/>
      <c r="I33" s="127">
        <v>0.21</v>
      </c>
      <c r="J33" s="126">
        <f>ROUND(((SUM(BE116:BE143))*I33),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10" t="s">
        <v>39</v>
      </c>
      <c r="F34" s="126">
        <f>ROUND((SUM(BF116:BF143)),  2)</f>
        <v>0</v>
      </c>
      <c r="G34" s="30"/>
      <c r="H34" s="30"/>
      <c r="I34" s="127">
        <v>0.15</v>
      </c>
      <c r="J34" s="126">
        <f>ROUND(((SUM(BF116:BF143))*I34),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10" t="s">
        <v>40</v>
      </c>
      <c r="F35" s="126">
        <f>ROUND((SUM(BG116:BG143)),  2)</f>
        <v>0</v>
      </c>
      <c r="G35" s="30"/>
      <c r="H35" s="30"/>
      <c r="I35" s="127">
        <v>0.21</v>
      </c>
      <c r="J35" s="126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10" t="s">
        <v>41</v>
      </c>
      <c r="F36" s="126">
        <f>ROUND((SUM(BH116:BH143)),  2)</f>
        <v>0</v>
      </c>
      <c r="G36" s="30"/>
      <c r="H36" s="30"/>
      <c r="I36" s="127">
        <v>0.15</v>
      </c>
      <c r="J36" s="126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42</v>
      </c>
      <c r="F37" s="126">
        <f>ROUND((SUM(BI116:BI143)),  2)</f>
        <v>0</v>
      </c>
      <c r="G37" s="30"/>
      <c r="H37" s="30"/>
      <c r="I37" s="127">
        <v>0</v>
      </c>
      <c r="J37" s="126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111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8"/>
      <c r="D39" s="129" t="s">
        <v>43</v>
      </c>
      <c r="E39" s="130"/>
      <c r="F39" s="130"/>
      <c r="G39" s="131" t="s">
        <v>44</v>
      </c>
      <c r="H39" s="132" t="s">
        <v>45</v>
      </c>
      <c r="I39" s="133"/>
      <c r="J39" s="134">
        <f>SUM(J30:J37)</f>
        <v>0</v>
      </c>
      <c r="K39" s="13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111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I41" s="104"/>
      <c r="L41" s="16"/>
    </row>
    <row r="42" spans="1:31" s="1" customFormat="1" ht="14.45" customHeight="1">
      <c r="B42" s="16"/>
      <c r="I42" s="104"/>
      <c r="L42" s="16"/>
    </row>
    <row r="43" spans="1:31" s="1" customFormat="1" ht="14.45" customHeight="1">
      <c r="B43" s="16"/>
      <c r="I43" s="104"/>
      <c r="L43" s="16"/>
    </row>
    <row r="44" spans="1:31" s="1" customFormat="1" ht="14.45" customHeight="1">
      <c r="B44" s="16"/>
      <c r="I44" s="104"/>
      <c r="L44" s="16"/>
    </row>
    <row r="45" spans="1:31" s="1" customFormat="1" ht="14.45" customHeight="1">
      <c r="B45" s="16"/>
      <c r="I45" s="104"/>
      <c r="L45" s="16"/>
    </row>
    <row r="46" spans="1:31" s="1" customFormat="1" ht="14.45" customHeight="1">
      <c r="B46" s="16"/>
      <c r="I46" s="104"/>
      <c r="L46" s="16"/>
    </row>
    <row r="47" spans="1:31" s="1" customFormat="1" ht="14.45" customHeight="1">
      <c r="B47" s="16"/>
      <c r="I47" s="104"/>
      <c r="L47" s="16"/>
    </row>
    <row r="48" spans="1:31" s="1" customFormat="1" ht="14.45" customHeight="1">
      <c r="B48" s="16"/>
      <c r="I48" s="104"/>
      <c r="L48" s="16"/>
    </row>
    <row r="49" spans="1:31" s="1" customFormat="1" ht="14.45" customHeight="1">
      <c r="B49" s="16"/>
      <c r="I49" s="104"/>
      <c r="L49" s="16"/>
    </row>
    <row r="50" spans="1:31" s="2" customFormat="1" ht="14.45" customHeight="1">
      <c r="B50" s="47"/>
      <c r="D50" s="136" t="s">
        <v>46</v>
      </c>
      <c r="E50" s="137"/>
      <c r="F50" s="137"/>
      <c r="G50" s="136" t="s">
        <v>47</v>
      </c>
      <c r="H50" s="137"/>
      <c r="I50" s="138"/>
      <c r="J50" s="137"/>
      <c r="K50" s="137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9" t="s">
        <v>48</v>
      </c>
      <c r="E61" s="140"/>
      <c r="F61" s="141" t="s">
        <v>49</v>
      </c>
      <c r="G61" s="139" t="s">
        <v>48</v>
      </c>
      <c r="H61" s="140"/>
      <c r="I61" s="142"/>
      <c r="J61" s="143" t="s">
        <v>49</v>
      </c>
      <c r="K61" s="140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6" t="s">
        <v>50</v>
      </c>
      <c r="E65" s="144"/>
      <c r="F65" s="144"/>
      <c r="G65" s="136" t="s">
        <v>51</v>
      </c>
      <c r="H65" s="144"/>
      <c r="I65" s="145"/>
      <c r="J65" s="144"/>
      <c r="K65" s="14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9" t="s">
        <v>48</v>
      </c>
      <c r="E76" s="140"/>
      <c r="F76" s="141" t="s">
        <v>49</v>
      </c>
      <c r="G76" s="139" t="s">
        <v>48</v>
      </c>
      <c r="H76" s="140"/>
      <c r="I76" s="142"/>
      <c r="J76" s="143" t="s">
        <v>49</v>
      </c>
      <c r="K76" s="140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96</v>
      </c>
      <c r="D82" s="32"/>
      <c r="E82" s="32"/>
      <c r="F82" s="32"/>
      <c r="G82" s="32"/>
      <c r="H82" s="32"/>
      <c r="I82" s="111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1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1" t="str">
        <f>E7</f>
        <v>Výměna kolejnic v úseku Letohrad - Lichkov</v>
      </c>
      <c r="F85" s="272"/>
      <c r="G85" s="272"/>
      <c r="H85" s="272"/>
      <c r="I85" s="111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94</v>
      </c>
      <c r="D86" s="32"/>
      <c r="E86" s="32"/>
      <c r="F86" s="32"/>
      <c r="G86" s="32"/>
      <c r="H86" s="32"/>
      <c r="I86" s="111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3" t="str">
        <f>E9</f>
        <v>SO 03 - Oprava TK Letohrad - Ústí n.O.</v>
      </c>
      <c r="F87" s="273"/>
      <c r="G87" s="273"/>
      <c r="H87" s="273"/>
      <c r="I87" s="111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113" t="s">
        <v>22</v>
      </c>
      <c r="J89" s="62" t="str">
        <f>IF(J12="","",J12)</f>
        <v>14. 10. 2019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113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113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2" t="s">
        <v>97</v>
      </c>
      <c r="D94" s="153"/>
      <c r="E94" s="153"/>
      <c r="F94" s="153"/>
      <c r="G94" s="153"/>
      <c r="H94" s="153"/>
      <c r="I94" s="154"/>
      <c r="J94" s="155" t="s">
        <v>98</v>
      </c>
      <c r="K94" s="153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6" t="s">
        <v>99</v>
      </c>
      <c r="D96" s="32"/>
      <c r="E96" s="32"/>
      <c r="F96" s="32"/>
      <c r="G96" s="32"/>
      <c r="H96" s="32"/>
      <c r="I96" s="111"/>
      <c r="J96" s="80">
        <f>J116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100</v>
      </c>
    </row>
    <row r="97" spans="1:31" s="2" customFormat="1" ht="21.75" customHeight="1">
      <c r="A97" s="30"/>
      <c r="B97" s="31"/>
      <c r="C97" s="32"/>
      <c r="D97" s="32"/>
      <c r="E97" s="32"/>
      <c r="F97" s="32"/>
      <c r="G97" s="32"/>
      <c r="H97" s="32"/>
      <c r="I97" s="111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148"/>
      <c r="J98" s="51"/>
      <c r="K98" s="51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52"/>
      <c r="C102" s="53"/>
      <c r="D102" s="53"/>
      <c r="E102" s="53"/>
      <c r="F102" s="53"/>
      <c r="G102" s="53"/>
      <c r="H102" s="53"/>
      <c r="I102" s="151"/>
      <c r="J102" s="53"/>
      <c r="K102" s="53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101</v>
      </c>
      <c r="D103" s="32"/>
      <c r="E103" s="32"/>
      <c r="F103" s="32"/>
      <c r="G103" s="32"/>
      <c r="H103" s="32"/>
      <c r="I103" s="111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2"/>
      <c r="D104" s="32"/>
      <c r="E104" s="32"/>
      <c r="F104" s="32"/>
      <c r="G104" s="32"/>
      <c r="H104" s="32"/>
      <c r="I104" s="111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2"/>
      <c r="E105" s="32"/>
      <c r="F105" s="32"/>
      <c r="G105" s="32"/>
      <c r="H105" s="32"/>
      <c r="I105" s="111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2"/>
      <c r="D106" s="32"/>
      <c r="E106" s="271" t="str">
        <f>E7</f>
        <v>Výměna kolejnic v úseku Letohrad - Lichkov</v>
      </c>
      <c r="F106" s="272"/>
      <c r="G106" s="272"/>
      <c r="H106" s="272"/>
      <c r="I106" s="111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94</v>
      </c>
      <c r="D107" s="32"/>
      <c r="E107" s="32"/>
      <c r="F107" s="32"/>
      <c r="G107" s="32"/>
      <c r="H107" s="32"/>
      <c r="I107" s="111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2"/>
      <c r="D108" s="32"/>
      <c r="E108" s="243" t="str">
        <f>E9</f>
        <v>SO 03 - Oprava TK Letohrad - Ústí n.O.</v>
      </c>
      <c r="F108" s="273"/>
      <c r="G108" s="273"/>
      <c r="H108" s="273"/>
      <c r="I108" s="111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11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2"/>
      <c r="E110" s="32"/>
      <c r="F110" s="23" t="str">
        <f>F12</f>
        <v xml:space="preserve"> </v>
      </c>
      <c r="G110" s="32"/>
      <c r="H110" s="32"/>
      <c r="I110" s="113" t="s">
        <v>22</v>
      </c>
      <c r="J110" s="62" t="str">
        <f>IF(J12="","",J12)</f>
        <v>14. 10. 2019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111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24</v>
      </c>
      <c r="D112" s="32"/>
      <c r="E112" s="32"/>
      <c r="F112" s="23" t="str">
        <f>E15</f>
        <v xml:space="preserve"> </v>
      </c>
      <c r="G112" s="32"/>
      <c r="H112" s="32"/>
      <c r="I112" s="113" t="s">
        <v>29</v>
      </c>
      <c r="J112" s="28" t="str">
        <f>E21</f>
        <v xml:space="preserve"> 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27</v>
      </c>
      <c r="D113" s="32"/>
      <c r="E113" s="32"/>
      <c r="F113" s="23" t="str">
        <f>IF(E18="","",E18)</f>
        <v>Vyplň údaj</v>
      </c>
      <c r="G113" s="32"/>
      <c r="H113" s="32"/>
      <c r="I113" s="113" t="s">
        <v>31</v>
      </c>
      <c r="J113" s="28" t="str">
        <f>E24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9" customFormat="1" ht="29.25" customHeight="1">
      <c r="A115" s="157"/>
      <c r="B115" s="158"/>
      <c r="C115" s="159" t="s">
        <v>102</v>
      </c>
      <c r="D115" s="160" t="s">
        <v>58</v>
      </c>
      <c r="E115" s="160" t="s">
        <v>54</v>
      </c>
      <c r="F115" s="160" t="s">
        <v>55</v>
      </c>
      <c r="G115" s="160" t="s">
        <v>103</v>
      </c>
      <c r="H115" s="160" t="s">
        <v>104</v>
      </c>
      <c r="I115" s="161" t="s">
        <v>105</v>
      </c>
      <c r="J115" s="162" t="s">
        <v>98</v>
      </c>
      <c r="K115" s="163" t="s">
        <v>106</v>
      </c>
      <c r="L115" s="164"/>
      <c r="M115" s="71" t="s">
        <v>1</v>
      </c>
      <c r="N115" s="72" t="s">
        <v>37</v>
      </c>
      <c r="O115" s="72" t="s">
        <v>107</v>
      </c>
      <c r="P115" s="72" t="s">
        <v>108</v>
      </c>
      <c r="Q115" s="72" t="s">
        <v>109</v>
      </c>
      <c r="R115" s="72" t="s">
        <v>110</v>
      </c>
      <c r="S115" s="72" t="s">
        <v>111</v>
      </c>
      <c r="T115" s="73" t="s">
        <v>112</v>
      </c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</row>
    <row r="116" spans="1:65" s="2" customFormat="1" ht="22.9" customHeight="1">
      <c r="A116" s="30"/>
      <c r="B116" s="31"/>
      <c r="C116" s="78" t="s">
        <v>113</v>
      </c>
      <c r="D116" s="32"/>
      <c r="E116" s="32"/>
      <c r="F116" s="32"/>
      <c r="G116" s="32"/>
      <c r="H116" s="32"/>
      <c r="I116" s="111"/>
      <c r="J116" s="165">
        <f>BK116</f>
        <v>0</v>
      </c>
      <c r="K116" s="32"/>
      <c r="L116" s="35"/>
      <c r="M116" s="74"/>
      <c r="N116" s="166"/>
      <c r="O116" s="75"/>
      <c r="P116" s="167">
        <f>SUM(P117:P143)</f>
        <v>0</v>
      </c>
      <c r="Q116" s="75"/>
      <c r="R116" s="167">
        <f>SUM(R117:R143)</f>
        <v>0</v>
      </c>
      <c r="S116" s="75"/>
      <c r="T116" s="168">
        <f>SUM(T117:T143)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72</v>
      </c>
      <c r="AU116" s="13" t="s">
        <v>100</v>
      </c>
      <c r="BK116" s="169">
        <f>SUM(BK117:BK143)</f>
        <v>0</v>
      </c>
    </row>
    <row r="117" spans="1:65" s="2" customFormat="1" ht="24" customHeight="1">
      <c r="A117" s="30"/>
      <c r="B117" s="31"/>
      <c r="C117" s="170" t="s">
        <v>81</v>
      </c>
      <c r="D117" s="170" t="s">
        <v>114</v>
      </c>
      <c r="E117" s="171" t="s">
        <v>238</v>
      </c>
      <c r="F117" s="172" t="s">
        <v>239</v>
      </c>
      <c r="G117" s="173" t="s">
        <v>240</v>
      </c>
      <c r="H117" s="174">
        <v>3.9</v>
      </c>
      <c r="I117" s="175"/>
      <c r="J117" s="176">
        <f t="shared" ref="J117:J143" si="0">ROUND(I117*H117,2)</f>
        <v>0</v>
      </c>
      <c r="K117" s="177"/>
      <c r="L117" s="35"/>
      <c r="M117" s="178" t="s">
        <v>1</v>
      </c>
      <c r="N117" s="179" t="s">
        <v>38</v>
      </c>
      <c r="O117" s="67"/>
      <c r="P117" s="180">
        <f t="shared" ref="P117:P143" si="1">O117*H117</f>
        <v>0</v>
      </c>
      <c r="Q117" s="180">
        <v>0</v>
      </c>
      <c r="R117" s="180">
        <f t="shared" ref="R117:R143" si="2">Q117*H117</f>
        <v>0</v>
      </c>
      <c r="S117" s="180">
        <v>0</v>
      </c>
      <c r="T117" s="181">
        <f t="shared" ref="T117:T143" si="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2" t="s">
        <v>118</v>
      </c>
      <c r="AT117" s="182" t="s">
        <v>114</v>
      </c>
      <c r="AU117" s="182" t="s">
        <v>73</v>
      </c>
      <c r="AY117" s="13" t="s">
        <v>119</v>
      </c>
      <c r="BE117" s="183">
        <f t="shared" ref="BE117:BE143" si="4">IF(N117="základní",J117,0)</f>
        <v>0</v>
      </c>
      <c r="BF117" s="183">
        <f t="shared" ref="BF117:BF143" si="5">IF(N117="snížená",J117,0)</f>
        <v>0</v>
      </c>
      <c r="BG117" s="183">
        <f t="shared" ref="BG117:BG143" si="6">IF(N117="zákl. přenesená",J117,0)</f>
        <v>0</v>
      </c>
      <c r="BH117" s="183">
        <f t="shared" ref="BH117:BH143" si="7">IF(N117="sníž. přenesená",J117,0)</f>
        <v>0</v>
      </c>
      <c r="BI117" s="183">
        <f t="shared" ref="BI117:BI143" si="8">IF(N117="nulová",J117,0)</f>
        <v>0</v>
      </c>
      <c r="BJ117" s="13" t="s">
        <v>81</v>
      </c>
      <c r="BK117" s="183">
        <f t="shared" ref="BK117:BK143" si="9">ROUND(I117*H117,2)</f>
        <v>0</v>
      </c>
      <c r="BL117" s="13" t="s">
        <v>118</v>
      </c>
      <c r="BM117" s="182" t="s">
        <v>83</v>
      </c>
    </row>
    <row r="118" spans="1:65" s="2" customFormat="1" ht="24" customHeight="1">
      <c r="A118" s="30"/>
      <c r="B118" s="31"/>
      <c r="C118" s="170" t="s">
        <v>83</v>
      </c>
      <c r="D118" s="170" t="s">
        <v>114</v>
      </c>
      <c r="E118" s="171" t="s">
        <v>241</v>
      </c>
      <c r="F118" s="172" t="s">
        <v>242</v>
      </c>
      <c r="G118" s="173" t="s">
        <v>122</v>
      </c>
      <c r="H118" s="174">
        <v>146</v>
      </c>
      <c r="I118" s="175"/>
      <c r="J118" s="176">
        <f t="shared" si="0"/>
        <v>0</v>
      </c>
      <c r="K118" s="177"/>
      <c r="L118" s="35"/>
      <c r="M118" s="178" t="s">
        <v>1</v>
      </c>
      <c r="N118" s="179" t="s">
        <v>38</v>
      </c>
      <c r="O118" s="67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82" t="s">
        <v>118</v>
      </c>
      <c r="AT118" s="182" t="s">
        <v>114</v>
      </c>
      <c r="AU118" s="182" t="s">
        <v>73</v>
      </c>
      <c r="AY118" s="13" t="s">
        <v>119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3" t="s">
        <v>81</v>
      </c>
      <c r="BK118" s="183">
        <f t="shared" si="9"/>
        <v>0</v>
      </c>
      <c r="BL118" s="13" t="s">
        <v>118</v>
      </c>
      <c r="BM118" s="182" t="s">
        <v>118</v>
      </c>
    </row>
    <row r="119" spans="1:65" s="2" customFormat="1" ht="16.5" customHeight="1">
      <c r="A119" s="30"/>
      <c r="B119" s="31"/>
      <c r="C119" s="170" t="s">
        <v>123</v>
      </c>
      <c r="D119" s="170" t="s">
        <v>114</v>
      </c>
      <c r="E119" s="171" t="s">
        <v>243</v>
      </c>
      <c r="F119" s="172" t="s">
        <v>244</v>
      </c>
      <c r="G119" s="173" t="s">
        <v>245</v>
      </c>
      <c r="H119" s="174">
        <v>397.8</v>
      </c>
      <c r="I119" s="175"/>
      <c r="J119" s="176">
        <f t="shared" si="0"/>
        <v>0</v>
      </c>
      <c r="K119" s="177"/>
      <c r="L119" s="35"/>
      <c r="M119" s="178" t="s">
        <v>1</v>
      </c>
      <c r="N119" s="179" t="s">
        <v>38</v>
      </c>
      <c r="O119" s="67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2" t="s">
        <v>118</v>
      </c>
      <c r="AT119" s="182" t="s">
        <v>114</v>
      </c>
      <c r="AU119" s="182" t="s">
        <v>73</v>
      </c>
      <c r="AY119" s="13" t="s">
        <v>119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3" t="s">
        <v>81</v>
      </c>
      <c r="BK119" s="183">
        <f t="shared" si="9"/>
        <v>0</v>
      </c>
      <c r="BL119" s="13" t="s">
        <v>118</v>
      </c>
      <c r="BM119" s="182" t="s">
        <v>126</v>
      </c>
    </row>
    <row r="120" spans="1:65" s="2" customFormat="1" ht="16.5" customHeight="1">
      <c r="A120" s="30"/>
      <c r="B120" s="31"/>
      <c r="C120" s="170" t="s">
        <v>118</v>
      </c>
      <c r="D120" s="170" t="s">
        <v>114</v>
      </c>
      <c r="E120" s="171" t="s">
        <v>246</v>
      </c>
      <c r="F120" s="172" t="s">
        <v>247</v>
      </c>
      <c r="G120" s="173" t="s">
        <v>245</v>
      </c>
      <c r="H120" s="174">
        <v>20</v>
      </c>
      <c r="I120" s="175"/>
      <c r="J120" s="176">
        <f t="shared" si="0"/>
        <v>0</v>
      </c>
      <c r="K120" s="177"/>
      <c r="L120" s="35"/>
      <c r="M120" s="178" t="s">
        <v>1</v>
      </c>
      <c r="N120" s="179" t="s">
        <v>38</v>
      </c>
      <c r="O120" s="67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2" t="s">
        <v>118</v>
      </c>
      <c r="AT120" s="182" t="s">
        <v>114</v>
      </c>
      <c r="AU120" s="182" t="s">
        <v>73</v>
      </c>
      <c r="AY120" s="13" t="s">
        <v>119</v>
      </c>
      <c r="BE120" s="183">
        <f t="shared" si="4"/>
        <v>0</v>
      </c>
      <c r="BF120" s="183">
        <f t="shared" si="5"/>
        <v>0</v>
      </c>
      <c r="BG120" s="183">
        <f t="shared" si="6"/>
        <v>0</v>
      </c>
      <c r="BH120" s="183">
        <f t="shared" si="7"/>
        <v>0</v>
      </c>
      <c r="BI120" s="183">
        <f t="shared" si="8"/>
        <v>0</v>
      </c>
      <c r="BJ120" s="13" t="s">
        <v>81</v>
      </c>
      <c r="BK120" s="183">
        <f t="shared" si="9"/>
        <v>0</v>
      </c>
      <c r="BL120" s="13" t="s">
        <v>118</v>
      </c>
      <c r="BM120" s="182" t="s">
        <v>129</v>
      </c>
    </row>
    <row r="121" spans="1:65" s="2" customFormat="1" ht="16.5" customHeight="1">
      <c r="A121" s="30"/>
      <c r="B121" s="31"/>
      <c r="C121" s="170" t="s">
        <v>130</v>
      </c>
      <c r="D121" s="170" t="s">
        <v>114</v>
      </c>
      <c r="E121" s="171" t="s">
        <v>248</v>
      </c>
      <c r="F121" s="172" t="s">
        <v>249</v>
      </c>
      <c r="G121" s="173" t="s">
        <v>122</v>
      </c>
      <c r="H121" s="174">
        <v>146</v>
      </c>
      <c r="I121" s="175"/>
      <c r="J121" s="176">
        <f t="shared" si="0"/>
        <v>0</v>
      </c>
      <c r="K121" s="177"/>
      <c r="L121" s="35"/>
      <c r="M121" s="178" t="s">
        <v>1</v>
      </c>
      <c r="N121" s="179" t="s">
        <v>38</v>
      </c>
      <c r="O121" s="67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2" t="s">
        <v>118</v>
      </c>
      <c r="AT121" s="182" t="s">
        <v>114</v>
      </c>
      <c r="AU121" s="182" t="s">
        <v>73</v>
      </c>
      <c r="AY121" s="13" t="s">
        <v>119</v>
      </c>
      <c r="BE121" s="183">
        <f t="shared" si="4"/>
        <v>0</v>
      </c>
      <c r="BF121" s="183">
        <f t="shared" si="5"/>
        <v>0</v>
      </c>
      <c r="BG121" s="183">
        <f t="shared" si="6"/>
        <v>0</v>
      </c>
      <c r="BH121" s="183">
        <f t="shared" si="7"/>
        <v>0</v>
      </c>
      <c r="BI121" s="183">
        <f t="shared" si="8"/>
        <v>0</v>
      </c>
      <c r="BJ121" s="13" t="s">
        <v>81</v>
      </c>
      <c r="BK121" s="183">
        <f t="shared" si="9"/>
        <v>0</v>
      </c>
      <c r="BL121" s="13" t="s">
        <v>118</v>
      </c>
      <c r="BM121" s="182" t="s">
        <v>134</v>
      </c>
    </row>
    <row r="122" spans="1:65" s="2" customFormat="1" ht="24" customHeight="1">
      <c r="A122" s="30"/>
      <c r="B122" s="31"/>
      <c r="C122" s="184" t="s">
        <v>126</v>
      </c>
      <c r="D122" s="184" t="s">
        <v>211</v>
      </c>
      <c r="E122" s="185" t="s">
        <v>250</v>
      </c>
      <c r="F122" s="186" t="s">
        <v>251</v>
      </c>
      <c r="G122" s="187" t="s">
        <v>133</v>
      </c>
      <c r="H122" s="188">
        <v>835.6</v>
      </c>
      <c r="I122" s="189"/>
      <c r="J122" s="190">
        <f t="shared" si="0"/>
        <v>0</v>
      </c>
      <c r="K122" s="191"/>
      <c r="L122" s="192"/>
      <c r="M122" s="193" t="s">
        <v>1</v>
      </c>
      <c r="N122" s="194" t="s">
        <v>38</v>
      </c>
      <c r="O122" s="67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2" t="s">
        <v>129</v>
      </c>
      <c r="AT122" s="182" t="s">
        <v>211</v>
      </c>
      <c r="AU122" s="182" t="s">
        <v>73</v>
      </c>
      <c r="AY122" s="13" t="s">
        <v>119</v>
      </c>
      <c r="BE122" s="183">
        <f t="shared" si="4"/>
        <v>0</v>
      </c>
      <c r="BF122" s="183">
        <f t="shared" si="5"/>
        <v>0</v>
      </c>
      <c r="BG122" s="183">
        <f t="shared" si="6"/>
        <v>0</v>
      </c>
      <c r="BH122" s="183">
        <f t="shared" si="7"/>
        <v>0</v>
      </c>
      <c r="BI122" s="183">
        <f t="shared" si="8"/>
        <v>0</v>
      </c>
      <c r="BJ122" s="13" t="s">
        <v>81</v>
      </c>
      <c r="BK122" s="183">
        <f t="shared" si="9"/>
        <v>0</v>
      </c>
      <c r="BL122" s="13" t="s">
        <v>118</v>
      </c>
      <c r="BM122" s="182" t="s">
        <v>138</v>
      </c>
    </row>
    <row r="123" spans="1:65" s="2" customFormat="1" ht="24" customHeight="1">
      <c r="A123" s="30"/>
      <c r="B123" s="31"/>
      <c r="C123" s="170" t="s">
        <v>139</v>
      </c>
      <c r="D123" s="170" t="s">
        <v>114</v>
      </c>
      <c r="E123" s="171" t="s">
        <v>252</v>
      </c>
      <c r="F123" s="172" t="s">
        <v>253</v>
      </c>
      <c r="G123" s="173" t="s">
        <v>133</v>
      </c>
      <c r="H123" s="174">
        <v>835.6</v>
      </c>
      <c r="I123" s="175"/>
      <c r="J123" s="176">
        <f t="shared" si="0"/>
        <v>0</v>
      </c>
      <c r="K123" s="177"/>
      <c r="L123" s="35"/>
      <c r="M123" s="178" t="s">
        <v>1</v>
      </c>
      <c r="N123" s="179" t="s">
        <v>38</v>
      </c>
      <c r="O123" s="67"/>
      <c r="P123" s="180">
        <f t="shared" si="1"/>
        <v>0</v>
      </c>
      <c r="Q123" s="180">
        <v>0</v>
      </c>
      <c r="R123" s="180">
        <f t="shared" si="2"/>
        <v>0</v>
      </c>
      <c r="S123" s="180">
        <v>0</v>
      </c>
      <c r="T123" s="181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118</v>
      </c>
      <c r="AT123" s="182" t="s">
        <v>114</v>
      </c>
      <c r="AU123" s="182" t="s">
        <v>73</v>
      </c>
      <c r="AY123" s="13" t="s">
        <v>119</v>
      </c>
      <c r="BE123" s="183">
        <f t="shared" si="4"/>
        <v>0</v>
      </c>
      <c r="BF123" s="183">
        <f t="shared" si="5"/>
        <v>0</v>
      </c>
      <c r="BG123" s="183">
        <f t="shared" si="6"/>
        <v>0</v>
      </c>
      <c r="BH123" s="183">
        <f t="shared" si="7"/>
        <v>0</v>
      </c>
      <c r="BI123" s="183">
        <f t="shared" si="8"/>
        <v>0</v>
      </c>
      <c r="BJ123" s="13" t="s">
        <v>81</v>
      </c>
      <c r="BK123" s="183">
        <f t="shared" si="9"/>
        <v>0</v>
      </c>
      <c r="BL123" s="13" t="s">
        <v>118</v>
      </c>
      <c r="BM123" s="182" t="s">
        <v>142</v>
      </c>
    </row>
    <row r="124" spans="1:65" s="2" customFormat="1" ht="36" customHeight="1">
      <c r="A124" s="30"/>
      <c r="B124" s="31"/>
      <c r="C124" s="170" t="s">
        <v>129</v>
      </c>
      <c r="D124" s="170" t="s">
        <v>114</v>
      </c>
      <c r="E124" s="171" t="s">
        <v>204</v>
      </c>
      <c r="F124" s="172" t="s">
        <v>205</v>
      </c>
      <c r="G124" s="173" t="s">
        <v>122</v>
      </c>
      <c r="H124" s="174">
        <v>67.8</v>
      </c>
      <c r="I124" s="175"/>
      <c r="J124" s="176">
        <f t="shared" si="0"/>
        <v>0</v>
      </c>
      <c r="K124" s="177"/>
      <c r="L124" s="35"/>
      <c r="M124" s="178" t="s">
        <v>1</v>
      </c>
      <c r="N124" s="179" t="s">
        <v>38</v>
      </c>
      <c r="O124" s="67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118</v>
      </c>
      <c r="AT124" s="182" t="s">
        <v>114</v>
      </c>
      <c r="AU124" s="182" t="s">
        <v>73</v>
      </c>
      <c r="AY124" s="13" t="s">
        <v>119</v>
      </c>
      <c r="BE124" s="183">
        <f t="shared" si="4"/>
        <v>0</v>
      </c>
      <c r="BF124" s="183">
        <f t="shared" si="5"/>
        <v>0</v>
      </c>
      <c r="BG124" s="183">
        <f t="shared" si="6"/>
        <v>0</v>
      </c>
      <c r="BH124" s="183">
        <f t="shared" si="7"/>
        <v>0</v>
      </c>
      <c r="BI124" s="183">
        <f t="shared" si="8"/>
        <v>0</v>
      </c>
      <c r="BJ124" s="13" t="s">
        <v>81</v>
      </c>
      <c r="BK124" s="183">
        <f t="shared" si="9"/>
        <v>0</v>
      </c>
      <c r="BL124" s="13" t="s">
        <v>118</v>
      </c>
      <c r="BM124" s="182" t="s">
        <v>145</v>
      </c>
    </row>
    <row r="125" spans="1:65" s="2" customFormat="1" ht="36" customHeight="1">
      <c r="A125" s="30"/>
      <c r="B125" s="31"/>
      <c r="C125" s="170" t="s">
        <v>146</v>
      </c>
      <c r="D125" s="170" t="s">
        <v>114</v>
      </c>
      <c r="E125" s="171" t="s">
        <v>208</v>
      </c>
      <c r="F125" s="172" t="s">
        <v>209</v>
      </c>
      <c r="G125" s="173" t="s">
        <v>122</v>
      </c>
      <c r="H125" s="174">
        <v>67.8</v>
      </c>
      <c r="I125" s="175"/>
      <c r="J125" s="176">
        <f t="shared" si="0"/>
        <v>0</v>
      </c>
      <c r="K125" s="177"/>
      <c r="L125" s="35"/>
      <c r="M125" s="178" t="s">
        <v>1</v>
      </c>
      <c r="N125" s="179" t="s">
        <v>38</v>
      </c>
      <c r="O125" s="67"/>
      <c r="P125" s="180">
        <f t="shared" si="1"/>
        <v>0</v>
      </c>
      <c r="Q125" s="180">
        <v>0</v>
      </c>
      <c r="R125" s="180">
        <f t="shared" si="2"/>
        <v>0</v>
      </c>
      <c r="S125" s="180">
        <v>0</v>
      </c>
      <c r="T125" s="181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2" t="s">
        <v>118</v>
      </c>
      <c r="AT125" s="182" t="s">
        <v>114</v>
      </c>
      <c r="AU125" s="182" t="s">
        <v>73</v>
      </c>
      <c r="AY125" s="13" t="s">
        <v>119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3" t="s">
        <v>81</v>
      </c>
      <c r="BK125" s="183">
        <f t="shared" si="9"/>
        <v>0</v>
      </c>
      <c r="BL125" s="13" t="s">
        <v>118</v>
      </c>
      <c r="BM125" s="182" t="s">
        <v>149</v>
      </c>
    </row>
    <row r="126" spans="1:65" s="2" customFormat="1" ht="36" customHeight="1">
      <c r="A126" s="30"/>
      <c r="B126" s="31"/>
      <c r="C126" s="170" t="s">
        <v>134</v>
      </c>
      <c r="D126" s="170" t="s">
        <v>114</v>
      </c>
      <c r="E126" s="171" t="s">
        <v>161</v>
      </c>
      <c r="F126" s="172" t="s">
        <v>162</v>
      </c>
      <c r="G126" s="173" t="s">
        <v>117</v>
      </c>
      <c r="H126" s="174">
        <v>80</v>
      </c>
      <c r="I126" s="175"/>
      <c r="J126" s="176">
        <f t="shared" si="0"/>
        <v>0</v>
      </c>
      <c r="K126" s="177"/>
      <c r="L126" s="35"/>
      <c r="M126" s="178" t="s">
        <v>1</v>
      </c>
      <c r="N126" s="179" t="s">
        <v>38</v>
      </c>
      <c r="O126" s="67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118</v>
      </c>
      <c r="AT126" s="182" t="s">
        <v>114</v>
      </c>
      <c r="AU126" s="182" t="s">
        <v>73</v>
      </c>
      <c r="AY126" s="13" t="s">
        <v>119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3" t="s">
        <v>81</v>
      </c>
      <c r="BK126" s="183">
        <f t="shared" si="9"/>
        <v>0</v>
      </c>
      <c r="BL126" s="13" t="s">
        <v>118</v>
      </c>
      <c r="BM126" s="182" t="s">
        <v>152</v>
      </c>
    </row>
    <row r="127" spans="1:65" s="2" customFormat="1" ht="24" customHeight="1">
      <c r="A127" s="30"/>
      <c r="B127" s="31"/>
      <c r="C127" s="170" t="s">
        <v>153</v>
      </c>
      <c r="D127" s="170" t="s">
        <v>114</v>
      </c>
      <c r="E127" s="171" t="s">
        <v>164</v>
      </c>
      <c r="F127" s="172" t="s">
        <v>165</v>
      </c>
      <c r="G127" s="173" t="s">
        <v>117</v>
      </c>
      <c r="H127" s="174">
        <v>80</v>
      </c>
      <c r="I127" s="175"/>
      <c r="J127" s="176">
        <f t="shared" si="0"/>
        <v>0</v>
      </c>
      <c r="K127" s="177"/>
      <c r="L127" s="35"/>
      <c r="M127" s="178" t="s">
        <v>1</v>
      </c>
      <c r="N127" s="179" t="s">
        <v>38</v>
      </c>
      <c r="O127" s="67"/>
      <c r="P127" s="180">
        <f t="shared" si="1"/>
        <v>0</v>
      </c>
      <c r="Q127" s="180">
        <v>0</v>
      </c>
      <c r="R127" s="180">
        <f t="shared" si="2"/>
        <v>0</v>
      </c>
      <c r="S127" s="180">
        <v>0</v>
      </c>
      <c r="T127" s="181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2" t="s">
        <v>118</v>
      </c>
      <c r="AT127" s="182" t="s">
        <v>114</v>
      </c>
      <c r="AU127" s="182" t="s">
        <v>73</v>
      </c>
      <c r="AY127" s="13" t="s">
        <v>119</v>
      </c>
      <c r="BE127" s="183">
        <f t="shared" si="4"/>
        <v>0</v>
      </c>
      <c r="BF127" s="183">
        <f t="shared" si="5"/>
        <v>0</v>
      </c>
      <c r="BG127" s="183">
        <f t="shared" si="6"/>
        <v>0</v>
      </c>
      <c r="BH127" s="183">
        <f t="shared" si="7"/>
        <v>0</v>
      </c>
      <c r="BI127" s="183">
        <f t="shared" si="8"/>
        <v>0</v>
      </c>
      <c r="BJ127" s="13" t="s">
        <v>81</v>
      </c>
      <c r="BK127" s="183">
        <f t="shared" si="9"/>
        <v>0</v>
      </c>
      <c r="BL127" s="13" t="s">
        <v>118</v>
      </c>
      <c r="BM127" s="182" t="s">
        <v>156</v>
      </c>
    </row>
    <row r="128" spans="1:65" s="2" customFormat="1" ht="16.5" customHeight="1">
      <c r="A128" s="30"/>
      <c r="B128" s="31"/>
      <c r="C128" s="170" t="s">
        <v>138</v>
      </c>
      <c r="D128" s="170" t="s">
        <v>114</v>
      </c>
      <c r="E128" s="171" t="s">
        <v>338</v>
      </c>
      <c r="F128" s="172" t="s">
        <v>339</v>
      </c>
      <c r="G128" s="173" t="s">
        <v>117</v>
      </c>
      <c r="H128" s="174">
        <v>7</v>
      </c>
      <c r="I128" s="175"/>
      <c r="J128" s="176">
        <f t="shared" si="0"/>
        <v>0</v>
      </c>
      <c r="K128" s="177"/>
      <c r="L128" s="35"/>
      <c r="M128" s="178" t="s">
        <v>1</v>
      </c>
      <c r="N128" s="179" t="s">
        <v>38</v>
      </c>
      <c r="O128" s="67"/>
      <c r="P128" s="180">
        <f t="shared" si="1"/>
        <v>0</v>
      </c>
      <c r="Q128" s="180">
        <v>0</v>
      </c>
      <c r="R128" s="180">
        <f t="shared" si="2"/>
        <v>0</v>
      </c>
      <c r="S128" s="180">
        <v>0</v>
      </c>
      <c r="T128" s="181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118</v>
      </c>
      <c r="AT128" s="182" t="s">
        <v>114</v>
      </c>
      <c r="AU128" s="182" t="s">
        <v>73</v>
      </c>
      <c r="AY128" s="13" t="s">
        <v>119</v>
      </c>
      <c r="BE128" s="183">
        <f t="shared" si="4"/>
        <v>0</v>
      </c>
      <c r="BF128" s="183">
        <f t="shared" si="5"/>
        <v>0</v>
      </c>
      <c r="BG128" s="183">
        <f t="shared" si="6"/>
        <v>0</v>
      </c>
      <c r="BH128" s="183">
        <f t="shared" si="7"/>
        <v>0</v>
      </c>
      <c r="BI128" s="183">
        <f t="shared" si="8"/>
        <v>0</v>
      </c>
      <c r="BJ128" s="13" t="s">
        <v>81</v>
      </c>
      <c r="BK128" s="183">
        <f t="shared" si="9"/>
        <v>0</v>
      </c>
      <c r="BL128" s="13" t="s">
        <v>118</v>
      </c>
      <c r="BM128" s="182" t="s">
        <v>159</v>
      </c>
    </row>
    <row r="129" spans="1:65" s="2" customFormat="1" ht="16.5" customHeight="1">
      <c r="A129" s="30"/>
      <c r="B129" s="31"/>
      <c r="C129" s="170" t="s">
        <v>160</v>
      </c>
      <c r="D129" s="170" t="s">
        <v>114</v>
      </c>
      <c r="E129" s="171" t="s">
        <v>340</v>
      </c>
      <c r="F129" s="172" t="s">
        <v>341</v>
      </c>
      <c r="G129" s="173" t="s">
        <v>117</v>
      </c>
      <c r="H129" s="174">
        <v>7</v>
      </c>
      <c r="I129" s="175"/>
      <c r="J129" s="176">
        <f t="shared" si="0"/>
        <v>0</v>
      </c>
      <c r="K129" s="177"/>
      <c r="L129" s="35"/>
      <c r="M129" s="178" t="s">
        <v>1</v>
      </c>
      <c r="N129" s="179" t="s">
        <v>38</v>
      </c>
      <c r="O129" s="67"/>
      <c r="P129" s="180">
        <f t="shared" si="1"/>
        <v>0</v>
      </c>
      <c r="Q129" s="180">
        <v>0</v>
      </c>
      <c r="R129" s="180">
        <f t="shared" si="2"/>
        <v>0</v>
      </c>
      <c r="S129" s="180">
        <v>0</v>
      </c>
      <c r="T129" s="181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2" t="s">
        <v>118</v>
      </c>
      <c r="AT129" s="182" t="s">
        <v>114</v>
      </c>
      <c r="AU129" s="182" t="s">
        <v>73</v>
      </c>
      <c r="AY129" s="13" t="s">
        <v>119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3" t="s">
        <v>81</v>
      </c>
      <c r="BK129" s="183">
        <f t="shared" si="9"/>
        <v>0</v>
      </c>
      <c r="BL129" s="13" t="s">
        <v>118</v>
      </c>
      <c r="BM129" s="182" t="s">
        <v>163</v>
      </c>
    </row>
    <row r="130" spans="1:65" s="2" customFormat="1" ht="24" customHeight="1">
      <c r="A130" s="30"/>
      <c r="B130" s="31"/>
      <c r="C130" s="170" t="s">
        <v>142</v>
      </c>
      <c r="D130" s="170" t="s">
        <v>114</v>
      </c>
      <c r="E130" s="171" t="s">
        <v>174</v>
      </c>
      <c r="F130" s="172" t="s">
        <v>175</v>
      </c>
      <c r="G130" s="173" t="s">
        <v>117</v>
      </c>
      <c r="H130" s="174">
        <v>20</v>
      </c>
      <c r="I130" s="175"/>
      <c r="J130" s="176">
        <f t="shared" si="0"/>
        <v>0</v>
      </c>
      <c r="K130" s="177"/>
      <c r="L130" s="35"/>
      <c r="M130" s="178" t="s">
        <v>1</v>
      </c>
      <c r="N130" s="179" t="s">
        <v>38</v>
      </c>
      <c r="O130" s="67"/>
      <c r="P130" s="180">
        <f t="shared" si="1"/>
        <v>0</v>
      </c>
      <c r="Q130" s="180">
        <v>0</v>
      </c>
      <c r="R130" s="180">
        <f t="shared" si="2"/>
        <v>0</v>
      </c>
      <c r="S130" s="180">
        <v>0</v>
      </c>
      <c r="T130" s="18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118</v>
      </c>
      <c r="AT130" s="182" t="s">
        <v>114</v>
      </c>
      <c r="AU130" s="182" t="s">
        <v>73</v>
      </c>
      <c r="AY130" s="13" t="s">
        <v>119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3" t="s">
        <v>81</v>
      </c>
      <c r="BK130" s="183">
        <f t="shared" si="9"/>
        <v>0</v>
      </c>
      <c r="BL130" s="13" t="s">
        <v>118</v>
      </c>
      <c r="BM130" s="182" t="s">
        <v>166</v>
      </c>
    </row>
    <row r="131" spans="1:65" s="2" customFormat="1" ht="24" customHeight="1">
      <c r="A131" s="30"/>
      <c r="B131" s="31"/>
      <c r="C131" s="170" t="s">
        <v>8</v>
      </c>
      <c r="D131" s="170" t="s">
        <v>114</v>
      </c>
      <c r="E131" s="171" t="s">
        <v>177</v>
      </c>
      <c r="F131" s="172" t="s">
        <v>178</v>
      </c>
      <c r="G131" s="173" t="s">
        <v>117</v>
      </c>
      <c r="H131" s="174">
        <v>20</v>
      </c>
      <c r="I131" s="175"/>
      <c r="J131" s="176">
        <f t="shared" si="0"/>
        <v>0</v>
      </c>
      <c r="K131" s="177"/>
      <c r="L131" s="35"/>
      <c r="M131" s="178" t="s">
        <v>1</v>
      </c>
      <c r="N131" s="179" t="s">
        <v>38</v>
      </c>
      <c r="O131" s="67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2" t="s">
        <v>118</v>
      </c>
      <c r="AT131" s="182" t="s">
        <v>114</v>
      </c>
      <c r="AU131" s="182" t="s">
        <v>73</v>
      </c>
      <c r="AY131" s="13" t="s">
        <v>119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3" t="s">
        <v>81</v>
      </c>
      <c r="BK131" s="183">
        <f t="shared" si="9"/>
        <v>0</v>
      </c>
      <c r="BL131" s="13" t="s">
        <v>118</v>
      </c>
      <c r="BM131" s="182" t="s">
        <v>169</v>
      </c>
    </row>
    <row r="132" spans="1:65" s="2" customFormat="1" ht="16.5" customHeight="1">
      <c r="A132" s="30"/>
      <c r="B132" s="31"/>
      <c r="C132" s="170" t="s">
        <v>145</v>
      </c>
      <c r="D132" s="170" t="s">
        <v>114</v>
      </c>
      <c r="E132" s="171" t="s">
        <v>181</v>
      </c>
      <c r="F132" s="172" t="s">
        <v>182</v>
      </c>
      <c r="G132" s="173" t="s">
        <v>117</v>
      </c>
      <c r="H132" s="174">
        <v>8</v>
      </c>
      <c r="I132" s="175"/>
      <c r="J132" s="176">
        <f t="shared" si="0"/>
        <v>0</v>
      </c>
      <c r="K132" s="177"/>
      <c r="L132" s="35"/>
      <c r="M132" s="178" t="s">
        <v>1</v>
      </c>
      <c r="N132" s="179" t="s">
        <v>38</v>
      </c>
      <c r="O132" s="67"/>
      <c r="P132" s="180">
        <f t="shared" si="1"/>
        <v>0</v>
      </c>
      <c r="Q132" s="180">
        <v>0</v>
      </c>
      <c r="R132" s="180">
        <f t="shared" si="2"/>
        <v>0</v>
      </c>
      <c r="S132" s="180">
        <v>0</v>
      </c>
      <c r="T132" s="18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118</v>
      </c>
      <c r="AT132" s="182" t="s">
        <v>114</v>
      </c>
      <c r="AU132" s="182" t="s">
        <v>73</v>
      </c>
      <c r="AY132" s="13" t="s">
        <v>119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3" t="s">
        <v>81</v>
      </c>
      <c r="BK132" s="183">
        <f t="shared" si="9"/>
        <v>0</v>
      </c>
      <c r="BL132" s="13" t="s">
        <v>118</v>
      </c>
      <c r="BM132" s="182" t="s">
        <v>172</v>
      </c>
    </row>
    <row r="133" spans="1:65" s="2" customFormat="1" ht="16.5" customHeight="1">
      <c r="A133" s="30"/>
      <c r="B133" s="31"/>
      <c r="C133" s="170" t="s">
        <v>173</v>
      </c>
      <c r="D133" s="170" t="s">
        <v>114</v>
      </c>
      <c r="E133" s="171" t="s">
        <v>184</v>
      </c>
      <c r="F133" s="172" t="s">
        <v>185</v>
      </c>
      <c r="G133" s="173" t="s">
        <v>117</v>
      </c>
      <c r="H133" s="174">
        <v>8</v>
      </c>
      <c r="I133" s="175"/>
      <c r="J133" s="176">
        <f t="shared" si="0"/>
        <v>0</v>
      </c>
      <c r="K133" s="177"/>
      <c r="L133" s="35"/>
      <c r="M133" s="178" t="s">
        <v>1</v>
      </c>
      <c r="N133" s="179" t="s">
        <v>38</v>
      </c>
      <c r="O133" s="67"/>
      <c r="P133" s="180">
        <f t="shared" si="1"/>
        <v>0</v>
      </c>
      <c r="Q133" s="180">
        <v>0</v>
      </c>
      <c r="R133" s="180">
        <f t="shared" si="2"/>
        <v>0</v>
      </c>
      <c r="S133" s="180">
        <v>0</v>
      </c>
      <c r="T133" s="181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118</v>
      </c>
      <c r="AT133" s="182" t="s">
        <v>114</v>
      </c>
      <c r="AU133" s="182" t="s">
        <v>73</v>
      </c>
      <c r="AY133" s="13" t="s">
        <v>119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3" t="s">
        <v>81</v>
      </c>
      <c r="BK133" s="183">
        <f t="shared" si="9"/>
        <v>0</v>
      </c>
      <c r="BL133" s="13" t="s">
        <v>118</v>
      </c>
      <c r="BM133" s="182" t="s">
        <v>176</v>
      </c>
    </row>
    <row r="134" spans="1:65" s="2" customFormat="1" ht="16.5" customHeight="1">
      <c r="A134" s="30"/>
      <c r="B134" s="31"/>
      <c r="C134" s="170" t="s">
        <v>149</v>
      </c>
      <c r="D134" s="170" t="s">
        <v>114</v>
      </c>
      <c r="E134" s="171" t="s">
        <v>187</v>
      </c>
      <c r="F134" s="172" t="s">
        <v>188</v>
      </c>
      <c r="G134" s="173" t="s">
        <v>117</v>
      </c>
      <c r="H134" s="174">
        <v>25</v>
      </c>
      <c r="I134" s="175"/>
      <c r="J134" s="176">
        <f t="shared" si="0"/>
        <v>0</v>
      </c>
      <c r="K134" s="177"/>
      <c r="L134" s="35"/>
      <c r="M134" s="178" t="s">
        <v>1</v>
      </c>
      <c r="N134" s="179" t="s">
        <v>38</v>
      </c>
      <c r="O134" s="67"/>
      <c r="P134" s="180">
        <f t="shared" si="1"/>
        <v>0</v>
      </c>
      <c r="Q134" s="180">
        <v>0</v>
      </c>
      <c r="R134" s="180">
        <f t="shared" si="2"/>
        <v>0</v>
      </c>
      <c r="S134" s="180">
        <v>0</v>
      </c>
      <c r="T134" s="18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2" t="s">
        <v>118</v>
      </c>
      <c r="AT134" s="182" t="s">
        <v>114</v>
      </c>
      <c r="AU134" s="182" t="s">
        <v>73</v>
      </c>
      <c r="AY134" s="13" t="s">
        <v>119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3" t="s">
        <v>81</v>
      </c>
      <c r="BK134" s="183">
        <f t="shared" si="9"/>
        <v>0</v>
      </c>
      <c r="BL134" s="13" t="s">
        <v>118</v>
      </c>
      <c r="BM134" s="182" t="s">
        <v>179</v>
      </c>
    </row>
    <row r="135" spans="1:65" s="2" customFormat="1" ht="16.5" customHeight="1">
      <c r="A135" s="30"/>
      <c r="B135" s="31"/>
      <c r="C135" s="170" t="s">
        <v>180</v>
      </c>
      <c r="D135" s="170" t="s">
        <v>114</v>
      </c>
      <c r="E135" s="171" t="s">
        <v>190</v>
      </c>
      <c r="F135" s="172" t="s">
        <v>191</v>
      </c>
      <c r="G135" s="173" t="s">
        <v>117</v>
      </c>
      <c r="H135" s="174">
        <v>25</v>
      </c>
      <c r="I135" s="175"/>
      <c r="J135" s="176">
        <f t="shared" si="0"/>
        <v>0</v>
      </c>
      <c r="K135" s="177"/>
      <c r="L135" s="35"/>
      <c r="M135" s="178" t="s">
        <v>1</v>
      </c>
      <c r="N135" s="179" t="s">
        <v>38</v>
      </c>
      <c r="O135" s="67"/>
      <c r="P135" s="180">
        <f t="shared" si="1"/>
        <v>0</v>
      </c>
      <c r="Q135" s="180">
        <v>0</v>
      </c>
      <c r="R135" s="180">
        <f t="shared" si="2"/>
        <v>0</v>
      </c>
      <c r="S135" s="180">
        <v>0</v>
      </c>
      <c r="T135" s="181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118</v>
      </c>
      <c r="AT135" s="182" t="s">
        <v>114</v>
      </c>
      <c r="AU135" s="182" t="s">
        <v>73</v>
      </c>
      <c r="AY135" s="13" t="s">
        <v>119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3" t="s">
        <v>81</v>
      </c>
      <c r="BK135" s="183">
        <f t="shared" si="9"/>
        <v>0</v>
      </c>
      <c r="BL135" s="13" t="s">
        <v>118</v>
      </c>
      <c r="BM135" s="182" t="s">
        <v>183</v>
      </c>
    </row>
    <row r="136" spans="1:65" s="2" customFormat="1" ht="24" customHeight="1">
      <c r="A136" s="30"/>
      <c r="B136" s="31"/>
      <c r="C136" s="170" t="s">
        <v>152</v>
      </c>
      <c r="D136" s="170" t="s">
        <v>114</v>
      </c>
      <c r="E136" s="171" t="s">
        <v>318</v>
      </c>
      <c r="F136" s="172" t="s">
        <v>319</v>
      </c>
      <c r="G136" s="173" t="s">
        <v>117</v>
      </c>
      <c r="H136" s="174">
        <v>1</v>
      </c>
      <c r="I136" s="175"/>
      <c r="J136" s="176">
        <f t="shared" si="0"/>
        <v>0</v>
      </c>
      <c r="K136" s="177"/>
      <c r="L136" s="35"/>
      <c r="M136" s="178" t="s">
        <v>1</v>
      </c>
      <c r="N136" s="179" t="s">
        <v>38</v>
      </c>
      <c r="O136" s="67"/>
      <c r="P136" s="180">
        <f t="shared" si="1"/>
        <v>0</v>
      </c>
      <c r="Q136" s="180">
        <v>0</v>
      </c>
      <c r="R136" s="180">
        <f t="shared" si="2"/>
        <v>0</v>
      </c>
      <c r="S136" s="180">
        <v>0</v>
      </c>
      <c r="T136" s="181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2" t="s">
        <v>118</v>
      </c>
      <c r="AT136" s="182" t="s">
        <v>114</v>
      </c>
      <c r="AU136" s="182" t="s">
        <v>73</v>
      </c>
      <c r="AY136" s="13" t="s">
        <v>119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3" t="s">
        <v>81</v>
      </c>
      <c r="BK136" s="183">
        <f t="shared" si="9"/>
        <v>0</v>
      </c>
      <c r="BL136" s="13" t="s">
        <v>118</v>
      </c>
      <c r="BM136" s="182" t="s">
        <v>186</v>
      </c>
    </row>
    <row r="137" spans="1:65" s="2" customFormat="1" ht="24" customHeight="1">
      <c r="A137" s="30"/>
      <c r="B137" s="31"/>
      <c r="C137" s="170" t="s">
        <v>7</v>
      </c>
      <c r="D137" s="170" t="s">
        <v>114</v>
      </c>
      <c r="E137" s="171" t="s">
        <v>322</v>
      </c>
      <c r="F137" s="172" t="s">
        <v>323</v>
      </c>
      <c r="G137" s="173" t="s">
        <v>117</v>
      </c>
      <c r="H137" s="174">
        <v>3</v>
      </c>
      <c r="I137" s="175"/>
      <c r="J137" s="176">
        <f t="shared" si="0"/>
        <v>0</v>
      </c>
      <c r="K137" s="177"/>
      <c r="L137" s="35"/>
      <c r="M137" s="178" t="s">
        <v>1</v>
      </c>
      <c r="N137" s="179" t="s">
        <v>38</v>
      </c>
      <c r="O137" s="67"/>
      <c r="P137" s="180">
        <f t="shared" si="1"/>
        <v>0</v>
      </c>
      <c r="Q137" s="180">
        <v>0</v>
      </c>
      <c r="R137" s="180">
        <f t="shared" si="2"/>
        <v>0</v>
      </c>
      <c r="S137" s="180">
        <v>0</v>
      </c>
      <c r="T137" s="181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2" t="s">
        <v>118</v>
      </c>
      <c r="AT137" s="182" t="s">
        <v>114</v>
      </c>
      <c r="AU137" s="182" t="s">
        <v>73</v>
      </c>
      <c r="AY137" s="13" t="s">
        <v>119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3" t="s">
        <v>81</v>
      </c>
      <c r="BK137" s="183">
        <f t="shared" si="9"/>
        <v>0</v>
      </c>
      <c r="BL137" s="13" t="s">
        <v>118</v>
      </c>
      <c r="BM137" s="182" t="s">
        <v>189</v>
      </c>
    </row>
    <row r="138" spans="1:65" s="2" customFormat="1" ht="16.5" customHeight="1">
      <c r="A138" s="30"/>
      <c r="B138" s="31"/>
      <c r="C138" s="170" t="s">
        <v>156</v>
      </c>
      <c r="D138" s="170" t="s">
        <v>114</v>
      </c>
      <c r="E138" s="171" t="s">
        <v>219</v>
      </c>
      <c r="F138" s="172" t="s">
        <v>220</v>
      </c>
      <c r="G138" s="173" t="s">
        <v>221</v>
      </c>
      <c r="H138" s="174">
        <v>5.0000000000000001E-3</v>
      </c>
      <c r="I138" s="175"/>
      <c r="J138" s="176">
        <f t="shared" si="0"/>
        <v>0</v>
      </c>
      <c r="K138" s="177"/>
      <c r="L138" s="35"/>
      <c r="M138" s="178" t="s">
        <v>1</v>
      </c>
      <c r="N138" s="179" t="s">
        <v>38</v>
      </c>
      <c r="O138" s="67"/>
      <c r="P138" s="180">
        <f t="shared" si="1"/>
        <v>0</v>
      </c>
      <c r="Q138" s="180">
        <v>0</v>
      </c>
      <c r="R138" s="180">
        <f t="shared" si="2"/>
        <v>0</v>
      </c>
      <c r="S138" s="180">
        <v>0</v>
      </c>
      <c r="T138" s="181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2" t="s">
        <v>118</v>
      </c>
      <c r="AT138" s="182" t="s">
        <v>114</v>
      </c>
      <c r="AU138" s="182" t="s">
        <v>73</v>
      </c>
      <c r="AY138" s="13" t="s">
        <v>119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3" t="s">
        <v>81</v>
      </c>
      <c r="BK138" s="183">
        <f t="shared" si="9"/>
        <v>0</v>
      </c>
      <c r="BL138" s="13" t="s">
        <v>118</v>
      </c>
      <c r="BM138" s="182" t="s">
        <v>192</v>
      </c>
    </row>
    <row r="139" spans="1:65" s="2" customFormat="1" ht="16.5" customHeight="1">
      <c r="A139" s="30"/>
      <c r="B139" s="31"/>
      <c r="C139" s="170" t="s">
        <v>193</v>
      </c>
      <c r="D139" s="170" t="s">
        <v>114</v>
      </c>
      <c r="E139" s="171" t="s">
        <v>328</v>
      </c>
      <c r="F139" s="172" t="s">
        <v>329</v>
      </c>
      <c r="G139" s="173" t="s">
        <v>221</v>
      </c>
      <c r="H139" s="174">
        <v>0.05</v>
      </c>
      <c r="I139" s="175"/>
      <c r="J139" s="176">
        <f t="shared" si="0"/>
        <v>0</v>
      </c>
      <c r="K139" s="177"/>
      <c r="L139" s="35"/>
      <c r="M139" s="178" t="s">
        <v>1</v>
      </c>
      <c r="N139" s="179" t="s">
        <v>38</v>
      </c>
      <c r="O139" s="67"/>
      <c r="P139" s="180">
        <f t="shared" si="1"/>
        <v>0</v>
      </c>
      <c r="Q139" s="180">
        <v>0</v>
      </c>
      <c r="R139" s="180">
        <f t="shared" si="2"/>
        <v>0</v>
      </c>
      <c r="S139" s="180">
        <v>0</v>
      </c>
      <c r="T139" s="181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2" t="s">
        <v>118</v>
      </c>
      <c r="AT139" s="182" t="s">
        <v>114</v>
      </c>
      <c r="AU139" s="182" t="s">
        <v>73</v>
      </c>
      <c r="AY139" s="13" t="s">
        <v>119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3" t="s">
        <v>81</v>
      </c>
      <c r="BK139" s="183">
        <f t="shared" si="9"/>
        <v>0</v>
      </c>
      <c r="BL139" s="13" t="s">
        <v>118</v>
      </c>
      <c r="BM139" s="182" t="s">
        <v>196</v>
      </c>
    </row>
    <row r="140" spans="1:65" s="2" customFormat="1" ht="16.5" customHeight="1">
      <c r="A140" s="30"/>
      <c r="B140" s="31"/>
      <c r="C140" s="170" t="s">
        <v>159</v>
      </c>
      <c r="D140" s="170" t="s">
        <v>114</v>
      </c>
      <c r="E140" s="171" t="s">
        <v>223</v>
      </c>
      <c r="F140" s="172" t="s">
        <v>224</v>
      </c>
      <c r="G140" s="173" t="s">
        <v>221</v>
      </c>
      <c r="H140" s="174">
        <v>0.01</v>
      </c>
      <c r="I140" s="175"/>
      <c r="J140" s="176">
        <f t="shared" si="0"/>
        <v>0</v>
      </c>
      <c r="K140" s="177"/>
      <c r="L140" s="35"/>
      <c r="M140" s="178" t="s">
        <v>1</v>
      </c>
      <c r="N140" s="179" t="s">
        <v>38</v>
      </c>
      <c r="O140" s="67"/>
      <c r="P140" s="180">
        <f t="shared" si="1"/>
        <v>0</v>
      </c>
      <c r="Q140" s="180">
        <v>0</v>
      </c>
      <c r="R140" s="180">
        <f t="shared" si="2"/>
        <v>0</v>
      </c>
      <c r="S140" s="180">
        <v>0</v>
      </c>
      <c r="T140" s="181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118</v>
      </c>
      <c r="AT140" s="182" t="s">
        <v>114</v>
      </c>
      <c r="AU140" s="182" t="s">
        <v>73</v>
      </c>
      <c r="AY140" s="13" t="s">
        <v>119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3" t="s">
        <v>81</v>
      </c>
      <c r="BK140" s="183">
        <f t="shared" si="9"/>
        <v>0</v>
      </c>
      <c r="BL140" s="13" t="s">
        <v>118</v>
      </c>
      <c r="BM140" s="182" t="s">
        <v>199</v>
      </c>
    </row>
    <row r="141" spans="1:65" s="2" customFormat="1" ht="16.5" customHeight="1">
      <c r="A141" s="30"/>
      <c r="B141" s="31"/>
      <c r="C141" s="170" t="s">
        <v>200</v>
      </c>
      <c r="D141" s="170" t="s">
        <v>114</v>
      </c>
      <c r="E141" s="171" t="s">
        <v>227</v>
      </c>
      <c r="F141" s="172" t="s">
        <v>228</v>
      </c>
      <c r="G141" s="173" t="s">
        <v>221</v>
      </c>
      <c r="H141" s="174">
        <v>5.0000000000000001E-3</v>
      </c>
      <c r="I141" s="175"/>
      <c r="J141" s="176">
        <f t="shared" si="0"/>
        <v>0</v>
      </c>
      <c r="K141" s="177"/>
      <c r="L141" s="35"/>
      <c r="M141" s="178" t="s">
        <v>1</v>
      </c>
      <c r="N141" s="179" t="s">
        <v>38</v>
      </c>
      <c r="O141" s="67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2" t="s">
        <v>118</v>
      </c>
      <c r="AT141" s="182" t="s">
        <v>114</v>
      </c>
      <c r="AU141" s="182" t="s">
        <v>73</v>
      </c>
      <c r="AY141" s="13" t="s">
        <v>119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3" t="s">
        <v>81</v>
      </c>
      <c r="BK141" s="183">
        <f t="shared" si="9"/>
        <v>0</v>
      </c>
      <c r="BL141" s="13" t="s">
        <v>118</v>
      </c>
      <c r="BM141" s="182" t="s">
        <v>203</v>
      </c>
    </row>
    <row r="142" spans="1:65" s="2" customFormat="1" ht="16.5" customHeight="1">
      <c r="A142" s="30"/>
      <c r="B142" s="31"/>
      <c r="C142" s="170" t="s">
        <v>163</v>
      </c>
      <c r="D142" s="170" t="s">
        <v>114</v>
      </c>
      <c r="E142" s="171" t="s">
        <v>230</v>
      </c>
      <c r="F142" s="172" t="s">
        <v>231</v>
      </c>
      <c r="G142" s="173" t="s">
        <v>221</v>
      </c>
      <c r="H142" s="174">
        <v>10</v>
      </c>
      <c r="I142" s="175"/>
      <c r="J142" s="176">
        <f t="shared" si="0"/>
        <v>0</v>
      </c>
      <c r="K142" s="177"/>
      <c r="L142" s="35"/>
      <c r="M142" s="178" t="s">
        <v>1</v>
      </c>
      <c r="N142" s="179" t="s">
        <v>38</v>
      </c>
      <c r="O142" s="67"/>
      <c r="P142" s="180">
        <f t="shared" si="1"/>
        <v>0</v>
      </c>
      <c r="Q142" s="180">
        <v>0</v>
      </c>
      <c r="R142" s="180">
        <f t="shared" si="2"/>
        <v>0</v>
      </c>
      <c r="S142" s="180">
        <v>0</v>
      </c>
      <c r="T142" s="181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2" t="s">
        <v>118</v>
      </c>
      <c r="AT142" s="182" t="s">
        <v>114</v>
      </c>
      <c r="AU142" s="182" t="s">
        <v>73</v>
      </c>
      <c r="AY142" s="13" t="s">
        <v>119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3" t="s">
        <v>81</v>
      </c>
      <c r="BK142" s="183">
        <f t="shared" si="9"/>
        <v>0</v>
      </c>
      <c r="BL142" s="13" t="s">
        <v>118</v>
      </c>
      <c r="BM142" s="182" t="s">
        <v>206</v>
      </c>
    </row>
    <row r="143" spans="1:65" s="2" customFormat="1" ht="16.5" customHeight="1">
      <c r="A143" s="30"/>
      <c r="B143" s="31"/>
      <c r="C143" s="170" t="s">
        <v>207</v>
      </c>
      <c r="D143" s="170" t="s">
        <v>114</v>
      </c>
      <c r="E143" s="171" t="s">
        <v>234</v>
      </c>
      <c r="F143" s="172" t="s">
        <v>235</v>
      </c>
      <c r="G143" s="173" t="s">
        <v>221</v>
      </c>
      <c r="H143" s="174">
        <v>1</v>
      </c>
      <c r="I143" s="175"/>
      <c r="J143" s="176">
        <f t="shared" si="0"/>
        <v>0</v>
      </c>
      <c r="K143" s="177"/>
      <c r="L143" s="35"/>
      <c r="M143" s="195" t="s">
        <v>1</v>
      </c>
      <c r="N143" s="196" t="s">
        <v>38</v>
      </c>
      <c r="O143" s="197"/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2" t="s">
        <v>118</v>
      </c>
      <c r="AT143" s="182" t="s">
        <v>114</v>
      </c>
      <c r="AU143" s="182" t="s">
        <v>73</v>
      </c>
      <c r="AY143" s="13" t="s">
        <v>119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3" t="s">
        <v>81</v>
      </c>
      <c r="BK143" s="183">
        <f t="shared" si="9"/>
        <v>0</v>
      </c>
      <c r="BL143" s="13" t="s">
        <v>118</v>
      </c>
      <c r="BM143" s="182" t="s">
        <v>210</v>
      </c>
    </row>
    <row r="144" spans="1:65" s="2" customFormat="1" ht="6.95" customHeight="1">
      <c r="A144" s="30"/>
      <c r="B144" s="50"/>
      <c r="C144" s="51"/>
      <c r="D144" s="51"/>
      <c r="E144" s="51"/>
      <c r="F144" s="51"/>
      <c r="G144" s="51"/>
      <c r="H144" s="51"/>
      <c r="I144" s="148"/>
      <c r="J144" s="51"/>
      <c r="K144" s="51"/>
      <c r="L144" s="35"/>
      <c r="M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</sheetData>
  <sheetProtection algorithmName="SHA-512" hashValue="peNkAcX0/CZAGNKZmShvKHASOZeslMWMciuDpRF6bsmDXbqkut+mIvHUB0q8qUYCfGFrH4TaocPUibDiM+/h/g==" saltValue="OwPKEWaB5cSma+ilbfbZ/ft1MRAvPSyR1sZIcWJqA+KpdeJ3ersKiNV4LLrtl4JRcnrq6BA/BLVoEMV6BVpesw==" spinCount="100000" sheet="1" objects="1" scenarios="1" formatColumns="0" formatRows="0" autoFilter="0"/>
  <autoFilter ref="C115:K14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3" t="s">
        <v>92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16"/>
      <c r="AT3" s="13" t="s">
        <v>83</v>
      </c>
    </row>
    <row r="4" spans="1:46" s="1" customFormat="1" ht="24.95" customHeight="1">
      <c r="B4" s="16"/>
      <c r="D4" s="108" t="s">
        <v>93</v>
      </c>
      <c r="I4" s="104"/>
      <c r="L4" s="16"/>
      <c r="M4" s="109" t="s">
        <v>10</v>
      </c>
      <c r="AT4" s="13" t="s">
        <v>4</v>
      </c>
    </row>
    <row r="5" spans="1:46" s="1" customFormat="1" ht="6.95" customHeight="1">
      <c r="B5" s="16"/>
      <c r="I5" s="104"/>
      <c r="L5" s="16"/>
    </row>
    <row r="6" spans="1:46" s="1" customFormat="1" ht="12" customHeight="1">
      <c r="B6" s="16"/>
      <c r="D6" s="110" t="s">
        <v>16</v>
      </c>
      <c r="I6" s="104"/>
      <c r="L6" s="16"/>
    </row>
    <row r="7" spans="1:46" s="1" customFormat="1" ht="16.5" customHeight="1">
      <c r="B7" s="16"/>
      <c r="E7" s="264" t="str">
        <f>'Rekapitulace zakázky'!K6</f>
        <v>Výměna kolejnic v úseku Letohrad - Lichkov</v>
      </c>
      <c r="F7" s="265"/>
      <c r="G7" s="265"/>
      <c r="H7" s="265"/>
      <c r="I7" s="104"/>
      <c r="L7" s="16"/>
    </row>
    <row r="8" spans="1:46" s="2" customFormat="1" ht="12" customHeight="1">
      <c r="A8" s="30"/>
      <c r="B8" s="35"/>
      <c r="C8" s="30"/>
      <c r="D8" s="110" t="s">
        <v>94</v>
      </c>
      <c r="E8" s="30"/>
      <c r="F8" s="30"/>
      <c r="G8" s="30"/>
      <c r="H8" s="30"/>
      <c r="I8" s="111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66" t="s">
        <v>342</v>
      </c>
      <c r="F9" s="267"/>
      <c r="G9" s="267"/>
      <c r="H9" s="267"/>
      <c r="I9" s="111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18</v>
      </c>
      <c r="E11" s="30"/>
      <c r="F11" s="112" t="s">
        <v>1</v>
      </c>
      <c r="G11" s="30"/>
      <c r="H11" s="30"/>
      <c r="I11" s="113" t="s">
        <v>19</v>
      </c>
      <c r="J11" s="112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20</v>
      </c>
      <c r="E12" s="30"/>
      <c r="F12" s="112" t="s">
        <v>21</v>
      </c>
      <c r="G12" s="30"/>
      <c r="H12" s="30"/>
      <c r="I12" s="113" t="s">
        <v>22</v>
      </c>
      <c r="J12" s="114" t="str">
        <f>'Rekapitulace zakázky'!AN8</f>
        <v>14. 10. 2019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2" t="str">
        <f>IF('Rekapitulace zakázky'!AN10="","",'Rekapitulace zakázky'!AN10)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zakázky'!E11="","",'Rekapitulace zakázky'!E11)</f>
        <v xml:space="preserve"> </v>
      </c>
      <c r="F15" s="30"/>
      <c r="G15" s="30"/>
      <c r="H15" s="30"/>
      <c r="I15" s="113" t="s">
        <v>26</v>
      </c>
      <c r="J15" s="112" t="str">
        <f>IF('Rekapitulace zakázky'!AN11="","",'Rekapitulace zakázky'!AN11)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6" t="str">
        <f>'Rekapitulace zakázky'!AN13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68" t="str">
        <f>'Rekapitulace zakázky'!E14</f>
        <v>Vyplň údaj</v>
      </c>
      <c r="F18" s="269"/>
      <c r="G18" s="269"/>
      <c r="H18" s="269"/>
      <c r="I18" s="113" t="s">
        <v>26</v>
      </c>
      <c r="J18" s="26" t="str">
        <f>'Rekapitulace zakázky'!AN14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2" t="str">
        <f>IF('Rekapitulace zakázky'!AN16="","",'Rekapitulace zakázky'!AN16)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zakázky'!E17="","",'Rekapitulace zakázky'!E17)</f>
        <v xml:space="preserve"> </v>
      </c>
      <c r="F21" s="30"/>
      <c r="G21" s="30"/>
      <c r="H21" s="30"/>
      <c r="I21" s="113" t="s">
        <v>26</v>
      </c>
      <c r="J21" s="112" t="str">
        <f>IF('Rekapitulace zakázky'!AN17="","",'Rekapitulace zakázky'!AN17)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31</v>
      </c>
      <c r="E23" s="30"/>
      <c r="F23" s="30"/>
      <c r="G23" s="30"/>
      <c r="H23" s="30"/>
      <c r="I23" s="113" t="s">
        <v>25</v>
      </c>
      <c r="J23" s="112" t="str">
        <f>IF('Rekapitulace zakázky'!AN19="","",'Rekapitulace zakázky'!AN19)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zakázky'!E20="","",'Rekapitulace zakázky'!E20)</f>
        <v xml:space="preserve"> </v>
      </c>
      <c r="F24" s="30"/>
      <c r="G24" s="30"/>
      <c r="H24" s="30"/>
      <c r="I24" s="113" t="s">
        <v>26</v>
      </c>
      <c r="J24" s="112" t="str">
        <f>IF('Rekapitulace zakázky'!AN20="","",'Rekapitulace zakázky'!AN20)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32</v>
      </c>
      <c r="E26" s="30"/>
      <c r="F26" s="30"/>
      <c r="G26" s="30"/>
      <c r="H26" s="30"/>
      <c r="I26" s="111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5"/>
      <c r="B27" s="116"/>
      <c r="C27" s="115"/>
      <c r="D27" s="115"/>
      <c r="E27" s="270" t="s">
        <v>1</v>
      </c>
      <c r="F27" s="270"/>
      <c r="G27" s="270"/>
      <c r="H27" s="270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9"/>
      <c r="E29" s="119"/>
      <c r="F29" s="119"/>
      <c r="G29" s="119"/>
      <c r="H29" s="119"/>
      <c r="I29" s="120"/>
      <c r="J29" s="119"/>
      <c r="K29" s="11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21" t="s">
        <v>33</v>
      </c>
      <c r="E30" s="30"/>
      <c r="F30" s="30"/>
      <c r="G30" s="30"/>
      <c r="H30" s="30"/>
      <c r="I30" s="111"/>
      <c r="J30" s="122">
        <f>ROUND(J120,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9"/>
      <c r="E31" s="119"/>
      <c r="F31" s="119"/>
      <c r="G31" s="119"/>
      <c r="H31" s="119"/>
      <c r="I31" s="120"/>
      <c r="J31" s="119"/>
      <c r="K31" s="119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23" t="s">
        <v>35</v>
      </c>
      <c r="G32" s="30"/>
      <c r="H32" s="30"/>
      <c r="I32" s="124" t="s">
        <v>34</v>
      </c>
      <c r="J32" s="123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25" t="s">
        <v>37</v>
      </c>
      <c r="E33" s="110" t="s">
        <v>38</v>
      </c>
      <c r="F33" s="126">
        <f>ROUND((SUM(BE120:BE139)),  2)</f>
        <v>0</v>
      </c>
      <c r="G33" s="30"/>
      <c r="H33" s="30"/>
      <c r="I33" s="127">
        <v>0.21</v>
      </c>
      <c r="J33" s="126">
        <f>ROUND(((SUM(BE120:BE139))*I33),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10" t="s">
        <v>39</v>
      </c>
      <c r="F34" s="126">
        <f>ROUND((SUM(BF120:BF139)),  2)</f>
        <v>0</v>
      </c>
      <c r="G34" s="30"/>
      <c r="H34" s="30"/>
      <c r="I34" s="127">
        <v>0.15</v>
      </c>
      <c r="J34" s="126">
        <f>ROUND(((SUM(BF120:BF139))*I34),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10" t="s">
        <v>40</v>
      </c>
      <c r="F35" s="126">
        <f>ROUND((SUM(BG120:BG139)),  2)</f>
        <v>0</v>
      </c>
      <c r="G35" s="30"/>
      <c r="H35" s="30"/>
      <c r="I35" s="127">
        <v>0.21</v>
      </c>
      <c r="J35" s="126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10" t="s">
        <v>41</v>
      </c>
      <c r="F36" s="126">
        <f>ROUND((SUM(BH120:BH139)),  2)</f>
        <v>0</v>
      </c>
      <c r="G36" s="30"/>
      <c r="H36" s="30"/>
      <c r="I36" s="127">
        <v>0.15</v>
      </c>
      <c r="J36" s="126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42</v>
      </c>
      <c r="F37" s="126">
        <f>ROUND((SUM(BI120:BI139)),  2)</f>
        <v>0</v>
      </c>
      <c r="G37" s="30"/>
      <c r="H37" s="30"/>
      <c r="I37" s="127">
        <v>0</v>
      </c>
      <c r="J37" s="126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111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8"/>
      <c r="D39" s="129" t="s">
        <v>43</v>
      </c>
      <c r="E39" s="130"/>
      <c r="F39" s="130"/>
      <c r="G39" s="131" t="s">
        <v>44</v>
      </c>
      <c r="H39" s="132" t="s">
        <v>45</v>
      </c>
      <c r="I39" s="133"/>
      <c r="J39" s="134">
        <f>SUM(J30:J37)</f>
        <v>0</v>
      </c>
      <c r="K39" s="13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111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I41" s="104"/>
      <c r="L41" s="16"/>
    </row>
    <row r="42" spans="1:31" s="1" customFormat="1" ht="14.45" customHeight="1">
      <c r="B42" s="16"/>
      <c r="I42" s="104"/>
      <c r="L42" s="16"/>
    </row>
    <row r="43" spans="1:31" s="1" customFormat="1" ht="14.45" customHeight="1">
      <c r="B43" s="16"/>
      <c r="I43" s="104"/>
      <c r="L43" s="16"/>
    </row>
    <row r="44" spans="1:31" s="1" customFormat="1" ht="14.45" customHeight="1">
      <c r="B44" s="16"/>
      <c r="I44" s="104"/>
      <c r="L44" s="16"/>
    </row>
    <row r="45" spans="1:31" s="1" customFormat="1" ht="14.45" customHeight="1">
      <c r="B45" s="16"/>
      <c r="I45" s="104"/>
      <c r="L45" s="16"/>
    </row>
    <row r="46" spans="1:31" s="1" customFormat="1" ht="14.45" customHeight="1">
      <c r="B46" s="16"/>
      <c r="I46" s="104"/>
      <c r="L46" s="16"/>
    </row>
    <row r="47" spans="1:31" s="1" customFormat="1" ht="14.45" customHeight="1">
      <c r="B47" s="16"/>
      <c r="I47" s="104"/>
      <c r="L47" s="16"/>
    </row>
    <row r="48" spans="1:31" s="1" customFormat="1" ht="14.45" customHeight="1">
      <c r="B48" s="16"/>
      <c r="I48" s="104"/>
      <c r="L48" s="16"/>
    </row>
    <row r="49" spans="1:31" s="1" customFormat="1" ht="14.45" customHeight="1">
      <c r="B49" s="16"/>
      <c r="I49" s="104"/>
      <c r="L49" s="16"/>
    </row>
    <row r="50" spans="1:31" s="2" customFormat="1" ht="14.45" customHeight="1">
      <c r="B50" s="47"/>
      <c r="D50" s="136" t="s">
        <v>46</v>
      </c>
      <c r="E50" s="137"/>
      <c r="F50" s="137"/>
      <c r="G50" s="136" t="s">
        <v>47</v>
      </c>
      <c r="H50" s="137"/>
      <c r="I50" s="138"/>
      <c r="J50" s="137"/>
      <c r="K50" s="137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9" t="s">
        <v>48</v>
      </c>
      <c r="E61" s="140"/>
      <c r="F61" s="141" t="s">
        <v>49</v>
      </c>
      <c r="G61" s="139" t="s">
        <v>48</v>
      </c>
      <c r="H61" s="140"/>
      <c r="I61" s="142"/>
      <c r="J61" s="143" t="s">
        <v>49</v>
      </c>
      <c r="K61" s="140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36" t="s">
        <v>50</v>
      </c>
      <c r="E65" s="144"/>
      <c r="F65" s="144"/>
      <c r="G65" s="136" t="s">
        <v>51</v>
      </c>
      <c r="H65" s="144"/>
      <c r="I65" s="145"/>
      <c r="J65" s="144"/>
      <c r="K65" s="14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9" t="s">
        <v>48</v>
      </c>
      <c r="E76" s="140"/>
      <c r="F76" s="141" t="s">
        <v>49</v>
      </c>
      <c r="G76" s="139" t="s">
        <v>48</v>
      </c>
      <c r="H76" s="140"/>
      <c r="I76" s="142"/>
      <c r="J76" s="143" t="s">
        <v>49</v>
      </c>
      <c r="K76" s="140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96</v>
      </c>
      <c r="D82" s="32"/>
      <c r="E82" s="32"/>
      <c r="F82" s="32"/>
      <c r="G82" s="32"/>
      <c r="H82" s="32"/>
      <c r="I82" s="111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1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1" t="str">
        <f>E7</f>
        <v>Výměna kolejnic v úseku Letohrad - Lichkov</v>
      </c>
      <c r="F85" s="272"/>
      <c r="G85" s="272"/>
      <c r="H85" s="272"/>
      <c r="I85" s="111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94</v>
      </c>
      <c r="D86" s="32"/>
      <c r="E86" s="32"/>
      <c r="F86" s="32"/>
      <c r="G86" s="32"/>
      <c r="H86" s="32"/>
      <c r="I86" s="111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3" t="str">
        <f>E9</f>
        <v>Materiál objednatele - Nevyplňovat</v>
      </c>
      <c r="F87" s="273"/>
      <c r="G87" s="273"/>
      <c r="H87" s="273"/>
      <c r="I87" s="111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113" t="s">
        <v>22</v>
      </c>
      <c r="J89" s="62" t="str">
        <f>IF(J12="","",J12)</f>
        <v>14. 10. 2019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113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113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2" t="s">
        <v>97</v>
      </c>
      <c r="D94" s="153"/>
      <c r="E94" s="153"/>
      <c r="F94" s="153"/>
      <c r="G94" s="153"/>
      <c r="H94" s="153"/>
      <c r="I94" s="154"/>
      <c r="J94" s="155" t="s">
        <v>98</v>
      </c>
      <c r="K94" s="153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6" t="s">
        <v>99</v>
      </c>
      <c r="D96" s="32"/>
      <c r="E96" s="32"/>
      <c r="F96" s="32"/>
      <c r="G96" s="32"/>
      <c r="H96" s="32"/>
      <c r="I96" s="111"/>
      <c r="J96" s="80">
        <f>J120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100</v>
      </c>
    </row>
    <row r="97" spans="1:31" s="10" customFormat="1" ht="24.95" customHeight="1">
      <c r="B97" s="200"/>
      <c r="C97" s="201"/>
      <c r="D97" s="202" t="s">
        <v>343</v>
      </c>
      <c r="E97" s="203"/>
      <c r="F97" s="203"/>
      <c r="G97" s="203"/>
      <c r="H97" s="203"/>
      <c r="I97" s="204"/>
      <c r="J97" s="205">
        <f>J121</f>
        <v>0</v>
      </c>
      <c r="K97" s="201"/>
      <c r="L97" s="206"/>
    </row>
    <row r="98" spans="1:31" s="10" customFormat="1" ht="24.95" customHeight="1">
      <c r="B98" s="200"/>
      <c r="C98" s="201"/>
      <c r="D98" s="202" t="s">
        <v>344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</row>
    <row r="99" spans="1:31" s="10" customFormat="1" ht="24.95" customHeight="1">
      <c r="B99" s="200"/>
      <c r="C99" s="201"/>
      <c r="D99" s="202" t="s">
        <v>345</v>
      </c>
      <c r="E99" s="203"/>
      <c r="F99" s="203"/>
      <c r="G99" s="203"/>
      <c r="H99" s="203"/>
      <c r="I99" s="204"/>
      <c r="J99" s="205">
        <f>J123</f>
        <v>0</v>
      </c>
      <c r="K99" s="201"/>
      <c r="L99" s="206"/>
    </row>
    <row r="100" spans="1:31" s="10" customFormat="1" ht="24.95" customHeight="1">
      <c r="B100" s="200"/>
      <c r="C100" s="201"/>
      <c r="D100" s="202" t="s">
        <v>346</v>
      </c>
      <c r="E100" s="203"/>
      <c r="F100" s="203"/>
      <c r="G100" s="203"/>
      <c r="H100" s="203"/>
      <c r="I100" s="204"/>
      <c r="J100" s="205">
        <f>J127</f>
        <v>0</v>
      </c>
      <c r="K100" s="201"/>
      <c r="L100" s="206"/>
    </row>
    <row r="101" spans="1:31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1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48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1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101</v>
      </c>
      <c r="D107" s="32"/>
      <c r="E107" s="32"/>
      <c r="F107" s="32"/>
      <c r="G107" s="32"/>
      <c r="H107" s="32"/>
      <c r="I107" s="111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1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1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2"/>
      <c r="D110" s="32"/>
      <c r="E110" s="271" t="str">
        <f>E7</f>
        <v>Výměna kolejnic v úseku Letohrad - Lichkov</v>
      </c>
      <c r="F110" s="272"/>
      <c r="G110" s="272"/>
      <c r="H110" s="272"/>
      <c r="I110" s="111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94</v>
      </c>
      <c r="D111" s="32"/>
      <c r="E111" s="32"/>
      <c r="F111" s="32"/>
      <c r="G111" s="32"/>
      <c r="H111" s="32"/>
      <c r="I111" s="111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2"/>
      <c r="D112" s="32"/>
      <c r="E112" s="243" t="str">
        <f>E9</f>
        <v>Materiál objednatele - Nevyplňovat</v>
      </c>
      <c r="F112" s="273"/>
      <c r="G112" s="273"/>
      <c r="H112" s="273"/>
      <c r="I112" s="111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111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F12</f>
        <v xml:space="preserve"> </v>
      </c>
      <c r="G114" s="32"/>
      <c r="H114" s="32"/>
      <c r="I114" s="113" t="s">
        <v>22</v>
      </c>
      <c r="J114" s="62" t="str">
        <f>IF(J12="","",J12)</f>
        <v>14. 10. 2019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1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E15</f>
        <v xml:space="preserve"> </v>
      </c>
      <c r="G116" s="32"/>
      <c r="H116" s="32"/>
      <c r="I116" s="113" t="s">
        <v>29</v>
      </c>
      <c r="J116" s="28" t="str">
        <f>E21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27</v>
      </c>
      <c r="D117" s="32"/>
      <c r="E117" s="32"/>
      <c r="F117" s="23" t="str">
        <f>IF(E18="","",E18)</f>
        <v>Vyplň údaj</v>
      </c>
      <c r="G117" s="32"/>
      <c r="H117" s="32"/>
      <c r="I117" s="113" t="s">
        <v>31</v>
      </c>
      <c r="J117" s="28" t="str">
        <f>E24</f>
        <v xml:space="preserve"> 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111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9" customFormat="1" ht="29.25" customHeight="1">
      <c r="A119" s="157"/>
      <c r="B119" s="158"/>
      <c r="C119" s="159" t="s">
        <v>102</v>
      </c>
      <c r="D119" s="160" t="s">
        <v>58</v>
      </c>
      <c r="E119" s="160" t="s">
        <v>54</v>
      </c>
      <c r="F119" s="160" t="s">
        <v>55</v>
      </c>
      <c r="G119" s="160" t="s">
        <v>103</v>
      </c>
      <c r="H119" s="160" t="s">
        <v>104</v>
      </c>
      <c r="I119" s="161" t="s">
        <v>105</v>
      </c>
      <c r="J119" s="162" t="s">
        <v>98</v>
      </c>
      <c r="K119" s="163" t="s">
        <v>106</v>
      </c>
      <c r="L119" s="164"/>
      <c r="M119" s="71" t="s">
        <v>1</v>
      </c>
      <c r="N119" s="72" t="s">
        <v>37</v>
      </c>
      <c r="O119" s="72" t="s">
        <v>107</v>
      </c>
      <c r="P119" s="72" t="s">
        <v>108</v>
      </c>
      <c r="Q119" s="72" t="s">
        <v>109</v>
      </c>
      <c r="R119" s="72" t="s">
        <v>110</v>
      </c>
      <c r="S119" s="72" t="s">
        <v>111</v>
      </c>
      <c r="T119" s="73" t="s">
        <v>112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9" customHeight="1">
      <c r="A120" s="30"/>
      <c r="B120" s="31"/>
      <c r="C120" s="78" t="s">
        <v>113</v>
      </c>
      <c r="D120" s="32"/>
      <c r="E120" s="32"/>
      <c r="F120" s="32"/>
      <c r="G120" s="32"/>
      <c r="H120" s="32"/>
      <c r="I120" s="111"/>
      <c r="J120" s="165">
        <f>BK120</f>
        <v>0</v>
      </c>
      <c r="K120" s="32"/>
      <c r="L120" s="35"/>
      <c r="M120" s="74"/>
      <c r="N120" s="166"/>
      <c r="O120" s="75"/>
      <c r="P120" s="167">
        <f>P121+P122+P123+P127</f>
        <v>0</v>
      </c>
      <c r="Q120" s="75"/>
      <c r="R120" s="167">
        <f>R121+R122+R123+R127</f>
        <v>0</v>
      </c>
      <c r="S120" s="75"/>
      <c r="T120" s="168">
        <f>T121+T122+T123+T127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72</v>
      </c>
      <c r="AU120" s="13" t="s">
        <v>100</v>
      </c>
      <c r="BK120" s="169">
        <f>BK121+BK122+BK123+BK127</f>
        <v>0</v>
      </c>
    </row>
    <row r="121" spans="1:65" s="11" customFormat="1" ht="25.9" customHeight="1">
      <c r="B121" s="207"/>
      <c r="C121" s="208"/>
      <c r="D121" s="209" t="s">
        <v>72</v>
      </c>
      <c r="E121" s="210" t="s">
        <v>347</v>
      </c>
      <c r="F121" s="210" t="s">
        <v>348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v>0</v>
      </c>
      <c r="Q121" s="215"/>
      <c r="R121" s="216">
        <v>0</v>
      </c>
      <c r="S121" s="215"/>
      <c r="T121" s="217">
        <v>0</v>
      </c>
      <c r="AR121" s="218" t="s">
        <v>81</v>
      </c>
      <c r="AT121" s="219" t="s">
        <v>72</v>
      </c>
      <c r="AU121" s="219" t="s">
        <v>73</v>
      </c>
      <c r="AY121" s="218" t="s">
        <v>119</v>
      </c>
      <c r="BK121" s="220">
        <v>0</v>
      </c>
    </row>
    <row r="122" spans="1:65" s="11" customFormat="1" ht="25.9" customHeight="1">
      <c r="B122" s="207"/>
      <c r="C122" s="208"/>
      <c r="D122" s="209" t="s">
        <v>72</v>
      </c>
      <c r="E122" s="210" t="s">
        <v>130</v>
      </c>
      <c r="F122" s="210" t="s">
        <v>349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v>0</v>
      </c>
      <c r="Q122" s="215"/>
      <c r="R122" s="216">
        <v>0</v>
      </c>
      <c r="S122" s="215"/>
      <c r="T122" s="217">
        <v>0</v>
      </c>
      <c r="AR122" s="218" t="s">
        <v>81</v>
      </c>
      <c r="AT122" s="219" t="s">
        <v>72</v>
      </c>
      <c r="AU122" s="219" t="s">
        <v>73</v>
      </c>
      <c r="AY122" s="218" t="s">
        <v>119</v>
      </c>
      <c r="BK122" s="220">
        <v>0</v>
      </c>
    </row>
    <row r="123" spans="1:65" s="11" customFormat="1" ht="25.9" customHeight="1">
      <c r="B123" s="207"/>
      <c r="C123" s="208"/>
      <c r="D123" s="209" t="s">
        <v>72</v>
      </c>
      <c r="E123" s="210" t="s">
        <v>350</v>
      </c>
      <c r="F123" s="210" t="s">
        <v>78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SUM(P124:P126)</f>
        <v>0</v>
      </c>
      <c r="Q123" s="215"/>
      <c r="R123" s="216">
        <f>SUM(R124:R126)</f>
        <v>0</v>
      </c>
      <c r="S123" s="215"/>
      <c r="T123" s="217">
        <f>SUM(T124:T126)</f>
        <v>0</v>
      </c>
      <c r="AR123" s="218" t="s">
        <v>81</v>
      </c>
      <c r="AT123" s="219" t="s">
        <v>72</v>
      </c>
      <c r="AU123" s="219" t="s">
        <v>73</v>
      </c>
      <c r="AY123" s="218" t="s">
        <v>119</v>
      </c>
      <c r="BK123" s="220">
        <f>SUM(BK124:BK126)</f>
        <v>0</v>
      </c>
    </row>
    <row r="124" spans="1:65" s="2" customFormat="1" ht="16.5" customHeight="1">
      <c r="A124" s="30"/>
      <c r="B124" s="31"/>
      <c r="C124" s="184" t="s">
        <v>73</v>
      </c>
      <c r="D124" s="184" t="s">
        <v>211</v>
      </c>
      <c r="E124" s="185" t="s">
        <v>351</v>
      </c>
      <c r="F124" s="186" t="s">
        <v>352</v>
      </c>
      <c r="G124" s="187" t="s">
        <v>117</v>
      </c>
      <c r="H124" s="188">
        <v>20</v>
      </c>
      <c r="I124" s="189"/>
      <c r="J124" s="190">
        <f>ROUND(I124*H124,2)</f>
        <v>0</v>
      </c>
      <c r="K124" s="191"/>
      <c r="L124" s="192"/>
      <c r="M124" s="193" t="s">
        <v>1</v>
      </c>
      <c r="N124" s="194" t="s">
        <v>38</v>
      </c>
      <c r="O124" s="6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129</v>
      </c>
      <c r="AT124" s="182" t="s">
        <v>211</v>
      </c>
      <c r="AU124" s="182" t="s">
        <v>81</v>
      </c>
      <c r="AY124" s="13" t="s">
        <v>119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3" t="s">
        <v>81</v>
      </c>
      <c r="BK124" s="183">
        <f>ROUND(I124*H124,2)</f>
        <v>0</v>
      </c>
      <c r="BL124" s="13" t="s">
        <v>118</v>
      </c>
      <c r="BM124" s="182" t="s">
        <v>83</v>
      </c>
    </row>
    <row r="125" spans="1:65" s="2" customFormat="1" ht="24" customHeight="1">
      <c r="A125" s="30"/>
      <c r="B125" s="31"/>
      <c r="C125" s="184" t="s">
        <v>73</v>
      </c>
      <c r="D125" s="184" t="s">
        <v>211</v>
      </c>
      <c r="E125" s="185" t="s">
        <v>353</v>
      </c>
      <c r="F125" s="186" t="s">
        <v>354</v>
      </c>
      <c r="G125" s="187" t="s">
        <v>117</v>
      </c>
      <c r="H125" s="188">
        <v>1500</v>
      </c>
      <c r="I125" s="189"/>
      <c r="J125" s="190">
        <f>ROUND(I125*H125,2)</f>
        <v>0</v>
      </c>
      <c r="K125" s="191"/>
      <c r="L125" s="192"/>
      <c r="M125" s="193" t="s">
        <v>1</v>
      </c>
      <c r="N125" s="194" t="s">
        <v>38</v>
      </c>
      <c r="O125" s="67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2" t="s">
        <v>129</v>
      </c>
      <c r="AT125" s="182" t="s">
        <v>211</v>
      </c>
      <c r="AU125" s="182" t="s">
        <v>81</v>
      </c>
      <c r="AY125" s="13" t="s">
        <v>119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81</v>
      </c>
      <c r="BK125" s="183">
        <f>ROUND(I125*H125,2)</f>
        <v>0</v>
      </c>
      <c r="BL125" s="13" t="s">
        <v>118</v>
      </c>
      <c r="BM125" s="182" t="s">
        <v>118</v>
      </c>
    </row>
    <row r="126" spans="1:65" s="2" customFormat="1" ht="16.5" customHeight="1">
      <c r="A126" s="30"/>
      <c r="B126" s="31"/>
      <c r="C126" s="184" t="s">
        <v>73</v>
      </c>
      <c r="D126" s="184" t="s">
        <v>211</v>
      </c>
      <c r="E126" s="185" t="s">
        <v>355</v>
      </c>
      <c r="F126" s="186" t="s">
        <v>356</v>
      </c>
      <c r="G126" s="187" t="s">
        <v>117</v>
      </c>
      <c r="H126" s="188">
        <v>1500</v>
      </c>
      <c r="I126" s="189"/>
      <c r="J126" s="190">
        <f>ROUND(I126*H126,2)</f>
        <v>0</v>
      </c>
      <c r="K126" s="191"/>
      <c r="L126" s="192"/>
      <c r="M126" s="193" t="s">
        <v>1</v>
      </c>
      <c r="N126" s="194" t="s">
        <v>38</v>
      </c>
      <c r="O126" s="67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129</v>
      </c>
      <c r="AT126" s="182" t="s">
        <v>211</v>
      </c>
      <c r="AU126" s="182" t="s">
        <v>81</v>
      </c>
      <c r="AY126" s="13" t="s">
        <v>119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3" t="s">
        <v>81</v>
      </c>
      <c r="BK126" s="183">
        <f>ROUND(I126*H126,2)</f>
        <v>0</v>
      </c>
      <c r="BL126" s="13" t="s">
        <v>118</v>
      </c>
      <c r="BM126" s="182" t="s">
        <v>126</v>
      </c>
    </row>
    <row r="127" spans="1:65" s="11" customFormat="1" ht="25.9" customHeight="1">
      <c r="B127" s="207"/>
      <c r="C127" s="208"/>
      <c r="D127" s="209" t="s">
        <v>72</v>
      </c>
      <c r="E127" s="210" t="s">
        <v>357</v>
      </c>
      <c r="F127" s="210" t="s">
        <v>84</v>
      </c>
      <c r="G127" s="208"/>
      <c r="H127" s="208"/>
      <c r="I127" s="211"/>
      <c r="J127" s="212">
        <f>BK127</f>
        <v>0</v>
      </c>
      <c r="K127" s="208"/>
      <c r="L127" s="213"/>
      <c r="M127" s="214"/>
      <c r="N127" s="215"/>
      <c r="O127" s="215"/>
      <c r="P127" s="216">
        <f>SUM(P128:P139)</f>
        <v>0</v>
      </c>
      <c r="Q127" s="215"/>
      <c r="R127" s="216">
        <f>SUM(R128:R139)</f>
        <v>0</v>
      </c>
      <c r="S127" s="215"/>
      <c r="T127" s="217">
        <f>SUM(T128:T139)</f>
        <v>0</v>
      </c>
      <c r="AR127" s="218" t="s">
        <v>81</v>
      </c>
      <c r="AT127" s="219" t="s">
        <v>72</v>
      </c>
      <c r="AU127" s="219" t="s">
        <v>73</v>
      </c>
      <c r="AY127" s="218" t="s">
        <v>119</v>
      </c>
      <c r="BK127" s="220">
        <f>SUM(BK128:BK139)</f>
        <v>0</v>
      </c>
    </row>
    <row r="128" spans="1:65" s="2" customFormat="1" ht="16.5" customHeight="1">
      <c r="A128" s="30"/>
      <c r="B128" s="31"/>
      <c r="C128" s="184" t="s">
        <v>73</v>
      </c>
      <c r="D128" s="184" t="s">
        <v>211</v>
      </c>
      <c r="E128" s="185" t="s">
        <v>351</v>
      </c>
      <c r="F128" s="186" t="s">
        <v>352</v>
      </c>
      <c r="G128" s="187" t="s">
        <v>117</v>
      </c>
      <c r="H128" s="188">
        <v>52</v>
      </c>
      <c r="I128" s="189"/>
      <c r="J128" s="190">
        <f t="shared" ref="J128:J139" si="0">ROUND(I128*H128,2)</f>
        <v>0</v>
      </c>
      <c r="K128" s="191"/>
      <c r="L128" s="192"/>
      <c r="M128" s="193" t="s">
        <v>1</v>
      </c>
      <c r="N128" s="194" t="s">
        <v>38</v>
      </c>
      <c r="O128" s="67"/>
      <c r="P128" s="180">
        <f t="shared" ref="P128:P139" si="1">O128*H128</f>
        <v>0</v>
      </c>
      <c r="Q128" s="180">
        <v>0</v>
      </c>
      <c r="R128" s="180">
        <f t="shared" ref="R128:R139" si="2">Q128*H128</f>
        <v>0</v>
      </c>
      <c r="S128" s="180">
        <v>0</v>
      </c>
      <c r="T128" s="181">
        <f t="shared" ref="T128:T139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129</v>
      </c>
      <c r="AT128" s="182" t="s">
        <v>211</v>
      </c>
      <c r="AU128" s="182" t="s">
        <v>81</v>
      </c>
      <c r="AY128" s="13" t="s">
        <v>119</v>
      </c>
      <c r="BE128" s="183">
        <f t="shared" ref="BE128:BE139" si="4">IF(N128="základní",J128,0)</f>
        <v>0</v>
      </c>
      <c r="BF128" s="183">
        <f t="shared" ref="BF128:BF139" si="5">IF(N128="snížená",J128,0)</f>
        <v>0</v>
      </c>
      <c r="BG128" s="183">
        <f t="shared" ref="BG128:BG139" si="6">IF(N128="zákl. přenesená",J128,0)</f>
        <v>0</v>
      </c>
      <c r="BH128" s="183">
        <f t="shared" ref="BH128:BH139" si="7">IF(N128="sníž. přenesená",J128,0)</f>
        <v>0</v>
      </c>
      <c r="BI128" s="183">
        <f t="shared" ref="BI128:BI139" si="8">IF(N128="nulová",J128,0)</f>
        <v>0</v>
      </c>
      <c r="BJ128" s="13" t="s">
        <v>81</v>
      </c>
      <c r="BK128" s="183">
        <f t="shared" ref="BK128:BK139" si="9">ROUND(I128*H128,2)</f>
        <v>0</v>
      </c>
      <c r="BL128" s="13" t="s">
        <v>118</v>
      </c>
      <c r="BM128" s="182" t="s">
        <v>129</v>
      </c>
    </row>
    <row r="129" spans="1:65" s="2" customFormat="1" ht="24" customHeight="1">
      <c r="A129" s="30"/>
      <c r="B129" s="31"/>
      <c r="C129" s="184" t="s">
        <v>73</v>
      </c>
      <c r="D129" s="184" t="s">
        <v>211</v>
      </c>
      <c r="E129" s="185" t="s">
        <v>353</v>
      </c>
      <c r="F129" s="186" t="s">
        <v>354</v>
      </c>
      <c r="G129" s="187" t="s">
        <v>117</v>
      </c>
      <c r="H129" s="188">
        <v>4000</v>
      </c>
      <c r="I129" s="189"/>
      <c r="J129" s="190">
        <f t="shared" si="0"/>
        <v>0</v>
      </c>
      <c r="K129" s="191"/>
      <c r="L129" s="192"/>
      <c r="M129" s="193" t="s">
        <v>1</v>
      </c>
      <c r="N129" s="194" t="s">
        <v>38</v>
      </c>
      <c r="O129" s="67"/>
      <c r="P129" s="180">
        <f t="shared" si="1"/>
        <v>0</v>
      </c>
      <c r="Q129" s="180">
        <v>0</v>
      </c>
      <c r="R129" s="180">
        <f t="shared" si="2"/>
        <v>0</v>
      </c>
      <c r="S129" s="180">
        <v>0</v>
      </c>
      <c r="T129" s="181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2" t="s">
        <v>129</v>
      </c>
      <c r="AT129" s="182" t="s">
        <v>211</v>
      </c>
      <c r="AU129" s="182" t="s">
        <v>81</v>
      </c>
      <c r="AY129" s="13" t="s">
        <v>119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3" t="s">
        <v>81</v>
      </c>
      <c r="BK129" s="183">
        <f t="shared" si="9"/>
        <v>0</v>
      </c>
      <c r="BL129" s="13" t="s">
        <v>118</v>
      </c>
      <c r="BM129" s="182" t="s">
        <v>134</v>
      </c>
    </row>
    <row r="130" spans="1:65" s="2" customFormat="1" ht="16.5" customHeight="1">
      <c r="A130" s="30"/>
      <c r="B130" s="31"/>
      <c r="C130" s="184" t="s">
        <v>73</v>
      </c>
      <c r="D130" s="184" t="s">
        <v>211</v>
      </c>
      <c r="E130" s="185" t="s">
        <v>355</v>
      </c>
      <c r="F130" s="186" t="s">
        <v>356</v>
      </c>
      <c r="G130" s="187" t="s">
        <v>117</v>
      </c>
      <c r="H130" s="188">
        <v>4000</v>
      </c>
      <c r="I130" s="189"/>
      <c r="J130" s="190">
        <f t="shared" si="0"/>
        <v>0</v>
      </c>
      <c r="K130" s="191"/>
      <c r="L130" s="192"/>
      <c r="M130" s="193" t="s">
        <v>1</v>
      </c>
      <c r="N130" s="194" t="s">
        <v>38</v>
      </c>
      <c r="O130" s="67"/>
      <c r="P130" s="180">
        <f t="shared" si="1"/>
        <v>0</v>
      </c>
      <c r="Q130" s="180">
        <v>0</v>
      </c>
      <c r="R130" s="180">
        <f t="shared" si="2"/>
        <v>0</v>
      </c>
      <c r="S130" s="180">
        <v>0</v>
      </c>
      <c r="T130" s="18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129</v>
      </c>
      <c r="AT130" s="182" t="s">
        <v>211</v>
      </c>
      <c r="AU130" s="182" t="s">
        <v>81</v>
      </c>
      <c r="AY130" s="13" t="s">
        <v>119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3" t="s">
        <v>81</v>
      </c>
      <c r="BK130" s="183">
        <f t="shared" si="9"/>
        <v>0</v>
      </c>
      <c r="BL130" s="13" t="s">
        <v>118</v>
      </c>
      <c r="BM130" s="182" t="s">
        <v>138</v>
      </c>
    </row>
    <row r="131" spans="1:65" s="2" customFormat="1" ht="24" customHeight="1">
      <c r="A131" s="30"/>
      <c r="B131" s="31"/>
      <c r="C131" s="184" t="s">
        <v>73</v>
      </c>
      <c r="D131" s="184" t="s">
        <v>211</v>
      </c>
      <c r="E131" s="185" t="s">
        <v>358</v>
      </c>
      <c r="F131" s="186" t="s">
        <v>359</v>
      </c>
      <c r="G131" s="187" t="s">
        <v>117</v>
      </c>
      <c r="H131" s="188">
        <v>500</v>
      </c>
      <c r="I131" s="189"/>
      <c r="J131" s="190">
        <f t="shared" si="0"/>
        <v>0</v>
      </c>
      <c r="K131" s="191"/>
      <c r="L131" s="192"/>
      <c r="M131" s="193" t="s">
        <v>1</v>
      </c>
      <c r="N131" s="194" t="s">
        <v>38</v>
      </c>
      <c r="O131" s="67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2" t="s">
        <v>129</v>
      </c>
      <c r="AT131" s="182" t="s">
        <v>211</v>
      </c>
      <c r="AU131" s="182" t="s">
        <v>81</v>
      </c>
      <c r="AY131" s="13" t="s">
        <v>119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3" t="s">
        <v>81</v>
      </c>
      <c r="BK131" s="183">
        <f t="shared" si="9"/>
        <v>0</v>
      </c>
      <c r="BL131" s="13" t="s">
        <v>118</v>
      </c>
      <c r="BM131" s="182" t="s">
        <v>142</v>
      </c>
    </row>
    <row r="132" spans="1:65" s="2" customFormat="1" ht="24" customHeight="1">
      <c r="A132" s="30"/>
      <c r="B132" s="31"/>
      <c r="C132" s="184" t="s">
        <v>73</v>
      </c>
      <c r="D132" s="184" t="s">
        <v>211</v>
      </c>
      <c r="E132" s="185" t="s">
        <v>360</v>
      </c>
      <c r="F132" s="186" t="s">
        <v>361</v>
      </c>
      <c r="G132" s="187" t="s">
        <v>117</v>
      </c>
      <c r="H132" s="188">
        <v>500</v>
      </c>
      <c r="I132" s="189"/>
      <c r="J132" s="190">
        <f t="shared" si="0"/>
        <v>0</v>
      </c>
      <c r="K132" s="191"/>
      <c r="L132" s="192"/>
      <c r="M132" s="193" t="s">
        <v>1</v>
      </c>
      <c r="N132" s="194" t="s">
        <v>38</v>
      </c>
      <c r="O132" s="67"/>
      <c r="P132" s="180">
        <f t="shared" si="1"/>
        <v>0</v>
      </c>
      <c r="Q132" s="180">
        <v>0</v>
      </c>
      <c r="R132" s="180">
        <f t="shared" si="2"/>
        <v>0</v>
      </c>
      <c r="S132" s="180">
        <v>0</v>
      </c>
      <c r="T132" s="18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129</v>
      </c>
      <c r="AT132" s="182" t="s">
        <v>211</v>
      </c>
      <c r="AU132" s="182" t="s">
        <v>81</v>
      </c>
      <c r="AY132" s="13" t="s">
        <v>119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3" t="s">
        <v>81</v>
      </c>
      <c r="BK132" s="183">
        <f t="shared" si="9"/>
        <v>0</v>
      </c>
      <c r="BL132" s="13" t="s">
        <v>118</v>
      </c>
      <c r="BM132" s="182" t="s">
        <v>145</v>
      </c>
    </row>
    <row r="133" spans="1:65" s="2" customFormat="1" ht="16.5" customHeight="1">
      <c r="A133" s="30"/>
      <c r="B133" s="31"/>
      <c r="C133" s="184" t="s">
        <v>73</v>
      </c>
      <c r="D133" s="184" t="s">
        <v>211</v>
      </c>
      <c r="E133" s="185" t="s">
        <v>362</v>
      </c>
      <c r="F133" s="186" t="s">
        <v>363</v>
      </c>
      <c r="G133" s="187" t="s">
        <v>117</v>
      </c>
      <c r="H133" s="188">
        <v>500</v>
      </c>
      <c r="I133" s="189"/>
      <c r="J133" s="190">
        <f t="shared" si="0"/>
        <v>0</v>
      </c>
      <c r="K133" s="191"/>
      <c r="L133" s="192"/>
      <c r="M133" s="193" t="s">
        <v>1</v>
      </c>
      <c r="N133" s="194" t="s">
        <v>38</v>
      </c>
      <c r="O133" s="67"/>
      <c r="P133" s="180">
        <f t="shared" si="1"/>
        <v>0</v>
      </c>
      <c r="Q133" s="180">
        <v>0</v>
      </c>
      <c r="R133" s="180">
        <f t="shared" si="2"/>
        <v>0</v>
      </c>
      <c r="S133" s="180">
        <v>0</v>
      </c>
      <c r="T133" s="181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129</v>
      </c>
      <c r="AT133" s="182" t="s">
        <v>211</v>
      </c>
      <c r="AU133" s="182" t="s">
        <v>81</v>
      </c>
      <c r="AY133" s="13" t="s">
        <v>119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3" t="s">
        <v>81</v>
      </c>
      <c r="BK133" s="183">
        <f t="shared" si="9"/>
        <v>0</v>
      </c>
      <c r="BL133" s="13" t="s">
        <v>118</v>
      </c>
      <c r="BM133" s="182" t="s">
        <v>149</v>
      </c>
    </row>
    <row r="134" spans="1:65" s="2" customFormat="1" ht="16.5" customHeight="1">
      <c r="A134" s="30"/>
      <c r="B134" s="31"/>
      <c r="C134" s="184" t="s">
        <v>73</v>
      </c>
      <c r="D134" s="184" t="s">
        <v>211</v>
      </c>
      <c r="E134" s="185" t="s">
        <v>364</v>
      </c>
      <c r="F134" s="186" t="s">
        <v>365</v>
      </c>
      <c r="G134" s="187" t="s">
        <v>117</v>
      </c>
      <c r="H134" s="188">
        <v>1</v>
      </c>
      <c r="I134" s="189"/>
      <c r="J134" s="190">
        <f t="shared" si="0"/>
        <v>0</v>
      </c>
      <c r="K134" s="191"/>
      <c r="L134" s="192"/>
      <c r="M134" s="193" t="s">
        <v>1</v>
      </c>
      <c r="N134" s="194" t="s">
        <v>38</v>
      </c>
      <c r="O134" s="67"/>
      <c r="P134" s="180">
        <f t="shared" si="1"/>
        <v>0</v>
      </c>
      <c r="Q134" s="180">
        <v>0</v>
      </c>
      <c r="R134" s="180">
        <f t="shared" si="2"/>
        <v>0</v>
      </c>
      <c r="S134" s="180">
        <v>0</v>
      </c>
      <c r="T134" s="18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2" t="s">
        <v>129</v>
      </c>
      <c r="AT134" s="182" t="s">
        <v>211</v>
      </c>
      <c r="AU134" s="182" t="s">
        <v>81</v>
      </c>
      <c r="AY134" s="13" t="s">
        <v>119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3" t="s">
        <v>81</v>
      </c>
      <c r="BK134" s="183">
        <f t="shared" si="9"/>
        <v>0</v>
      </c>
      <c r="BL134" s="13" t="s">
        <v>118</v>
      </c>
      <c r="BM134" s="182" t="s">
        <v>152</v>
      </c>
    </row>
    <row r="135" spans="1:65" s="2" customFormat="1" ht="16.5" customHeight="1">
      <c r="A135" s="30"/>
      <c r="B135" s="31"/>
      <c r="C135" s="184" t="s">
        <v>73</v>
      </c>
      <c r="D135" s="184" t="s">
        <v>211</v>
      </c>
      <c r="E135" s="185" t="s">
        <v>366</v>
      </c>
      <c r="F135" s="186" t="s">
        <v>367</v>
      </c>
      <c r="G135" s="187" t="s">
        <v>117</v>
      </c>
      <c r="H135" s="188">
        <v>1</v>
      </c>
      <c r="I135" s="189"/>
      <c r="J135" s="190">
        <f t="shared" si="0"/>
        <v>0</v>
      </c>
      <c r="K135" s="191"/>
      <c r="L135" s="192"/>
      <c r="M135" s="193" t="s">
        <v>1</v>
      </c>
      <c r="N135" s="194" t="s">
        <v>38</v>
      </c>
      <c r="O135" s="67"/>
      <c r="P135" s="180">
        <f t="shared" si="1"/>
        <v>0</v>
      </c>
      <c r="Q135" s="180">
        <v>0</v>
      </c>
      <c r="R135" s="180">
        <f t="shared" si="2"/>
        <v>0</v>
      </c>
      <c r="S135" s="180">
        <v>0</v>
      </c>
      <c r="T135" s="181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129</v>
      </c>
      <c r="AT135" s="182" t="s">
        <v>211</v>
      </c>
      <c r="AU135" s="182" t="s">
        <v>81</v>
      </c>
      <c r="AY135" s="13" t="s">
        <v>119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3" t="s">
        <v>81</v>
      </c>
      <c r="BK135" s="183">
        <f t="shared" si="9"/>
        <v>0</v>
      </c>
      <c r="BL135" s="13" t="s">
        <v>118</v>
      </c>
      <c r="BM135" s="182" t="s">
        <v>156</v>
      </c>
    </row>
    <row r="136" spans="1:65" s="2" customFormat="1" ht="24" customHeight="1">
      <c r="A136" s="30"/>
      <c r="B136" s="31"/>
      <c r="C136" s="184" t="s">
        <v>73</v>
      </c>
      <c r="D136" s="184" t="s">
        <v>211</v>
      </c>
      <c r="E136" s="185" t="s">
        <v>368</v>
      </c>
      <c r="F136" s="186" t="s">
        <v>369</v>
      </c>
      <c r="G136" s="187" t="s">
        <v>117</v>
      </c>
      <c r="H136" s="188">
        <v>1</v>
      </c>
      <c r="I136" s="189"/>
      <c r="J136" s="190">
        <f t="shared" si="0"/>
        <v>0</v>
      </c>
      <c r="K136" s="191"/>
      <c r="L136" s="192"/>
      <c r="M136" s="193" t="s">
        <v>1</v>
      </c>
      <c r="N136" s="194" t="s">
        <v>38</v>
      </c>
      <c r="O136" s="67"/>
      <c r="P136" s="180">
        <f t="shared" si="1"/>
        <v>0</v>
      </c>
      <c r="Q136" s="180">
        <v>0</v>
      </c>
      <c r="R136" s="180">
        <f t="shared" si="2"/>
        <v>0</v>
      </c>
      <c r="S136" s="180">
        <v>0</v>
      </c>
      <c r="T136" s="181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2" t="s">
        <v>129</v>
      </c>
      <c r="AT136" s="182" t="s">
        <v>211</v>
      </c>
      <c r="AU136" s="182" t="s">
        <v>81</v>
      </c>
      <c r="AY136" s="13" t="s">
        <v>119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3" t="s">
        <v>81</v>
      </c>
      <c r="BK136" s="183">
        <f t="shared" si="9"/>
        <v>0</v>
      </c>
      <c r="BL136" s="13" t="s">
        <v>118</v>
      </c>
      <c r="BM136" s="182" t="s">
        <v>159</v>
      </c>
    </row>
    <row r="137" spans="1:65" s="2" customFormat="1" ht="24" customHeight="1">
      <c r="A137" s="30"/>
      <c r="B137" s="31"/>
      <c r="C137" s="184" t="s">
        <v>73</v>
      </c>
      <c r="D137" s="184" t="s">
        <v>211</v>
      </c>
      <c r="E137" s="185" t="s">
        <v>368</v>
      </c>
      <c r="F137" s="186" t="s">
        <v>369</v>
      </c>
      <c r="G137" s="187" t="s">
        <v>117</v>
      </c>
      <c r="H137" s="188">
        <v>1</v>
      </c>
      <c r="I137" s="189"/>
      <c r="J137" s="190">
        <f t="shared" si="0"/>
        <v>0</v>
      </c>
      <c r="K137" s="191"/>
      <c r="L137" s="192"/>
      <c r="M137" s="193" t="s">
        <v>1</v>
      </c>
      <c r="N137" s="194" t="s">
        <v>38</v>
      </c>
      <c r="O137" s="67"/>
      <c r="P137" s="180">
        <f t="shared" si="1"/>
        <v>0</v>
      </c>
      <c r="Q137" s="180">
        <v>0</v>
      </c>
      <c r="R137" s="180">
        <f t="shared" si="2"/>
        <v>0</v>
      </c>
      <c r="S137" s="180">
        <v>0</v>
      </c>
      <c r="T137" s="181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2" t="s">
        <v>129</v>
      </c>
      <c r="AT137" s="182" t="s">
        <v>211</v>
      </c>
      <c r="AU137" s="182" t="s">
        <v>81</v>
      </c>
      <c r="AY137" s="13" t="s">
        <v>119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3" t="s">
        <v>81</v>
      </c>
      <c r="BK137" s="183">
        <f t="shared" si="9"/>
        <v>0</v>
      </c>
      <c r="BL137" s="13" t="s">
        <v>118</v>
      </c>
      <c r="BM137" s="182" t="s">
        <v>163</v>
      </c>
    </row>
    <row r="138" spans="1:65" s="2" customFormat="1" ht="16.5" customHeight="1">
      <c r="A138" s="30"/>
      <c r="B138" s="31"/>
      <c r="C138" s="184" t="s">
        <v>73</v>
      </c>
      <c r="D138" s="184" t="s">
        <v>211</v>
      </c>
      <c r="E138" s="185" t="s">
        <v>370</v>
      </c>
      <c r="F138" s="186" t="s">
        <v>371</v>
      </c>
      <c r="G138" s="187" t="s">
        <v>117</v>
      </c>
      <c r="H138" s="188">
        <v>1</v>
      </c>
      <c r="I138" s="189"/>
      <c r="J138" s="190">
        <f t="shared" si="0"/>
        <v>0</v>
      </c>
      <c r="K138" s="191"/>
      <c r="L138" s="192"/>
      <c r="M138" s="193" t="s">
        <v>1</v>
      </c>
      <c r="N138" s="194" t="s">
        <v>38</v>
      </c>
      <c r="O138" s="67"/>
      <c r="P138" s="180">
        <f t="shared" si="1"/>
        <v>0</v>
      </c>
      <c r="Q138" s="180">
        <v>0</v>
      </c>
      <c r="R138" s="180">
        <f t="shared" si="2"/>
        <v>0</v>
      </c>
      <c r="S138" s="180">
        <v>0</v>
      </c>
      <c r="T138" s="181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2" t="s">
        <v>129</v>
      </c>
      <c r="AT138" s="182" t="s">
        <v>211</v>
      </c>
      <c r="AU138" s="182" t="s">
        <v>81</v>
      </c>
      <c r="AY138" s="13" t="s">
        <v>119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3" t="s">
        <v>81</v>
      </c>
      <c r="BK138" s="183">
        <f t="shared" si="9"/>
        <v>0</v>
      </c>
      <c r="BL138" s="13" t="s">
        <v>118</v>
      </c>
      <c r="BM138" s="182" t="s">
        <v>166</v>
      </c>
    </row>
    <row r="139" spans="1:65" s="2" customFormat="1" ht="16.5" customHeight="1">
      <c r="A139" s="30"/>
      <c r="B139" s="31"/>
      <c r="C139" s="184" t="s">
        <v>73</v>
      </c>
      <c r="D139" s="184" t="s">
        <v>211</v>
      </c>
      <c r="E139" s="185" t="s">
        <v>372</v>
      </c>
      <c r="F139" s="186" t="s">
        <v>373</v>
      </c>
      <c r="G139" s="187" t="s">
        <v>122</v>
      </c>
      <c r="H139" s="188">
        <v>45</v>
      </c>
      <c r="I139" s="189"/>
      <c r="J139" s="190">
        <f t="shared" si="0"/>
        <v>0</v>
      </c>
      <c r="K139" s="191"/>
      <c r="L139" s="192"/>
      <c r="M139" s="221" t="s">
        <v>1</v>
      </c>
      <c r="N139" s="222" t="s">
        <v>38</v>
      </c>
      <c r="O139" s="197"/>
      <c r="P139" s="198">
        <f t="shared" si="1"/>
        <v>0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2" t="s">
        <v>129</v>
      </c>
      <c r="AT139" s="182" t="s">
        <v>211</v>
      </c>
      <c r="AU139" s="182" t="s">
        <v>81</v>
      </c>
      <c r="AY139" s="13" t="s">
        <v>119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3" t="s">
        <v>81</v>
      </c>
      <c r="BK139" s="183">
        <f t="shared" si="9"/>
        <v>0</v>
      </c>
      <c r="BL139" s="13" t="s">
        <v>118</v>
      </c>
      <c r="BM139" s="182" t="s">
        <v>169</v>
      </c>
    </row>
    <row r="140" spans="1:65" s="2" customFormat="1" ht="6.95" customHeight="1">
      <c r="A140" s="30"/>
      <c r="B140" s="50"/>
      <c r="C140" s="51"/>
      <c r="D140" s="51"/>
      <c r="E140" s="51"/>
      <c r="F140" s="51"/>
      <c r="G140" s="51"/>
      <c r="H140" s="51"/>
      <c r="I140" s="148"/>
      <c r="J140" s="51"/>
      <c r="K140" s="51"/>
      <c r="L140" s="35"/>
      <c r="M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sheetProtection algorithmName="SHA-512" hashValue="hrKevXlOqVIMh+mJ2clxbMWpo0UHqO7ZndodpEqn3TE5DUkBRC+lOy+DpSW1574ANNho1dg4cXsNwOeSeS7lGg==" saltValue="DeqWwEzVFZ4eHzkOreVl4PoBYRq19lHK49w9NjI+oUL09keb9X9W5TaZKmYNPz3nV+DTdJgbtmRvvgf9KYhi9g==" spinCount="100000" sheet="1" objects="1" scenarios="1" formatColumns="0" formatRows="0" autoFilter="0"/>
  <autoFilter ref="C119:K13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3"/>
  <sheetViews>
    <sheetView workbookViewId="0">
      <selection activeCell="I14" sqref="I14"/>
    </sheetView>
  </sheetViews>
  <sheetFormatPr defaultRowHeight="11.25"/>
  <cols>
    <col min="1" max="1" width="8.33203125" style="309" customWidth="1"/>
    <col min="2" max="2" width="1.6640625" style="309" customWidth="1"/>
    <col min="3" max="4" width="5" style="309" customWidth="1"/>
    <col min="5" max="5" width="11.6640625" style="309" customWidth="1"/>
    <col min="6" max="6" width="9.1640625" style="309" customWidth="1"/>
    <col min="7" max="7" width="5" style="309" customWidth="1"/>
    <col min="8" max="8" width="77.83203125" style="309" customWidth="1"/>
    <col min="9" max="10" width="20" style="309" customWidth="1"/>
    <col min="11" max="11" width="1.6640625" style="309" customWidth="1"/>
    <col min="12" max="16384" width="9.33203125" style="1"/>
  </cols>
  <sheetData>
    <row r="1" spans="1:11" ht="3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7.5" customHeight="1">
      <c r="A2" s="1"/>
      <c r="B2" s="310"/>
      <c r="C2" s="311"/>
      <c r="D2" s="311"/>
      <c r="E2" s="311"/>
      <c r="F2" s="311"/>
      <c r="G2" s="311"/>
      <c r="H2" s="311"/>
      <c r="I2" s="311"/>
      <c r="J2" s="311"/>
      <c r="K2" s="312"/>
    </row>
    <row r="3" spans="1:11" s="274" customFormat="1" ht="45" customHeight="1">
      <c r="B3" s="313"/>
      <c r="C3" s="275" t="s">
        <v>374</v>
      </c>
      <c r="D3" s="275"/>
      <c r="E3" s="275"/>
      <c r="F3" s="275"/>
      <c r="G3" s="275"/>
      <c r="H3" s="275"/>
      <c r="I3" s="275"/>
      <c r="J3" s="275"/>
      <c r="K3" s="314"/>
    </row>
    <row r="4" spans="1:11" ht="25.5" customHeight="1">
      <c r="A4" s="1"/>
      <c r="B4" s="315"/>
      <c r="C4" s="316" t="s">
        <v>375</v>
      </c>
      <c r="D4" s="316"/>
      <c r="E4" s="316"/>
      <c r="F4" s="316"/>
      <c r="G4" s="316"/>
      <c r="H4" s="316"/>
      <c r="I4" s="316"/>
      <c r="J4" s="316"/>
      <c r="K4" s="317"/>
    </row>
    <row r="5" spans="1:11" ht="5.25" customHeight="1">
      <c r="A5" s="1"/>
      <c r="B5" s="315"/>
      <c r="C5" s="276"/>
      <c r="D5" s="276"/>
      <c r="E5" s="276"/>
      <c r="F5" s="276"/>
      <c r="G5" s="276"/>
      <c r="H5" s="276"/>
      <c r="I5" s="276"/>
      <c r="J5" s="276"/>
      <c r="K5" s="317"/>
    </row>
    <row r="6" spans="1:11" ht="15" customHeight="1">
      <c r="A6" s="1"/>
      <c r="B6" s="315"/>
      <c r="C6" s="277" t="s">
        <v>376</v>
      </c>
      <c r="D6" s="277"/>
      <c r="E6" s="277"/>
      <c r="F6" s="277"/>
      <c r="G6" s="277"/>
      <c r="H6" s="277"/>
      <c r="I6" s="277"/>
      <c r="J6" s="277"/>
      <c r="K6" s="317"/>
    </row>
    <row r="7" spans="1:11" ht="15" customHeight="1">
      <c r="A7" s="1"/>
      <c r="B7" s="318"/>
      <c r="C7" s="277" t="s">
        <v>377</v>
      </c>
      <c r="D7" s="277"/>
      <c r="E7" s="277"/>
      <c r="F7" s="277"/>
      <c r="G7" s="277"/>
      <c r="H7" s="277"/>
      <c r="I7" s="277"/>
      <c r="J7" s="277"/>
      <c r="K7" s="317"/>
    </row>
    <row r="8" spans="1:11" ht="12.75" customHeight="1">
      <c r="A8" s="1"/>
      <c r="B8" s="318"/>
      <c r="C8" s="279"/>
      <c r="D8" s="279"/>
      <c r="E8" s="279"/>
      <c r="F8" s="279"/>
      <c r="G8" s="279"/>
      <c r="H8" s="279"/>
      <c r="I8" s="279"/>
      <c r="J8" s="279"/>
      <c r="K8" s="317"/>
    </row>
    <row r="9" spans="1:11" ht="15" customHeight="1">
      <c r="A9" s="1"/>
      <c r="B9" s="318"/>
      <c r="C9" s="277" t="s">
        <v>378</v>
      </c>
      <c r="D9" s="277"/>
      <c r="E9" s="277"/>
      <c r="F9" s="277"/>
      <c r="G9" s="277"/>
      <c r="H9" s="277"/>
      <c r="I9" s="277"/>
      <c r="J9" s="277"/>
      <c r="K9" s="317"/>
    </row>
    <row r="10" spans="1:11" ht="15" customHeight="1">
      <c r="A10" s="1"/>
      <c r="B10" s="318"/>
      <c r="C10" s="279"/>
      <c r="D10" s="277" t="s">
        <v>379</v>
      </c>
      <c r="E10" s="277"/>
      <c r="F10" s="277"/>
      <c r="G10" s="277"/>
      <c r="H10" s="277"/>
      <c r="I10" s="277"/>
      <c r="J10" s="277"/>
      <c r="K10" s="317"/>
    </row>
    <row r="11" spans="1:11" ht="15" customHeight="1">
      <c r="A11" s="1"/>
      <c r="B11" s="318"/>
      <c r="C11" s="278"/>
      <c r="D11" s="277" t="s">
        <v>380</v>
      </c>
      <c r="E11" s="277"/>
      <c r="F11" s="277"/>
      <c r="G11" s="277"/>
      <c r="H11" s="277"/>
      <c r="I11" s="277"/>
      <c r="J11" s="277"/>
      <c r="K11" s="317"/>
    </row>
    <row r="12" spans="1:11" ht="15" customHeight="1">
      <c r="A12" s="1"/>
      <c r="B12" s="318"/>
      <c r="C12" s="278"/>
      <c r="D12" s="279"/>
      <c r="E12" s="279"/>
      <c r="F12" s="279"/>
      <c r="G12" s="279"/>
      <c r="H12" s="279"/>
      <c r="I12" s="279"/>
      <c r="J12" s="279"/>
      <c r="K12" s="317"/>
    </row>
    <row r="13" spans="1:11" ht="15" customHeight="1">
      <c r="A13" s="1"/>
      <c r="B13" s="318"/>
      <c r="C13" s="278"/>
      <c r="D13" s="280" t="s">
        <v>381</v>
      </c>
      <c r="E13" s="279"/>
      <c r="F13" s="279"/>
      <c r="G13" s="279"/>
      <c r="H13" s="279"/>
      <c r="I13" s="279"/>
      <c r="J13" s="279"/>
      <c r="K13" s="317"/>
    </row>
    <row r="14" spans="1:11" ht="12.75" customHeight="1">
      <c r="A14" s="1"/>
      <c r="B14" s="318"/>
      <c r="C14" s="278"/>
      <c r="D14" s="278"/>
      <c r="E14" s="278"/>
      <c r="F14" s="278"/>
      <c r="G14" s="278"/>
      <c r="H14" s="278"/>
      <c r="I14" s="278"/>
      <c r="J14" s="278"/>
      <c r="K14" s="317"/>
    </row>
    <row r="15" spans="1:11" ht="15" customHeight="1">
      <c r="A15" s="1"/>
      <c r="B15" s="318"/>
      <c r="C15" s="278"/>
      <c r="D15" s="277" t="s">
        <v>382</v>
      </c>
      <c r="E15" s="277"/>
      <c r="F15" s="277"/>
      <c r="G15" s="277"/>
      <c r="H15" s="277"/>
      <c r="I15" s="277"/>
      <c r="J15" s="277"/>
      <c r="K15" s="317"/>
    </row>
    <row r="16" spans="1:11" ht="15" customHeight="1">
      <c r="A16" s="1"/>
      <c r="B16" s="318"/>
      <c r="C16" s="278"/>
      <c r="D16" s="277" t="s">
        <v>383</v>
      </c>
      <c r="E16" s="277"/>
      <c r="F16" s="277"/>
      <c r="G16" s="277"/>
      <c r="H16" s="277"/>
      <c r="I16" s="277"/>
      <c r="J16" s="277"/>
      <c r="K16" s="317"/>
    </row>
    <row r="17" spans="1:11" ht="15" customHeight="1">
      <c r="A17" s="1"/>
      <c r="B17" s="318"/>
      <c r="C17" s="278"/>
      <c r="D17" s="277" t="s">
        <v>384</v>
      </c>
      <c r="E17" s="277"/>
      <c r="F17" s="277"/>
      <c r="G17" s="277"/>
      <c r="H17" s="277"/>
      <c r="I17" s="277"/>
      <c r="J17" s="277"/>
      <c r="K17" s="317"/>
    </row>
    <row r="18" spans="1:11" ht="15" customHeight="1">
      <c r="A18" s="1"/>
      <c r="B18" s="318"/>
      <c r="C18" s="278"/>
      <c r="D18" s="278"/>
      <c r="E18" s="281" t="s">
        <v>80</v>
      </c>
      <c r="F18" s="277" t="s">
        <v>385</v>
      </c>
      <c r="G18" s="277"/>
      <c r="H18" s="277"/>
      <c r="I18" s="277"/>
      <c r="J18" s="277"/>
      <c r="K18" s="317"/>
    </row>
    <row r="19" spans="1:11" ht="15" customHeight="1">
      <c r="A19" s="1"/>
      <c r="B19" s="318"/>
      <c r="C19" s="278"/>
      <c r="D19" s="278"/>
      <c r="E19" s="281" t="s">
        <v>386</v>
      </c>
      <c r="F19" s="277" t="s">
        <v>387</v>
      </c>
      <c r="G19" s="277"/>
      <c r="H19" s="277"/>
      <c r="I19" s="277"/>
      <c r="J19" s="277"/>
      <c r="K19" s="317"/>
    </row>
    <row r="20" spans="1:11" ht="15" customHeight="1">
      <c r="A20" s="1"/>
      <c r="B20" s="318"/>
      <c r="C20" s="278"/>
      <c r="D20" s="278"/>
      <c r="E20" s="281" t="s">
        <v>388</v>
      </c>
      <c r="F20" s="277" t="s">
        <v>389</v>
      </c>
      <c r="G20" s="277"/>
      <c r="H20" s="277"/>
      <c r="I20" s="277"/>
      <c r="J20" s="277"/>
      <c r="K20" s="317"/>
    </row>
    <row r="21" spans="1:11" ht="15" customHeight="1">
      <c r="A21" s="1"/>
      <c r="B21" s="318"/>
      <c r="C21" s="278"/>
      <c r="D21" s="278"/>
      <c r="E21" s="281" t="s">
        <v>390</v>
      </c>
      <c r="F21" s="277" t="s">
        <v>391</v>
      </c>
      <c r="G21" s="277"/>
      <c r="H21" s="277"/>
      <c r="I21" s="277"/>
      <c r="J21" s="277"/>
      <c r="K21" s="317"/>
    </row>
    <row r="22" spans="1:11" ht="15" customHeight="1">
      <c r="A22" s="1"/>
      <c r="B22" s="318"/>
      <c r="C22" s="278"/>
      <c r="D22" s="278"/>
      <c r="E22" s="281" t="s">
        <v>392</v>
      </c>
      <c r="F22" s="277" t="s">
        <v>393</v>
      </c>
      <c r="G22" s="277"/>
      <c r="H22" s="277"/>
      <c r="I22" s="277"/>
      <c r="J22" s="277"/>
      <c r="K22" s="317"/>
    </row>
    <row r="23" spans="1:11" ht="15" customHeight="1">
      <c r="A23" s="1"/>
      <c r="B23" s="318"/>
      <c r="C23" s="278"/>
      <c r="D23" s="278"/>
      <c r="E23" s="281" t="s">
        <v>394</v>
      </c>
      <c r="F23" s="277" t="s">
        <v>395</v>
      </c>
      <c r="G23" s="277"/>
      <c r="H23" s="277"/>
      <c r="I23" s="277"/>
      <c r="J23" s="277"/>
      <c r="K23" s="317"/>
    </row>
    <row r="24" spans="1:11" ht="12.75" customHeight="1">
      <c r="A24" s="1"/>
      <c r="B24" s="318"/>
      <c r="C24" s="278"/>
      <c r="D24" s="278"/>
      <c r="E24" s="278"/>
      <c r="F24" s="278"/>
      <c r="G24" s="278"/>
      <c r="H24" s="278"/>
      <c r="I24" s="278"/>
      <c r="J24" s="278"/>
      <c r="K24" s="317"/>
    </row>
    <row r="25" spans="1:11" ht="15" customHeight="1">
      <c r="A25" s="1"/>
      <c r="B25" s="318"/>
      <c r="C25" s="277" t="s">
        <v>396</v>
      </c>
      <c r="D25" s="277"/>
      <c r="E25" s="277"/>
      <c r="F25" s="277"/>
      <c r="G25" s="277"/>
      <c r="H25" s="277"/>
      <c r="I25" s="277"/>
      <c r="J25" s="277"/>
      <c r="K25" s="317"/>
    </row>
    <row r="26" spans="1:11" ht="15" customHeight="1">
      <c r="A26" s="1"/>
      <c r="B26" s="318"/>
      <c r="C26" s="277" t="s">
        <v>397</v>
      </c>
      <c r="D26" s="277"/>
      <c r="E26" s="277"/>
      <c r="F26" s="277"/>
      <c r="G26" s="277"/>
      <c r="H26" s="277"/>
      <c r="I26" s="277"/>
      <c r="J26" s="277"/>
      <c r="K26" s="317"/>
    </row>
    <row r="27" spans="1:11" ht="15" customHeight="1">
      <c r="A27" s="1"/>
      <c r="B27" s="318"/>
      <c r="C27" s="279"/>
      <c r="D27" s="277" t="s">
        <v>398</v>
      </c>
      <c r="E27" s="277"/>
      <c r="F27" s="277"/>
      <c r="G27" s="277"/>
      <c r="H27" s="277"/>
      <c r="I27" s="277"/>
      <c r="J27" s="277"/>
      <c r="K27" s="317"/>
    </row>
    <row r="28" spans="1:11" ht="15" customHeight="1">
      <c r="A28" s="1"/>
      <c r="B28" s="318"/>
      <c r="C28" s="278"/>
      <c r="D28" s="277" t="s">
        <v>399</v>
      </c>
      <c r="E28" s="277"/>
      <c r="F28" s="277"/>
      <c r="G28" s="277"/>
      <c r="H28" s="277"/>
      <c r="I28" s="277"/>
      <c r="J28" s="277"/>
      <c r="K28" s="317"/>
    </row>
    <row r="29" spans="1:11" ht="12.75" customHeight="1">
      <c r="A29" s="1"/>
      <c r="B29" s="318"/>
      <c r="C29" s="278"/>
      <c r="D29" s="278"/>
      <c r="E29" s="278"/>
      <c r="F29" s="278"/>
      <c r="G29" s="278"/>
      <c r="H29" s="278"/>
      <c r="I29" s="278"/>
      <c r="J29" s="278"/>
      <c r="K29" s="317"/>
    </row>
    <row r="30" spans="1:11" ht="15" customHeight="1">
      <c r="A30" s="1"/>
      <c r="B30" s="318"/>
      <c r="C30" s="278"/>
      <c r="D30" s="277" t="s">
        <v>400</v>
      </c>
      <c r="E30" s="277"/>
      <c r="F30" s="277"/>
      <c r="G30" s="277"/>
      <c r="H30" s="277"/>
      <c r="I30" s="277"/>
      <c r="J30" s="277"/>
      <c r="K30" s="317"/>
    </row>
    <row r="31" spans="1:11" ht="15" customHeight="1">
      <c r="A31" s="1"/>
      <c r="B31" s="318"/>
      <c r="C31" s="278"/>
      <c r="D31" s="277" t="s">
        <v>401</v>
      </c>
      <c r="E31" s="277"/>
      <c r="F31" s="277"/>
      <c r="G31" s="277"/>
      <c r="H31" s="277"/>
      <c r="I31" s="277"/>
      <c r="J31" s="277"/>
      <c r="K31" s="317"/>
    </row>
    <row r="32" spans="1:11" ht="12.75" customHeight="1">
      <c r="A32" s="1"/>
      <c r="B32" s="318"/>
      <c r="C32" s="278"/>
      <c r="D32" s="278"/>
      <c r="E32" s="278"/>
      <c r="F32" s="278"/>
      <c r="G32" s="278"/>
      <c r="H32" s="278"/>
      <c r="I32" s="278"/>
      <c r="J32" s="278"/>
      <c r="K32" s="317"/>
    </row>
    <row r="33" spans="1:11" ht="15" customHeight="1">
      <c r="A33" s="1"/>
      <c r="B33" s="318"/>
      <c r="C33" s="278"/>
      <c r="D33" s="277" t="s">
        <v>402</v>
      </c>
      <c r="E33" s="277"/>
      <c r="F33" s="277"/>
      <c r="G33" s="277"/>
      <c r="H33" s="277"/>
      <c r="I33" s="277"/>
      <c r="J33" s="277"/>
      <c r="K33" s="317"/>
    </row>
    <row r="34" spans="1:11" ht="15" customHeight="1">
      <c r="A34" s="1"/>
      <c r="B34" s="318"/>
      <c r="C34" s="278"/>
      <c r="D34" s="277" t="s">
        <v>403</v>
      </c>
      <c r="E34" s="277"/>
      <c r="F34" s="277"/>
      <c r="G34" s="277"/>
      <c r="H34" s="277"/>
      <c r="I34" s="277"/>
      <c r="J34" s="277"/>
      <c r="K34" s="317"/>
    </row>
    <row r="35" spans="1:11" ht="15" customHeight="1">
      <c r="A35" s="1"/>
      <c r="B35" s="318"/>
      <c r="C35" s="278"/>
      <c r="D35" s="277" t="s">
        <v>404</v>
      </c>
      <c r="E35" s="277"/>
      <c r="F35" s="277"/>
      <c r="G35" s="277"/>
      <c r="H35" s="277"/>
      <c r="I35" s="277"/>
      <c r="J35" s="277"/>
      <c r="K35" s="317"/>
    </row>
    <row r="36" spans="1:11" ht="15" customHeight="1">
      <c r="A36" s="1"/>
      <c r="B36" s="318"/>
      <c r="C36" s="278"/>
      <c r="D36" s="279"/>
      <c r="E36" s="280" t="s">
        <v>102</v>
      </c>
      <c r="F36" s="279"/>
      <c r="G36" s="277" t="s">
        <v>405</v>
      </c>
      <c r="H36" s="277"/>
      <c r="I36" s="277"/>
      <c r="J36" s="277"/>
      <c r="K36" s="317"/>
    </row>
    <row r="37" spans="1:11" ht="30.75" customHeight="1">
      <c r="A37" s="1"/>
      <c r="B37" s="318"/>
      <c r="C37" s="278"/>
      <c r="D37" s="279"/>
      <c r="E37" s="280" t="s">
        <v>406</v>
      </c>
      <c r="F37" s="279"/>
      <c r="G37" s="277" t="s">
        <v>407</v>
      </c>
      <c r="H37" s="277"/>
      <c r="I37" s="277"/>
      <c r="J37" s="277"/>
      <c r="K37" s="317"/>
    </row>
    <row r="38" spans="1:11" ht="15" customHeight="1">
      <c r="A38" s="1"/>
      <c r="B38" s="318"/>
      <c r="C38" s="278"/>
      <c r="D38" s="279"/>
      <c r="E38" s="280" t="s">
        <v>54</v>
      </c>
      <c r="F38" s="279"/>
      <c r="G38" s="277" t="s">
        <v>408</v>
      </c>
      <c r="H38" s="277"/>
      <c r="I38" s="277"/>
      <c r="J38" s="277"/>
      <c r="K38" s="317"/>
    </row>
    <row r="39" spans="1:11" ht="15" customHeight="1">
      <c r="A39" s="1"/>
      <c r="B39" s="318"/>
      <c r="C39" s="278"/>
      <c r="D39" s="279"/>
      <c r="E39" s="280" t="s">
        <v>55</v>
      </c>
      <c r="F39" s="279"/>
      <c r="G39" s="277" t="s">
        <v>409</v>
      </c>
      <c r="H39" s="277"/>
      <c r="I39" s="277"/>
      <c r="J39" s="277"/>
      <c r="K39" s="317"/>
    </row>
    <row r="40" spans="1:11" ht="15" customHeight="1">
      <c r="A40" s="1"/>
      <c r="B40" s="318"/>
      <c r="C40" s="278"/>
      <c r="D40" s="279"/>
      <c r="E40" s="280" t="s">
        <v>103</v>
      </c>
      <c r="F40" s="279"/>
      <c r="G40" s="277" t="s">
        <v>410</v>
      </c>
      <c r="H40" s="277"/>
      <c r="I40" s="277"/>
      <c r="J40" s="277"/>
      <c r="K40" s="317"/>
    </row>
    <row r="41" spans="1:11" ht="15" customHeight="1">
      <c r="A41" s="1"/>
      <c r="B41" s="318"/>
      <c r="C41" s="278"/>
      <c r="D41" s="279"/>
      <c r="E41" s="280" t="s">
        <v>104</v>
      </c>
      <c r="F41" s="279"/>
      <c r="G41" s="277" t="s">
        <v>411</v>
      </c>
      <c r="H41" s="277"/>
      <c r="I41" s="277"/>
      <c r="J41" s="277"/>
      <c r="K41" s="317"/>
    </row>
    <row r="42" spans="1:11" ht="15" customHeight="1">
      <c r="A42" s="1"/>
      <c r="B42" s="318"/>
      <c r="C42" s="278"/>
      <c r="D42" s="279"/>
      <c r="E42" s="280" t="s">
        <v>412</v>
      </c>
      <c r="F42" s="279"/>
      <c r="G42" s="277" t="s">
        <v>413</v>
      </c>
      <c r="H42" s="277"/>
      <c r="I42" s="277"/>
      <c r="J42" s="277"/>
      <c r="K42" s="317"/>
    </row>
    <row r="43" spans="1:11" ht="15" customHeight="1">
      <c r="A43" s="1"/>
      <c r="B43" s="318"/>
      <c r="C43" s="278"/>
      <c r="D43" s="279"/>
      <c r="E43" s="280"/>
      <c r="F43" s="279"/>
      <c r="G43" s="277" t="s">
        <v>414</v>
      </c>
      <c r="H43" s="277"/>
      <c r="I43" s="277"/>
      <c r="J43" s="277"/>
      <c r="K43" s="317"/>
    </row>
    <row r="44" spans="1:11" ht="15" customHeight="1">
      <c r="A44" s="1"/>
      <c r="B44" s="318"/>
      <c r="C44" s="278"/>
      <c r="D44" s="279"/>
      <c r="E44" s="280" t="s">
        <v>415</v>
      </c>
      <c r="F44" s="279"/>
      <c r="G44" s="277" t="s">
        <v>416</v>
      </c>
      <c r="H44" s="277"/>
      <c r="I44" s="277"/>
      <c r="J44" s="277"/>
      <c r="K44" s="317"/>
    </row>
    <row r="45" spans="1:11" ht="15" customHeight="1">
      <c r="A45" s="1"/>
      <c r="B45" s="318"/>
      <c r="C45" s="278"/>
      <c r="D45" s="279"/>
      <c r="E45" s="280" t="s">
        <v>106</v>
      </c>
      <c r="F45" s="279"/>
      <c r="G45" s="277" t="s">
        <v>417</v>
      </c>
      <c r="H45" s="277"/>
      <c r="I45" s="277"/>
      <c r="J45" s="277"/>
      <c r="K45" s="317"/>
    </row>
    <row r="46" spans="1:11" ht="12.75" customHeight="1">
      <c r="A46" s="1"/>
      <c r="B46" s="318"/>
      <c r="C46" s="278"/>
      <c r="D46" s="279"/>
      <c r="E46" s="279"/>
      <c r="F46" s="279"/>
      <c r="G46" s="279"/>
      <c r="H46" s="279"/>
      <c r="I46" s="279"/>
      <c r="J46" s="279"/>
      <c r="K46" s="317"/>
    </row>
    <row r="47" spans="1:11" ht="15" customHeight="1">
      <c r="A47" s="1"/>
      <c r="B47" s="318"/>
      <c r="C47" s="278"/>
      <c r="D47" s="277" t="s">
        <v>418</v>
      </c>
      <c r="E47" s="277"/>
      <c r="F47" s="277"/>
      <c r="G47" s="277"/>
      <c r="H47" s="277"/>
      <c r="I47" s="277"/>
      <c r="J47" s="277"/>
      <c r="K47" s="317"/>
    </row>
    <row r="48" spans="1:11" ht="15" customHeight="1">
      <c r="A48" s="1"/>
      <c r="B48" s="318"/>
      <c r="C48" s="278"/>
      <c r="D48" s="278"/>
      <c r="E48" s="277" t="s">
        <v>419</v>
      </c>
      <c r="F48" s="277"/>
      <c r="G48" s="277"/>
      <c r="H48" s="277"/>
      <c r="I48" s="277"/>
      <c r="J48" s="277"/>
      <c r="K48" s="317"/>
    </row>
    <row r="49" spans="1:11" ht="15" customHeight="1">
      <c r="A49" s="1"/>
      <c r="B49" s="318"/>
      <c r="C49" s="278"/>
      <c r="D49" s="278"/>
      <c r="E49" s="277" t="s">
        <v>420</v>
      </c>
      <c r="F49" s="277"/>
      <c r="G49" s="277"/>
      <c r="H49" s="277"/>
      <c r="I49" s="277"/>
      <c r="J49" s="277"/>
      <c r="K49" s="317"/>
    </row>
    <row r="50" spans="1:11" ht="15" customHeight="1">
      <c r="A50" s="1"/>
      <c r="B50" s="318"/>
      <c r="C50" s="278"/>
      <c r="D50" s="278"/>
      <c r="E50" s="277" t="s">
        <v>421</v>
      </c>
      <c r="F50" s="277"/>
      <c r="G50" s="277"/>
      <c r="H50" s="277"/>
      <c r="I50" s="277"/>
      <c r="J50" s="277"/>
      <c r="K50" s="317"/>
    </row>
    <row r="51" spans="1:11" ht="15" customHeight="1">
      <c r="A51" s="1"/>
      <c r="B51" s="318"/>
      <c r="C51" s="278"/>
      <c r="D51" s="277" t="s">
        <v>422</v>
      </c>
      <c r="E51" s="277"/>
      <c r="F51" s="277"/>
      <c r="G51" s="277"/>
      <c r="H51" s="277"/>
      <c r="I51" s="277"/>
      <c r="J51" s="277"/>
      <c r="K51" s="317"/>
    </row>
    <row r="52" spans="1:11" ht="25.5" customHeight="1">
      <c r="A52" s="1"/>
      <c r="B52" s="315"/>
      <c r="C52" s="316" t="s">
        <v>423</v>
      </c>
      <c r="D52" s="316"/>
      <c r="E52" s="316"/>
      <c r="F52" s="316"/>
      <c r="G52" s="316"/>
      <c r="H52" s="316"/>
      <c r="I52" s="316"/>
      <c r="J52" s="316"/>
      <c r="K52" s="317"/>
    </row>
    <row r="53" spans="1:11" ht="5.25" customHeight="1">
      <c r="A53" s="1"/>
      <c r="B53" s="315"/>
      <c r="C53" s="276"/>
      <c r="D53" s="276"/>
      <c r="E53" s="276"/>
      <c r="F53" s="276"/>
      <c r="G53" s="276"/>
      <c r="H53" s="276"/>
      <c r="I53" s="276"/>
      <c r="J53" s="276"/>
      <c r="K53" s="317"/>
    </row>
    <row r="54" spans="1:11" ht="15" customHeight="1">
      <c r="A54" s="1"/>
      <c r="B54" s="315"/>
      <c r="C54" s="277" t="s">
        <v>424</v>
      </c>
      <c r="D54" s="277"/>
      <c r="E54" s="277"/>
      <c r="F54" s="277"/>
      <c r="G54" s="277"/>
      <c r="H54" s="277"/>
      <c r="I54" s="277"/>
      <c r="J54" s="277"/>
      <c r="K54" s="317"/>
    </row>
    <row r="55" spans="1:11" ht="15" customHeight="1">
      <c r="A55" s="1"/>
      <c r="B55" s="315"/>
      <c r="C55" s="277" t="s">
        <v>425</v>
      </c>
      <c r="D55" s="277"/>
      <c r="E55" s="277"/>
      <c r="F55" s="277"/>
      <c r="G55" s="277"/>
      <c r="H55" s="277"/>
      <c r="I55" s="277"/>
      <c r="J55" s="277"/>
      <c r="K55" s="317"/>
    </row>
    <row r="56" spans="1:11" ht="12.75" customHeight="1">
      <c r="A56" s="1"/>
      <c r="B56" s="315"/>
      <c r="C56" s="279"/>
      <c r="D56" s="279"/>
      <c r="E56" s="279"/>
      <c r="F56" s="279"/>
      <c r="G56" s="279"/>
      <c r="H56" s="279"/>
      <c r="I56" s="279"/>
      <c r="J56" s="279"/>
      <c r="K56" s="317"/>
    </row>
    <row r="57" spans="1:11" ht="15" customHeight="1">
      <c r="A57" s="1"/>
      <c r="B57" s="315"/>
      <c r="C57" s="277" t="s">
        <v>426</v>
      </c>
      <c r="D57" s="277"/>
      <c r="E57" s="277"/>
      <c r="F57" s="277"/>
      <c r="G57" s="277"/>
      <c r="H57" s="277"/>
      <c r="I57" s="277"/>
      <c r="J57" s="277"/>
      <c r="K57" s="317"/>
    </row>
    <row r="58" spans="1:11" ht="15" customHeight="1">
      <c r="A58" s="1"/>
      <c r="B58" s="315"/>
      <c r="C58" s="278"/>
      <c r="D58" s="277" t="s">
        <v>427</v>
      </c>
      <c r="E58" s="277"/>
      <c r="F58" s="277"/>
      <c r="G58" s="277"/>
      <c r="H58" s="277"/>
      <c r="I58" s="277"/>
      <c r="J58" s="277"/>
      <c r="K58" s="317"/>
    </row>
    <row r="59" spans="1:11" ht="15" customHeight="1">
      <c r="A59" s="1"/>
      <c r="B59" s="315"/>
      <c r="C59" s="278"/>
      <c r="D59" s="277" t="s">
        <v>428</v>
      </c>
      <c r="E59" s="277"/>
      <c r="F59" s="277"/>
      <c r="G59" s="277"/>
      <c r="H59" s="277"/>
      <c r="I59" s="277"/>
      <c r="J59" s="277"/>
      <c r="K59" s="317"/>
    </row>
    <row r="60" spans="1:11" ht="15" customHeight="1">
      <c r="A60" s="1"/>
      <c r="B60" s="315"/>
      <c r="C60" s="278"/>
      <c r="D60" s="277" t="s">
        <v>429</v>
      </c>
      <c r="E60" s="277"/>
      <c r="F60" s="277"/>
      <c r="G60" s="277"/>
      <c r="H60" s="277"/>
      <c r="I60" s="277"/>
      <c r="J60" s="277"/>
      <c r="K60" s="317"/>
    </row>
    <row r="61" spans="1:11" ht="15" customHeight="1">
      <c r="A61" s="1"/>
      <c r="B61" s="315"/>
      <c r="C61" s="278"/>
      <c r="D61" s="277" t="s">
        <v>430</v>
      </c>
      <c r="E61" s="277"/>
      <c r="F61" s="277"/>
      <c r="G61" s="277"/>
      <c r="H61" s="277"/>
      <c r="I61" s="277"/>
      <c r="J61" s="277"/>
      <c r="K61" s="317"/>
    </row>
    <row r="62" spans="1:11" ht="15" customHeight="1">
      <c r="A62" s="1"/>
      <c r="B62" s="315"/>
      <c r="C62" s="278"/>
      <c r="D62" s="282" t="s">
        <v>431</v>
      </c>
      <c r="E62" s="282"/>
      <c r="F62" s="282"/>
      <c r="G62" s="282"/>
      <c r="H62" s="282"/>
      <c r="I62" s="282"/>
      <c r="J62" s="282"/>
      <c r="K62" s="317"/>
    </row>
    <row r="63" spans="1:11" ht="15" customHeight="1">
      <c r="A63" s="1"/>
      <c r="B63" s="315"/>
      <c r="C63" s="278"/>
      <c r="D63" s="277" t="s">
        <v>432</v>
      </c>
      <c r="E63" s="277"/>
      <c r="F63" s="277"/>
      <c r="G63" s="277"/>
      <c r="H63" s="277"/>
      <c r="I63" s="277"/>
      <c r="J63" s="277"/>
      <c r="K63" s="317"/>
    </row>
    <row r="64" spans="1:11" ht="12.75" customHeight="1">
      <c r="A64" s="1"/>
      <c r="B64" s="315"/>
      <c r="C64" s="278"/>
      <c r="D64" s="278"/>
      <c r="E64" s="283"/>
      <c r="F64" s="278"/>
      <c r="G64" s="278"/>
      <c r="H64" s="278"/>
      <c r="I64" s="278"/>
      <c r="J64" s="278"/>
      <c r="K64" s="317"/>
    </row>
    <row r="65" spans="1:11" ht="15" customHeight="1">
      <c r="A65" s="1"/>
      <c r="B65" s="315"/>
      <c r="C65" s="278"/>
      <c r="D65" s="277" t="s">
        <v>433</v>
      </c>
      <c r="E65" s="277"/>
      <c r="F65" s="277"/>
      <c r="G65" s="277"/>
      <c r="H65" s="277"/>
      <c r="I65" s="277"/>
      <c r="J65" s="277"/>
      <c r="K65" s="317"/>
    </row>
    <row r="66" spans="1:11" ht="15" customHeight="1">
      <c r="A66" s="1"/>
      <c r="B66" s="315"/>
      <c r="C66" s="278"/>
      <c r="D66" s="282" t="s">
        <v>434</v>
      </c>
      <c r="E66" s="282"/>
      <c r="F66" s="282"/>
      <c r="G66" s="282"/>
      <c r="H66" s="282"/>
      <c r="I66" s="282"/>
      <c r="J66" s="282"/>
      <c r="K66" s="317"/>
    </row>
    <row r="67" spans="1:11" ht="15" customHeight="1">
      <c r="A67" s="1"/>
      <c r="B67" s="315"/>
      <c r="C67" s="278"/>
      <c r="D67" s="277" t="s">
        <v>435</v>
      </c>
      <c r="E67" s="277"/>
      <c r="F67" s="277"/>
      <c r="G67" s="277"/>
      <c r="H67" s="277"/>
      <c r="I67" s="277"/>
      <c r="J67" s="277"/>
      <c r="K67" s="317"/>
    </row>
    <row r="68" spans="1:11" ht="15" customHeight="1">
      <c r="A68" s="1"/>
      <c r="B68" s="315"/>
      <c r="C68" s="278"/>
      <c r="D68" s="277" t="s">
        <v>436</v>
      </c>
      <c r="E68" s="277"/>
      <c r="F68" s="277"/>
      <c r="G68" s="277"/>
      <c r="H68" s="277"/>
      <c r="I68" s="277"/>
      <c r="J68" s="277"/>
      <c r="K68" s="317"/>
    </row>
    <row r="69" spans="1:11" ht="15" customHeight="1">
      <c r="A69" s="1"/>
      <c r="B69" s="315"/>
      <c r="C69" s="278"/>
      <c r="D69" s="277" t="s">
        <v>437</v>
      </c>
      <c r="E69" s="277"/>
      <c r="F69" s="277"/>
      <c r="G69" s="277"/>
      <c r="H69" s="277"/>
      <c r="I69" s="277"/>
      <c r="J69" s="277"/>
      <c r="K69" s="317"/>
    </row>
    <row r="70" spans="1:11" ht="15" customHeight="1">
      <c r="A70" s="1"/>
      <c r="B70" s="315"/>
      <c r="C70" s="278"/>
      <c r="D70" s="277" t="s">
        <v>438</v>
      </c>
      <c r="E70" s="277"/>
      <c r="F70" s="277"/>
      <c r="G70" s="277"/>
      <c r="H70" s="277"/>
      <c r="I70" s="277"/>
      <c r="J70" s="277"/>
      <c r="K70" s="317"/>
    </row>
    <row r="71" spans="1:11" ht="12.75" customHeight="1">
      <c r="A71" s="1"/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pans="1:11" ht="18.75" customHeight="1">
      <c r="A72" s="1"/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1:11" ht="18.75" customHeight="1">
      <c r="A73" s="1"/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1:11" ht="7.5" customHeight="1">
      <c r="A74" s="1"/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pans="1:11" ht="45" customHeight="1">
      <c r="A75" s="1"/>
      <c r="B75" s="325"/>
      <c r="C75" s="287" t="s">
        <v>439</v>
      </c>
      <c r="D75" s="287"/>
      <c r="E75" s="287"/>
      <c r="F75" s="287"/>
      <c r="G75" s="287"/>
      <c r="H75" s="287"/>
      <c r="I75" s="287"/>
      <c r="J75" s="287"/>
      <c r="K75" s="326"/>
    </row>
    <row r="76" spans="1:11" ht="17.25" customHeight="1">
      <c r="A76" s="1"/>
      <c r="B76" s="325"/>
      <c r="C76" s="288" t="s">
        <v>440</v>
      </c>
      <c r="D76" s="288"/>
      <c r="E76" s="288"/>
      <c r="F76" s="288" t="s">
        <v>441</v>
      </c>
      <c r="G76" s="289"/>
      <c r="H76" s="288" t="s">
        <v>55</v>
      </c>
      <c r="I76" s="288" t="s">
        <v>58</v>
      </c>
      <c r="J76" s="288" t="s">
        <v>442</v>
      </c>
      <c r="K76" s="326"/>
    </row>
    <row r="77" spans="1:11" ht="17.25" customHeight="1">
      <c r="A77" s="1"/>
      <c r="B77" s="325"/>
      <c r="C77" s="327" t="s">
        <v>443</v>
      </c>
      <c r="D77" s="327"/>
      <c r="E77" s="327"/>
      <c r="F77" s="328" t="s">
        <v>444</v>
      </c>
      <c r="G77" s="329"/>
      <c r="H77" s="327"/>
      <c r="I77" s="327"/>
      <c r="J77" s="327" t="s">
        <v>445</v>
      </c>
      <c r="K77" s="326"/>
    </row>
    <row r="78" spans="1:11" ht="5.25" customHeight="1">
      <c r="A78" s="1"/>
      <c r="B78" s="325"/>
      <c r="C78" s="291"/>
      <c r="D78" s="291"/>
      <c r="E78" s="291"/>
      <c r="F78" s="291"/>
      <c r="G78" s="292"/>
      <c r="H78" s="291"/>
      <c r="I78" s="291"/>
      <c r="J78" s="291"/>
      <c r="K78" s="326"/>
    </row>
    <row r="79" spans="1:11" ht="15" customHeight="1">
      <c r="A79" s="1"/>
      <c r="B79" s="325"/>
      <c r="C79" s="280" t="s">
        <v>54</v>
      </c>
      <c r="D79" s="291"/>
      <c r="E79" s="291"/>
      <c r="F79" s="293" t="s">
        <v>446</v>
      </c>
      <c r="G79" s="292"/>
      <c r="H79" s="280" t="s">
        <v>447</v>
      </c>
      <c r="I79" s="280" t="s">
        <v>448</v>
      </c>
      <c r="J79" s="280">
        <v>20</v>
      </c>
      <c r="K79" s="326"/>
    </row>
    <row r="80" spans="1:11" ht="15" customHeight="1">
      <c r="A80" s="1"/>
      <c r="B80" s="325"/>
      <c r="C80" s="280" t="s">
        <v>449</v>
      </c>
      <c r="D80" s="280"/>
      <c r="E80" s="280"/>
      <c r="F80" s="293" t="s">
        <v>446</v>
      </c>
      <c r="G80" s="292"/>
      <c r="H80" s="280" t="s">
        <v>450</v>
      </c>
      <c r="I80" s="280" t="s">
        <v>448</v>
      </c>
      <c r="J80" s="280">
        <v>120</v>
      </c>
      <c r="K80" s="326"/>
    </row>
    <row r="81" spans="1:11" ht="15" customHeight="1">
      <c r="A81" s="1"/>
      <c r="B81" s="330"/>
      <c r="C81" s="280" t="s">
        <v>451</v>
      </c>
      <c r="D81" s="280"/>
      <c r="E81" s="280"/>
      <c r="F81" s="293" t="s">
        <v>452</v>
      </c>
      <c r="G81" s="292"/>
      <c r="H81" s="280" t="s">
        <v>453</v>
      </c>
      <c r="I81" s="280" t="s">
        <v>448</v>
      </c>
      <c r="J81" s="280">
        <v>50</v>
      </c>
      <c r="K81" s="326"/>
    </row>
    <row r="82" spans="1:11" ht="15" customHeight="1">
      <c r="A82" s="1"/>
      <c r="B82" s="330"/>
      <c r="C82" s="280" t="s">
        <v>454</v>
      </c>
      <c r="D82" s="280"/>
      <c r="E82" s="280"/>
      <c r="F82" s="293" t="s">
        <v>446</v>
      </c>
      <c r="G82" s="292"/>
      <c r="H82" s="280" t="s">
        <v>455</v>
      </c>
      <c r="I82" s="280" t="s">
        <v>456</v>
      </c>
      <c r="J82" s="280"/>
      <c r="K82" s="326"/>
    </row>
    <row r="83" spans="1:11" ht="15" customHeight="1">
      <c r="A83" s="1"/>
      <c r="B83" s="330"/>
      <c r="C83" s="294" t="s">
        <v>457</v>
      </c>
      <c r="D83" s="294"/>
      <c r="E83" s="294"/>
      <c r="F83" s="295" t="s">
        <v>452</v>
      </c>
      <c r="G83" s="294"/>
      <c r="H83" s="294" t="s">
        <v>458</v>
      </c>
      <c r="I83" s="294" t="s">
        <v>448</v>
      </c>
      <c r="J83" s="294">
        <v>15</v>
      </c>
      <c r="K83" s="326"/>
    </row>
    <row r="84" spans="1:11" ht="15" customHeight="1">
      <c r="A84" s="1"/>
      <c r="B84" s="330"/>
      <c r="C84" s="294" t="s">
        <v>459</v>
      </c>
      <c r="D84" s="294"/>
      <c r="E84" s="294"/>
      <c r="F84" s="295" t="s">
        <v>452</v>
      </c>
      <c r="G84" s="294"/>
      <c r="H84" s="294" t="s">
        <v>460</v>
      </c>
      <c r="I84" s="294" t="s">
        <v>448</v>
      </c>
      <c r="J84" s="294">
        <v>15</v>
      </c>
      <c r="K84" s="326"/>
    </row>
    <row r="85" spans="1:11" ht="15" customHeight="1">
      <c r="A85" s="1"/>
      <c r="B85" s="330"/>
      <c r="C85" s="294" t="s">
        <v>461</v>
      </c>
      <c r="D85" s="294"/>
      <c r="E85" s="294"/>
      <c r="F85" s="295" t="s">
        <v>452</v>
      </c>
      <c r="G85" s="294"/>
      <c r="H85" s="294" t="s">
        <v>462</v>
      </c>
      <c r="I85" s="294" t="s">
        <v>448</v>
      </c>
      <c r="J85" s="294">
        <v>20</v>
      </c>
      <c r="K85" s="326"/>
    </row>
    <row r="86" spans="1:11" ht="15" customHeight="1">
      <c r="A86" s="1"/>
      <c r="B86" s="330"/>
      <c r="C86" s="294" t="s">
        <v>463</v>
      </c>
      <c r="D86" s="294"/>
      <c r="E86" s="294"/>
      <c r="F86" s="295" t="s">
        <v>452</v>
      </c>
      <c r="G86" s="294"/>
      <c r="H86" s="294" t="s">
        <v>464</v>
      </c>
      <c r="I86" s="294" t="s">
        <v>448</v>
      </c>
      <c r="J86" s="294">
        <v>20</v>
      </c>
      <c r="K86" s="326"/>
    </row>
    <row r="87" spans="1:11" ht="15" customHeight="1">
      <c r="A87" s="1"/>
      <c r="B87" s="330"/>
      <c r="C87" s="280" t="s">
        <v>465</v>
      </c>
      <c r="D87" s="280"/>
      <c r="E87" s="280"/>
      <c r="F87" s="293" t="s">
        <v>452</v>
      </c>
      <c r="G87" s="292"/>
      <c r="H87" s="280" t="s">
        <v>466</v>
      </c>
      <c r="I87" s="280" t="s">
        <v>448</v>
      </c>
      <c r="J87" s="280">
        <v>50</v>
      </c>
      <c r="K87" s="326"/>
    </row>
    <row r="88" spans="1:11" ht="15" customHeight="1">
      <c r="A88" s="1"/>
      <c r="B88" s="330"/>
      <c r="C88" s="280" t="s">
        <v>467</v>
      </c>
      <c r="D88" s="280"/>
      <c r="E88" s="280"/>
      <c r="F88" s="293" t="s">
        <v>452</v>
      </c>
      <c r="G88" s="292"/>
      <c r="H88" s="280" t="s">
        <v>468</v>
      </c>
      <c r="I88" s="280" t="s">
        <v>448</v>
      </c>
      <c r="J88" s="280">
        <v>20</v>
      </c>
      <c r="K88" s="326"/>
    </row>
    <row r="89" spans="1:11" ht="15" customHeight="1">
      <c r="A89" s="1"/>
      <c r="B89" s="330"/>
      <c r="C89" s="280" t="s">
        <v>469</v>
      </c>
      <c r="D89" s="280"/>
      <c r="E89" s="280"/>
      <c r="F89" s="293" t="s">
        <v>452</v>
      </c>
      <c r="G89" s="292"/>
      <c r="H89" s="280" t="s">
        <v>470</v>
      </c>
      <c r="I89" s="280" t="s">
        <v>448</v>
      </c>
      <c r="J89" s="280">
        <v>20</v>
      </c>
      <c r="K89" s="326"/>
    </row>
    <row r="90" spans="1:11" ht="15" customHeight="1">
      <c r="A90" s="1"/>
      <c r="B90" s="330"/>
      <c r="C90" s="280" t="s">
        <v>51</v>
      </c>
      <c r="D90" s="280"/>
      <c r="E90" s="280"/>
      <c r="F90" s="293" t="s">
        <v>452</v>
      </c>
      <c r="G90" s="292"/>
      <c r="H90" s="280" t="s">
        <v>471</v>
      </c>
      <c r="I90" s="280" t="s">
        <v>448</v>
      </c>
      <c r="J90" s="280">
        <v>50</v>
      </c>
      <c r="K90" s="326"/>
    </row>
    <row r="91" spans="1:11" ht="15" customHeight="1">
      <c r="A91" s="1"/>
      <c r="B91" s="330"/>
      <c r="C91" s="280" t="s">
        <v>46</v>
      </c>
      <c r="D91" s="280"/>
      <c r="E91" s="280"/>
      <c r="F91" s="293" t="s">
        <v>452</v>
      </c>
      <c r="G91" s="292"/>
      <c r="H91" s="280" t="s">
        <v>46</v>
      </c>
      <c r="I91" s="280" t="s">
        <v>448</v>
      </c>
      <c r="J91" s="280">
        <v>50</v>
      </c>
      <c r="K91" s="326"/>
    </row>
    <row r="92" spans="1:11" ht="15" customHeight="1">
      <c r="A92" s="1"/>
      <c r="B92" s="330"/>
      <c r="C92" s="280" t="s">
        <v>472</v>
      </c>
      <c r="D92" s="280"/>
      <c r="E92" s="280"/>
      <c r="F92" s="293" t="s">
        <v>452</v>
      </c>
      <c r="G92" s="292"/>
      <c r="H92" s="280" t="s">
        <v>473</v>
      </c>
      <c r="I92" s="280" t="s">
        <v>448</v>
      </c>
      <c r="J92" s="280">
        <v>255</v>
      </c>
      <c r="K92" s="326"/>
    </row>
    <row r="93" spans="1:11" ht="15" customHeight="1">
      <c r="A93" s="1"/>
      <c r="B93" s="330"/>
      <c r="C93" s="280" t="s">
        <v>474</v>
      </c>
      <c r="D93" s="280"/>
      <c r="E93" s="280"/>
      <c r="F93" s="293" t="s">
        <v>446</v>
      </c>
      <c r="G93" s="292"/>
      <c r="H93" s="280" t="s">
        <v>475</v>
      </c>
      <c r="I93" s="280" t="s">
        <v>476</v>
      </c>
      <c r="J93" s="280"/>
      <c r="K93" s="326"/>
    </row>
    <row r="94" spans="1:11" ht="15" customHeight="1">
      <c r="A94" s="1"/>
      <c r="B94" s="330"/>
      <c r="C94" s="280" t="s">
        <v>477</v>
      </c>
      <c r="D94" s="280"/>
      <c r="E94" s="280"/>
      <c r="F94" s="293" t="s">
        <v>446</v>
      </c>
      <c r="G94" s="292"/>
      <c r="H94" s="280" t="s">
        <v>478</v>
      </c>
      <c r="I94" s="280" t="s">
        <v>479</v>
      </c>
      <c r="J94" s="280"/>
      <c r="K94" s="326"/>
    </row>
    <row r="95" spans="1:11" ht="15" customHeight="1">
      <c r="A95" s="1"/>
      <c r="B95" s="330"/>
      <c r="C95" s="280" t="s">
        <v>480</v>
      </c>
      <c r="D95" s="280"/>
      <c r="E95" s="280"/>
      <c r="F95" s="293" t="s">
        <v>446</v>
      </c>
      <c r="G95" s="292"/>
      <c r="H95" s="280" t="s">
        <v>480</v>
      </c>
      <c r="I95" s="280" t="s">
        <v>479</v>
      </c>
      <c r="J95" s="280"/>
      <c r="K95" s="326"/>
    </row>
    <row r="96" spans="1:11" ht="15" customHeight="1">
      <c r="A96" s="1"/>
      <c r="B96" s="330"/>
      <c r="C96" s="280" t="s">
        <v>33</v>
      </c>
      <c r="D96" s="280"/>
      <c r="E96" s="280"/>
      <c r="F96" s="293" t="s">
        <v>446</v>
      </c>
      <c r="G96" s="292"/>
      <c r="H96" s="280" t="s">
        <v>481</v>
      </c>
      <c r="I96" s="280" t="s">
        <v>479</v>
      </c>
      <c r="J96" s="280"/>
      <c r="K96" s="326"/>
    </row>
    <row r="97" spans="1:11" ht="15" customHeight="1">
      <c r="A97" s="1"/>
      <c r="B97" s="330"/>
      <c r="C97" s="280" t="s">
        <v>43</v>
      </c>
      <c r="D97" s="280"/>
      <c r="E97" s="280"/>
      <c r="F97" s="293" t="s">
        <v>446</v>
      </c>
      <c r="G97" s="292"/>
      <c r="H97" s="280" t="s">
        <v>482</v>
      </c>
      <c r="I97" s="280" t="s">
        <v>479</v>
      </c>
      <c r="J97" s="280"/>
      <c r="K97" s="326"/>
    </row>
    <row r="98" spans="1:11" ht="15" customHeight="1">
      <c r="A98" s="1"/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pans="1:11" ht="18.75" customHeight="1">
      <c r="A99" s="1"/>
      <c r="B99" s="286"/>
      <c r="C99" s="296"/>
      <c r="D99" s="296"/>
      <c r="E99" s="296"/>
      <c r="F99" s="296"/>
      <c r="G99" s="296"/>
      <c r="H99" s="296"/>
      <c r="I99" s="296"/>
      <c r="J99" s="296"/>
      <c r="K99" s="286"/>
    </row>
    <row r="100" spans="1:11" ht="18.75" customHeight="1">
      <c r="A100" s="1"/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pans="1:11" ht="7.5" customHeight="1">
      <c r="A101" s="1"/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pans="1:11" ht="45" customHeight="1">
      <c r="A102" s="1"/>
      <c r="B102" s="325"/>
      <c r="C102" s="287" t="s">
        <v>483</v>
      </c>
      <c r="D102" s="287"/>
      <c r="E102" s="287"/>
      <c r="F102" s="287"/>
      <c r="G102" s="287"/>
      <c r="H102" s="287"/>
      <c r="I102" s="287"/>
      <c r="J102" s="287"/>
      <c r="K102" s="326"/>
    </row>
    <row r="103" spans="1:11" ht="17.25" customHeight="1">
      <c r="A103" s="1"/>
      <c r="B103" s="325"/>
      <c r="C103" s="288" t="s">
        <v>440</v>
      </c>
      <c r="D103" s="288"/>
      <c r="E103" s="288"/>
      <c r="F103" s="288" t="s">
        <v>441</v>
      </c>
      <c r="G103" s="289"/>
      <c r="H103" s="288" t="s">
        <v>55</v>
      </c>
      <c r="I103" s="288" t="s">
        <v>58</v>
      </c>
      <c r="J103" s="288" t="s">
        <v>442</v>
      </c>
      <c r="K103" s="326"/>
    </row>
    <row r="104" spans="1:11" ht="17.25" customHeight="1">
      <c r="A104" s="1"/>
      <c r="B104" s="325"/>
      <c r="C104" s="327" t="s">
        <v>443</v>
      </c>
      <c r="D104" s="327"/>
      <c r="E104" s="327"/>
      <c r="F104" s="328" t="s">
        <v>444</v>
      </c>
      <c r="G104" s="329"/>
      <c r="H104" s="327"/>
      <c r="I104" s="327"/>
      <c r="J104" s="327" t="s">
        <v>445</v>
      </c>
      <c r="K104" s="326"/>
    </row>
    <row r="105" spans="1:11" ht="5.25" customHeight="1">
      <c r="A105" s="1"/>
      <c r="B105" s="325"/>
      <c r="C105" s="288"/>
      <c r="D105" s="288"/>
      <c r="E105" s="288"/>
      <c r="F105" s="288"/>
      <c r="G105" s="290"/>
      <c r="H105" s="288"/>
      <c r="I105" s="288"/>
      <c r="J105" s="288"/>
      <c r="K105" s="326"/>
    </row>
    <row r="106" spans="1:11" ht="15" customHeight="1">
      <c r="A106" s="1"/>
      <c r="B106" s="325"/>
      <c r="C106" s="280" t="s">
        <v>54</v>
      </c>
      <c r="D106" s="291"/>
      <c r="E106" s="291"/>
      <c r="F106" s="293" t="s">
        <v>446</v>
      </c>
      <c r="G106" s="290"/>
      <c r="H106" s="280" t="s">
        <v>484</v>
      </c>
      <c r="I106" s="280" t="s">
        <v>448</v>
      </c>
      <c r="J106" s="280">
        <v>20</v>
      </c>
      <c r="K106" s="326"/>
    </row>
    <row r="107" spans="1:11" ht="15" customHeight="1">
      <c r="A107" s="1"/>
      <c r="B107" s="325"/>
      <c r="C107" s="280" t="s">
        <v>449</v>
      </c>
      <c r="D107" s="280"/>
      <c r="E107" s="280"/>
      <c r="F107" s="293" t="s">
        <v>446</v>
      </c>
      <c r="G107" s="280"/>
      <c r="H107" s="280" t="s">
        <v>484</v>
      </c>
      <c r="I107" s="280" t="s">
        <v>448</v>
      </c>
      <c r="J107" s="280">
        <v>120</v>
      </c>
      <c r="K107" s="326"/>
    </row>
    <row r="108" spans="1:11" ht="15" customHeight="1">
      <c r="A108" s="1"/>
      <c r="B108" s="330"/>
      <c r="C108" s="280" t="s">
        <v>451</v>
      </c>
      <c r="D108" s="280"/>
      <c r="E108" s="280"/>
      <c r="F108" s="293" t="s">
        <v>452</v>
      </c>
      <c r="G108" s="280"/>
      <c r="H108" s="280" t="s">
        <v>484</v>
      </c>
      <c r="I108" s="280" t="s">
        <v>448</v>
      </c>
      <c r="J108" s="280">
        <v>50</v>
      </c>
      <c r="K108" s="326"/>
    </row>
    <row r="109" spans="1:11" ht="15" customHeight="1">
      <c r="A109" s="1"/>
      <c r="B109" s="330"/>
      <c r="C109" s="280" t="s">
        <v>454</v>
      </c>
      <c r="D109" s="280"/>
      <c r="E109" s="280"/>
      <c r="F109" s="293" t="s">
        <v>446</v>
      </c>
      <c r="G109" s="280"/>
      <c r="H109" s="280" t="s">
        <v>484</v>
      </c>
      <c r="I109" s="280" t="s">
        <v>456</v>
      </c>
      <c r="J109" s="280"/>
      <c r="K109" s="326"/>
    </row>
    <row r="110" spans="1:11" ht="15" customHeight="1">
      <c r="A110" s="1"/>
      <c r="B110" s="330"/>
      <c r="C110" s="280" t="s">
        <v>465</v>
      </c>
      <c r="D110" s="280"/>
      <c r="E110" s="280"/>
      <c r="F110" s="293" t="s">
        <v>452</v>
      </c>
      <c r="G110" s="280"/>
      <c r="H110" s="280" t="s">
        <v>484</v>
      </c>
      <c r="I110" s="280" t="s">
        <v>448</v>
      </c>
      <c r="J110" s="280">
        <v>50</v>
      </c>
      <c r="K110" s="326"/>
    </row>
    <row r="111" spans="1:11" ht="15" customHeight="1">
      <c r="A111" s="1"/>
      <c r="B111" s="330"/>
      <c r="C111" s="280" t="s">
        <v>46</v>
      </c>
      <c r="D111" s="280"/>
      <c r="E111" s="280"/>
      <c r="F111" s="293" t="s">
        <v>452</v>
      </c>
      <c r="G111" s="280"/>
      <c r="H111" s="280" t="s">
        <v>484</v>
      </c>
      <c r="I111" s="280" t="s">
        <v>448</v>
      </c>
      <c r="J111" s="280">
        <v>50</v>
      </c>
      <c r="K111" s="326"/>
    </row>
    <row r="112" spans="1:11" ht="15" customHeight="1">
      <c r="A112" s="1"/>
      <c r="B112" s="330"/>
      <c r="C112" s="280" t="s">
        <v>51</v>
      </c>
      <c r="D112" s="280"/>
      <c r="E112" s="280"/>
      <c r="F112" s="293" t="s">
        <v>452</v>
      </c>
      <c r="G112" s="280"/>
      <c r="H112" s="280" t="s">
        <v>484</v>
      </c>
      <c r="I112" s="280" t="s">
        <v>448</v>
      </c>
      <c r="J112" s="280">
        <v>50</v>
      </c>
      <c r="K112" s="326"/>
    </row>
    <row r="113" spans="1:11" ht="15" customHeight="1">
      <c r="A113" s="1"/>
      <c r="B113" s="330"/>
      <c r="C113" s="280" t="s">
        <v>54</v>
      </c>
      <c r="D113" s="280"/>
      <c r="E113" s="280"/>
      <c r="F113" s="293" t="s">
        <v>446</v>
      </c>
      <c r="G113" s="280"/>
      <c r="H113" s="280" t="s">
        <v>485</v>
      </c>
      <c r="I113" s="280" t="s">
        <v>448</v>
      </c>
      <c r="J113" s="280">
        <v>20</v>
      </c>
      <c r="K113" s="326"/>
    </row>
    <row r="114" spans="1:11" ht="15" customHeight="1">
      <c r="A114" s="1"/>
      <c r="B114" s="330"/>
      <c r="C114" s="280" t="s">
        <v>486</v>
      </c>
      <c r="D114" s="280"/>
      <c r="E114" s="280"/>
      <c r="F114" s="293" t="s">
        <v>446</v>
      </c>
      <c r="G114" s="280"/>
      <c r="H114" s="280" t="s">
        <v>487</v>
      </c>
      <c r="I114" s="280" t="s">
        <v>448</v>
      </c>
      <c r="J114" s="280">
        <v>120</v>
      </c>
      <c r="K114" s="326"/>
    </row>
    <row r="115" spans="1:11" ht="15" customHeight="1">
      <c r="A115" s="1"/>
      <c r="B115" s="330"/>
      <c r="C115" s="280" t="s">
        <v>33</v>
      </c>
      <c r="D115" s="280"/>
      <c r="E115" s="280"/>
      <c r="F115" s="293" t="s">
        <v>446</v>
      </c>
      <c r="G115" s="280"/>
      <c r="H115" s="280" t="s">
        <v>488</v>
      </c>
      <c r="I115" s="280" t="s">
        <v>479</v>
      </c>
      <c r="J115" s="280"/>
      <c r="K115" s="326"/>
    </row>
    <row r="116" spans="1:11" ht="15" customHeight="1">
      <c r="A116" s="1"/>
      <c r="B116" s="330"/>
      <c r="C116" s="280" t="s">
        <v>43</v>
      </c>
      <c r="D116" s="280"/>
      <c r="E116" s="280"/>
      <c r="F116" s="293" t="s">
        <v>446</v>
      </c>
      <c r="G116" s="280"/>
      <c r="H116" s="280" t="s">
        <v>489</v>
      </c>
      <c r="I116" s="280" t="s">
        <v>479</v>
      </c>
      <c r="J116" s="280"/>
      <c r="K116" s="326"/>
    </row>
    <row r="117" spans="1:11" ht="15" customHeight="1">
      <c r="A117" s="1"/>
      <c r="B117" s="330"/>
      <c r="C117" s="280" t="s">
        <v>58</v>
      </c>
      <c r="D117" s="280"/>
      <c r="E117" s="280"/>
      <c r="F117" s="293" t="s">
        <v>446</v>
      </c>
      <c r="G117" s="280"/>
      <c r="H117" s="280" t="s">
        <v>490</v>
      </c>
      <c r="I117" s="280" t="s">
        <v>491</v>
      </c>
      <c r="J117" s="280"/>
      <c r="K117" s="326"/>
    </row>
    <row r="118" spans="1:11" ht="15" customHeight="1">
      <c r="A118" s="1"/>
      <c r="B118" s="331"/>
      <c r="C118" s="334"/>
      <c r="D118" s="334"/>
      <c r="E118" s="334"/>
      <c r="F118" s="334"/>
      <c r="G118" s="334"/>
      <c r="H118" s="334"/>
      <c r="I118" s="334"/>
      <c r="J118" s="334"/>
      <c r="K118" s="333"/>
    </row>
    <row r="119" spans="1:11" ht="18.75" customHeight="1">
      <c r="A119" s="1"/>
      <c r="B119" s="297"/>
      <c r="C119" s="279"/>
      <c r="D119" s="279"/>
      <c r="E119" s="279"/>
      <c r="F119" s="298"/>
      <c r="G119" s="279"/>
      <c r="H119" s="279"/>
      <c r="I119" s="279"/>
      <c r="J119" s="279"/>
      <c r="K119" s="297"/>
    </row>
    <row r="120" spans="1:11" ht="18.75" customHeight="1">
      <c r="A120" s="1"/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pans="1:11" ht="7.5" customHeight="1">
      <c r="A121" s="1"/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pans="1:11" ht="45" customHeight="1">
      <c r="A122" s="1"/>
      <c r="B122" s="338"/>
      <c r="C122" s="275" t="s">
        <v>492</v>
      </c>
      <c r="D122" s="275"/>
      <c r="E122" s="275"/>
      <c r="F122" s="275"/>
      <c r="G122" s="275"/>
      <c r="H122" s="275"/>
      <c r="I122" s="275"/>
      <c r="J122" s="275"/>
      <c r="K122" s="339"/>
    </row>
    <row r="123" spans="1:11" ht="17.25" customHeight="1">
      <c r="A123" s="1"/>
      <c r="B123" s="340"/>
      <c r="C123" s="288" t="s">
        <v>440</v>
      </c>
      <c r="D123" s="288"/>
      <c r="E123" s="288"/>
      <c r="F123" s="288" t="s">
        <v>441</v>
      </c>
      <c r="G123" s="289"/>
      <c r="H123" s="288" t="s">
        <v>55</v>
      </c>
      <c r="I123" s="288" t="s">
        <v>58</v>
      </c>
      <c r="J123" s="288" t="s">
        <v>442</v>
      </c>
      <c r="K123" s="341"/>
    </row>
    <row r="124" spans="1:11" ht="17.25" customHeight="1">
      <c r="A124" s="1"/>
      <c r="B124" s="340"/>
      <c r="C124" s="327" t="s">
        <v>443</v>
      </c>
      <c r="D124" s="327"/>
      <c r="E124" s="327"/>
      <c r="F124" s="328" t="s">
        <v>444</v>
      </c>
      <c r="G124" s="329"/>
      <c r="H124" s="327"/>
      <c r="I124" s="327"/>
      <c r="J124" s="327" t="s">
        <v>445</v>
      </c>
      <c r="K124" s="341"/>
    </row>
    <row r="125" spans="1:11" ht="5.25" customHeight="1">
      <c r="A125" s="1"/>
      <c r="B125" s="342"/>
      <c r="C125" s="291"/>
      <c r="D125" s="291"/>
      <c r="E125" s="291"/>
      <c r="F125" s="291"/>
      <c r="G125" s="280"/>
      <c r="H125" s="291"/>
      <c r="I125" s="291"/>
      <c r="J125" s="291"/>
      <c r="K125" s="343"/>
    </row>
    <row r="126" spans="1:11" ht="15" customHeight="1">
      <c r="A126" s="1"/>
      <c r="B126" s="342"/>
      <c r="C126" s="280" t="s">
        <v>449</v>
      </c>
      <c r="D126" s="291"/>
      <c r="E126" s="291"/>
      <c r="F126" s="293" t="s">
        <v>446</v>
      </c>
      <c r="G126" s="280"/>
      <c r="H126" s="280" t="s">
        <v>484</v>
      </c>
      <c r="I126" s="280" t="s">
        <v>448</v>
      </c>
      <c r="J126" s="280">
        <v>120</v>
      </c>
      <c r="K126" s="344"/>
    </row>
    <row r="127" spans="1:11" ht="15" customHeight="1">
      <c r="A127" s="1"/>
      <c r="B127" s="342"/>
      <c r="C127" s="280" t="s">
        <v>493</v>
      </c>
      <c r="D127" s="280"/>
      <c r="E127" s="280"/>
      <c r="F127" s="293" t="s">
        <v>446</v>
      </c>
      <c r="G127" s="280"/>
      <c r="H127" s="280" t="s">
        <v>494</v>
      </c>
      <c r="I127" s="280" t="s">
        <v>448</v>
      </c>
      <c r="J127" s="280" t="s">
        <v>495</v>
      </c>
      <c r="K127" s="344"/>
    </row>
    <row r="128" spans="1:11" ht="15" customHeight="1">
      <c r="A128" s="1"/>
      <c r="B128" s="342"/>
      <c r="C128" s="280" t="s">
        <v>394</v>
      </c>
      <c r="D128" s="280"/>
      <c r="E128" s="280"/>
      <c r="F128" s="293" t="s">
        <v>446</v>
      </c>
      <c r="G128" s="280"/>
      <c r="H128" s="280" t="s">
        <v>496</v>
      </c>
      <c r="I128" s="280" t="s">
        <v>448</v>
      </c>
      <c r="J128" s="280" t="s">
        <v>495</v>
      </c>
      <c r="K128" s="344"/>
    </row>
    <row r="129" spans="1:11" ht="15" customHeight="1">
      <c r="A129" s="1"/>
      <c r="B129" s="342"/>
      <c r="C129" s="280" t="s">
        <v>457</v>
      </c>
      <c r="D129" s="280"/>
      <c r="E129" s="280"/>
      <c r="F129" s="293" t="s">
        <v>452</v>
      </c>
      <c r="G129" s="280"/>
      <c r="H129" s="280" t="s">
        <v>458</v>
      </c>
      <c r="I129" s="280" t="s">
        <v>448</v>
      </c>
      <c r="J129" s="280">
        <v>15</v>
      </c>
      <c r="K129" s="344"/>
    </row>
    <row r="130" spans="1:11" ht="15" customHeight="1">
      <c r="A130" s="1"/>
      <c r="B130" s="342"/>
      <c r="C130" s="294" t="s">
        <v>459</v>
      </c>
      <c r="D130" s="294"/>
      <c r="E130" s="294"/>
      <c r="F130" s="295" t="s">
        <v>452</v>
      </c>
      <c r="G130" s="294"/>
      <c r="H130" s="294" t="s">
        <v>460</v>
      </c>
      <c r="I130" s="294" t="s">
        <v>448</v>
      </c>
      <c r="J130" s="294">
        <v>15</v>
      </c>
      <c r="K130" s="344"/>
    </row>
    <row r="131" spans="1:11" ht="15" customHeight="1">
      <c r="A131" s="1"/>
      <c r="B131" s="342"/>
      <c r="C131" s="294" t="s">
        <v>461</v>
      </c>
      <c r="D131" s="294"/>
      <c r="E131" s="294"/>
      <c r="F131" s="295" t="s">
        <v>452</v>
      </c>
      <c r="G131" s="294"/>
      <c r="H131" s="294" t="s">
        <v>462</v>
      </c>
      <c r="I131" s="294" t="s">
        <v>448</v>
      </c>
      <c r="J131" s="294">
        <v>20</v>
      </c>
      <c r="K131" s="344"/>
    </row>
    <row r="132" spans="1:11" ht="15" customHeight="1">
      <c r="A132" s="1"/>
      <c r="B132" s="342"/>
      <c r="C132" s="294" t="s">
        <v>463</v>
      </c>
      <c r="D132" s="294"/>
      <c r="E132" s="294"/>
      <c r="F132" s="295" t="s">
        <v>452</v>
      </c>
      <c r="G132" s="294"/>
      <c r="H132" s="294" t="s">
        <v>464</v>
      </c>
      <c r="I132" s="294" t="s">
        <v>448</v>
      </c>
      <c r="J132" s="294">
        <v>20</v>
      </c>
      <c r="K132" s="344"/>
    </row>
    <row r="133" spans="1:11" ht="15" customHeight="1">
      <c r="A133" s="1"/>
      <c r="B133" s="342"/>
      <c r="C133" s="280" t="s">
        <v>451</v>
      </c>
      <c r="D133" s="280"/>
      <c r="E133" s="280"/>
      <c r="F133" s="293" t="s">
        <v>452</v>
      </c>
      <c r="G133" s="280"/>
      <c r="H133" s="280" t="s">
        <v>484</v>
      </c>
      <c r="I133" s="280" t="s">
        <v>448</v>
      </c>
      <c r="J133" s="280">
        <v>50</v>
      </c>
      <c r="K133" s="344"/>
    </row>
    <row r="134" spans="1:11" ht="15" customHeight="1">
      <c r="A134" s="1"/>
      <c r="B134" s="342"/>
      <c r="C134" s="280" t="s">
        <v>465</v>
      </c>
      <c r="D134" s="280"/>
      <c r="E134" s="280"/>
      <c r="F134" s="293" t="s">
        <v>452</v>
      </c>
      <c r="G134" s="280"/>
      <c r="H134" s="280" t="s">
        <v>484</v>
      </c>
      <c r="I134" s="280" t="s">
        <v>448</v>
      </c>
      <c r="J134" s="280">
        <v>50</v>
      </c>
      <c r="K134" s="344"/>
    </row>
    <row r="135" spans="1:11" ht="15" customHeight="1">
      <c r="A135" s="1"/>
      <c r="B135" s="342"/>
      <c r="C135" s="280" t="s">
        <v>51</v>
      </c>
      <c r="D135" s="280"/>
      <c r="E135" s="280"/>
      <c r="F135" s="293" t="s">
        <v>452</v>
      </c>
      <c r="G135" s="280"/>
      <c r="H135" s="280" t="s">
        <v>484</v>
      </c>
      <c r="I135" s="280" t="s">
        <v>448</v>
      </c>
      <c r="J135" s="280">
        <v>50</v>
      </c>
      <c r="K135" s="344"/>
    </row>
    <row r="136" spans="1:11" ht="15" customHeight="1">
      <c r="A136" s="1"/>
      <c r="B136" s="342"/>
      <c r="C136" s="280" t="s">
        <v>46</v>
      </c>
      <c r="D136" s="280"/>
      <c r="E136" s="280"/>
      <c r="F136" s="293" t="s">
        <v>452</v>
      </c>
      <c r="G136" s="280"/>
      <c r="H136" s="280" t="s">
        <v>484</v>
      </c>
      <c r="I136" s="280" t="s">
        <v>448</v>
      </c>
      <c r="J136" s="280">
        <v>50</v>
      </c>
      <c r="K136" s="344"/>
    </row>
    <row r="137" spans="1:11" ht="15" customHeight="1">
      <c r="A137" s="1"/>
      <c r="B137" s="342"/>
      <c r="C137" s="280" t="s">
        <v>472</v>
      </c>
      <c r="D137" s="280"/>
      <c r="E137" s="280"/>
      <c r="F137" s="293" t="s">
        <v>452</v>
      </c>
      <c r="G137" s="280"/>
      <c r="H137" s="280" t="s">
        <v>497</v>
      </c>
      <c r="I137" s="280" t="s">
        <v>448</v>
      </c>
      <c r="J137" s="280">
        <v>255</v>
      </c>
      <c r="K137" s="344"/>
    </row>
    <row r="138" spans="1:11" ht="15" customHeight="1">
      <c r="A138" s="1"/>
      <c r="B138" s="342"/>
      <c r="C138" s="280" t="s">
        <v>474</v>
      </c>
      <c r="D138" s="280"/>
      <c r="E138" s="280"/>
      <c r="F138" s="293" t="s">
        <v>446</v>
      </c>
      <c r="G138" s="280"/>
      <c r="H138" s="280" t="s">
        <v>498</v>
      </c>
      <c r="I138" s="280" t="s">
        <v>476</v>
      </c>
      <c r="J138" s="280"/>
      <c r="K138" s="344"/>
    </row>
    <row r="139" spans="1:11" ht="15" customHeight="1">
      <c r="A139" s="1"/>
      <c r="B139" s="342"/>
      <c r="C139" s="280" t="s">
        <v>477</v>
      </c>
      <c r="D139" s="280"/>
      <c r="E139" s="280"/>
      <c r="F139" s="293" t="s">
        <v>446</v>
      </c>
      <c r="G139" s="280"/>
      <c r="H139" s="280" t="s">
        <v>499</v>
      </c>
      <c r="I139" s="280" t="s">
        <v>479</v>
      </c>
      <c r="J139" s="280"/>
      <c r="K139" s="344"/>
    </row>
    <row r="140" spans="1:11" ht="15" customHeight="1">
      <c r="A140" s="1"/>
      <c r="B140" s="342"/>
      <c r="C140" s="280" t="s">
        <v>480</v>
      </c>
      <c r="D140" s="280"/>
      <c r="E140" s="280"/>
      <c r="F140" s="293" t="s">
        <v>446</v>
      </c>
      <c r="G140" s="280"/>
      <c r="H140" s="280" t="s">
        <v>480</v>
      </c>
      <c r="I140" s="280" t="s">
        <v>479</v>
      </c>
      <c r="J140" s="280"/>
      <c r="K140" s="344"/>
    </row>
    <row r="141" spans="1:11" ht="15" customHeight="1">
      <c r="A141" s="1"/>
      <c r="B141" s="342"/>
      <c r="C141" s="280" t="s">
        <v>33</v>
      </c>
      <c r="D141" s="280"/>
      <c r="E141" s="280"/>
      <c r="F141" s="293" t="s">
        <v>446</v>
      </c>
      <c r="G141" s="280"/>
      <c r="H141" s="280" t="s">
        <v>500</v>
      </c>
      <c r="I141" s="280" t="s">
        <v>479</v>
      </c>
      <c r="J141" s="280"/>
      <c r="K141" s="344"/>
    </row>
    <row r="142" spans="1:11" ht="15" customHeight="1">
      <c r="A142" s="1"/>
      <c r="B142" s="342"/>
      <c r="C142" s="280" t="s">
        <v>501</v>
      </c>
      <c r="D142" s="280"/>
      <c r="E142" s="280"/>
      <c r="F142" s="293" t="s">
        <v>446</v>
      </c>
      <c r="G142" s="280"/>
      <c r="H142" s="280" t="s">
        <v>502</v>
      </c>
      <c r="I142" s="280" t="s">
        <v>479</v>
      </c>
      <c r="J142" s="280"/>
      <c r="K142" s="344"/>
    </row>
    <row r="143" spans="1:11" ht="15" customHeight="1">
      <c r="A143" s="1"/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pans="1:11" ht="18.75" customHeight="1">
      <c r="A144" s="1"/>
      <c r="B144" s="279"/>
      <c r="C144" s="279"/>
      <c r="D144" s="279"/>
      <c r="E144" s="279"/>
      <c r="F144" s="298"/>
      <c r="G144" s="279"/>
      <c r="H144" s="279"/>
      <c r="I144" s="279"/>
      <c r="J144" s="279"/>
      <c r="K144" s="279"/>
    </row>
    <row r="145" spans="1:11" ht="18.75" customHeight="1">
      <c r="A145" s="1"/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pans="1:11" ht="7.5" customHeight="1">
      <c r="A146" s="1"/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pans="1:11" ht="45" customHeight="1">
      <c r="A147" s="1"/>
      <c r="B147" s="325"/>
      <c r="C147" s="287" t="s">
        <v>503</v>
      </c>
      <c r="D147" s="287"/>
      <c r="E147" s="287"/>
      <c r="F147" s="287"/>
      <c r="G147" s="287"/>
      <c r="H147" s="287"/>
      <c r="I147" s="287"/>
      <c r="J147" s="287"/>
      <c r="K147" s="326"/>
    </row>
    <row r="148" spans="1:11" ht="17.25" customHeight="1">
      <c r="A148" s="1"/>
      <c r="B148" s="325"/>
      <c r="C148" s="288" t="s">
        <v>440</v>
      </c>
      <c r="D148" s="288"/>
      <c r="E148" s="288"/>
      <c r="F148" s="288" t="s">
        <v>441</v>
      </c>
      <c r="G148" s="289"/>
      <c r="H148" s="288" t="s">
        <v>55</v>
      </c>
      <c r="I148" s="288" t="s">
        <v>58</v>
      </c>
      <c r="J148" s="288" t="s">
        <v>442</v>
      </c>
      <c r="K148" s="326"/>
    </row>
    <row r="149" spans="1:11" ht="17.25" customHeight="1">
      <c r="A149" s="1"/>
      <c r="B149" s="325"/>
      <c r="C149" s="327" t="s">
        <v>443</v>
      </c>
      <c r="D149" s="327"/>
      <c r="E149" s="327"/>
      <c r="F149" s="328" t="s">
        <v>444</v>
      </c>
      <c r="G149" s="329"/>
      <c r="H149" s="327"/>
      <c r="I149" s="327"/>
      <c r="J149" s="327" t="s">
        <v>445</v>
      </c>
      <c r="K149" s="326"/>
    </row>
    <row r="150" spans="1:11" ht="5.25" customHeight="1">
      <c r="A150" s="1"/>
      <c r="B150" s="330"/>
      <c r="C150" s="291"/>
      <c r="D150" s="291"/>
      <c r="E150" s="291"/>
      <c r="F150" s="291"/>
      <c r="G150" s="292"/>
      <c r="H150" s="291"/>
      <c r="I150" s="291"/>
      <c r="J150" s="291"/>
      <c r="K150" s="344"/>
    </row>
    <row r="151" spans="1:11" ht="15" customHeight="1">
      <c r="A151" s="1"/>
      <c r="B151" s="330"/>
      <c r="C151" s="299" t="s">
        <v>449</v>
      </c>
      <c r="D151" s="280"/>
      <c r="E151" s="280"/>
      <c r="F151" s="300" t="s">
        <v>446</v>
      </c>
      <c r="G151" s="280"/>
      <c r="H151" s="299" t="s">
        <v>484</v>
      </c>
      <c r="I151" s="299" t="s">
        <v>448</v>
      </c>
      <c r="J151" s="299">
        <v>120</v>
      </c>
      <c r="K151" s="344"/>
    </row>
    <row r="152" spans="1:11" ht="15" customHeight="1">
      <c r="A152" s="1"/>
      <c r="B152" s="330"/>
      <c r="C152" s="299" t="s">
        <v>493</v>
      </c>
      <c r="D152" s="280"/>
      <c r="E152" s="280"/>
      <c r="F152" s="300" t="s">
        <v>446</v>
      </c>
      <c r="G152" s="280"/>
      <c r="H152" s="299" t="s">
        <v>504</v>
      </c>
      <c r="I152" s="299" t="s">
        <v>448</v>
      </c>
      <c r="J152" s="299" t="s">
        <v>495</v>
      </c>
      <c r="K152" s="344"/>
    </row>
    <row r="153" spans="1:11" ht="15" customHeight="1">
      <c r="A153" s="1"/>
      <c r="B153" s="330"/>
      <c r="C153" s="299" t="s">
        <v>394</v>
      </c>
      <c r="D153" s="280"/>
      <c r="E153" s="280"/>
      <c r="F153" s="300" t="s">
        <v>446</v>
      </c>
      <c r="G153" s="280"/>
      <c r="H153" s="299" t="s">
        <v>505</v>
      </c>
      <c r="I153" s="299" t="s">
        <v>448</v>
      </c>
      <c r="J153" s="299" t="s">
        <v>495</v>
      </c>
      <c r="K153" s="344"/>
    </row>
    <row r="154" spans="1:11" ht="15" customHeight="1">
      <c r="A154" s="1"/>
      <c r="B154" s="330"/>
      <c r="C154" s="299" t="s">
        <v>451</v>
      </c>
      <c r="D154" s="280"/>
      <c r="E154" s="280"/>
      <c r="F154" s="300" t="s">
        <v>452</v>
      </c>
      <c r="G154" s="280"/>
      <c r="H154" s="299" t="s">
        <v>484</v>
      </c>
      <c r="I154" s="299" t="s">
        <v>448</v>
      </c>
      <c r="J154" s="299">
        <v>50</v>
      </c>
      <c r="K154" s="344"/>
    </row>
    <row r="155" spans="1:11" ht="15" customHeight="1">
      <c r="A155" s="1"/>
      <c r="B155" s="330"/>
      <c r="C155" s="299" t="s">
        <v>454</v>
      </c>
      <c r="D155" s="280"/>
      <c r="E155" s="280"/>
      <c r="F155" s="300" t="s">
        <v>446</v>
      </c>
      <c r="G155" s="280"/>
      <c r="H155" s="299" t="s">
        <v>484</v>
      </c>
      <c r="I155" s="299" t="s">
        <v>456</v>
      </c>
      <c r="J155" s="299"/>
      <c r="K155" s="344"/>
    </row>
    <row r="156" spans="1:11" ht="15" customHeight="1">
      <c r="A156" s="1"/>
      <c r="B156" s="330"/>
      <c r="C156" s="299" t="s">
        <v>465</v>
      </c>
      <c r="D156" s="280"/>
      <c r="E156" s="280"/>
      <c r="F156" s="300" t="s">
        <v>452</v>
      </c>
      <c r="G156" s="280"/>
      <c r="H156" s="299" t="s">
        <v>484</v>
      </c>
      <c r="I156" s="299" t="s">
        <v>448</v>
      </c>
      <c r="J156" s="299">
        <v>50</v>
      </c>
      <c r="K156" s="344"/>
    </row>
    <row r="157" spans="1:11" ht="15" customHeight="1">
      <c r="A157" s="1"/>
      <c r="B157" s="330"/>
      <c r="C157" s="299" t="s">
        <v>46</v>
      </c>
      <c r="D157" s="280"/>
      <c r="E157" s="280"/>
      <c r="F157" s="300" t="s">
        <v>452</v>
      </c>
      <c r="G157" s="280"/>
      <c r="H157" s="299" t="s">
        <v>484</v>
      </c>
      <c r="I157" s="299" t="s">
        <v>448</v>
      </c>
      <c r="J157" s="299">
        <v>50</v>
      </c>
      <c r="K157" s="344"/>
    </row>
    <row r="158" spans="1:11" ht="15" customHeight="1">
      <c r="A158" s="1"/>
      <c r="B158" s="330"/>
      <c r="C158" s="299" t="s">
        <v>51</v>
      </c>
      <c r="D158" s="280"/>
      <c r="E158" s="280"/>
      <c r="F158" s="300" t="s">
        <v>452</v>
      </c>
      <c r="G158" s="280"/>
      <c r="H158" s="299" t="s">
        <v>484</v>
      </c>
      <c r="I158" s="299" t="s">
        <v>448</v>
      </c>
      <c r="J158" s="299">
        <v>50</v>
      </c>
      <c r="K158" s="344"/>
    </row>
    <row r="159" spans="1:11" ht="15" customHeight="1">
      <c r="A159" s="1"/>
      <c r="B159" s="330"/>
      <c r="C159" s="299" t="s">
        <v>97</v>
      </c>
      <c r="D159" s="280"/>
      <c r="E159" s="280"/>
      <c r="F159" s="300" t="s">
        <v>446</v>
      </c>
      <c r="G159" s="280"/>
      <c r="H159" s="299" t="s">
        <v>506</v>
      </c>
      <c r="I159" s="299" t="s">
        <v>448</v>
      </c>
      <c r="J159" s="299" t="s">
        <v>507</v>
      </c>
      <c r="K159" s="344"/>
    </row>
    <row r="160" spans="1:11" ht="15" customHeight="1">
      <c r="A160" s="1"/>
      <c r="B160" s="330"/>
      <c r="C160" s="299" t="s">
        <v>508</v>
      </c>
      <c r="D160" s="280"/>
      <c r="E160" s="280"/>
      <c r="F160" s="300" t="s">
        <v>446</v>
      </c>
      <c r="G160" s="280"/>
      <c r="H160" s="299" t="s">
        <v>509</v>
      </c>
      <c r="I160" s="299" t="s">
        <v>479</v>
      </c>
      <c r="J160" s="299"/>
      <c r="K160" s="344"/>
    </row>
    <row r="161" spans="1:11" ht="15" customHeight="1">
      <c r="A161" s="1"/>
      <c r="B161" s="348"/>
      <c r="C161" s="334"/>
      <c r="D161" s="334"/>
      <c r="E161" s="334"/>
      <c r="F161" s="334"/>
      <c r="G161" s="334"/>
      <c r="H161" s="334"/>
      <c r="I161" s="334"/>
      <c r="J161" s="334"/>
      <c r="K161" s="349"/>
    </row>
    <row r="162" spans="1:11" ht="18.75" customHeight="1">
      <c r="A162" s="1"/>
      <c r="B162" s="279"/>
      <c r="C162" s="280"/>
      <c r="D162" s="280"/>
      <c r="E162" s="280"/>
      <c r="F162" s="293"/>
      <c r="G162" s="280"/>
      <c r="H162" s="280"/>
      <c r="I162" s="280"/>
      <c r="J162" s="280"/>
      <c r="K162" s="279"/>
    </row>
    <row r="163" spans="1:11" ht="18.75" customHeight="1">
      <c r="A163" s="1"/>
      <c r="B163" s="279"/>
      <c r="C163" s="280"/>
      <c r="D163" s="280"/>
      <c r="E163" s="280"/>
      <c r="F163" s="293"/>
      <c r="G163" s="280"/>
      <c r="H163" s="280"/>
      <c r="I163" s="280"/>
      <c r="J163" s="280"/>
      <c r="K163" s="279"/>
    </row>
    <row r="164" spans="1:11" ht="18.75" customHeight="1">
      <c r="A164" s="1"/>
      <c r="B164" s="279"/>
      <c r="C164" s="280"/>
      <c r="D164" s="280"/>
      <c r="E164" s="280"/>
      <c r="F164" s="293"/>
      <c r="G164" s="280"/>
      <c r="H164" s="280"/>
      <c r="I164" s="280"/>
      <c r="J164" s="280"/>
      <c r="K164" s="279"/>
    </row>
    <row r="165" spans="1:11" ht="18.75" customHeight="1">
      <c r="A165" s="1"/>
      <c r="B165" s="279"/>
      <c r="C165" s="280"/>
      <c r="D165" s="280"/>
      <c r="E165" s="280"/>
      <c r="F165" s="293"/>
      <c r="G165" s="280"/>
      <c r="H165" s="280"/>
      <c r="I165" s="280"/>
      <c r="J165" s="280"/>
      <c r="K165" s="279"/>
    </row>
    <row r="166" spans="1:11" ht="18.75" customHeight="1">
      <c r="A166" s="1"/>
      <c r="B166" s="279"/>
      <c r="C166" s="280"/>
      <c r="D166" s="280"/>
      <c r="E166" s="280"/>
      <c r="F166" s="293"/>
      <c r="G166" s="280"/>
      <c r="H166" s="280"/>
      <c r="I166" s="280"/>
      <c r="J166" s="280"/>
      <c r="K166" s="279"/>
    </row>
    <row r="167" spans="1:11" ht="18.75" customHeight="1">
      <c r="A167" s="1"/>
      <c r="B167" s="279"/>
      <c r="C167" s="280"/>
      <c r="D167" s="280"/>
      <c r="E167" s="280"/>
      <c r="F167" s="293"/>
      <c r="G167" s="280"/>
      <c r="H167" s="280"/>
      <c r="I167" s="280"/>
      <c r="J167" s="280"/>
      <c r="K167" s="279"/>
    </row>
    <row r="168" spans="1:11" ht="18.75" customHeight="1">
      <c r="A168" s="1"/>
      <c r="B168" s="279"/>
      <c r="C168" s="280"/>
      <c r="D168" s="280"/>
      <c r="E168" s="280"/>
      <c r="F168" s="293"/>
      <c r="G168" s="280"/>
      <c r="H168" s="280"/>
      <c r="I168" s="280"/>
      <c r="J168" s="280"/>
      <c r="K168" s="279"/>
    </row>
    <row r="169" spans="1:11" ht="18.75" customHeight="1">
      <c r="A169" s="1"/>
      <c r="B169" s="285"/>
      <c r="C169" s="285"/>
      <c r="D169" s="285"/>
      <c r="E169" s="285"/>
      <c r="F169" s="285"/>
      <c r="G169" s="285"/>
      <c r="H169" s="285"/>
      <c r="I169" s="285"/>
      <c r="J169" s="285"/>
      <c r="K169" s="285"/>
    </row>
    <row r="170" spans="1:11" ht="7.5" customHeight="1">
      <c r="A170" s="1"/>
      <c r="B170" s="310"/>
      <c r="C170" s="311"/>
      <c r="D170" s="311"/>
      <c r="E170" s="311"/>
      <c r="F170" s="311"/>
      <c r="G170" s="311"/>
      <c r="H170" s="311"/>
      <c r="I170" s="311"/>
      <c r="J170" s="311"/>
      <c r="K170" s="312"/>
    </row>
    <row r="171" spans="1:11" ht="45" customHeight="1">
      <c r="A171" s="1"/>
      <c r="B171" s="313"/>
      <c r="C171" s="275" t="s">
        <v>510</v>
      </c>
      <c r="D171" s="275"/>
      <c r="E171" s="275"/>
      <c r="F171" s="275"/>
      <c r="G171" s="275"/>
      <c r="H171" s="275"/>
      <c r="I171" s="275"/>
      <c r="J171" s="275"/>
      <c r="K171" s="314"/>
    </row>
    <row r="172" spans="1:11" ht="17.25" customHeight="1">
      <c r="A172" s="1"/>
      <c r="B172" s="313"/>
      <c r="C172" s="288" t="s">
        <v>440</v>
      </c>
      <c r="D172" s="288"/>
      <c r="E172" s="288"/>
      <c r="F172" s="288" t="s">
        <v>441</v>
      </c>
      <c r="G172" s="301"/>
      <c r="H172" s="302" t="s">
        <v>55</v>
      </c>
      <c r="I172" s="302" t="s">
        <v>58</v>
      </c>
      <c r="J172" s="288" t="s">
        <v>442</v>
      </c>
      <c r="K172" s="314"/>
    </row>
    <row r="173" spans="1:11" ht="17.25" customHeight="1">
      <c r="A173" s="1"/>
      <c r="B173" s="315"/>
      <c r="C173" s="327" t="s">
        <v>443</v>
      </c>
      <c r="D173" s="327"/>
      <c r="E173" s="327"/>
      <c r="F173" s="328" t="s">
        <v>444</v>
      </c>
      <c r="G173" s="350"/>
      <c r="H173" s="351"/>
      <c r="I173" s="351"/>
      <c r="J173" s="327" t="s">
        <v>445</v>
      </c>
      <c r="K173" s="317"/>
    </row>
    <row r="174" spans="1:11" ht="5.25" customHeight="1">
      <c r="A174" s="1"/>
      <c r="B174" s="330"/>
      <c r="C174" s="291"/>
      <c r="D174" s="291"/>
      <c r="E174" s="291"/>
      <c r="F174" s="291"/>
      <c r="G174" s="292"/>
      <c r="H174" s="291"/>
      <c r="I174" s="291"/>
      <c r="J174" s="291"/>
      <c r="K174" s="344"/>
    </row>
    <row r="175" spans="1:11" ht="15" customHeight="1">
      <c r="A175" s="1"/>
      <c r="B175" s="330"/>
      <c r="C175" s="280" t="s">
        <v>449</v>
      </c>
      <c r="D175" s="280"/>
      <c r="E175" s="280"/>
      <c r="F175" s="293" t="s">
        <v>446</v>
      </c>
      <c r="G175" s="280"/>
      <c r="H175" s="280" t="s">
        <v>484</v>
      </c>
      <c r="I175" s="280" t="s">
        <v>448</v>
      </c>
      <c r="J175" s="280">
        <v>120</v>
      </c>
      <c r="K175" s="344"/>
    </row>
    <row r="176" spans="1:11" ht="15" customHeight="1">
      <c r="A176" s="1"/>
      <c r="B176" s="330"/>
      <c r="C176" s="280" t="s">
        <v>493</v>
      </c>
      <c r="D176" s="280"/>
      <c r="E176" s="280"/>
      <c r="F176" s="293" t="s">
        <v>446</v>
      </c>
      <c r="G176" s="280"/>
      <c r="H176" s="280" t="s">
        <v>494</v>
      </c>
      <c r="I176" s="280" t="s">
        <v>448</v>
      </c>
      <c r="J176" s="280" t="s">
        <v>495</v>
      </c>
      <c r="K176" s="344"/>
    </row>
    <row r="177" spans="1:11" ht="15" customHeight="1">
      <c r="A177" s="1"/>
      <c r="B177" s="330"/>
      <c r="C177" s="280" t="s">
        <v>394</v>
      </c>
      <c r="D177" s="280"/>
      <c r="E177" s="280"/>
      <c r="F177" s="293" t="s">
        <v>446</v>
      </c>
      <c r="G177" s="280"/>
      <c r="H177" s="280" t="s">
        <v>511</v>
      </c>
      <c r="I177" s="280" t="s">
        <v>448</v>
      </c>
      <c r="J177" s="280" t="s">
        <v>495</v>
      </c>
      <c r="K177" s="344"/>
    </row>
    <row r="178" spans="1:11" ht="15" customHeight="1">
      <c r="A178" s="1"/>
      <c r="B178" s="330"/>
      <c r="C178" s="280" t="s">
        <v>451</v>
      </c>
      <c r="D178" s="280"/>
      <c r="E178" s="280"/>
      <c r="F178" s="293" t="s">
        <v>452</v>
      </c>
      <c r="G178" s="280"/>
      <c r="H178" s="280" t="s">
        <v>511</v>
      </c>
      <c r="I178" s="280" t="s">
        <v>448</v>
      </c>
      <c r="J178" s="280">
        <v>50</v>
      </c>
      <c r="K178" s="344"/>
    </row>
    <row r="179" spans="1:11" ht="15" customHeight="1">
      <c r="A179" s="1"/>
      <c r="B179" s="330"/>
      <c r="C179" s="280" t="s">
        <v>454</v>
      </c>
      <c r="D179" s="280"/>
      <c r="E179" s="280"/>
      <c r="F179" s="293" t="s">
        <v>446</v>
      </c>
      <c r="G179" s="280"/>
      <c r="H179" s="280" t="s">
        <v>511</v>
      </c>
      <c r="I179" s="280" t="s">
        <v>456</v>
      </c>
      <c r="J179" s="280"/>
      <c r="K179" s="344"/>
    </row>
    <row r="180" spans="1:11" ht="15" customHeight="1">
      <c r="A180" s="1"/>
      <c r="B180" s="330"/>
      <c r="C180" s="280" t="s">
        <v>465</v>
      </c>
      <c r="D180" s="280"/>
      <c r="E180" s="280"/>
      <c r="F180" s="293" t="s">
        <v>452</v>
      </c>
      <c r="G180" s="280"/>
      <c r="H180" s="280" t="s">
        <v>511</v>
      </c>
      <c r="I180" s="280" t="s">
        <v>448</v>
      </c>
      <c r="J180" s="280">
        <v>50</v>
      </c>
      <c r="K180" s="344"/>
    </row>
    <row r="181" spans="1:11" ht="15" customHeight="1">
      <c r="A181" s="1"/>
      <c r="B181" s="330"/>
      <c r="C181" s="280" t="s">
        <v>46</v>
      </c>
      <c r="D181" s="280"/>
      <c r="E181" s="280"/>
      <c r="F181" s="293" t="s">
        <v>452</v>
      </c>
      <c r="G181" s="280"/>
      <c r="H181" s="280" t="s">
        <v>511</v>
      </c>
      <c r="I181" s="280" t="s">
        <v>448</v>
      </c>
      <c r="J181" s="280">
        <v>50</v>
      </c>
      <c r="K181" s="344"/>
    </row>
    <row r="182" spans="1:11" ht="15" customHeight="1">
      <c r="A182" s="1"/>
      <c r="B182" s="330"/>
      <c r="C182" s="280" t="s">
        <v>51</v>
      </c>
      <c r="D182" s="280"/>
      <c r="E182" s="280"/>
      <c r="F182" s="293" t="s">
        <v>452</v>
      </c>
      <c r="G182" s="280"/>
      <c r="H182" s="280" t="s">
        <v>511</v>
      </c>
      <c r="I182" s="280" t="s">
        <v>448</v>
      </c>
      <c r="J182" s="280">
        <v>50</v>
      </c>
      <c r="K182" s="344"/>
    </row>
    <row r="183" spans="1:11" ht="15" customHeight="1">
      <c r="A183" s="1"/>
      <c r="B183" s="330"/>
      <c r="C183" s="280" t="s">
        <v>102</v>
      </c>
      <c r="D183" s="280"/>
      <c r="E183" s="280"/>
      <c r="F183" s="293" t="s">
        <v>446</v>
      </c>
      <c r="G183" s="280"/>
      <c r="H183" s="280" t="s">
        <v>512</v>
      </c>
      <c r="I183" s="280" t="s">
        <v>513</v>
      </c>
      <c r="J183" s="280"/>
      <c r="K183" s="344"/>
    </row>
    <row r="184" spans="1:11" ht="15" customHeight="1">
      <c r="A184" s="1"/>
      <c r="B184" s="330"/>
      <c r="C184" s="280" t="s">
        <v>58</v>
      </c>
      <c r="D184" s="280"/>
      <c r="E184" s="280"/>
      <c r="F184" s="293" t="s">
        <v>446</v>
      </c>
      <c r="G184" s="280"/>
      <c r="H184" s="280" t="s">
        <v>514</v>
      </c>
      <c r="I184" s="280" t="s">
        <v>515</v>
      </c>
      <c r="J184" s="280">
        <v>1</v>
      </c>
      <c r="K184" s="344"/>
    </row>
    <row r="185" spans="1:11" ht="15" customHeight="1">
      <c r="A185" s="1"/>
      <c r="B185" s="330"/>
      <c r="C185" s="280" t="s">
        <v>54</v>
      </c>
      <c r="D185" s="280"/>
      <c r="E185" s="280"/>
      <c r="F185" s="293" t="s">
        <v>446</v>
      </c>
      <c r="G185" s="280"/>
      <c r="H185" s="280" t="s">
        <v>516</v>
      </c>
      <c r="I185" s="280" t="s">
        <v>448</v>
      </c>
      <c r="J185" s="280">
        <v>20</v>
      </c>
      <c r="K185" s="344"/>
    </row>
    <row r="186" spans="1:11" ht="15" customHeight="1">
      <c r="A186" s="1"/>
      <c r="B186" s="330"/>
      <c r="C186" s="280" t="s">
        <v>55</v>
      </c>
      <c r="D186" s="280"/>
      <c r="E186" s="280"/>
      <c r="F186" s="293" t="s">
        <v>446</v>
      </c>
      <c r="G186" s="280"/>
      <c r="H186" s="280" t="s">
        <v>517</v>
      </c>
      <c r="I186" s="280" t="s">
        <v>448</v>
      </c>
      <c r="J186" s="280">
        <v>255</v>
      </c>
      <c r="K186" s="344"/>
    </row>
    <row r="187" spans="1:11" ht="15" customHeight="1">
      <c r="A187" s="1"/>
      <c r="B187" s="330"/>
      <c r="C187" s="280" t="s">
        <v>103</v>
      </c>
      <c r="D187" s="280"/>
      <c r="E187" s="280"/>
      <c r="F187" s="293" t="s">
        <v>446</v>
      </c>
      <c r="G187" s="280"/>
      <c r="H187" s="280" t="s">
        <v>410</v>
      </c>
      <c r="I187" s="280" t="s">
        <v>448</v>
      </c>
      <c r="J187" s="280">
        <v>10</v>
      </c>
      <c r="K187" s="344"/>
    </row>
    <row r="188" spans="1:11" ht="15" customHeight="1">
      <c r="A188" s="1"/>
      <c r="B188" s="330"/>
      <c r="C188" s="280" t="s">
        <v>104</v>
      </c>
      <c r="D188" s="280"/>
      <c r="E188" s="280"/>
      <c r="F188" s="293" t="s">
        <v>446</v>
      </c>
      <c r="G188" s="280"/>
      <c r="H188" s="280" t="s">
        <v>518</v>
      </c>
      <c r="I188" s="280" t="s">
        <v>479</v>
      </c>
      <c r="J188" s="280"/>
      <c r="K188" s="344"/>
    </row>
    <row r="189" spans="1:11" ht="15" customHeight="1">
      <c r="A189" s="1"/>
      <c r="B189" s="330"/>
      <c r="C189" s="280" t="s">
        <v>519</v>
      </c>
      <c r="D189" s="280"/>
      <c r="E189" s="280"/>
      <c r="F189" s="293" t="s">
        <v>446</v>
      </c>
      <c r="G189" s="280"/>
      <c r="H189" s="280" t="s">
        <v>520</v>
      </c>
      <c r="I189" s="280" t="s">
        <v>479</v>
      </c>
      <c r="J189" s="280"/>
      <c r="K189" s="344"/>
    </row>
    <row r="190" spans="1:11" ht="15" customHeight="1">
      <c r="A190" s="1"/>
      <c r="B190" s="330"/>
      <c r="C190" s="280" t="s">
        <v>508</v>
      </c>
      <c r="D190" s="280"/>
      <c r="E190" s="280"/>
      <c r="F190" s="293" t="s">
        <v>446</v>
      </c>
      <c r="G190" s="280"/>
      <c r="H190" s="280" t="s">
        <v>521</v>
      </c>
      <c r="I190" s="280" t="s">
        <v>479</v>
      </c>
      <c r="J190" s="280"/>
      <c r="K190" s="344"/>
    </row>
    <row r="191" spans="1:11" ht="15" customHeight="1">
      <c r="A191" s="1"/>
      <c r="B191" s="330"/>
      <c r="C191" s="280" t="s">
        <v>106</v>
      </c>
      <c r="D191" s="280"/>
      <c r="E191" s="280"/>
      <c r="F191" s="293" t="s">
        <v>452</v>
      </c>
      <c r="G191" s="280"/>
      <c r="H191" s="280" t="s">
        <v>522</v>
      </c>
      <c r="I191" s="280" t="s">
        <v>448</v>
      </c>
      <c r="J191" s="280">
        <v>50</v>
      </c>
      <c r="K191" s="344"/>
    </row>
    <row r="192" spans="1:11" ht="15" customHeight="1">
      <c r="A192" s="1"/>
      <c r="B192" s="330"/>
      <c r="C192" s="280" t="s">
        <v>523</v>
      </c>
      <c r="D192" s="280"/>
      <c r="E192" s="280"/>
      <c r="F192" s="293" t="s">
        <v>452</v>
      </c>
      <c r="G192" s="280"/>
      <c r="H192" s="280" t="s">
        <v>524</v>
      </c>
      <c r="I192" s="280" t="s">
        <v>525</v>
      </c>
      <c r="J192" s="280"/>
      <c r="K192" s="344"/>
    </row>
    <row r="193" spans="1:11" ht="15" customHeight="1">
      <c r="A193" s="1"/>
      <c r="B193" s="330"/>
      <c r="C193" s="280" t="s">
        <v>526</v>
      </c>
      <c r="D193" s="280"/>
      <c r="E193" s="280"/>
      <c r="F193" s="293" t="s">
        <v>452</v>
      </c>
      <c r="G193" s="280"/>
      <c r="H193" s="280" t="s">
        <v>527</v>
      </c>
      <c r="I193" s="280" t="s">
        <v>525</v>
      </c>
      <c r="J193" s="280"/>
      <c r="K193" s="344"/>
    </row>
    <row r="194" spans="1:11" ht="15" customHeight="1">
      <c r="A194" s="1"/>
      <c r="B194" s="330"/>
      <c r="C194" s="280" t="s">
        <v>528</v>
      </c>
      <c r="D194" s="280"/>
      <c r="E194" s="280"/>
      <c r="F194" s="293" t="s">
        <v>452</v>
      </c>
      <c r="G194" s="280"/>
      <c r="H194" s="280" t="s">
        <v>529</v>
      </c>
      <c r="I194" s="280" t="s">
        <v>525</v>
      </c>
      <c r="J194" s="280"/>
      <c r="K194" s="344"/>
    </row>
    <row r="195" spans="1:11" ht="15" customHeight="1">
      <c r="A195" s="1"/>
      <c r="B195" s="330"/>
      <c r="C195" s="303" t="s">
        <v>530</v>
      </c>
      <c r="D195" s="280"/>
      <c r="E195" s="280"/>
      <c r="F195" s="293" t="s">
        <v>452</v>
      </c>
      <c r="G195" s="280"/>
      <c r="H195" s="280" t="s">
        <v>531</v>
      </c>
      <c r="I195" s="280" t="s">
        <v>532</v>
      </c>
      <c r="J195" s="304" t="s">
        <v>533</v>
      </c>
      <c r="K195" s="344"/>
    </row>
    <row r="196" spans="1:11" ht="15" customHeight="1">
      <c r="A196" s="1"/>
      <c r="B196" s="330"/>
      <c r="C196" s="284" t="s">
        <v>37</v>
      </c>
      <c r="D196" s="280"/>
      <c r="E196" s="280"/>
      <c r="F196" s="293" t="s">
        <v>446</v>
      </c>
      <c r="G196" s="280"/>
      <c r="H196" s="279" t="s">
        <v>534</v>
      </c>
      <c r="I196" s="280" t="s">
        <v>535</v>
      </c>
      <c r="J196" s="280"/>
      <c r="K196" s="344"/>
    </row>
    <row r="197" spans="1:11" ht="15" customHeight="1">
      <c r="A197" s="1"/>
      <c r="B197" s="330"/>
      <c r="C197" s="284" t="s">
        <v>536</v>
      </c>
      <c r="D197" s="280"/>
      <c r="E197" s="280"/>
      <c r="F197" s="293" t="s">
        <v>446</v>
      </c>
      <c r="G197" s="280"/>
      <c r="H197" s="280" t="s">
        <v>537</v>
      </c>
      <c r="I197" s="280" t="s">
        <v>479</v>
      </c>
      <c r="J197" s="280"/>
      <c r="K197" s="344"/>
    </row>
    <row r="198" spans="1:11" ht="15" customHeight="1">
      <c r="A198" s="1"/>
      <c r="B198" s="330"/>
      <c r="C198" s="284" t="s">
        <v>538</v>
      </c>
      <c r="D198" s="280"/>
      <c r="E198" s="280"/>
      <c r="F198" s="293" t="s">
        <v>446</v>
      </c>
      <c r="G198" s="280"/>
      <c r="H198" s="280" t="s">
        <v>539</v>
      </c>
      <c r="I198" s="280" t="s">
        <v>479</v>
      </c>
      <c r="J198" s="280"/>
      <c r="K198" s="344"/>
    </row>
    <row r="199" spans="1:11" ht="15" customHeight="1">
      <c r="A199" s="1"/>
      <c r="B199" s="330"/>
      <c r="C199" s="284" t="s">
        <v>540</v>
      </c>
      <c r="D199" s="280"/>
      <c r="E199" s="280"/>
      <c r="F199" s="293" t="s">
        <v>452</v>
      </c>
      <c r="G199" s="280"/>
      <c r="H199" s="280" t="s">
        <v>541</v>
      </c>
      <c r="I199" s="280" t="s">
        <v>479</v>
      </c>
      <c r="J199" s="280"/>
      <c r="K199" s="344"/>
    </row>
    <row r="200" spans="1:11" ht="15" customHeight="1">
      <c r="A200" s="1"/>
      <c r="B200" s="348"/>
      <c r="C200" s="352"/>
      <c r="D200" s="334"/>
      <c r="E200" s="334"/>
      <c r="F200" s="334"/>
      <c r="G200" s="334"/>
      <c r="H200" s="334"/>
      <c r="I200" s="334"/>
      <c r="J200" s="334"/>
      <c r="K200" s="349"/>
    </row>
    <row r="201" spans="1:11" ht="18.75" customHeight="1">
      <c r="A201" s="1"/>
      <c r="B201" s="279"/>
      <c r="C201" s="280"/>
      <c r="D201" s="280"/>
      <c r="E201" s="280"/>
      <c r="F201" s="293"/>
      <c r="G201" s="280"/>
      <c r="H201" s="280"/>
      <c r="I201" s="280"/>
      <c r="J201" s="280"/>
      <c r="K201" s="279"/>
    </row>
    <row r="202" spans="1:11" ht="18.75" customHeight="1">
      <c r="A202" s="1"/>
      <c r="B202" s="285"/>
      <c r="C202" s="285"/>
      <c r="D202" s="285"/>
      <c r="E202" s="285"/>
      <c r="F202" s="285"/>
      <c r="G202" s="285"/>
      <c r="H202" s="285"/>
      <c r="I202" s="285"/>
      <c r="J202" s="285"/>
      <c r="K202" s="285"/>
    </row>
    <row r="203" spans="1:11" ht="13.5">
      <c r="A203" s="1"/>
      <c r="B203" s="310"/>
      <c r="C203" s="311"/>
      <c r="D203" s="311"/>
      <c r="E203" s="311"/>
      <c r="F203" s="311"/>
      <c r="G203" s="311"/>
      <c r="H203" s="311"/>
      <c r="I203" s="311"/>
      <c r="J203" s="311"/>
      <c r="K203" s="312"/>
    </row>
    <row r="204" spans="1:11" ht="21" customHeight="1">
      <c r="A204" s="1"/>
      <c r="B204" s="313"/>
      <c r="C204" s="275" t="s">
        <v>542</v>
      </c>
      <c r="D204" s="275"/>
      <c r="E204" s="275"/>
      <c r="F204" s="275"/>
      <c r="G204" s="275"/>
      <c r="H204" s="275"/>
      <c r="I204" s="275"/>
      <c r="J204" s="275"/>
      <c r="K204" s="314"/>
    </row>
    <row r="205" spans="1:11" ht="25.5" customHeight="1">
      <c r="A205" s="1"/>
      <c r="B205" s="313"/>
      <c r="C205" s="353" t="s">
        <v>543</v>
      </c>
      <c r="D205" s="353"/>
      <c r="E205" s="353"/>
      <c r="F205" s="353" t="s">
        <v>544</v>
      </c>
      <c r="G205" s="354"/>
      <c r="H205" s="355" t="s">
        <v>545</v>
      </c>
      <c r="I205" s="355"/>
      <c r="J205" s="355"/>
      <c r="K205" s="314"/>
    </row>
    <row r="206" spans="1:11" ht="5.25" customHeight="1">
      <c r="A206" s="1"/>
      <c r="B206" s="330"/>
      <c r="C206" s="291"/>
      <c r="D206" s="291"/>
      <c r="E206" s="291"/>
      <c r="F206" s="291"/>
      <c r="G206" s="280"/>
      <c r="H206" s="291"/>
      <c r="I206" s="291"/>
      <c r="J206" s="291"/>
      <c r="K206" s="344"/>
    </row>
    <row r="207" spans="1:11" ht="15" customHeight="1">
      <c r="A207" s="1"/>
      <c r="B207" s="330"/>
      <c r="C207" s="280" t="s">
        <v>535</v>
      </c>
      <c r="D207" s="280"/>
      <c r="E207" s="280"/>
      <c r="F207" s="293" t="s">
        <v>38</v>
      </c>
      <c r="G207" s="280"/>
      <c r="H207" s="305" t="s">
        <v>546</v>
      </c>
      <c r="I207" s="305"/>
      <c r="J207" s="305"/>
      <c r="K207" s="344"/>
    </row>
    <row r="208" spans="1:11" ht="15" customHeight="1">
      <c r="A208" s="1"/>
      <c r="B208" s="330"/>
      <c r="C208" s="286"/>
      <c r="D208" s="280"/>
      <c r="E208" s="280"/>
      <c r="F208" s="293" t="s">
        <v>39</v>
      </c>
      <c r="G208" s="280"/>
      <c r="H208" s="305" t="s">
        <v>547</v>
      </c>
      <c r="I208" s="305"/>
      <c r="J208" s="305"/>
      <c r="K208" s="344"/>
    </row>
    <row r="209" spans="1:11" ht="15" customHeight="1">
      <c r="A209" s="1"/>
      <c r="B209" s="330"/>
      <c r="C209" s="286"/>
      <c r="D209" s="280"/>
      <c r="E209" s="280"/>
      <c r="F209" s="293" t="s">
        <v>42</v>
      </c>
      <c r="G209" s="280"/>
      <c r="H209" s="305" t="s">
        <v>548</v>
      </c>
      <c r="I209" s="305"/>
      <c r="J209" s="305"/>
      <c r="K209" s="344"/>
    </row>
    <row r="210" spans="1:11" ht="15" customHeight="1">
      <c r="A210" s="1"/>
      <c r="B210" s="330"/>
      <c r="C210" s="280"/>
      <c r="D210" s="280"/>
      <c r="E210" s="280"/>
      <c r="F210" s="293" t="s">
        <v>40</v>
      </c>
      <c r="G210" s="280"/>
      <c r="H210" s="305" t="s">
        <v>549</v>
      </c>
      <c r="I210" s="305"/>
      <c r="J210" s="305"/>
      <c r="K210" s="344"/>
    </row>
    <row r="211" spans="1:11" ht="15" customHeight="1">
      <c r="A211" s="1"/>
      <c r="B211" s="330"/>
      <c r="C211" s="280"/>
      <c r="D211" s="280"/>
      <c r="E211" s="280"/>
      <c r="F211" s="293" t="s">
        <v>41</v>
      </c>
      <c r="G211" s="280"/>
      <c r="H211" s="305" t="s">
        <v>550</v>
      </c>
      <c r="I211" s="305"/>
      <c r="J211" s="305"/>
      <c r="K211" s="344"/>
    </row>
    <row r="212" spans="1:11" ht="15" customHeight="1">
      <c r="A212" s="1"/>
      <c r="B212" s="330"/>
      <c r="C212" s="280"/>
      <c r="D212" s="280"/>
      <c r="E212" s="280"/>
      <c r="F212" s="293"/>
      <c r="G212" s="280"/>
      <c r="H212" s="280"/>
      <c r="I212" s="280"/>
      <c r="J212" s="280"/>
      <c r="K212" s="344"/>
    </row>
    <row r="213" spans="1:11" ht="15" customHeight="1">
      <c r="A213" s="1"/>
      <c r="B213" s="330"/>
      <c r="C213" s="280" t="s">
        <v>491</v>
      </c>
      <c r="D213" s="280"/>
      <c r="E213" s="280"/>
      <c r="F213" s="293" t="s">
        <v>80</v>
      </c>
      <c r="G213" s="280"/>
      <c r="H213" s="305" t="s">
        <v>551</v>
      </c>
      <c r="I213" s="305"/>
      <c r="J213" s="305"/>
      <c r="K213" s="344"/>
    </row>
    <row r="214" spans="1:11" ht="15" customHeight="1">
      <c r="A214" s="1"/>
      <c r="B214" s="330"/>
      <c r="C214" s="286"/>
      <c r="D214" s="280"/>
      <c r="E214" s="280"/>
      <c r="F214" s="293" t="s">
        <v>388</v>
      </c>
      <c r="G214" s="280"/>
      <c r="H214" s="305" t="s">
        <v>389</v>
      </c>
      <c r="I214" s="305"/>
      <c r="J214" s="305"/>
      <c r="K214" s="344"/>
    </row>
    <row r="215" spans="1:11" ht="15" customHeight="1">
      <c r="A215" s="1"/>
      <c r="B215" s="330"/>
      <c r="C215" s="280"/>
      <c r="D215" s="280"/>
      <c r="E215" s="280"/>
      <c r="F215" s="293" t="s">
        <v>386</v>
      </c>
      <c r="G215" s="280"/>
      <c r="H215" s="305" t="s">
        <v>552</v>
      </c>
      <c r="I215" s="305"/>
      <c r="J215" s="305"/>
      <c r="K215" s="344"/>
    </row>
    <row r="216" spans="1:11" ht="15" customHeight="1">
      <c r="A216" s="1"/>
      <c r="B216" s="356"/>
      <c r="C216" s="286"/>
      <c r="D216" s="286"/>
      <c r="E216" s="286"/>
      <c r="F216" s="293" t="s">
        <v>390</v>
      </c>
      <c r="G216" s="284"/>
      <c r="H216" s="306" t="s">
        <v>391</v>
      </c>
      <c r="I216" s="306"/>
      <c r="J216" s="306"/>
      <c r="K216" s="357"/>
    </row>
    <row r="217" spans="1:11" ht="15" customHeight="1">
      <c r="A217" s="1"/>
      <c r="B217" s="356"/>
      <c r="C217" s="286"/>
      <c r="D217" s="286"/>
      <c r="E217" s="286"/>
      <c r="F217" s="293" t="s">
        <v>392</v>
      </c>
      <c r="G217" s="284"/>
      <c r="H217" s="306" t="s">
        <v>553</v>
      </c>
      <c r="I217" s="306"/>
      <c r="J217" s="306"/>
      <c r="K217" s="357"/>
    </row>
    <row r="218" spans="1:11" ht="15" customHeight="1">
      <c r="A218" s="1"/>
      <c r="B218" s="356"/>
      <c r="C218" s="286"/>
      <c r="D218" s="286"/>
      <c r="E218" s="286"/>
      <c r="F218" s="307"/>
      <c r="G218" s="284"/>
      <c r="H218" s="308"/>
      <c r="I218" s="308"/>
      <c r="J218" s="308"/>
      <c r="K218" s="357"/>
    </row>
    <row r="219" spans="1:11" ht="15" customHeight="1">
      <c r="A219" s="1"/>
      <c r="B219" s="356"/>
      <c r="C219" s="280" t="s">
        <v>515</v>
      </c>
      <c r="D219" s="286"/>
      <c r="E219" s="286"/>
      <c r="F219" s="293">
        <v>1</v>
      </c>
      <c r="G219" s="284"/>
      <c r="H219" s="306" t="s">
        <v>554</v>
      </c>
      <c r="I219" s="306"/>
      <c r="J219" s="306"/>
      <c r="K219" s="357"/>
    </row>
    <row r="220" spans="1:11" ht="15" customHeight="1">
      <c r="A220" s="1"/>
      <c r="B220" s="356"/>
      <c r="C220" s="286"/>
      <c r="D220" s="286"/>
      <c r="E220" s="286"/>
      <c r="F220" s="293">
        <v>2</v>
      </c>
      <c r="G220" s="284"/>
      <c r="H220" s="306" t="s">
        <v>555</v>
      </c>
      <c r="I220" s="306"/>
      <c r="J220" s="306"/>
      <c r="K220" s="357"/>
    </row>
    <row r="221" spans="1:11" ht="15" customHeight="1">
      <c r="A221" s="1"/>
      <c r="B221" s="356"/>
      <c r="C221" s="286"/>
      <c r="D221" s="286"/>
      <c r="E221" s="286"/>
      <c r="F221" s="293">
        <v>3</v>
      </c>
      <c r="G221" s="284"/>
      <c r="H221" s="306" t="s">
        <v>556</v>
      </c>
      <c r="I221" s="306"/>
      <c r="J221" s="306"/>
      <c r="K221" s="357"/>
    </row>
    <row r="222" spans="1:11" ht="15" customHeight="1">
      <c r="A222" s="1"/>
      <c r="B222" s="356"/>
      <c r="C222" s="286"/>
      <c r="D222" s="286"/>
      <c r="E222" s="286"/>
      <c r="F222" s="293">
        <v>4</v>
      </c>
      <c r="G222" s="284"/>
      <c r="H222" s="306" t="s">
        <v>557</v>
      </c>
      <c r="I222" s="306"/>
      <c r="J222" s="306"/>
      <c r="K222" s="357"/>
    </row>
    <row r="223" spans="1:11" ht="12.75" customHeight="1">
      <c r="A223" s="1"/>
      <c r="B223" s="358"/>
      <c r="C223" s="359"/>
      <c r="D223" s="359"/>
      <c r="E223" s="359"/>
      <c r="F223" s="359"/>
      <c r="G223" s="359"/>
      <c r="H223" s="359"/>
      <c r="I223" s="359"/>
      <c r="J223" s="359"/>
      <c r="K223" s="360"/>
    </row>
  </sheetData>
  <mergeCells count="77">
    <mergeCell ref="H217:J217"/>
    <mergeCell ref="H219:J219"/>
    <mergeCell ref="H220:J220"/>
    <mergeCell ref="H221:J221"/>
    <mergeCell ref="H222:J222"/>
    <mergeCell ref="H210:J210"/>
    <mergeCell ref="H211:J211"/>
    <mergeCell ref="H213:J213"/>
    <mergeCell ref="H214:J214"/>
    <mergeCell ref="H215:J215"/>
    <mergeCell ref="H216:J216"/>
    <mergeCell ref="C171:J171"/>
    <mergeCell ref="C204:J204"/>
    <mergeCell ref="H205:J205"/>
    <mergeCell ref="H207:J207"/>
    <mergeCell ref="H208:J208"/>
    <mergeCell ref="H209:J209"/>
    <mergeCell ref="D69:J69"/>
    <mergeCell ref="D70:J70"/>
    <mergeCell ref="C75:J75"/>
    <mergeCell ref="C102:J102"/>
    <mergeCell ref="C122:J122"/>
    <mergeCell ref="C147:J147"/>
    <mergeCell ref="D62:J62"/>
    <mergeCell ref="D63:J63"/>
    <mergeCell ref="D65:J65"/>
    <mergeCell ref="D66:J66"/>
    <mergeCell ref="D67:J67"/>
    <mergeCell ref="D68:J68"/>
    <mergeCell ref="C55:J55"/>
    <mergeCell ref="C57:J57"/>
    <mergeCell ref="D58:J58"/>
    <mergeCell ref="D59:J59"/>
    <mergeCell ref="D60:J60"/>
    <mergeCell ref="D61:J61"/>
    <mergeCell ref="E48:J48"/>
    <mergeCell ref="E49:J49"/>
    <mergeCell ref="E50:J50"/>
    <mergeCell ref="D51:J51"/>
    <mergeCell ref="C52:J52"/>
    <mergeCell ref="C54:J54"/>
    <mergeCell ref="G41:J41"/>
    <mergeCell ref="G42:J42"/>
    <mergeCell ref="G43:J43"/>
    <mergeCell ref="G44:J44"/>
    <mergeCell ref="G45:J45"/>
    <mergeCell ref="D47:J47"/>
    <mergeCell ref="D35:J35"/>
    <mergeCell ref="G36:J36"/>
    <mergeCell ref="G37:J37"/>
    <mergeCell ref="G38:J38"/>
    <mergeCell ref="G39:J39"/>
    <mergeCell ref="G40:J40"/>
    <mergeCell ref="D27:J27"/>
    <mergeCell ref="D28:J28"/>
    <mergeCell ref="D30:J30"/>
    <mergeCell ref="D31:J31"/>
    <mergeCell ref="D33:J33"/>
    <mergeCell ref="D34:J34"/>
    <mergeCell ref="F20:J20"/>
    <mergeCell ref="F21:J21"/>
    <mergeCell ref="F22:J22"/>
    <mergeCell ref="F23:J23"/>
    <mergeCell ref="C25:J25"/>
    <mergeCell ref="C26:J26"/>
    <mergeCell ref="D11:J11"/>
    <mergeCell ref="D15:J15"/>
    <mergeCell ref="D16:J16"/>
    <mergeCell ref="D17:J17"/>
    <mergeCell ref="F18:J18"/>
    <mergeCell ref="F19:J19"/>
    <mergeCell ref="C3:J3"/>
    <mergeCell ref="C4:J4"/>
    <mergeCell ref="C6:J6"/>
    <mergeCell ref="C7:J7"/>
    <mergeCell ref="C9:J9"/>
    <mergeCell ref="D10:J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SO 01 - Oprava TK Letohra...</vt:lpstr>
      <vt:lpstr>SO 02 - Oprava TK Jablonn...</vt:lpstr>
      <vt:lpstr>SO 03 - Oprava TK Letohra...</vt:lpstr>
      <vt:lpstr>Materiál objednatele - Ne...</vt:lpstr>
      <vt:lpstr>Pokyny pro vyplnění</vt:lpstr>
      <vt:lpstr>'Materiál objednatele - Ne...'!Názvy_tisku</vt:lpstr>
      <vt:lpstr>'Rekapitulace zakázky'!Názvy_tisku</vt:lpstr>
      <vt:lpstr>'SO 01 - Oprava TK Letohra...'!Názvy_tisku</vt:lpstr>
      <vt:lpstr>'SO 02 - Oprava TK Jablonn...'!Názvy_tisku</vt:lpstr>
      <vt:lpstr>'SO 03 - Oprava TK Letohra...'!Názvy_tisku</vt:lpstr>
      <vt:lpstr>'Materiál objednatele - Ne...'!Oblast_tisku</vt:lpstr>
      <vt:lpstr>'Rekapitulace zakázky'!Oblast_tisku</vt:lpstr>
      <vt:lpstr>'SO 01 - Oprava TK Letohra...'!Oblast_tisku</vt:lpstr>
      <vt:lpstr>'SO 02 - Oprava TK Jablonn...'!Oblast_tisku</vt:lpstr>
      <vt:lpstr>'SO 03 - Oprava TK Letohra...'!Oblast_tisku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Frnka Jan</dc:creator>
  <cp:lastModifiedBy>Frnka Jan</cp:lastModifiedBy>
  <dcterms:created xsi:type="dcterms:W3CDTF">2019-10-14T07:59:15Z</dcterms:created>
  <dcterms:modified xsi:type="dcterms:W3CDTF">2019-10-14T08:07:37Z</dcterms:modified>
</cp:coreProperties>
</file>