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K:\18060_Br-Za-aktualizace\11_Soutěž 1etapa\Dotazy\05-Vysvětlení č.5\Přílohy\"/>
    </mc:Choice>
  </mc:AlternateContent>
  <bookViews>
    <workbookView xWindow="0" yWindow="0" windowWidth="22335" windowHeight="8670"/>
  </bookViews>
  <sheets>
    <sheet name="SO 03-19-04-a"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25" i="1" l="1"/>
  <c r="O325" i="1" s="1"/>
  <c r="I9" i="1" l="1"/>
  <c r="O9" i="1" s="1"/>
  <c r="I13" i="1"/>
  <c r="O13" i="1" s="1"/>
  <c r="I17" i="1"/>
  <c r="O17" i="1" s="1"/>
  <c r="I25" i="1"/>
  <c r="O25" i="1" s="1"/>
  <c r="I33" i="1"/>
  <c r="O33" i="1" s="1"/>
  <c r="I37" i="1"/>
  <c r="O37" i="1" s="1"/>
  <c r="I45" i="1"/>
  <c r="O45" i="1" s="1"/>
  <c r="I51" i="1"/>
  <c r="O51" i="1" s="1"/>
  <c r="I59" i="1"/>
  <c r="O59" i="1" s="1"/>
  <c r="I66" i="1"/>
  <c r="O66" i="1" s="1"/>
  <c r="I70" i="1"/>
  <c r="O70" i="1" s="1"/>
  <c r="I74" i="1"/>
  <c r="O74" i="1" s="1"/>
  <c r="I78" i="1"/>
  <c r="O78" i="1" s="1"/>
  <c r="I83" i="1"/>
  <c r="O83" i="1" s="1"/>
  <c r="I87" i="1"/>
  <c r="O87" i="1" s="1"/>
  <c r="I91" i="1"/>
  <c r="O91" i="1" s="1"/>
  <c r="I95" i="1"/>
  <c r="O95" i="1" s="1"/>
  <c r="I99" i="1"/>
  <c r="O99" i="1" s="1"/>
  <c r="I103" i="1"/>
  <c r="O103" i="1" s="1"/>
  <c r="I107" i="1"/>
  <c r="O107" i="1" s="1"/>
  <c r="I111" i="1"/>
  <c r="O111" i="1" s="1"/>
  <c r="I115" i="1"/>
  <c r="O115" i="1" s="1"/>
  <c r="I120" i="1"/>
  <c r="O120" i="1" s="1"/>
  <c r="I124" i="1"/>
  <c r="O124" i="1" s="1"/>
  <c r="I128" i="1"/>
  <c r="O128" i="1" s="1"/>
  <c r="I132" i="1"/>
  <c r="O132" i="1" s="1"/>
  <c r="I136" i="1"/>
  <c r="O136" i="1" s="1"/>
  <c r="I141" i="1"/>
  <c r="O141" i="1" s="1"/>
  <c r="I145" i="1"/>
  <c r="O145" i="1" s="1"/>
  <c r="I149" i="1"/>
  <c r="O149" i="1" s="1"/>
  <c r="I153" i="1"/>
  <c r="O153" i="1" s="1"/>
  <c r="I158" i="1"/>
  <c r="I162" i="1"/>
  <c r="O162" i="1" s="1"/>
  <c r="I166" i="1"/>
  <c r="O166" i="1" s="1"/>
  <c r="I170" i="1"/>
  <c r="O170" i="1" s="1"/>
  <c r="I175" i="1"/>
  <c r="O175" i="1" s="1"/>
  <c r="I179" i="1"/>
  <c r="O179" i="1" s="1"/>
  <c r="I183" i="1"/>
  <c r="O183" i="1" s="1"/>
  <c r="I187" i="1"/>
  <c r="O187" i="1" s="1"/>
  <c r="I192" i="1"/>
  <c r="Q191" i="1" s="1"/>
  <c r="I191" i="1" s="1"/>
  <c r="I197" i="1"/>
  <c r="I201" i="1"/>
  <c r="O201" i="1" s="1"/>
  <c r="I205" i="1"/>
  <c r="O205" i="1" s="1"/>
  <c r="I209" i="1"/>
  <c r="O209" i="1" s="1"/>
  <c r="I213" i="1"/>
  <c r="O213" i="1" s="1"/>
  <c r="I217" i="1"/>
  <c r="O217" i="1" s="1"/>
  <c r="I221" i="1"/>
  <c r="O221" i="1" s="1"/>
  <c r="I225" i="1"/>
  <c r="O225" i="1" s="1"/>
  <c r="I229" i="1"/>
  <c r="O229" i="1" s="1"/>
  <c r="I233" i="1"/>
  <c r="O233" i="1" s="1"/>
  <c r="I237" i="1"/>
  <c r="O237" i="1" s="1"/>
  <c r="I241" i="1"/>
  <c r="O241" i="1" s="1"/>
  <c r="I245" i="1"/>
  <c r="O245" i="1" s="1"/>
  <c r="I249" i="1"/>
  <c r="O249" i="1" s="1"/>
  <c r="I253" i="1"/>
  <c r="O253" i="1" s="1"/>
  <c r="I257" i="1"/>
  <c r="O257" i="1" s="1"/>
  <c r="I261" i="1"/>
  <c r="O261" i="1" s="1"/>
  <c r="I265" i="1"/>
  <c r="O265" i="1" s="1"/>
  <c r="I269" i="1"/>
  <c r="O269" i="1" s="1"/>
  <c r="I273" i="1"/>
  <c r="O273" i="1" s="1"/>
  <c r="I277" i="1"/>
  <c r="O277" i="1" s="1"/>
  <c r="I281" i="1"/>
  <c r="O281" i="1" s="1"/>
  <c r="I285" i="1"/>
  <c r="O285" i="1" s="1"/>
  <c r="I289" i="1"/>
  <c r="O289" i="1" s="1"/>
  <c r="I293" i="1"/>
  <c r="O293" i="1" s="1"/>
  <c r="I297" i="1"/>
  <c r="O297" i="1" s="1"/>
  <c r="I301" i="1"/>
  <c r="O301" i="1" s="1"/>
  <c r="I305" i="1"/>
  <c r="O305" i="1" s="1"/>
  <c r="I309" i="1"/>
  <c r="O309" i="1" s="1"/>
  <c r="I314" i="1"/>
  <c r="O314" i="1" s="1"/>
  <c r="I322" i="1"/>
  <c r="O322" i="1" s="1"/>
  <c r="I328" i="1"/>
  <c r="O328" i="1" s="1"/>
  <c r="I332" i="1"/>
  <c r="I336" i="1"/>
  <c r="O336" i="1" s="1"/>
  <c r="I340" i="1"/>
  <c r="O340" i="1" s="1"/>
  <c r="I344" i="1"/>
  <c r="O344" i="1" s="1"/>
  <c r="Q157" i="1" l="1"/>
  <c r="I157" i="1" s="1"/>
  <c r="Q313" i="1"/>
  <c r="I313" i="1" s="1"/>
  <c r="R82" i="1"/>
  <c r="O82" i="1" s="1"/>
  <c r="R8" i="1"/>
  <c r="O8" i="1" s="1"/>
  <c r="R119" i="1"/>
  <c r="O119" i="1" s="1"/>
  <c r="R174" i="1"/>
  <c r="O174" i="1" s="1"/>
  <c r="R140" i="1"/>
  <c r="O140" i="1" s="1"/>
  <c r="O192" i="1"/>
  <c r="R191" i="1" s="1"/>
  <c r="O191" i="1" s="1"/>
  <c r="O158" i="1"/>
  <c r="R157" i="1" s="1"/>
  <c r="O157" i="1" s="1"/>
  <c r="Q82" i="1"/>
  <c r="I82" i="1" s="1"/>
  <c r="O332" i="1"/>
  <c r="R313" i="1" s="1"/>
  <c r="O313" i="1" s="1"/>
  <c r="Q196" i="1"/>
  <c r="I196" i="1" s="1"/>
  <c r="Q174" i="1"/>
  <c r="I174" i="1" s="1"/>
  <c r="Q140" i="1"/>
  <c r="I140" i="1" s="1"/>
  <c r="Q119" i="1"/>
  <c r="I119" i="1" s="1"/>
  <c r="Q8" i="1"/>
  <c r="I8" i="1" s="1"/>
  <c r="O197" i="1"/>
  <c r="R196" i="1" s="1"/>
  <c r="O196" i="1" s="1"/>
  <c r="I3" i="1" l="1"/>
  <c r="O2" i="1"/>
</calcChain>
</file>

<file path=xl/sharedStrings.xml><?xml version="1.0" encoding="utf-8"?>
<sst xmlns="http://schemas.openxmlformats.org/spreadsheetml/2006/main" count="1092" uniqueCount="419">
  <si>
    <t/>
  </si>
  <si>
    <t>TS</t>
  </si>
  <si>
    <t>ocel. zábradlí cca odhadem   586.4*35*0.001=20,524 [A] 
žebřík   45.8*0.001=0,046 [B] 
Celkem: A+B=20,570 [C]</t>
  </si>
  <si>
    <t>VV</t>
  </si>
  <si>
    <t>Technická specifikace: 1. Položka obsahuje:  
 –železný šrot je majetkem objednatele-investora  
Způsob měření:  
Tunou se rozumí hmotnost odpadu vytříděného v souladu se zákonem č. 185/2001 Sb., o nakládání s odpady, v platném znění.</t>
  </si>
  <si>
    <t>PP</t>
  </si>
  <si>
    <t>1</t>
  </si>
  <si>
    <t>T</t>
  </si>
  <si>
    <t>POPLATKY ZA LIKVIDACŮ ODPADŮ NEKONTAMINOVANÝCH - 17 04 05 ŽELEZNÝ ŠROT  - neoceňuje se (materiál na výkup)</t>
  </si>
  <si>
    <t>R015440</t>
  </si>
  <si>
    <t>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</si>
  <si>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</si>
  <si>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z pol. 96713A   276.663*2.5=691,658 [A] 
z pol. 96613A   32.828*2.5=82,070 [B] 
dlažba pol.11329A   22.477*2.5=56,193 [C] 
Celkem: A+B+C=829,921 [D]</t>
  </si>
  <si>
    <t>POPLATKY ZA LIKVIDACŮ ODPADŮ NEKONTAMINOVANÝCH - 17 05 04  KAMENNÁ SUŤ</t>
  </si>
  <si>
    <t>015330</t>
  </si>
  <si>
    <t>158.766/100 m3 * 0.7 t/m3=1,111 [A]</t>
  </si>
  <si>
    <t>POPLATKY ZA LIKVIDACŮ ODPADŮ NEKONTAMINOVANÝCH - 02 01 03  SMÝCENÉ STROMY A KEŘE</t>
  </si>
  <si>
    <t>015160</t>
  </si>
  <si>
    <t>beton z pol.96615A   89.012*2.2=195,826 [A] 
beton z pol.96616A   1.998*2.4=4,795 [B] 
Celkem: A+B=200,621 [C]</t>
  </si>
  <si>
    <t>POPLATKY ZA LIKVIDACŮ ODPADŮ NEKONTAMINOVANÝCH - 17 01 01  BETON Z DEMOLIC OBJEKTŮ, ZÁKLADŮ TV</t>
  </si>
  <si>
    <t>015140</t>
  </si>
  <si>
    <t>zdivo   88.857*1.8=159,943 [A] 
z vysekaných kapes pro mikropiloty   0.60*1.8=1,080 [B] 
Celkem: A+B=161,023 [C]</t>
  </si>
  <si>
    <t>POPLATKY ZA LIKVIDACŮ ODPADŮ NEKONTAMINOVANÝCH - 17 01 02  STAVEBNÍ A DEMOLIČNÍ SUŤ (CIHLY)</t>
  </si>
  <si>
    <t>015120</t>
  </si>
  <si>
    <t>zemina z ryh tr.III (viz pol.13293B)   41.28*1.9=78,432 [A] 
materiál z vývrtu v kameni opěrné zdi (pol.26134)   (3.14*0.20^2/4)*(2+1.5)*2.5=0,275 [B] 
výkopy pro základové patky zábradlí    6.30*1.9=11,970 [C] 
Celkem: A+B+C=90,677 [D]</t>
  </si>
  <si>
    <t>Technická specifikace: 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</si>
  <si>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05 04 VYTĚŽENÉ ZEMINY A HORNINY - III. TŘÍDA TĚŽITELNOSTI</t>
  </si>
  <si>
    <t>015113</t>
  </si>
  <si>
    <t>71</t>
  </si>
  <si>
    <t>materiál z čištění drenážních otvorů (nánosy); '    
(odhad)   (3.14*0.30^2/4*84)*0.50*2.1 t/m3=6,231 [A] 
vývrt z vrtů pro mikropiloty: 
(odhad)   (3.14*0.20^2/4*132)*1.9 t/m3=7,875 [B] 
Celkem: A+B=14,106 [C]</t>
  </si>
  <si>
    <t>POPLATKY ZA LIKVIDACŮ ODPADŮ NEKONTAMINOVANÝCH - 17 05 04  VYTĚŽENÉ ZEMINY A HORNINY -  I. TŘÍDA TĚŽITELNOSTI</t>
  </si>
  <si>
    <t>015111</t>
  </si>
  <si>
    <t>70</t>
  </si>
  <si>
    <t>Ostatné</t>
  </si>
  <si>
    <t>OST</t>
  </si>
  <si>
    <t>SD</t>
  </si>
  <si>
    <t>reliéfní matrice (gumová), zeď+propustek   2+1=3,000 [A]</t>
  </si>
  <si>
    <t>Technická specifikace:  
- dodávka formy, osazení do bednění, ošetření separačním prostředkem, odbednení, začištění, příp. vyspravení sanační maltou</t>
  </si>
  <si>
    <t>KUS</t>
  </si>
  <si>
    <t>LETOPOČET VÝSTAVBY - VLYS DO BETÓNU</t>
  </si>
  <si>
    <t>R936001</t>
  </si>
  <si>
    <t>69</t>
  </si>
  <si>
    <t>položka zahrnuje dodávku a osazení předepsaného materiálu, očištění ploch spáry před úpravou, očištění okolí spáry po úpravě  nezahrnuje těsnící profil</t>
  </si>
  <si>
    <t>dilatace římsy: délky 1,29 m na zdi, délžky 1,65 m na propustku 
51x na zdi,  2x na propustku 
51*1.29+2*1.65=69,090 [A]</t>
  </si>
  <si>
    <t>TĚSNĚNÍ DILATAČNÍCH SPAR POLYURETANOVÝM TMELEM PRŮŘEZU DO 400MM2 s penetračním nátěrem pro lepší přilnavost k betonu</t>
  </si>
  <si>
    <t>m</t>
  </si>
  <si>
    <t>R931334</t>
  </si>
  <si>
    <t>68</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</si>
  <si>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</si>
  <si>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kapsy pro mikropiloty 
24*(0.5*0.5*0.1)=0,600 [A]</t>
  </si>
  <si>
    <t>VYSEKÁNÍ OTVORŮ, KAPES, RÝH V CIHELNÉM ZDIVU</t>
  </si>
  <si>
    <t>M3</t>
  </si>
  <si>
    <t>96813</t>
  </si>
  <si>
    <t>67</t>
  </si>
  <si>
    <t>Položka zahrnuje samostatnou dopravu suti a vybouraných hmot. Množství se určí jako součin hmotnosti [t] a požadované vzdálenosti [km].</t>
  </si>
  <si>
    <t>276.663*2.5*25=17 291,438 [A]</t>
  </si>
  <si>
    <t>VYBOURÁNÍ ČÁSTÍ KONSTRUKCÍ KAMENNÝCH NA MC - DOPRAVA</t>
  </si>
  <si>
    <t>tkm</t>
  </si>
  <si>
    <t>96713B</t>
  </si>
  <si>
    <t>66</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</si>
  <si>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</si>
  <si>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část : bourání zdi v km 142,25 - 0,906 025 za roh 
celková délka zdi =  400+3,795+105,025+2,79 = 511,79 
bourání na výšku 1,1 m (v délce 72 m)   1.1*72*((0.65+1.2)/2)=73,260 [A] 
bourání na výšku 0,4 m (50% zůstatkové délky)   0.5*0.4*(511.79-72)*((0.65+1.2)/2)=81,361 [B] 
bourání na výšku 0,6 m (50% zůstatkové délky)   0.5*0.6*(511.79-72)*((0.65+1.2)/2)=122,042 [C] 
Celkem: A+B+C=276,663 [D]</t>
  </si>
  <si>
    <t>VYBOURÁNÍ ČÁSTÍ KONSTRUKCÍ KAMENNÝCH NA MC - BEZ DOPRAVY</t>
  </si>
  <si>
    <t>96713A</t>
  </si>
  <si>
    <t>65</t>
  </si>
  <si>
    <t>0.0458*25=1,145 [A]</t>
  </si>
  <si>
    <t>BOURÁNÍ KONSTRUKCÍ KOVOVÝCH - DOPRAVA</t>
  </si>
  <si>
    <t>96618B</t>
  </si>
  <si>
    <t>64</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</si>
  <si>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</si>
  <si>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žebřík, v km 142,0 ; 1 ks   45.8*0.001=0,046 [A]</t>
  </si>
  <si>
    <t>BOURÁNÍ KONSTRUKCÍ KOVOVÝCH - BEZ DOPRAVY</t>
  </si>
  <si>
    <t>96618A</t>
  </si>
  <si>
    <t>63</t>
  </si>
  <si>
    <t>1.998*2.4*25=119,880 [A]</t>
  </si>
  <si>
    <t>BOURÁNÍ KONSTRUKCÍ ZE ŽELEZOBETONU - DOPRAVA</t>
  </si>
  <si>
    <t>96616B</t>
  </si>
  <si>
    <t>62</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</si>
  <si>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</si>
  <si>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deska na terénu   0.12*0.45*37=1,998 [A]</t>
  </si>
  <si>
    <t>BOURÁNÍ KONSTRUKCÍ ZE ŽELEZOBETONU - BEZ DOPRAVY</t>
  </si>
  <si>
    <t>96616A</t>
  </si>
  <si>
    <t>61</t>
  </si>
  <si>
    <t>89.012*2.2*25=4 895,660 [A]</t>
  </si>
  <si>
    <t>BOURÁNÍ KONSTRUKCÍ Z PROSTÉHO BETONU - DOPRAVA</t>
  </si>
  <si>
    <t>96615B</t>
  </si>
  <si>
    <t>60</t>
  </si>
  <si>
    <t>dobetonávka - předpoklad   2=2,000 [A] 
patky zábradlí nad propustkem   19*0.6*0.6*0.8=5,472 [B] 
zeď , římsa: 
km 142,303 - 141,850 a 141,850 - 0,800   0.2*0.65*453+0.2*0.65*3.975=59,407 [C] 
km 0,800 - 0,906 025 a 0,906 025 - za roh   0.2*0.65*105.025+0.2*0.65*2.79=14,016 [D] 
propustek, římsa   0.6*0.25*26.194=3,929 [E] 
zabetonování otvoru propustku, tl. 0,4m   0.4*(11.69-1.22)=4,188 [F] 
Celkem: A+B+C+D+E+F=89,012 [G]</t>
  </si>
  <si>
    <t>BOURÁNÍ KONSTRUKCÍ Z PROSTÉHO BETONU - BEZ DOPRAVY</t>
  </si>
  <si>
    <t>96615A</t>
  </si>
  <si>
    <t>59</t>
  </si>
  <si>
    <t>88.857*1.8*25=3 998,565 [A]</t>
  </si>
  <si>
    <t>BOURÁNÍ KONSTRUKCÍ Z CIHEL A TVÁRNIC - DOPRAVA</t>
  </si>
  <si>
    <t>96614B</t>
  </si>
  <si>
    <t>58</t>
  </si>
  <si>
    <t>propustek 
fáze I   0.85*((0.5+0.9)/2)*26.036=15,491 [A] 
fáze II, III, IV   (26.036*5.35-(11.69-1.22))*0.35=45,088 [B] 
zahnutí   2*(0.35*0.933*(5.35/2))=1,747 [C] 
rezerva z důvodu předpokládné nízké pevnosti 40%   ((26.036*5.35-(11.69-1.22))*0.35+0.85*((0.5+0.9)/2)*26.036+2*(0.35*0.933*(5.35/2)))*0.4=24,931 [D] 
za předpokladu lokálního narušení zdiva  (8m2 na tl. 0,2 m)   8*0.2=1,600 [E] 
Celkem: A+B+C+D+E=88,857 [F]</t>
  </si>
  <si>
    <t>BOURÁNÍ KONSTRUKCÍ Z CIHEL A TVÁRNIC - BEZ DOPRAVY</t>
  </si>
  <si>
    <t>96614A</t>
  </si>
  <si>
    <t>57</t>
  </si>
  <si>
    <t>32.828*2.5*25=2 051,750 [A]</t>
  </si>
  <si>
    <t>BOURÁNÍ KONSTRUKCÍ Z KAMENE NA MC - DOPRAVA</t>
  </si>
  <si>
    <t>96613B</t>
  </si>
  <si>
    <t>56</t>
  </si>
  <si>
    <t>zeď v km 142,303 - 142,250   0.65*53.303*((0.695+1.2)/2)=32,828 [A]</t>
  </si>
  <si>
    <t>BOURÁNÍ KONSTRUKCÍ Z KAMENE NA MC - BEZ DOPRAVY</t>
  </si>
  <si>
    <t>96613A</t>
  </si>
  <si>
    <t>55</t>
  </si>
  <si>
    <t>položka zahrnuje očištění předepsaným způsobem včetně odklizení vzniklého odpadu</t>
  </si>
  <si>
    <t>ZEĎ:   + 50 cm pod úroveň UT,  -60 cm přezdění 
km 142,250 - 142,150    100*((0.58+1.35)/2-0.6)=36,500 [A] 
km 142,150 - 142,050   100*((1.35+2.3)/2-0.6)=122,500 [B] 
km 142,050 - 141,950   100*((2.3+3.3)/2-0.6)=220,000 [C] 
km 141,950 - 141,850   100*((3.3+4.49)/2-0.6)=329,500 [D] 
km 141,850 - 0,850   (50+3.975)*((4.49+5.15)/2-0.6)=227,775 [E] 
km 0,850 - 0,870   20*(5.15-0.6)=91,000 [F] 
km 0,870 - 0,906   35.025*((5.15+2)/2-0.6)=104,199 [G] 
km 0,906 - za roh   2.79*(2.2-0.6)=4,464 [H] 
Celkem: A+B+C+D+E+F+G+H=1 135,938 [I]</t>
  </si>
  <si>
    <t>OČIŠTĚNÍ ZDIVA OTRYSKÁNÍM NA SUCHO KŘEMIČ PÍSKEM</t>
  </si>
  <si>
    <t>m2</t>
  </si>
  <si>
    <t>938452</t>
  </si>
  <si>
    <t>54</t>
  </si>
  <si>
    <t>úprava před položením vyrovnávací malty 
zeď: 
km 141,950 - 141,850; přezděná část 60 cm)   100*(0.7-0.6)=10,000 [A] 
km 141,950 - 0,850; přezděná část 60 cm)   (50+3.975)*((1.5+1.8)/2-0.6)=56,674 [B] 
km 0,850 - 0,906; přezděná část 60 cm)   55.025*((1.8+1)/2-0.6)=44,020 [C] 
km 0,906 - za roh; přezděná část 60 cm)   2.79*(1-0.6)=1,116 [D] 
PROPUSTEK: 
čelo   26.036*5.35=139,293 [E] 
vodorovná plocha   26.036*0.6=15,622 [F] 
úprava rubu   26.036*0.7=18,225 [G] 
klenba   3.14*4.33*1.2=16,315 [H] 
Celkem: A+B+C+D+E+F+G+H=301,265 [I]</t>
  </si>
  <si>
    <t>Technická specifikace: položka zahrnuje očištění předepsaným způsobem včetně odklizení vzniklého odpadu</t>
  </si>
  <si>
    <t>OČIŠTĚNÍ ZDIVA OTRYSKÁNÍM TLAKOVOU VODOU DO 200 BARŮ</t>
  </si>
  <si>
    <t>938441</t>
  </si>
  <si>
    <t>53</t>
  </si>
  <si>
    <t>na výšku 50 cm 
km 142,303 - 0,800   (453+3.975)*0.50=228,488 [A] 
km 0,800 - 0,906 025; 0,906 025 - za roh   (105.025+2.79)*0.50=53,908 [B] 
Celkem: A+B=282,396 [C]</t>
  </si>
  <si>
    <t>OČIŠTĚNÍ ZDIVA OD VEGETACE</t>
  </si>
  <si>
    <t>93842</t>
  </si>
  <si>
    <t>52</t>
  </si>
  <si>
    <t>nerezová lišta š. 50mm k ukotvení izolace, tl. 5mm   (511.79+26.036)*1.9625 kg/m=1 055,484 [A]</t>
  </si>
  <si>
    <t>Technická specifikace: 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</si>
  <si>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kg</t>
  </si>
  <si>
    <t>DROBNÉ DOPLŇK KONSTR KOVOVÉ NEREZ</t>
  </si>
  <si>
    <t>936501</t>
  </si>
  <si>
    <t>51</t>
  </si>
  <si>
    <t>hlava mikropiloty 
příl.2.6.5, pol.2,3 tabulky   24*15.654=375,696 [A]</t>
  </si>
  <si>
    <t>Technická specifikace: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</si>
  <si>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DROBNÉ DOPLŇK KONSTR KOVOVÉ</t>
  </si>
  <si>
    <t>93650</t>
  </si>
  <si>
    <t>50</t>
  </si>
  <si>
    <t>položka zahrnuje:  - dodání a uložení předepsaného dlažebního materiálu v požadované kvalitě do předepsaného tvaru a v předepsané šířce  - dodání a rozprostření lože z předepsaného materiálu v předepsané tloušťce a šířce  - úravu napojení a ukončení  - vnitrostaveništní i mimostaveništní dopravu  - měří se vydlážděná plocha.</t>
  </si>
  <si>
    <t>za rubem zdi   43*0.6=25,800 [A] 
před propustkem   6*0.6=3,600 [B] 
Celkem: A+B=29,400 [C]</t>
  </si>
  <si>
    <t>ŽLABY A RIGOLY DLÁŽDĚNÉ Z LOMOVÉHO KAMENE TL DO 250MMM DO BETONU TL 100MM</t>
  </si>
  <si>
    <t>935832</t>
  </si>
  <si>
    <t>49</t>
  </si>
  <si>
    <t>trvale pružný tmel 
ZEĎ+PROPUSTEK pod římsou: 
142,250-141,850    100+100+100+100=400,000 [A] 
141,850-0,850   50+3.975=53,975 [B] 
0,850-0,906   55.025=55,025 [C] 
0,906 - za roh   2.79=2,790 [D] 
propustek   26.036=26,036 [E] 
ZEĎ+PROPUSTEK na rubu římsy: 
0.23*(51+2)=12,190 [F] 
Celkem: A+B+C+D+E+F=550,016 [G]</t>
  </si>
  <si>
    <t>TĚSNĚNÍ DILATAČNÍCH SPAR SILIKONOVÝM TMELEM PRŮŘEZU DO 400MM2</t>
  </si>
  <si>
    <t>931384</t>
  </si>
  <si>
    <t>48</t>
  </si>
  <si>
    <t>položka zahrnuje dodávku a osazení předepsaného materiálu, očištění ploch spáry před úpravou, očištění okolí spáry po úpravě</t>
  </si>
  <si>
    <t>ZEĎ+PROPUSTEK na rubu římsy: 
0.23*(51+2)=12,190 [A]</t>
  </si>
  <si>
    <t>TĚSNĚNÍ DILATAČ SPAR PRYŽ PÁSKOU NEBO KRUH PROFILEM</t>
  </si>
  <si>
    <t>93135</t>
  </si>
  <si>
    <t>47</t>
  </si>
  <si>
    <t>úprava pracovních spár 
51x na zdi,  2x na propustku 
51*1.29+2*(5.33+26.036)=128,522 [A]</t>
  </si>
  <si>
    <t>TĚSNĚNÍ DILATAČNÍCH SPAR POLYURETANOVÝM TMELEM PRŮŘEZU DO 400MM2</t>
  </si>
  <si>
    <t>931334</t>
  </si>
  <si>
    <t>46</t>
  </si>
  <si>
    <t>dilatace římsy 
51x na zdi,  2x na propustku 
(51*0.215+2*0.46)=11,885 [A]</t>
  </si>
  <si>
    <t>VÝPLŇ DILATAČNÍCH SPAR Z POLYSTYRENU TL 20MM</t>
  </si>
  <si>
    <t>931182</t>
  </si>
  <si>
    <t>45</t>
  </si>
  <si>
    <t>1. Položka obsahuje:   – úpravy podkladu (odmaštění, odrezivění, odstranění starých nátěrů a nečistot) a jeho vyspravení   – provedení nátěru (i různobarevného) včetně základních nátěrů předepsaným postupem a při splnění všech požadavků daných technologickým předpisem  2. Položka neobsahuje:   X  3. Způsob měření:  Měří se plocha kompletního nátěru v metrech čtverečních.</t>
  </si>
  <si>
    <t>výstražný nátěr římsy v míste bez zábradlí (km 142,250-142,120) 
130*0.1=13,000 [A]</t>
  </si>
  <si>
    <t>ŠIKMÝ ŽLUTOČERNÝ BEZPEČNOSTNÍ NÁTĚR</t>
  </si>
  <si>
    <t>923890</t>
  </si>
  <si>
    <t>44</t>
  </si>
  <si>
    <t>zeď + propustek   3+2=5,000 [A]</t>
  </si>
  <si>
    <t>Technická specifikace: položka zahrnuje:  
- dodání a osazení nivelační značky včetně nutných zemních prací  
- vnitrostaveništní a mimostaveništní dopravu</t>
  </si>
  <si>
    <t>NIVELAČNÍ ZNAČKY KOVOVÉ</t>
  </si>
  <si>
    <t>91345</t>
  </si>
  <si>
    <t>43</t>
  </si>
  <si>
    <t>položka zahrnuje:  - demontáž a odstranění zařízení  - jeho odvoz na předepsané místo</t>
  </si>
  <si>
    <t>zeď 
km 142,303 - 0,800   453+3.975=456,975 [A] 
km 0,800 - 0,903 2   103.2=103,200 [B] 
propustek 
0,900 324 - 0,926 518   26.194=26,194 [C] 
Celkem: A+B+C=586,369 [D]</t>
  </si>
  <si>
    <t>ZÁBRADLÍ MOSTNÍ S VODOR MADLY - DEMONTÁŽ S PŘESUNEM</t>
  </si>
  <si>
    <t>9112A3</t>
  </si>
  <si>
    <t>42</t>
  </si>
  <si>
    <t>položka zahrnuje:  dodání zábradlí včetně předepsané povrchové úpravy  kotvení sloupků, t.j. kotevní desky, šrouby z nerez oceli, vrty a zálivku, pokud zadávací dokumentace nestanoví jinak  případné nivelační hmoty pod kotevní desky</t>
  </si>
  <si>
    <t>zeď, příl. 2.6.1    35*10  + 5.48=355,480 [A] 
propustek, příl. 2.6.2   3*8.680=26,040 [B] 
zábradlí na terénu, příl. 2.6.3   6*5+5.505=35,505 [C] 
Celkem: A+B+C=417,025 [D]</t>
  </si>
  <si>
    <t>ZÁBRADLÍ MOSTNÍ S VODOR MADLY - DODÁVKA A MONTÁŽ</t>
  </si>
  <si>
    <t>9112A1</t>
  </si>
  <si>
    <t>41</t>
  </si>
  <si>
    <t>Ostatné konštrukcie a práce-búranie</t>
  </si>
  <si>
    <t>9</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</si>
  <si>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</si>
  <si>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rub zdi (vyústění odvodnění drenážní vrstvy)   2=2,000 [A] 
žlab - zeď (vyústění odvodnění kamen. žlábku)   1.5=1,500 [B] 
Celkem: A+B=3,500 [C]</t>
  </si>
  <si>
    <t>POTRUBÍ Z TRUB Z NEREZ OCELI DN DO 150MM</t>
  </si>
  <si>
    <t>863332</t>
  </si>
  <si>
    <t>40</t>
  </si>
  <si>
    <t>Rúrové vedenie</t>
  </si>
  <si>
    <t>8</t>
  </si>
  <si>
    <t>položka zahrnuje:  - dodání předepsaného ochranného materiálu  - zřízení ochrany izolace</t>
  </si>
  <si>
    <t>ochrana izolace (S1, S1a, S1b); 300 g/m2 
ZEĎ 
142,250-142,150   100*(0.5+0.25+0.65)=140,000 [A] 
142,150-142,050   100*(0.6+0.25+0.65)=150,000 [B] 
142,050-141,950   100*(0.6+0.25+0.65)=150,000 [C] 
141,950-141,850   100*(0.7+0.25+0.65)=160,000 [D] 
141,850-0,850   (50+3.975)*((1.5+1.8)/2+0.25+0.65)=137,636 [E] 
0,850-0,906   55.025*((1.8+1.0)/2+0.25+0.65)=126,558 [F] 
0,906 - za roh   2.79*(1+0.25+0.65)=5,301 [G] 
PROPUSTEK 
26.039*(0.7+0.1+1)=46,870 [H] 
Celkem: A+B+C+D+E+F+G+H=916,365 [I]</t>
  </si>
  <si>
    <t>OCHRANA IZOLACE NA POVRCHU TEXTILIÍ</t>
  </si>
  <si>
    <t>711509</t>
  </si>
  <si>
    <t>39</t>
  </si>
  <si>
    <t>ZEĎ 
systém S1b 
142,250-142,050   100*0.65+100*0.65=130,000 [A] 
142,050-141,850   100*0.65+100*0.65=130,000 [B] 
141,850-0,850   (50+3.975)*0.65=35,084 [C] 
0,850-0,906   55.025*0.65=35,766 [D] 
0,906 - za roh   2.79*0.65=1,814 [E] 
PROPUSTEK 
26.036*1=26,036 [F] 
Celkem: A+B+C+D+E+F=358,700 [G]</t>
  </si>
  <si>
    <t>OCHRANA IZOLACE NA POVRCHU Z PE FÓLIE</t>
  </si>
  <si>
    <t>711507</t>
  </si>
  <si>
    <t>38</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</si>
  <si>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</si>
  <si>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NAIP  (S1, S1a, S1b) 
ZEĎ 
142,250-142,150   (100*(0.5+0.25+0.65))=140,000 [A] 
142,150-142,050   (100*(0.6+0.25+0.65))=150,000 [B] 
142,050-141,950   (100*(0.6+0.25+0.65))=150,000 [C] 
141,950-141,850   (100*(0.7+0.25+0.65))=160,000 [D] 
141,850-0,850   ((50+3.975)*((1.5+1.8)/2+0.25+0.65))=137,636 [E] 
0,850-0,906   ((55.025*((1.8+1)/2+0.25+0.65)))=126,558 [F] 
0,906 - za roh   ((2.79*(1+0.25+0.65)))=5,301 [G] 
PROPUSTEK 
26.036*(0.7+0.1+1)=46,865 [H] 
Celkem: A+B+C+D+E+F+G+H=916,360 [I]</t>
  </si>
  <si>
    <t>IZOLACE BĚŽNÝCH KONSTRUKCÍ PROTI VOLNĚ STÉKAJÍCÍ VODĚ ASFALTOVÝMI PÁSY</t>
  </si>
  <si>
    <t>711132</t>
  </si>
  <si>
    <t>37</t>
  </si>
  <si>
    <t>Npe - 1x   (S1, S1a, S1b, S2) 
ZEĎ 
142,250-142,150   100*(0.5+0.25+0.65)=140,000 [A] 
142,150-142,050   100*(0.6+0.25+0.65)=150,000 [B] 
142,050-141,950   100*(0.6+0.25+0.65)=150,000 [C] 
141,950-141,850   100*(0.7+0.25+0.65)=160,000 [D] 
141,850-0,850   (50+3.975)*((1.5+1.8)/2+0.25+0.65)=137,636 [E] 
0,850-0,906   55.025*((1.8+1)/2+0.25+0.65)=126,558 [F] 
0,906 - za roh   2.79*(1+0.25+0.65)=5,301 [G] 
PROPUSTEK 
26.039*(0.7+0.1+1)=46,870 [H] 
Celkem: A+B+C+D+E+F+G+H=916,365 [I]</t>
  </si>
  <si>
    <t>IZOLACE BĚŽNÝCH KONSTRUKCÍ PROTI VOLNĚ STÉKAJÍCÍ VODĚ ASFALTOVÝMI NÁTĚRY</t>
  </si>
  <si>
    <t>711131</t>
  </si>
  <si>
    <t>36</t>
  </si>
  <si>
    <t>Izolácie proti vode a vlhkosti</t>
  </si>
  <si>
    <t>711</t>
  </si>
  <si>
    <t>položka zahrnuje:  - dodávku veškerého materiálu potřebného pro předepsanou úpravu v předepsané kvalitě  - nutné vyspravení podkladu, případně zatření spar  - položení vrstvy v předepsané tloušťce  - potřebná lešení a podpěrné konstrukce</t>
  </si>
  <si>
    <t>na přezděnou kamenou zeď pod izolaci (S1) v oblasti přechodu vodorovná - svislá 
142,250-142,150   100*0.5=50,000 [A] 
142,150-141,950   100*0.6+100*0.6=120,000 [B] 
141,950-141,850   100*0.7=70,000 [C] 
141,850-0,850   (50+3.975)*(1.5+1.8)/2=89,059 [D] 
0,850-0,906   55.025*(1.8+1)/2=77,035 [E] 
0,906 - za roh   2.79*1=2,790 [F] 
Celkem: A+B+C+D+E+F=408,884 [G]</t>
  </si>
  <si>
    <t>CEMENTOVÝ POTĚR TL DO 40MM BEZ VLOŽKY</t>
  </si>
  <si>
    <t>631451</t>
  </si>
  <si>
    <t>35</t>
  </si>
  <si>
    <t>-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Dokumentace pro zadání stavby může dále předepsat, že cena položky ještě obsahuje například:  - povrchovou antikorozní úpravu výztuže,  - separaci výztuže,  - osazení měřících zařízení a úpravy pro ně,  - osazení měřících skříní nebo míst pro měření bludných proudů.</t>
  </si>
  <si>
    <t>tvrdá ochrana izolace (S1, S1a, S1b) 
(100*(0.5+0.25+0.65)+100*(0.6+0.25+0.65)+100*(0.6+0.25+0.65)+100*(0.7+0.25+0.65))*1.98*1.15*0.001=1,366 [A] 
(((50+3.975)*((1.5+1.8)/2+0.25+0.65))+55.025*((1.8+1.0)/2+0.25+0.65)+2.79*(1+0.25+0.65)+26.039*(0.7+0.1+1))*1.98*1.15*0.001=0,720 [B] 
poznámka: 15% na překrytí 
Celkem: A+B=2,086 [C]</t>
  </si>
  <si>
    <t>VÝZTUŽ MAZANIN Z KARI SÍTÍ</t>
  </si>
  <si>
    <t>631366</t>
  </si>
  <si>
    <t>34</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</si>
  <si>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</si>
  <si>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tvrdá ochrana izoláce (S1, S1a, S1b), podklad tl. 50mm + krytí tl.50mm 
ZEĎ 
142,250-142,150   100*(0.5+0.25+0.65)*(0.05+0.05)=14,000 [A] 
142,150-142,050   100*(0.6+0.25+0.65)*(0.05+0.05)=15,000 [B] 
142,050-141,950   100*(0.6+0.25+0.65)*(0.05+0.05)=15,000 [C] 
141,950-141,850   100*(0.7+0.25+0.65)*(0.05+0.05)=16,000 [D] 
141,850-0,850   ((50+3.975)*((1.5+1.8)/2+0.25+0.65))*(0.05+0.05)=13,764 [E] 
0,850-0,906   (0.05+0.05)*55.025*((1.8+1.0)/2+0.25+0.65)=12,656 [F] 
0,906 - za roh   2.79*(1+0.25+0.65)*(0.05+0.05)=0,530 [G] 
PROPUSTEK 
26.039*(0.7+0.1+1)*(0.05+0.05)=4,687 [H] 
Celkem: A+B+C+D+E+F+G+H=91,637 [I]</t>
  </si>
  <si>
    <t>MAZANINA ZE ŽELEZOBETONU DO C30/37</t>
  </si>
  <si>
    <t>631325</t>
  </si>
  <si>
    <t>33</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</si>
  <si>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</si>
  <si>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příl. 2.4.7 nový stav 
ZEĎ na celou výšku, -60 cm ppřezdění, +50 cm pod UT: 
výměra: jako 938452 Očištění zdiva otryskáním   1135.938=1 135,938 [A]</t>
  </si>
  <si>
    <t>SPÁROVÁNÍ STARÉHO ZDIVA ZVLÁŠT MALTOU</t>
  </si>
  <si>
    <t>62747</t>
  </si>
  <si>
    <t>32</t>
  </si>
  <si>
    <t>Úpravy povrchov, podlahy, osadenie</t>
  </si>
  <si>
    <t>6</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</si>
  <si>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</si>
  <si>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předpoklad je 60% z plochy nového odláždění 
(((((3.14*7)/2*(7/2+5.15))/4)*0.2)+(((9.149-3.5)*5.15)*0.2)+((3.2*6)*0.2))*0.60=8,647 [A]</t>
  </si>
  <si>
    <t>PŘEDLÁŽDĚNÍ DLAŽBY Z LOMOVÉHO KAMENE</t>
  </si>
  <si>
    <t>465513</t>
  </si>
  <si>
    <t>31</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</si>
  <si>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</si>
  <si>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kamenná dlažba svahů: 
propustek, odláždění svahů: 
předpoklad je 40% z plochy nového odláždění   ((((3.14*7)/2*(7/2+5.15))/4)+((9.149-3.5)*5.15)+(3.2*6))*0.20*0.4=5,765 [A] 
odláždění před propustkem   (2.8+6)*1*0.20=1,760 [B] 
svah za zdí,  bez žlabu   35.025*(3.5/2)*0.20=12,259 [C] 
Celkem: A+B+C=19,784 [D]</t>
  </si>
  <si>
    <t>DLAŽBY Z LOMOVÉHO KAMENE NA MC</t>
  </si>
  <si>
    <t>465512</t>
  </si>
  <si>
    <t>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</si>
  <si>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</si>
  <si>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podklad pod dlažbu: 
propustek, odláždění svahů   ((((3.14*7)/2*(7/2+5.15))/4)+((9.149-3.5)*5.15)+(3.2*6))*0.10=7,206 [A] 
odláždění před propustkem   (2.8+6)*1*0.10=0,880 [B] 
svah za zdí,  bez žlabu   35.025*(3.5/2)*0.10=6,129 [C] 
Celkem: A+B+C=14,215 [D]</t>
  </si>
  <si>
    <t>PODKLADNÍ A VÝPLŇOVÉ VRSTVY Z PROSTÉHO BETONU C25/30</t>
  </si>
  <si>
    <t>451314</t>
  </si>
  <si>
    <t>29</t>
  </si>
  <si>
    <t>propustek, klenba z prostého betonu   (0.6+0.4)/2*0.25*(3.14*4.33)/2=0,850 [A]</t>
  </si>
  <si>
    <t>STROPY Z PROST BETONU DO C25/30</t>
  </si>
  <si>
    <t>411314</t>
  </si>
  <si>
    <t>28</t>
  </si>
  <si>
    <t>Vodorovné konstrukce</t>
  </si>
  <si>
    <t>4</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</si>
  <si>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</si>
  <si>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nová obkladní deska 
příl. 2.5.3; všechny položky kromě 9-10-26-27 a kotev 22-24-20; včetně rezervy 
0.001*(5479-(695.97+69.8+145+725.3)+1650)=5,493 [A]</t>
  </si>
  <si>
    <t>VÝZTUŽ ZDÍ OPĚRNÝCH, ZÁRUBNÍCH, NÁBŘEŽNÍCH Z OCELI 10505, B500B</t>
  </si>
  <si>
    <t>327365</t>
  </si>
  <si>
    <t>27</t>
  </si>
  <si>
    <t>nová obkladová ŽB deska propustku 
deska   26.036*0.35*5.35=48,752 [A] 
zahnutí   2*(0.35*0.933*(5.35/2))=1,747 [B] 
náhrada za předpokládané lokálně narušené zdivo    8 m2 *0.20=1,600 [C] 
rezerva za předpokladu nízké pevnosti zdiva (40%)   26.036*0.35*5.35*0.4=19,501 [D] 
Celkem: A+B+C+D=71,600 [E]</t>
  </si>
  <si>
    <t>ZDI OPĚRNÉ, ZÁRUBNÍ, NÁBŘEŽNÍ ZE ŽELEZOVÉHO BETONU DO C30/37</t>
  </si>
  <si>
    <t>327325</t>
  </si>
  <si>
    <t>26</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</si>
  <si>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</si>
  <si>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zeď v km 142,25 - 0,906 025 za roh 
v celé délce na výšku 0,6 m   0.6*511.79*((1.2+1.8)/2)=460,611 [A] 
v km 142,250 
líc zdi   0.56*1*0.65=0,364 [B] 
v km 142 
oprava v šířce 3,5 m   2.5*3.5*((1.3+0.85)/2)=9,406 [C] 
Celkem: A+B+C=470,381 [D]</t>
  </si>
  <si>
    <t>PŘEZDĚNÍ ZDÍ Z KAMENNÉHO ZDIVA</t>
  </si>
  <si>
    <t>327215</t>
  </si>
  <si>
    <t>25</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</si>
  <si>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</si>
  <si>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zeď; příl.2.5.1     ((178*50+244.32)-927.31)*0.001=8,217 [A] 
927,31 = pol.č.4 v tab., trny pro ukotvení římsy 
propustek; příl.2.5.3, pol.9, 10, 26, 27   (106.91+265.17+150.3+202.9)*0.001=0,725 [B] 
místa pro měření bludných proudů (CRM desky) , příl.2.6.6   175.84*0.001=0,176 [C] 
Celkem: A+B+C=9,118 [D]</t>
  </si>
  <si>
    <t>VÝZTUŽ ŘÍMS Z OCELI 10505, B500B</t>
  </si>
  <si>
    <t>317365</t>
  </si>
  <si>
    <t>24</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</si>
  <si>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</si>
  <si>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ZEĎ 
km 142,250 - 141,850   0.219*400=87,600 [A] 
km 141,850 - 0,850   0.219*(50+3.975)=11,821 [B] 
km 0,850 - 0,906   0.219*55.025=12,050 [C] 
km 0,906 - za roh   0.219*2.79=0,611 [D] 
PROPUSTEK 
26.036*0.46=11,977 [E] 
Celkem: A+B+C+D+E=124,059 [F]</t>
  </si>
  <si>
    <t>ŘÍMSY ZE ŽELEZOBETONU DO C30/37</t>
  </si>
  <si>
    <t>317325</t>
  </si>
  <si>
    <t>23</t>
  </si>
  <si>
    <t>Zvislé a kompletné konštrukcie</t>
  </si>
  <si>
    <t>3</t>
  </si>
  <si>
    <t>PROPUSTEK 
příl. 2.5.3, římsa, pol.20 tabulky (vrt.150mm, výstuž 850 mm)   108=108,000 [A]</t>
  </si>
  <si>
    <t>Technická specifikace: Položka zahrnuje:  
dodání výztuže předepsaného profilu a předepsané délky (D 16mm, dl. 850mm),   
provedení vrtu předepsaného profilu a předepsané délky (dl. 150mm),   
vsunutí výztuže do vyvrtaného profilu a její zalepení předepsaným pojivem,   
případně nutné lešení</t>
  </si>
  <si>
    <t>DODATEČNÉ KOTVENÍ VLEPENÍM BETONÁŘSKÉ VÝZTUŽE D 16MM DO VRTŮ délky 150 mm, délka výstuže 850 mm</t>
  </si>
  <si>
    <t>R2853921</t>
  </si>
  <si>
    <t>22</t>
  </si>
  <si>
    <t>PROPUSTEK 
příl. 2.5.3, římsa, pol.22 tabulky (vrt.350mm, výstuž 950 mm)   825=825,000 [A]</t>
  </si>
  <si>
    <t>Technická specifikace: Položka zahrnuje:  
dodání výztuže předepsaného profilu a předepsané délky (D12mm, dL. 950mm),   
provedení vrtu předepsaného profilu a předepsané délky (dl. 350mm),   
vsunutí výztuže do vyvrtaného profilu a její zalepení předepsaným pojivem,   
případně nutné lešení</t>
  </si>
  <si>
    <t>DODATEČNÉ KOTVENÍ VLEPENÍM BETONÁŘSKÉ VÝZTUŽE D 12MM DO VRTŮ délky 350 mm, délka výstuže 950 mm</t>
  </si>
  <si>
    <t>R285392</t>
  </si>
  <si>
    <t>21</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</si>
  <si>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</si>
  <si>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ZEĎ 
příl. 2.5.1, římsa , pol.č.4 (vrt 150mm, výstuž 300mm, f 12mm)   68*50+80=3 480,000 [A] 
PROPUSTEK 
příl. 2.5.3, římsa, pol.č.24 (vrt 150mm, výstuž 600mm, f 12mm)   131=131,000 [B] 
Celkem: A+B=3 611,000 [C]</t>
  </si>
  <si>
    <t>DODATEČNÉ KOTVENÍ VLEPENÍM BETONÁŘSKÉ VÝZTUŽE D DO 16MM DO VRTŮ</t>
  </si>
  <si>
    <t>285392</t>
  </si>
  <si>
    <t>20</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</si>
  <si>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</si>
  <si>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utěsnění nerez. odvod. trubky ve vrtu 
rub zdi (vyústění odvodnění drenážní vrstvy)   2*((3.14*0.2*0.2/4)-(3.14*0.15*0.15/4))=0,027 [A] 
žlab - zeď (vyústění odvodnění kamen. žlábku)   1.5*((3.14*0.2*0.2/4)-(3.14*0.15*0.15/4))=0,021 [B] 
Celkem: A+B=0,048 [C]</t>
  </si>
  <si>
    <t>INJEKTOVÁNÍ NÍZKOTLAKÉ Z CEMENTOVÝCH POJIV NA POVRCHU</t>
  </si>
  <si>
    <t>281611</t>
  </si>
  <si>
    <t>19</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</si>
  <si>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</si>
  <si>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pro základové patky zábradlí    28*(0.5*0.5*0.9)=6,300 [A]</t>
  </si>
  <si>
    <t>ZÁKLADY Z PROSTÉHO BETONU DO C25/30</t>
  </si>
  <si>
    <t>272314</t>
  </si>
  <si>
    <t>18</t>
  </si>
  <si>
    <t>položka zahrnuje:  přemístění, montáž a demontáž vrtných souprav  svislou dopravu zeminy z vrtu  vodorovnou dopravu zeminy bez uložení na skládku  případně nutné pažení dočasné (včetně odpažení) i trvalé</t>
  </si>
  <si>
    <t>pro odvodňovací potrubí  (příl.2.4.5)   2+1.5=3,500 [A]</t>
  </si>
  <si>
    <t>VRTY PRO KOTVENÍ, INJEKTÁŽ A MIKROPILOTY NA POVRCHU TŘ. III D DO 200MM</t>
  </si>
  <si>
    <t>26134</t>
  </si>
  <si>
    <t>17</t>
  </si>
  <si>
    <t>mikropiloty   24*5.5=132,000 [A]</t>
  </si>
  <si>
    <t>Technická specifikace: položka zahrnuje:  
přemístění, montáž a demontáž vrtných souprav  
svislou dopravu zeminy z vrtu  
vodorovnou dopravu zeminy bez uložení na skládku  
případně nutné pažení dočasné (včetně odpažení) i trvalé</t>
  </si>
  <si>
    <t>VRTY PRO KOTVENÍ, INJEKTÁŽ A MIKROPILOTY NA POVRCHU TŘ. I D DO 200MM</t>
  </si>
  <si>
    <t>26114</t>
  </si>
  <si>
    <t>16</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</si>
  <si>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</si>
  <si>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výplach:  jílový, jílovo-cementový, nebo cementový 
24*5.5=132,000 [A]</t>
  </si>
  <si>
    <t>MIKROPILOTY KOMPLET D DO 100MM NA POVRCHU</t>
  </si>
  <si>
    <t>227821</t>
  </si>
  <si>
    <t>15</t>
  </si>
  <si>
    <t>položka zahrnuje dodávku předepsaného kameniva, mimostaveništní a vnitrostaveništní dopravu a jeho uložení  není-li v zadávací dokumentaci uvedeno jinak, jedná se o nakupovaný materiál</t>
  </si>
  <si>
    <t>odvodňovací žlab za rubem zdi (viz př.řezy, např. příl.2.4.5)   43*0.8*0.6=20,640 [A]</t>
  </si>
  <si>
    <t>SANAČNÍ ŽEBRA Z KAMENIVA DRCENÉHO</t>
  </si>
  <si>
    <t>21152</t>
  </si>
  <si>
    <t>14</t>
  </si>
  <si>
    <t>Zakladanie</t>
  </si>
  <si>
    <t>2</t>
  </si>
  <si>
    <t>odstranění křovin a stromů do průměru 100 mm  doprava dřevin na předepsanou vzdálenost  spálení na hromadách nebo štěpkování</t>
  </si>
  <si>
    <t>zeď 
142,303 - 141,850:   zahrnuto v SO 04-16-01 
141,850 - 0,800   3.975*0.75=2,981 [A] 
0,800 - 0,906 025   105.025*0.75=78,769 [B] 
0,906 025 - za roh   2.79*0.75=2,093 [C] 
propustek 
svahové kužely   (32.99+4.83)*1.15   1,15=převod na svah=43,493 [D] 
plocha mimo kuželů   3.5*(1.64+4.23+3.11)=31,430 [E] 
Celkem: A+B+C+D+E=158,766 [F]</t>
  </si>
  <si>
    <t>ODSTRANĚNÍ KŘOVIN S ODVOZEM DO 25KM</t>
  </si>
  <si>
    <t>R111208</t>
  </si>
  <si>
    <t>13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</si>
  <si>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</si>
  <si>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výkop pro očištění zdi: 
141,850 - 0,800   0.75*0.5*3.975=1,491 [A] 
0,800 - 0,906 025   0.75*0.5*105.025=39,384 [B] 
0,906 025 - za roh   0.75*0.5*2.79=1,046 [C] 
Celkem: A+B+C=41,921 [D]</t>
  </si>
  <si>
    <t>ZÁSYP JAM A RÝH ZEMINOU SE ZHUTNĚNÍM</t>
  </si>
  <si>
    <t>17411</t>
  </si>
  <si>
    <t>12</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</si>
  <si>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</si>
  <si>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dočasní skládka 
z odkopu zeminy před propustkem (pol.123931)   156.419=156,419 [A] 
z hloubení rýh pro očištění zdi na meziskládku (pol.13293A)   (1.491+39.384+1.046)=41,921 [B] 
Celkem: A+B=198,340 [C]</t>
  </si>
  <si>
    <t>ULOŽENÍ SYPANINY DO NÁSYPŮ A NA SKLÁDKY BEZ ZHUTNĚNÍ</t>
  </si>
  <si>
    <t>17120</t>
  </si>
  <si>
    <t>11</t>
  </si>
  <si>
    <t>zpětně násypy v oblasti před propustkem z důvodu výstavby obkladové desky (výkopová zemina): 
((1/3*(3.14*3.5*3.5)*5.15)/4)+((3.5*5.15)/2*(9.149-3.5))+(((5.15+2.75)/2*6.025)*2.8)+(((14.157-6.025)*2.75)/2*2)=156,419 [A]</t>
  </si>
  <si>
    <t>Technická specifikace: 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</si>
  <si>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SYPANINY DO NÁSYPŮ SE ZHUTNĚNÍM</t>
  </si>
  <si>
    <t>17110</t>
  </si>
  <si>
    <t>10</t>
  </si>
  <si>
    <t>Položka zahrnuje samostatnou dopravu zeminy. Množství se určí jako součin kubatutry [m3] a požadované vzdálenosti [km].</t>
  </si>
  <si>
    <t>6.300*15=94,500 [A]</t>
  </si>
  <si>
    <t>HLOUBENÍ ŠACHET ZAPAŽ I NEPAŽ TŘ. III - DOPRAVA</t>
  </si>
  <si>
    <t>M3KM</t>
  </si>
  <si>
    <t>13393B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</si>
  <si>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</si>
  <si>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ŠACHET ZAPAŽ I NEPAŽ TŘ. III - BEZ DOPRAVY</t>
  </si>
  <si>
    <t>13393A</t>
  </si>
  <si>
    <t>výkop pro očištění zdi na meziskládku do 1 km: 
(1.491+39.384+1.046)*1=41,921 [A] 
výkop pro odvodňovací žľab za rubem zdi (příl.2.4.4  řez GH) na skládku do 15km 
41.28*15=619,200 [B] 
Celkem: A+B=661,121 [C]</t>
  </si>
  <si>
    <t>Technická specifikace: Položka zahrnuje samostatnou dopravu zeminy. Množství se určí jako součin kubatutry [m3] a požadované vzdálenosti [km].</t>
  </si>
  <si>
    <t>HLOUBENÍ RÝH ŠÍŘ DO 2M PAŽ I NEPAŽ TŘ. III - DOPRAVA</t>
  </si>
  <si>
    <t>13293B</t>
  </si>
  <si>
    <t>7</t>
  </si>
  <si>
    <t>výkop pro očištění zdi 
142,303 - 141,850:   zahrnuto v SO 04-16-01 
141,850 - 0,800   0.75*0.5*3.975=1,491 [A] 
0,800 - 0,906 025   0.75*0.5*105.025=39,384 [B] 
0,906 025 - za roh   0.75*0.5*2.79=1,046 [C] 
pro odvodňovací žľab za rubem zdi (příl.2.4.5  řez JK) 
43*0.8*1.2=41,280 [D] 
Celkem: A+B+C+D=83,201 [E]</t>
  </si>
  <si>
    <t>Technická specifikace: 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</si>
  <si>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RÝH ŠÍŘ DO 2M PAŽ I NEPAŽ TŘ. III - BEZ DOPRAVY</t>
  </si>
  <si>
    <t>13293A</t>
  </si>
  <si>
    <t>čištění drenážních otvorů   (12*1.6*2)+(12*1.2*2)+(12*0.7*2)=84,000 [A]</t>
  </si>
  <si>
    <t>Technická specifikace: - vodorovná a svislá doprava, přemístění, přeložení, manipulace s výkopkem a uložení na skládku (bez poplatku)  
Poznámka k souboru cen:  
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</si>
  <si>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ČIŠTĚNÍ POTRUBÍ DN DO 300MM</t>
  </si>
  <si>
    <t>129945</t>
  </si>
  <si>
    <t>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</si>
  <si>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</si>
  <si>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odložená zemina do zpětných zásypů 
odkopané oblasti před propustkem z důvodu výstavby obkladové desky   156.419=156,419 [A] 
zásyp rýhy pro očištění zdi   1.491+39.384+1.046=41,921 [B] 
Celkem: A+B=198,340 [C]</t>
  </si>
  <si>
    <t>VYKOPÁVKY ZE ZEMNÍKŮ A SKLÁDEK TŘ III S ODVOZEM DO 1KM</t>
  </si>
  <si>
    <t>125931</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</si>
  <si>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</si>
  <si>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 zeminy před propustkem (z důvodu výstavby obkladové desky propustku) 
s odvozem na meziskládku 
((1/3*(3.14*3.5*3.5)*5.15)/4)+((3.5*5.15)/2*(9.149-3.5))+(((5.15+2.75)/2*6.025)*2.8)+(((14.157-6.025)*2.75)/2*2)=156,419 [A]</t>
  </si>
  <si>
    <t>ODKOP PRO SPOD STAVBU SILNIC A ŽELEZNIC TŘ. III, ODVOZ DO 1KM</t>
  </si>
  <si>
    <t>123931</t>
  </si>
  <si>
    <t>22.477*2.5*25=1 404,813 [A]</t>
  </si>
  <si>
    <t>ODSTRANĚNÍ ZPEVNĚNÝCH PLOCH, PŘÍKOPŮ A RIGOLŮ Z LOMOVÉHO KAMENE - DOPRAVA</t>
  </si>
  <si>
    <t>11329B</t>
  </si>
  <si>
    <t>Položka zahrnuje i odstranění podkladu,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</si>
  <si>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odláždění svahu kolem propustku; tl. 0,2m + podklad tl.0,1m 
svahové kužely   0.3*(32.99+4.83)*1.15=13,048 [A] 
1,15 = převod z půdorysu na svah 
plocha mimo kuželů   0.3*(3.5*(1.64+4.23+3.11))=9,429 [B] 
Celkem: A+B=22,477 [C]</t>
  </si>
  <si>
    <t>ODSTRANĚNÍ ZPEVNĚNÝCH PLOCH, PŘÍKOPŮ A RIGOLŮ Z LOMOVÉHO KAMENE - BEZ DOPRAVY</t>
  </si>
  <si>
    <t>11329A</t>
  </si>
  <si>
    <t>Zemné práce</t>
  </si>
  <si>
    <t>0</t>
  </si>
  <si>
    <t>Celkem</t>
  </si>
  <si>
    <t>Jednotková</t>
  </si>
  <si>
    <t>21,00</t>
  </si>
  <si>
    <t>Cena</t>
  </si>
  <si>
    <t>Množství</t>
  </si>
  <si>
    <t>MJ</t>
  </si>
  <si>
    <t>Název položky</t>
  </si>
  <si>
    <t>Varianta</t>
  </si>
  <si>
    <t>Kód položky</t>
  </si>
  <si>
    <t>Poř. číslo</t>
  </si>
  <si>
    <t>Typ</t>
  </si>
  <si>
    <t>15,00</t>
  </si>
  <si>
    <t>Žst.Střelice, rekonstrukce opěrné zdi v km 0,350 - 0,950</t>
  </si>
  <si>
    <t>SO 03-19-04</t>
  </si>
  <si>
    <t>Rozpočet:</t>
  </si>
  <si>
    <t>O</t>
  </si>
  <si>
    <t>0,00</t>
  </si>
  <si>
    <t>Elektrizace trati vč. PEÚ Brno - Zastávka u Brna 1.etapa - po připomínkách</t>
  </si>
  <si>
    <t>18060</t>
  </si>
  <si>
    <t xml:space="preserve">Stavba: </t>
  </si>
  <si>
    <t>S</t>
  </si>
  <si>
    <t>Příloha k formuláři pro ocenění nabídky</t>
  </si>
  <si>
    <t>Firma: SUDOP BRNO, spol. s r.o.</t>
  </si>
  <si>
    <t>ASPE10</t>
  </si>
  <si>
    <t>Změna č.1 z 28.10.2019</t>
  </si>
  <si>
    <t>ODKOP PRO SPOD STAVBU SILNIC A ŽELEZNIC TŘ. II, ODVOZ DO 1KM</t>
  </si>
  <si>
    <t>VYKOPÁVKY ZE ZEMNÍKŮ A SKLÁDEK TŘ. II, ODVOZ DO 1KM</t>
  </si>
  <si>
    <t>13283A</t>
  </si>
  <si>
    <t>HLOUBENÍ RÝH ŠÍŘ DO 2M PAŽ I NEPAŽ TŘ. II - BEZ DOPRAVY</t>
  </si>
  <si>
    <t>13283B</t>
  </si>
  <si>
    <t>HLOUBENÍ RÝH ŠÍŘ DO 2M PAŽ I NEPAŽ TŘ. II - DOPRAVA</t>
  </si>
  <si>
    <t>13383A</t>
  </si>
  <si>
    <t>HLOUBENÍ ŠACHET ZAPAŽ I NEPAŽ TŘ. II - BEZ DOPRAVY</t>
  </si>
  <si>
    <t>13383B</t>
  </si>
  <si>
    <t>HLOUBENÍ ŠACHET ZAPAŽ I NEPAŽ TŘ. II - DOPRAVA</t>
  </si>
  <si>
    <t>POPLATKY ZA LIKVIDACŮ ODPADŮ NEKONTAMINOVANÝCH - 17 05 04  VYTĚŽENÉ ZEMINY A HORNINY -  II. TŘÍDA TĚŽITELNOSTI</t>
  </si>
  <si>
    <t xml:space="preserve">materiál z vývrtu v kameni opěrné zdi (pol.26134)   (3.14*0.20^2/4)*(2+1.5)*2.5=0,275 [A] </t>
  </si>
  <si>
    <t>zemina z ryh tr.III (viz pol.13283A)   41.28*1.9=78,432 [A]  
výkopy pro základové patky zábradlí    6.30*1.9=11,970 [B] 
Celkem: A+B=90,402 [C]</t>
  </si>
  <si>
    <t>015112</t>
  </si>
  <si>
    <t>SO 03-19-04_a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</si>
</sst>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1" x14ac:knownFonts="1">
    <font>
      <sz val="10"/>
      <name val="Arial"/>
    </font>
    <font>
      <i/>
      <sz val="10"/>
      <name val="Arial"/>
    </font>
    <font>
      <b/>
      <sz val="10"/>
      <name val="Arial"/>
    </font>
    <font>
      <sz val="10"/>
      <color indexed="9"/>
      <name val="Arial"/>
    </font>
    <font>
      <b/>
      <sz val="11"/>
      <name val="Arial"/>
    </font>
    <font>
      <b/>
      <sz val="16"/>
      <color indexed="8"/>
      <name val="Arial"/>
    </font>
    <font>
      <strike/>
      <sz val="10"/>
      <name val="Arial"/>
      <family val="2"/>
      <charset val="238"/>
    </font>
    <font>
      <i/>
      <strike/>
      <sz val="10"/>
      <name val="Arial"/>
      <family val="2"/>
      <charset val="238"/>
    </font>
    <font>
      <sz val="10"/>
      <color rgb="FFFF0000"/>
      <name val="Arial"/>
      <family val="2"/>
      <charset val="238"/>
    </font>
    <font>
      <strike/>
      <sz val="10"/>
      <color rgb="FFFF0000"/>
      <name val="Arial"/>
      <family val="2"/>
      <charset val="238"/>
    </font>
    <font>
      <i/>
      <sz val="10"/>
      <color rgb="FFFF0000"/>
      <name val="Arial"/>
      <family val="2"/>
      <charset val="238"/>
    </font>
  </fonts>
  <fills count="5">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FFFFCC"/>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68">
    <xf numFmtId="0" fontId="0" fillId="0" borderId="0" xfId="0">
      <alignment vertical="center"/>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vertical="top"/>
    </xf>
    <xf numFmtId="0" fontId="0" fillId="0" borderId="2" xfId="0" applyBorder="1" applyAlignment="1">
      <alignment vertical="top"/>
    </xf>
    <xf numFmtId="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right" vertical="center"/>
    </xf>
    <xf numFmtId="0" fontId="1" fillId="0" borderId="1" xfId="0" quotePrefix="1" applyFont="1" applyBorder="1" applyAlignment="1">
      <alignment horizontal="left" vertical="center" wrapText="1"/>
    </xf>
    <xf numFmtId="4" fontId="2" fillId="2" borderId="3" xfId="0" applyNumberFormat="1" applyFont="1" applyFill="1" applyBorder="1" applyAlignment="1">
      <alignment horizontal="center" vertical="center"/>
    </xf>
    <xf numFmtId="0" fontId="0" fillId="2" borderId="3" xfId="0" applyFill="1" applyBorder="1">
      <alignment vertical="center"/>
    </xf>
    <xf numFmtId="0" fontId="2" fillId="2" borderId="4" xfId="0" applyFont="1" applyFill="1" applyBorder="1" applyAlignment="1">
      <alignment vertical="center" wrapText="1"/>
    </xf>
    <xf numFmtId="0" fontId="2" fillId="2" borderId="3" xfId="0" applyFont="1" applyFill="1" applyBorder="1" applyAlignment="1">
      <alignment horizontal="right" vertical="center"/>
    </xf>
    <xf numFmtId="4" fontId="2" fillId="2" borderId="4" xfId="0" applyNumberFormat="1" applyFont="1" applyFill="1" applyBorder="1" applyAlignment="1">
      <alignment horizontal="center" vertical="center"/>
    </xf>
    <xf numFmtId="0" fontId="0" fillId="2" borderId="4" xfId="0" applyFill="1" applyBorder="1">
      <alignment vertical="center"/>
    </xf>
    <xf numFmtId="0" fontId="2" fillId="2" borderId="4" xfId="0" applyFont="1" applyFill="1" applyBorder="1" applyAlignment="1">
      <alignment horizontal="right" vertical="center"/>
    </xf>
    <xf numFmtId="0" fontId="3" fillId="3" borderId="1" xfId="0" applyFont="1" applyFill="1" applyBorder="1" applyAlignment="1">
      <alignment horizontal="center" vertical="center" wrapText="1"/>
    </xf>
    <xf numFmtId="0" fontId="4" fillId="2" borderId="3" xfId="0" applyFont="1" applyFill="1" applyBorder="1" applyAlignment="1">
      <alignment horizontal="left" vertical="center"/>
    </xf>
    <xf numFmtId="0" fontId="4" fillId="2" borderId="3" xfId="0" applyFont="1" applyFill="1" applyBorder="1">
      <alignment vertical="center"/>
    </xf>
    <xf numFmtId="4" fontId="0" fillId="2" borderId="1" xfId="0" applyNumberFormat="1" applyFill="1" applyBorder="1" applyAlignment="1">
      <alignment horizontal="center" vertical="center"/>
    </xf>
    <xf numFmtId="0" fontId="0" fillId="2" borderId="5" xfId="0" applyFill="1" applyBorder="1">
      <alignment vertical="center"/>
    </xf>
    <xf numFmtId="0" fontId="0" fillId="2" borderId="0" xfId="0" applyFill="1">
      <alignment vertical="center"/>
    </xf>
    <xf numFmtId="0" fontId="4" fillId="2" borderId="0" xfId="0" applyFont="1" applyFill="1" applyAlignment="1">
      <alignment horizontal="left" vertical="center"/>
    </xf>
    <xf numFmtId="0" fontId="4" fillId="2" borderId="0" xfId="0" applyFont="1" applyFill="1">
      <alignment vertical="center"/>
    </xf>
    <xf numFmtId="0" fontId="5" fillId="2" borderId="0" xfId="0" applyFont="1" applyFill="1" applyAlignment="1">
      <alignment horizontal="center" vertical="center"/>
    </xf>
    <xf numFmtId="0" fontId="0" fillId="0" borderId="0" xfId="0" applyFill="1">
      <alignment vertical="center"/>
    </xf>
    <xf numFmtId="0" fontId="6" fillId="4" borderId="1" xfId="0" applyFont="1" applyFill="1" applyBorder="1" applyAlignment="1">
      <alignment horizontal="right" vertical="center"/>
    </xf>
    <xf numFmtId="0" fontId="6" fillId="4" borderId="1" xfId="0" applyFont="1" applyFill="1" applyBorder="1">
      <alignment vertical="center"/>
    </xf>
    <xf numFmtId="0" fontId="6" fillId="4" borderId="1" xfId="0" applyFont="1" applyFill="1" applyBorder="1" applyAlignment="1">
      <alignment vertical="center" wrapText="1"/>
    </xf>
    <xf numFmtId="0" fontId="6" fillId="4" borderId="1" xfId="0" applyFont="1" applyFill="1" applyBorder="1" applyAlignment="1">
      <alignment horizontal="center" vertical="center"/>
    </xf>
    <xf numFmtId="164" fontId="6" fillId="4" borderId="1" xfId="0" applyNumberFormat="1" applyFont="1" applyFill="1" applyBorder="1" applyAlignment="1">
      <alignment horizontal="center" vertical="center"/>
    </xf>
    <xf numFmtId="4" fontId="6" fillId="4" borderId="1" xfId="0" applyNumberFormat="1" applyFont="1" applyFill="1" applyBorder="1" applyAlignment="1">
      <alignment horizontal="center" vertical="center"/>
    </xf>
    <xf numFmtId="0" fontId="6" fillId="4" borderId="0" xfId="0" applyFont="1" applyFill="1">
      <alignment vertical="center"/>
    </xf>
    <xf numFmtId="0" fontId="6" fillId="4" borderId="1" xfId="0" applyFont="1" applyFill="1" applyBorder="1" applyAlignment="1">
      <alignment horizontal="left" vertical="center" wrapText="1"/>
    </xf>
    <xf numFmtId="0" fontId="7" fillId="4" borderId="1" xfId="0" applyFont="1" applyFill="1" applyBorder="1" applyAlignment="1">
      <alignment horizontal="left" vertical="center" wrapText="1"/>
    </xf>
    <xf numFmtId="0" fontId="6" fillId="0" borderId="0" xfId="0" applyFont="1" applyFill="1">
      <alignment vertical="center"/>
    </xf>
    <xf numFmtId="0" fontId="8" fillId="0" borderId="0" xfId="0" applyFont="1" applyFill="1">
      <alignment vertical="center"/>
    </xf>
    <xf numFmtId="0" fontId="9" fillId="0" borderId="0" xfId="0" applyFont="1" applyFill="1">
      <alignment vertical="center"/>
    </xf>
    <xf numFmtId="0" fontId="8" fillId="0" borderId="1" xfId="0" applyFont="1" applyBorder="1" applyAlignment="1">
      <alignment horizontal="right" vertical="center"/>
    </xf>
    <xf numFmtId="0" fontId="8" fillId="0" borderId="1" xfId="0" applyFont="1" applyBorder="1" applyAlignment="1">
      <alignment vertical="center" wrapText="1"/>
    </xf>
    <xf numFmtId="0" fontId="8" fillId="0" borderId="1" xfId="0" applyFont="1" applyBorder="1">
      <alignment vertical="center"/>
    </xf>
    <xf numFmtId="0" fontId="8" fillId="0" borderId="1" xfId="0" applyFont="1" applyBorder="1" applyAlignment="1">
      <alignment horizontal="center" vertical="center"/>
    </xf>
    <xf numFmtId="164" fontId="8" fillId="0" borderId="1" xfId="0" applyNumberFormat="1" applyFont="1" applyBorder="1" applyAlignment="1">
      <alignment horizontal="center" vertical="center"/>
    </xf>
    <xf numFmtId="4" fontId="8" fillId="0" borderId="1" xfId="0" applyNumberFormat="1" applyFont="1" applyBorder="1" applyAlignment="1">
      <alignment horizontal="center" vertical="center"/>
    </xf>
    <xf numFmtId="0" fontId="8" fillId="0" borderId="0" xfId="0" applyFont="1">
      <alignment vertical="center"/>
    </xf>
    <xf numFmtId="0" fontId="8"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10" fillId="0" borderId="1" xfId="0" applyFont="1" applyBorder="1" applyAlignment="1">
      <alignment horizontal="left" vertical="center" wrapText="1"/>
    </xf>
    <xf numFmtId="0" fontId="8" fillId="0" borderId="1" xfId="0" applyFont="1" applyFill="1" applyBorder="1">
      <alignment vertical="center"/>
    </xf>
    <xf numFmtId="0" fontId="8" fillId="0" borderId="1" xfId="0" applyFont="1" applyFill="1" applyBorder="1" applyAlignment="1">
      <alignment horizontal="right" vertical="center"/>
    </xf>
    <xf numFmtId="0" fontId="8" fillId="0" borderId="1" xfId="0" applyFont="1" applyFill="1" applyBorder="1" applyAlignment="1">
      <alignment vertical="center" wrapText="1"/>
    </xf>
    <xf numFmtId="0" fontId="8" fillId="0" borderId="1" xfId="0" applyFont="1" applyFill="1" applyBorder="1" applyAlignment="1">
      <alignment horizontal="center" vertical="center"/>
    </xf>
    <xf numFmtId="164" fontId="8" fillId="0" borderId="1" xfId="0" applyNumberFormat="1" applyFont="1" applyFill="1" applyBorder="1" applyAlignment="1">
      <alignment horizontal="center" vertical="center"/>
    </xf>
    <xf numFmtId="4" fontId="8" fillId="0" borderId="1" xfId="0" applyNumberFormat="1" applyFont="1" applyFill="1" applyBorder="1" applyAlignment="1">
      <alignment horizontal="center" vertical="center"/>
    </xf>
    <xf numFmtId="0" fontId="8" fillId="0" borderId="2" xfId="0" applyFont="1" applyFill="1" applyBorder="1" applyAlignment="1">
      <alignment vertical="top"/>
    </xf>
    <xf numFmtId="0" fontId="8" fillId="0" borderId="0" xfId="0" applyFont="1" applyFill="1" applyAlignment="1">
      <alignment vertical="top"/>
    </xf>
    <xf numFmtId="49" fontId="8" fillId="0" borderId="1" xfId="0" applyNumberFormat="1" applyFont="1" applyBorder="1" applyAlignment="1">
      <alignment horizontal="right" vertical="center"/>
    </xf>
    <xf numFmtId="0" fontId="3" fillId="3" borderId="1"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3" xfId="0" applyFont="1" applyFill="1" applyBorder="1" applyAlignment="1">
      <alignment horizontal="right" vertical="center"/>
    </xf>
    <xf numFmtId="0" fontId="0" fillId="2" borderId="3" xfId="0" applyFill="1" applyBorder="1">
      <alignment vertical="center"/>
    </xf>
    <xf numFmtId="0" fontId="8" fillId="2" borderId="0" xfId="0" applyFont="1" applyFill="1">
      <alignment vertical="center"/>
    </xf>
    <xf numFmtId="0" fontId="8" fillId="2" borderId="1" xfId="0" applyFont="1" applyFill="1" applyBorder="1" applyAlignment="1">
      <alignment horizontal="center" vertical="center"/>
    </xf>
  </cellXfs>
  <cellStyles count="1">
    <cellStyle name="Normální"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9525"/>
          <a:ext cx="11430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47"/>
  <sheetViews>
    <sheetView tabSelected="1" topLeftCell="B1" zoomScaleNormal="100" workbookViewId="0">
      <pane ySplit="7" topLeftCell="A8" activePane="bottomLeft" state="frozen"/>
      <selection pane="bottomLeft" activeCell="H3" sqref="H3"/>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402</v>
      </c>
      <c r="B1" s="24"/>
      <c r="C1" s="24"/>
      <c r="D1" s="24"/>
      <c r="E1" s="24" t="s">
        <v>401</v>
      </c>
      <c r="F1" s="24"/>
      <c r="G1" s="24"/>
      <c r="H1" s="66" t="s">
        <v>403</v>
      </c>
      <c r="I1" s="24"/>
      <c r="P1" t="s">
        <v>272</v>
      </c>
    </row>
    <row r="2" spans="1:18" ht="24.95" customHeight="1" x14ac:dyDescent="0.2">
      <c r="B2" s="24"/>
      <c r="C2" s="24"/>
      <c r="D2" s="24"/>
      <c r="E2" s="27" t="s">
        <v>400</v>
      </c>
      <c r="F2" s="24"/>
      <c r="G2" s="24"/>
      <c r="H2" s="13"/>
      <c r="I2" s="13"/>
      <c r="O2">
        <f>0+O8+O82+O119+O140+O157+O174+O191+O196+O313</f>
        <v>0</v>
      </c>
      <c r="P2" t="s">
        <v>272</v>
      </c>
    </row>
    <row r="3" spans="1:18" ht="15" customHeight="1" x14ac:dyDescent="0.2">
      <c r="A3" t="s">
        <v>399</v>
      </c>
      <c r="B3" s="26" t="s">
        <v>398</v>
      </c>
      <c r="C3" s="62" t="s">
        <v>397</v>
      </c>
      <c r="D3" s="63"/>
      <c r="E3" s="25" t="s">
        <v>396</v>
      </c>
      <c r="F3" s="24"/>
      <c r="G3" s="23"/>
      <c r="H3" s="67" t="s">
        <v>418</v>
      </c>
      <c r="I3" s="22">
        <f>0+I8+I82+I119+I140+I157+I174+I191+I196+I313</f>
        <v>0</v>
      </c>
      <c r="O3" t="s">
        <v>395</v>
      </c>
      <c r="P3" t="s">
        <v>319</v>
      </c>
    </row>
    <row r="4" spans="1:18" ht="15" customHeight="1" x14ac:dyDescent="0.2">
      <c r="A4" t="s">
        <v>394</v>
      </c>
      <c r="B4" s="21" t="s">
        <v>393</v>
      </c>
      <c r="C4" s="64" t="s">
        <v>392</v>
      </c>
      <c r="D4" s="65"/>
      <c r="E4" s="20" t="s">
        <v>391</v>
      </c>
      <c r="F4" s="13"/>
      <c r="G4" s="13"/>
      <c r="H4" s="17"/>
      <c r="I4" s="17"/>
      <c r="O4" t="s">
        <v>390</v>
      </c>
      <c r="P4" t="s">
        <v>319</v>
      </c>
    </row>
    <row r="5" spans="1:18" ht="12.75" customHeight="1" x14ac:dyDescent="0.2">
      <c r="A5" s="61" t="s">
        <v>389</v>
      </c>
      <c r="B5" s="61" t="s">
        <v>388</v>
      </c>
      <c r="C5" s="61" t="s">
        <v>387</v>
      </c>
      <c r="D5" s="61" t="s">
        <v>386</v>
      </c>
      <c r="E5" s="61" t="s">
        <v>385</v>
      </c>
      <c r="F5" s="61" t="s">
        <v>384</v>
      </c>
      <c r="G5" s="61" t="s">
        <v>383</v>
      </c>
      <c r="H5" s="61" t="s">
        <v>382</v>
      </c>
      <c r="I5" s="61"/>
      <c r="O5" t="s">
        <v>381</v>
      </c>
      <c r="P5" t="s">
        <v>319</v>
      </c>
    </row>
    <row r="6" spans="1:18" ht="12.75" customHeight="1" x14ac:dyDescent="0.2">
      <c r="A6" s="61"/>
      <c r="B6" s="61"/>
      <c r="C6" s="61"/>
      <c r="D6" s="61"/>
      <c r="E6" s="61"/>
      <c r="F6" s="61"/>
      <c r="G6" s="61"/>
      <c r="H6" s="19" t="s">
        <v>380</v>
      </c>
      <c r="I6" s="19" t="s">
        <v>379</v>
      </c>
    </row>
    <row r="7" spans="1:18" ht="12.75" customHeight="1" x14ac:dyDescent="0.2">
      <c r="A7" s="19" t="s">
        <v>378</v>
      </c>
      <c r="B7" s="19" t="s">
        <v>6</v>
      </c>
      <c r="C7" s="19" t="s">
        <v>319</v>
      </c>
      <c r="D7" s="19" t="s">
        <v>272</v>
      </c>
      <c r="E7" s="19" t="s">
        <v>246</v>
      </c>
      <c r="F7" s="19" t="s">
        <v>361</v>
      </c>
      <c r="G7" s="19" t="s">
        <v>225</v>
      </c>
      <c r="H7" s="19" t="s">
        <v>176</v>
      </c>
      <c r="I7" s="19" t="s">
        <v>339</v>
      </c>
    </row>
    <row r="8" spans="1:18" ht="12.75" customHeight="1" x14ac:dyDescent="0.2">
      <c r="A8" s="17" t="s">
        <v>35</v>
      </c>
      <c r="B8" s="17"/>
      <c r="C8" s="18" t="s">
        <v>6</v>
      </c>
      <c r="D8" s="17"/>
      <c r="E8" s="14" t="s">
        <v>377</v>
      </c>
      <c r="F8" s="17"/>
      <c r="G8" s="17"/>
      <c r="H8" s="17"/>
      <c r="I8" s="16">
        <f>0+Q8</f>
        <v>0</v>
      </c>
      <c r="O8">
        <f>0+R8</f>
        <v>0</v>
      </c>
      <c r="Q8">
        <f>0+I9+I13+I17+I25+I33+I37+I45+I51+I59+I66+I70+I74+I78</f>
        <v>0</v>
      </c>
      <c r="R8">
        <f>0+O9+O13+O17+O25+O33+O37+O45+O51+O59+O66+O70+O74+O78</f>
        <v>0</v>
      </c>
    </row>
    <row r="9" spans="1:18" ht="25.5" x14ac:dyDescent="0.2">
      <c r="A9" s="9" t="s">
        <v>10</v>
      </c>
      <c r="B9" s="10" t="s">
        <v>6</v>
      </c>
      <c r="C9" s="10" t="s">
        <v>376</v>
      </c>
      <c r="D9" s="9" t="s">
        <v>0</v>
      </c>
      <c r="E9" s="8" t="s">
        <v>375</v>
      </c>
      <c r="F9" s="7" t="s">
        <v>51</v>
      </c>
      <c r="G9" s="6">
        <v>22.477</v>
      </c>
      <c r="H9" s="5">
        <v>0</v>
      </c>
      <c r="I9" s="5">
        <f>ROUND(ROUND(H9,2)*ROUND(G9,3),2)</f>
        <v>0</v>
      </c>
      <c r="O9">
        <f>(I9*15)/100</f>
        <v>0</v>
      </c>
      <c r="P9" t="s">
        <v>6</v>
      </c>
    </row>
    <row r="10" spans="1:18" ht="25.5" x14ac:dyDescent="0.2">
      <c r="A10" s="4" t="s">
        <v>5</v>
      </c>
      <c r="E10" s="1" t="s">
        <v>375</v>
      </c>
    </row>
    <row r="11" spans="1:18" ht="63.75" x14ac:dyDescent="0.2">
      <c r="A11" s="3" t="s">
        <v>3</v>
      </c>
      <c r="E11" s="2" t="s">
        <v>374</v>
      </c>
    </row>
    <row r="12" spans="1:18" ht="76.5" x14ac:dyDescent="0.2">
      <c r="A12" t="s">
        <v>1</v>
      </c>
      <c r="E12" s="1" t="s">
        <v>373</v>
      </c>
    </row>
    <row r="13" spans="1:18" ht="25.5" x14ac:dyDescent="0.2">
      <c r="A13" s="9" t="s">
        <v>10</v>
      </c>
      <c r="B13" s="10" t="s">
        <v>319</v>
      </c>
      <c r="C13" s="10" t="s">
        <v>372</v>
      </c>
      <c r="D13" s="9" t="s">
        <v>0</v>
      </c>
      <c r="E13" s="8" t="s">
        <v>371</v>
      </c>
      <c r="F13" s="7" t="s">
        <v>57</v>
      </c>
      <c r="G13" s="6">
        <v>1404.8130000000001</v>
      </c>
      <c r="H13" s="5">
        <v>0</v>
      </c>
      <c r="I13" s="5">
        <f>ROUND(ROUND(H13,2)*ROUND(G13,3),2)</f>
        <v>0</v>
      </c>
      <c r="O13">
        <f>(I13*15)/100</f>
        <v>0</v>
      </c>
      <c r="P13" t="s">
        <v>6</v>
      </c>
    </row>
    <row r="14" spans="1:18" ht="25.5" x14ac:dyDescent="0.2">
      <c r="A14" s="4" t="s">
        <v>5</v>
      </c>
      <c r="E14" s="1" t="s">
        <v>371</v>
      </c>
    </row>
    <row r="15" spans="1:18" x14ac:dyDescent="0.2">
      <c r="A15" s="3" t="s">
        <v>3</v>
      </c>
      <c r="E15" s="2" t="s">
        <v>370</v>
      </c>
    </row>
    <row r="16" spans="1:18" ht="25.5" x14ac:dyDescent="0.2">
      <c r="A16" t="s">
        <v>1</v>
      </c>
      <c r="E16" s="1" t="s">
        <v>54</v>
      </c>
    </row>
    <row r="17" spans="1:16" x14ac:dyDescent="0.2">
      <c r="A17" s="9" t="s">
        <v>10</v>
      </c>
      <c r="B17" s="29" t="s">
        <v>272</v>
      </c>
      <c r="C17" s="29" t="s">
        <v>369</v>
      </c>
      <c r="D17" s="30" t="s">
        <v>0</v>
      </c>
      <c r="E17" s="31" t="s">
        <v>368</v>
      </c>
      <c r="F17" s="32" t="s">
        <v>51</v>
      </c>
      <c r="G17" s="33">
        <v>156.41900000000001</v>
      </c>
      <c r="H17" s="34">
        <v>0</v>
      </c>
      <c r="I17" s="34">
        <f>ROUND(ROUND(H17,2)*ROUND(G17,3),2)</f>
        <v>0</v>
      </c>
      <c r="O17">
        <f>(I17*15)/100</f>
        <v>0</v>
      </c>
      <c r="P17" t="s">
        <v>6</v>
      </c>
    </row>
    <row r="18" spans="1:16" x14ac:dyDescent="0.2">
      <c r="A18" s="4" t="s">
        <v>5</v>
      </c>
      <c r="B18" s="35"/>
      <c r="C18" s="35"/>
      <c r="D18" s="35"/>
      <c r="E18" s="36" t="s">
        <v>368</v>
      </c>
      <c r="F18" s="35"/>
      <c r="G18" s="35"/>
      <c r="H18" s="35"/>
      <c r="I18" s="35"/>
    </row>
    <row r="19" spans="1:16" ht="51" x14ac:dyDescent="0.2">
      <c r="A19" s="3" t="s">
        <v>3</v>
      </c>
      <c r="B19" s="35"/>
      <c r="C19" s="35"/>
      <c r="D19" s="35"/>
      <c r="E19" s="37" t="s">
        <v>367</v>
      </c>
      <c r="F19" s="35"/>
      <c r="G19" s="35"/>
      <c r="H19" s="35"/>
      <c r="I19" s="35"/>
    </row>
    <row r="20" spans="1:16" ht="267.75" x14ac:dyDescent="0.2">
      <c r="A20" t="s">
        <v>1</v>
      </c>
      <c r="B20" s="35"/>
      <c r="C20" s="35"/>
      <c r="D20" s="35"/>
      <c r="E20" s="36" t="s">
        <v>366</v>
      </c>
      <c r="F20" s="35"/>
      <c r="G20" s="35"/>
      <c r="H20" s="35"/>
      <c r="I20" s="35"/>
    </row>
    <row r="21" spans="1:16" s="47" customFormat="1" x14ac:dyDescent="0.2">
      <c r="A21" s="43"/>
      <c r="B21" s="41">
        <v>3</v>
      </c>
      <c r="C21" s="41">
        <v>123831</v>
      </c>
      <c r="D21" s="43"/>
      <c r="E21" s="42" t="s">
        <v>404</v>
      </c>
      <c r="F21" s="44" t="s">
        <v>51</v>
      </c>
      <c r="G21" s="45">
        <v>156.41900000000001</v>
      </c>
      <c r="H21" s="46">
        <v>0</v>
      </c>
      <c r="I21" s="46">
        <v>0</v>
      </c>
    </row>
    <row r="22" spans="1:16" s="39" customFormat="1" x14ac:dyDescent="0.2">
      <c r="B22" s="40"/>
      <c r="C22" s="40"/>
      <c r="D22" s="40"/>
      <c r="E22" s="48" t="s">
        <v>404</v>
      </c>
      <c r="F22" s="40"/>
      <c r="G22" s="40"/>
      <c r="H22" s="40"/>
      <c r="I22" s="40"/>
    </row>
    <row r="23" spans="1:16" s="39" customFormat="1" ht="51" x14ac:dyDescent="0.2">
      <c r="B23" s="40"/>
      <c r="C23" s="40"/>
      <c r="D23" s="40"/>
      <c r="E23" s="49" t="s">
        <v>367</v>
      </c>
      <c r="F23" s="40"/>
      <c r="G23" s="40"/>
      <c r="H23" s="40"/>
      <c r="I23" s="40"/>
    </row>
    <row r="24" spans="1:16" s="39" customFormat="1" ht="267.75" x14ac:dyDescent="0.2">
      <c r="B24" s="40"/>
      <c r="C24" s="40"/>
      <c r="D24" s="40"/>
      <c r="E24" s="48" t="s">
        <v>366</v>
      </c>
      <c r="F24" s="40"/>
      <c r="G24" s="40"/>
      <c r="H24" s="40"/>
      <c r="I24" s="40"/>
    </row>
    <row r="25" spans="1:16" x14ac:dyDescent="0.2">
      <c r="A25" s="9" t="s">
        <v>10</v>
      </c>
      <c r="B25" s="29">
        <v>4</v>
      </c>
      <c r="C25" s="29" t="s">
        <v>365</v>
      </c>
      <c r="D25" s="30" t="s">
        <v>0</v>
      </c>
      <c r="E25" s="31" t="s">
        <v>364</v>
      </c>
      <c r="F25" s="32" t="s">
        <v>51</v>
      </c>
      <c r="G25" s="33">
        <v>198.34</v>
      </c>
      <c r="H25" s="34">
        <v>0</v>
      </c>
      <c r="I25" s="34">
        <f>ROUND(ROUND(H25,2)*ROUND(G25,3),2)</f>
        <v>0</v>
      </c>
      <c r="O25">
        <f>(I25*15)/100</f>
        <v>0</v>
      </c>
      <c r="P25" t="s">
        <v>6</v>
      </c>
    </row>
    <row r="26" spans="1:16" x14ac:dyDescent="0.2">
      <c r="A26" s="4" t="s">
        <v>5</v>
      </c>
      <c r="B26" s="35"/>
      <c r="C26" s="35"/>
      <c r="D26" s="35"/>
      <c r="E26" s="36" t="s">
        <v>364</v>
      </c>
      <c r="F26" s="35"/>
      <c r="G26" s="35"/>
      <c r="H26" s="35"/>
      <c r="I26" s="35"/>
    </row>
    <row r="27" spans="1:16" ht="63.75" x14ac:dyDescent="0.2">
      <c r="A27" s="3" t="s">
        <v>3</v>
      </c>
      <c r="B27" s="35"/>
      <c r="C27" s="35"/>
      <c r="D27" s="35"/>
      <c r="E27" s="37" t="s">
        <v>363</v>
      </c>
      <c r="F27" s="35"/>
      <c r="G27" s="35"/>
      <c r="H27" s="35"/>
      <c r="I27" s="35"/>
    </row>
    <row r="28" spans="1:16" ht="216.75" x14ac:dyDescent="0.2">
      <c r="A28" t="s">
        <v>1</v>
      </c>
      <c r="B28" s="35"/>
      <c r="C28" s="35"/>
      <c r="D28" s="35"/>
      <c r="E28" s="36" t="s">
        <v>362</v>
      </c>
      <c r="F28" s="35"/>
      <c r="G28" s="35"/>
      <c r="H28" s="35"/>
      <c r="I28" s="35"/>
    </row>
    <row r="29" spans="1:16" s="47" customFormat="1" x14ac:dyDescent="0.2">
      <c r="A29" s="43"/>
      <c r="B29" s="41">
        <v>4</v>
      </c>
      <c r="C29" s="41">
        <v>125831</v>
      </c>
      <c r="D29" s="43"/>
      <c r="E29" s="42" t="s">
        <v>405</v>
      </c>
      <c r="F29" s="44" t="s">
        <v>51</v>
      </c>
      <c r="G29" s="45">
        <v>198.34</v>
      </c>
      <c r="H29" s="46">
        <v>0</v>
      </c>
      <c r="I29" s="46">
        <v>0</v>
      </c>
    </row>
    <row r="30" spans="1:16" s="28" customFormat="1" x14ac:dyDescent="0.2">
      <c r="B30" s="38"/>
      <c r="C30" s="38"/>
      <c r="D30" s="38"/>
      <c r="E30" s="48" t="s">
        <v>405</v>
      </c>
      <c r="F30" s="38"/>
      <c r="G30" s="38"/>
      <c r="H30" s="38"/>
      <c r="I30" s="38"/>
    </row>
    <row r="31" spans="1:16" s="28" customFormat="1" ht="63.75" x14ac:dyDescent="0.2">
      <c r="B31" s="38"/>
      <c r="C31" s="38"/>
      <c r="D31" s="38"/>
      <c r="E31" s="49" t="s">
        <v>363</v>
      </c>
      <c r="F31" s="38"/>
      <c r="G31" s="38"/>
      <c r="H31" s="38"/>
      <c r="I31" s="38"/>
    </row>
    <row r="32" spans="1:16" s="28" customFormat="1" ht="216.75" x14ac:dyDescent="0.2">
      <c r="B32" s="38"/>
      <c r="C32" s="38"/>
      <c r="D32" s="38"/>
      <c r="E32" s="48" t="s">
        <v>362</v>
      </c>
      <c r="F32" s="38"/>
      <c r="G32" s="38"/>
      <c r="H32" s="38"/>
      <c r="I32" s="38"/>
    </row>
    <row r="33" spans="1:16" x14ac:dyDescent="0.2">
      <c r="A33" s="9" t="s">
        <v>10</v>
      </c>
      <c r="B33" s="10" t="s">
        <v>361</v>
      </c>
      <c r="C33" s="10" t="s">
        <v>360</v>
      </c>
      <c r="D33" s="9" t="s">
        <v>0</v>
      </c>
      <c r="E33" s="8" t="s">
        <v>359</v>
      </c>
      <c r="F33" s="7" t="s">
        <v>45</v>
      </c>
      <c r="G33" s="6">
        <v>84</v>
      </c>
      <c r="H33" s="5">
        <v>0</v>
      </c>
      <c r="I33" s="5">
        <f>ROUND(ROUND(H33,2)*ROUND(G33,3),2)</f>
        <v>0</v>
      </c>
      <c r="O33">
        <f>(I33*15)/100</f>
        <v>0</v>
      </c>
      <c r="P33" t="s">
        <v>6</v>
      </c>
    </row>
    <row r="34" spans="1:16" ht="114.75" x14ac:dyDescent="0.2">
      <c r="A34" s="4" t="s">
        <v>5</v>
      </c>
      <c r="E34" s="1" t="s">
        <v>358</v>
      </c>
    </row>
    <row r="35" spans="1:16" x14ac:dyDescent="0.2">
      <c r="A35" s="3" t="s">
        <v>3</v>
      </c>
      <c r="E35" s="2" t="s">
        <v>357</v>
      </c>
    </row>
    <row r="36" spans="1:16" x14ac:dyDescent="0.2">
      <c r="A36" t="s">
        <v>1</v>
      </c>
      <c r="E36" s="1" t="s">
        <v>0</v>
      </c>
    </row>
    <row r="37" spans="1:16" x14ac:dyDescent="0.2">
      <c r="A37" s="9" t="s">
        <v>10</v>
      </c>
      <c r="B37" s="29" t="s">
        <v>225</v>
      </c>
      <c r="C37" s="29" t="s">
        <v>356</v>
      </c>
      <c r="D37" s="30" t="s">
        <v>0</v>
      </c>
      <c r="E37" s="31" t="s">
        <v>355</v>
      </c>
      <c r="F37" s="32" t="s">
        <v>51</v>
      </c>
      <c r="G37" s="33">
        <v>83.200999999999993</v>
      </c>
      <c r="H37" s="34">
        <v>0</v>
      </c>
      <c r="I37" s="34">
        <f>ROUND(ROUND(H37,2)*ROUND(G37,3),2)</f>
        <v>0</v>
      </c>
      <c r="O37">
        <f>(I37*15)/100</f>
        <v>0</v>
      </c>
      <c r="P37" t="s">
        <v>6</v>
      </c>
    </row>
    <row r="38" spans="1:16" ht="318.75" x14ac:dyDescent="0.2">
      <c r="A38" s="4" t="s">
        <v>5</v>
      </c>
      <c r="B38" s="35"/>
      <c r="C38" s="35"/>
      <c r="D38" s="35"/>
      <c r="E38" s="36" t="s">
        <v>354</v>
      </c>
      <c r="F38" s="35"/>
      <c r="G38" s="35"/>
      <c r="H38" s="35"/>
      <c r="I38" s="35"/>
    </row>
    <row r="39" spans="1:16" ht="102" x14ac:dyDescent="0.2">
      <c r="A39" s="3" t="s">
        <v>3</v>
      </c>
      <c r="B39" s="35"/>
      <c r="C39" s="35"/>
      <c r="D39" s="35"/>
      <c r="E39" s="37" t="s">
        <v>353</v>
      </c>
      <c r="F39" s="35"/>
      <c r="G39" s="35"/>
      <c r="H39" s="35"/>
      <c r="I39" s="35"/>
    </row>
    <row r="40" spans="1:16" x14ac:dyDescent="0.2">
      <c r="A40" t="s">
        <v>1</v>
      </c>
      <c r="E40" s="1" t="s">
        <v>0</v>
      </c>
    </row>
    <row r="41" spans="1:16" s="47" customFormat="1" x14ac:dyDescent="0.2">
      <c r="A41" s="43"/>
      <c r="B41" s="41">
        <v>6</v>
      </c>
      <c r="C41" s="41" t="s">
        <v>406</v>
      </c>
      <c r="D41" s="43"/>
      <c r="E41" s="42" t="s">
        <v>407</v>
      </c>
      <c r="F41" s="44" t="s">
        <v>51</v>
      </c>
      <c r="G41" s="45">
        <v>83.200999999999993</v>
      </c>
      <c r="H41" s="46">
        <v>0</v>
      </c>
      <c r="I41" s="46">
        <v>0</v>
      </c>
    </row>
    <row r="42" spans="1:16" ht="318.75" x14ac:dyDescent="0.2">
      <c r="E42" s="48" t="s">
        <v>354</v>
      </c>
    </row>
    <row r="43" spans="1:16" ht="102" x14ac:dyDescent="0.2">
      <c r="E43" s="49" t="s">
        <v>353</v>
      </c>
    </row>
    <row r="44" spans="1:16" x14ac:dyDescent="0.2">
      <c r="E44" s="1"/>
    </row>
    <row r="45" spans="1:16" x14ac:dyDescent="0.2">
      <c r="A45" s="9" t="s">
        <v>10</v>
      </c>
      <c r="B45" s="29" t="s">
        <v>352</v>
      </c>
      <c r="C45" s="29" t="s">
        <v>351</v>
      </c>
      <c r="D45" s="30" t="s">
        <v>0</v>
      </c>
      <c r="E45" s="31" t="s">
        <v>350</v>
      </c>
      <c r="F45" s="32" t="s">
        <v>343</v>
      </c>
      <c r="G45" s="33">
        <v>661.12099999999998</v>
      </c>
      <c r="H45" s="34">
        <v>0</v>
      </c>
      <c r="I45" s="34">
        <f>ROUND(ROUND(H45,2)*ROUND(G45,3),2)</f>
        <v>0</v>
      </c>
      <c r="O45">
        <f>(I45*15)/100</f>
        <v>0</v>
      </c>
      <c r="P45" t="s">
        <v>6</v>
      </c>
    </row>
    <row r="46" spans="1:16" ht="25.5" x14ac:dyDescent="0.2">
      <c r="A46" s="4" t="s">
        <v>5</v>
      </c>
      <c r="B46" s="35"/>
      <c r="C46" s="35"/>
      <c r="D46" s="35"/>
      <c r="E46" s="36" t="s">
        <v>349</v>
      </c>
      <c r="F46" s="35"/>
      <c r="G46" s="35"/>
      <c r="H46" s="35"/>
      <c r="I46" s="35"/>
    </row>
    <row r="47" spans="1:16" ht="76.5" x14ac:dyDescent="0.2">
      <c r="A47" s="3" t="s">
        <v>3</v>
      </c>
      <c r="B47" s="35"/>
      <c r="C47" s="35"/>
      <c r="D47" s="35"/>
      <c r="E47" s="37" t="s">
        <v>348</v>
      </c>
      <c r="F47" s="35"/>
      <c r="G47" s="35"/>
      <c r="H47" s="35"/>
      <c r="I47" s="35"/>
    </row>
    <row r="48" spans="1:16" s="47" customFormat="1" x14ac:dyDescent="0.2">
      <c r="A48" s="43" t="s">
        <v>1</v>
      </c>
      <c r="B48" s="41">
        <v>7</v>
      </c>
      <c r="C48" s="41" t="s">
        <v>408</v>
      </c>
      <c r="D48" s="43"/>
      <c r="E48" s="42" t="s">
        <v>409</v>
      </c>
      <c r="F48" s="44" t="s">
        <v>343</v>
      </c>
      <c r="G48" s="45">
        <v>661.12099999999998</v>
      </c>
      <c r="H48" s="46">
        <v>0</v>
      </c>
      <c r="I48" s="46">
        <v>0</v>
      </c>
    </row>
    <row r="49" spans="1:16" ht="25.5" x14ac:dyDescent="0.2">
      <c r="E49" s="48" t="s">
        <v>349</v>
      </c>
    </row>
    <row r="50" spans="1:16" ht="76.5" x14ac:dyDescent="0.2">
      <c r="E50" s="49" t="s">
        <v>348</v>
      </c>
    </row>
    <row r="51" spans="1:16" x14ac:dyDescent="0.2">
      <c r="A51" s="9" t="s">
        <v>10</v>
      </c>
      <c r="B51" s="29" t="s">
        <v>183</v>
      </c>
      <c r="C51" s="29" t="s">
        <v>347</v>
      </c>
      <c r="D51" s="30" t="s">
        <v>0</v>
      </c>
      <c r="E51" s="31" t="s">
        <v>346</v>
      </c>
      <c r="F51" s="32" t="s">
        <v>51</v>
      </c>
      <c r="G51" s="33">
        <v>6.3</v>
      </c>
      <c r="H51" s="34">
        <v>0</v>
      </c>
      <c r="I51" s="34">
        <f>ROUND(ROUND(H51,2)*ROUND(G51,3),2)</f>
        <v>0</v>
      </c>
      <c r="O51">
        <f>(I51*15)/100</f>
        <v>0</v>
      </c>
      <c r="P51" t="s">
        <v>6</v>
      </c>
    </row>
    <row r="52" spans="1:16" x14ac:dyDescent="0.2">
      <c r="A52" s="4" t="s">
        <v>5</v>
      </c>
      <c r="B52" s="35"/>
      <c r="C52" s="35"/>
      <c r="D52" s="35"/>
      <c r="E52" s="36" t="s">
        <v>346</v>
      </c>
      <c r="F52" s="35"/>
      <c r="G52" s="35"/>
      <c r="H52" s="35"/>
      <c r="I52" s="35"/>
    </row>
    <row r="53" spans="1:16" x14ac:dyDescent="0.2">
      <c r="A53" s="3" t="s">
        <v>3</v>
      </c>
      <c r="B53" s="35"/>
      <c r="C53" s="35"/>
      <c r="D53" s="35"/>
      <c r="E53" s="37" t="s">
        <v>294</v>
      </c>
      <c r="F53" s="35"/>
      <c r="G53" s="35"/>
      <c r="H53" s="35"/>
      <c r="I53" s="35"/>
    </row>
    <row r="54" spans="1:16" ht="229.5" x14ac:dyDescent="0.2">
      <c r="A54" t="s">
        <v>1</v>
      </c>
      <c r="B54" s="35"/>
      <c r="C54" s="35"/>
      <c r="D54" s="35"/>
      <c r="E54" s="36" t="s">
        <v>345</v>
      </c>
      <c r="F54" s="35"/>
      <c r="G54" s="35"/>
      <c r="H54" s="35"/>
      <c r="I54" s="35"/>
    </row>
    <row r="55" spans="1:16" s="47" customFormat="1" x14ac:dyDescent="0.2">
      <c r="A55" s="43"/>
      <c r="B55" s="41">
        <v>8</v>
      </c>
      <c r="C55" s="41" t="s">
        <v>410</v>
      </c>
      <c r="D55" s="43"/>
      <c r="E55" s="42" t="s">
        <v>411</v>
      </c>
      <c r="F55" s="44" t="s">
        <v>51</v>
      </c>
      <c r="G55" s="45">
        <v>6.3</v>
      </c>
      <c r="H55" s="46">
        <v>0</v>
      </c>
      <c r="I55" s="46">
        <v>0</v>
      </c>
    </row>
    <row r="56" spans="1:16" s="28" customFormat="1" x14ac:dyDescent="0.2">
      <c r="B56" s="38"/>
      <c r="C56" s="38"/>
      <c r="D56" s="38"/>
      <c r="E56" s="48" t="s">
        <v>411</v>
      </c>
      <c r="F56" s="38"/>
      <c r="G56" s="38"/>
      <c r="H56" s="38"/>
      <c r="I56" s="38"/>
    </row>
    <row r="57" spans="1:16" s="28" customFormat="1" x14ac:dyDescent="0.2">
      <c r="B57" s="38"/>
      <c r="C57" s="38"/>
      <c r="D57" s="38"/>
      <c r="E57" s="49" t="s">
        <v>294</v>
      </c>
      <c r="F57" s="38"/>
      <c r="G57" s="38"/>
      <c r="H57" s="38"/>
      <c r="I57" s="38"/>
    </row>
    <row r="58" spans="1:16" s="28" customFormat="1" ht="229.5" x14ac:dyDescent="0.2">
      <c r="B58" s="38"/>
      <c r="C58" s="38"/>
      <c r="D58" s="38"/>
      <c r="E58" s="48" t="s">
        <v>345</v>
      </c>
      <c r="F58" s="38"/>
      <c r="G58" s="38"/>
      <c r="H58" s="38"/>
      <c r="I58" s="38"/>
    </row>
    <row r="59" spans="1:16" x14ac:dyDescent="0.2">
      <c r="A59" s="9" t="s">
        <v>10</v>
      </c>
      <c r="B59" s="29" t="s">
        <v>176</v>
      </c>
      <c r="C59" s="29" t="s">
        <v>344</v>
      </c>
      <c r="D59" s="30" t="s">
        <v>0</v>
      </c>
      <c r="E59" s="31" t="s">
        <v>342</v>
      </c>
      <c r="F59" s="32" t="s">
        <v>343</v>
      </c>
      <c r="G59" s="33">
        <v>94.5</v>
      </c>
      <c r="H59" s="34">
        <v>0</v>
      </c>
      <c r="I59" s="34">
        <f>ROUND(ROUND(H59,2)*ROUND(G59,3),2)</f>
        <v>0</v>
      </c>
      <c r="O59">
        <f>(I59*15)/100</f>
        <v>0</v>
      </c>
      <c r="P59" t="s">
        <v>6</v>
      </c>
    </row>
    <row r="60" spans="1:16" x14ac:dyDescent="0.2">
      <c r="A60" s="4" t="s">
        <v>5</v>
      </c>
      <c r="B60" s="35"/>
      <c r="C60" s="35"/>
      <c r="D60" s="35"/>
      <c r="E60" s="36" t="s">
        <v>342</v>
      </c>
      <c r="F60" s="35"/>
      <c r="G60" s="35"/>
      <c r="H60" s="35"/>
      <c r="I60" s="35"/>
    </row>
    <row r="61" spans="1:16" x14ac:dyDescent="0.2">
      <c r="A61" s="3" t="s">
        <v>3</v>
      </c>
      <c r="B61" s="35"/>
      <c r="C61" s="35"/>
      <c r="D61" s="35"/>
      <c r="E61" s="37" t="s">
        <v>341</v>
      </c>
      <c r="F61" s="35"/>
      <c r="G61" s="35"/>
      <c r="H61" s="35"/>
      <c r="I61" s="35"/>
    </row>
    <row r="62" spans="1:16" ht="25.5" x14ac:dyDescent="0.2">
      <c r="A62" t="s">
        <v>1</v>
      </c>
      <c r="B62" s="35"/>
      <c r="C62" s="35"/>
      <c r="D62" s="35"/>
      <c r="E62" s="36" t="s">
        <v>340</v>
      </c>
      <c r="F62" s="35"/>
      <c r="G62" s="35"/>
      <c r="H62" s="35"/>
      <c r="I62" s="35"/>
    </row>
    <row r="63" spans="1:16" s="47" customFormat="1" x14ac:dyDescent="0.2">
      <c r="A63" s="43"/>
      <c r="B63" s="41">
        <v>9</v>
      </c>
      <c r="C63" s="41" t="s">
        <v>412</v>
      </c>
      <c r="D63" s="43"/>
      <c r="E63" s="42" t="s">
        <v>413</v>
      </c>
      <c r="F63" s="44" t="s">
        <v>343</v>
      </c>
      <c r="G63" s="45">
        <v>94.5</v>
      </c>
      <c r="H63" s="46">
        <v>0</v>
      </c>
      <c r="I63" s="46">
        <v>0</v>
      </c>
    </row>
    <row r="64" spans="1:16" s="28" customFormat="1" x14ac:dyDescent="0.2">
      <c r="B64" s="38"/>
      <c r="C64" s="38"/>
      <c r="D64" s="38"/>
      <c r="E64" s="49" t="s">
        <v>341</v>
      </c>
      <c r="F64" s="38"/>
      <c r="G64" s="38"/>
      <c r="H64" s="38"/>
      <c r="I64" s="38"/>
    </row>
    <row r="65" spans="1:16" s="28" customFormat="1" ht="25.5" x14ac:dyDescent="0.2">
      <c r="B65" s="38"/>
      <c r="C65" s="38"/>
      <c r="D65" s="38"/>
      <c r="E65" s="48" t="s">
        <v>340</v>
      </c>
      <c r="F65" s="38"/>
      <c r="G65" s="38"/>
      <c r="H65" s="38"/>
      <c r="I65" s="38"/>
    </row>
    <row r="66" spans="1:16" x14ac:dyDescent="0.2">
      <c r="A66" s="9" t="s">
        <v>10</v>
      </c>
      <c r="B66" s="10" t="s">
        <v>339</v>
      </c>
      <c r="C66" s="10" t="s">
        <v>338</v>
      </c>
      <c r="D66" s="9" t="s">
        <v>0</v>
      </c>
      <c r="E66" s="8" t="s">
        <v>337</v>
      </c>
      <c r="F66" s="7" t="s">
        <v>51</v>
      </c>
      <c r="G66" s="6">
        <v>156.41900000000001</v>
      </c>
      <c r="H66" s="5">
        <v>0</v>
      </c>
      <c r="I66" s="5">
        <f>ROUND(ROUND(H66,2)*ROUND(G66,3),2)</f>
        <v>0</v>
      </c>
      <c r="O66">
        <f>(I66*15)/100</f>
        <v>0</v>
      </c>
      <c r="P66" t="s">
        <v>6</v>
      </c>
    </row>
    <row r="67" spans="1:16" ht="267.75" x14ac:dyDescent="0.2">
      <c r="A67" s="4" t="s">
        <v>5</v>
      </c>
      <c r="E67" s="1" t="s">
        <v>336</v>
      </c>
    </row>
    <row r="68" spans="1:16" ht="51" x14ac:dyDescent="0.2">
      <c r="A68" s="3" t="s">
        <v>3</v>
      </c>
      <c r="E68" s="2" t="s">
        <v>335</v>
      </c>
    </row>
    <row r="69" spans="1:16" x14ac:dyDescent="0.2">
      <c r="A69" t="s">
        <v>1</v>
      </c>
      <c r="E69" s="1" t="s">
        <v>0</v>
      </c>
    </row>
    <row r="70" spans="1:16" x14ac:dyDescent="0.2">
      <c r="A70" s="9" t="s">
        <v>10</v>
      </c>
      <c r="B70" s="10" t="s">
        <v>334</v>
      </c>
      <c r="C70" s="10" t="s">
        <v>333</v>
      </c>
      <c r="D70" s="9" t="s">
        <v>0</v>
      </c>
      <c r="E70" s="8" t="s">
        <v>332</v>
      </c>
      <c r="F70" s="7" t="s">
        <v>51</v>
      </c>
      <c r="G70" s="6">
        <v>198.34</v>
      </c>
      <c r="H70" s="5">
        <v>0</v>
      </c>
      <c r="I70" s="5">
        <f>ROUND(ROUND(H70,2)*ROUND(G70,3),2)</f>
        <v>0</v>
      </c>
      <c r="O70">
        <f>(I70*15)/100</f>
        <v>0</v>
      </c>
      <c r="P70" t="s">
        <v>6</v>
      </c>
    </row>
    <row r="71" spans="1:16" x14ac:dyDescent="0.2">
      <c r="A71" s="4" t="s">
        <v>5</v>
      </c>
      <c r="E71" s="1" t="s">
        <v>332</v>
      </c>
    </row>
    <row r="72" spans="1:16" ht="63.75" x14ac:dyDescent="0.2">
      <c r="A72" s="3" t="s">
        <v>3</v>
      </c>
      <c r="E72" s="2" t="s">
        <v>331</v>
      </c>
    </row>
    <row r="73" spans="1:16" ht="127.5" x14ac:dyDescent="0.2">
      <c r="A73" t="s">
        <v>1</v>
      </c>
      <c r="E73" s="1" t="s">
        <v>330</v>
      </c>
    </row>
    <row r="74" spans="1:16" x14ac:dyDescent="0.2">
      <c r="A74" s="9" t="s">
        <v>10</v>
      </c>
      <c r="B74" s="10" t="s">
        <v>329</v>
      </c>
      <c r="C74" s="10" t="s">
        <v>328</v>
      </c>
      <c r="D74" s="9" t="s">
        <v>0</v>
      </c>
      <c r="E74" s="8" t="s">
        <v>327</v>
      </c>
      <c r="F74" s="7" t="s">
        <v>51</v>
      </c>
      <c r="G74" s="6">
        <v>41.920999999999999</v>
      </c>
      <c r="H74" s="5">
        <v>0</v>
      </c>
      <c r="I74" s="5">
        <f>ROUND(ROUND(H74,2)*ROUND(G74,3),2)</f>
        <v>0</v>
      </c>
      <c r="O74">
        <f>(I74*15)/100</f>
        <v>0</v>
      </c>
      <c r="P74" t="s">
        <v>6</v>
      </c>
    </row>
    <row r="75" spans="1:16" x14ac:dyDescent="0.2">
      <c r="A75" s="4" t="s">
        <v>5</v>
      </c>
      <c r="E75" s="1" t="s">
        <v>327</v>
      </c>
    </row>
    <row r="76" spans="1:16" ht="63.75" x14ac:dyDescent="0.2">
      <c r="A76" s="3" t="s">
        <v>3</v>
      </c>
      <c r="E76" s="2" t="s">
        <v>326</v>
      </c>
    </row>
    <row r="77" spans="1:16" ht="165.75" x14ac:dyDescent="0.2">
      <c r="A77" t="s">
        <v>1</v>
      </c>
      <c r="E77" s="1" t="s">
        <v>325</v>
      </c>
    </row>
    <row r="78" spans="1:16" x14ac:dyDescent="0.2">
      <c r="A78" s="9" t="s">
        <v>10</v>
      </c>
      <c r="B78" s="10" t="s">
        <v>324</v>
      </c>
      <c r="C78" s="10" t="s">
        <v>323</v>
      </c>
      <c r="D78" s="9" t="s">
        <v>0</v>
      </c>
      <c r="E78" s="8" t="s">
        <v>322</v>
      </c>
      <c r="F78" s="7" t="s">
        <v>110</v>
      </c>
      <c r="G78" s="6">
        <v>158.76599999999999</v>
      </c>
      <c r="H78" s="5">
        <v>0</v>
      </c>
      <c r="I78" s="5">
        <f>ROUND(ROUND(H78,2)*ROUND(G78,3),2)</f>
        <v>0</v>
      </c>
      <c r="O78">
        <f>(I78*15)/100</f>
        <v>0</v>
      </c>
      <c r="P78" t="s">
        <v>6</v>
      </c>
    </row>
    <row r="79" spans="1:16" x14ac:dyDescent="0.2">
      <c r="A79" s="4" t="s">
        <v>5</v>
      </c>
      <c r="E79" s="1" t="s">
        <v>322</v>
      </c>
    </row>
    <row r="80" spans="1:16" ht="114.75" x14ac:dyDescent="0.2">
      <c r="A80" s="3" t="s">
        <v>3</v>
      </c>
      <c r="E80" s="2" t="s">
        <v>321</v>
      </c>
    </row>
    <row r="81" spans="1:18" ht="25.5" x14ac:dyDescent="0.2">
      <c r="A81" t="s">
        <v>1</v>
      </c>
      <c r="E81" s="1" t="s">
        <v>320</v>
      </c>
    </row>
    <row r="82" spans="1:18" ht="12.75" customHeight="1" x14ac:dyDescent="0.2">
      <c r="A82" s="13" t="s">
        <v>35</v>
      </c>
      <c r="B82" s="13"/>
      <c r="C82" s="15" t="s">
        <v>319</v>
      </c>
      <c r="D82" s="13"/>
      <c r="E82" s="14" t="s">
        <v>318</v>
      </c>
      <c r="F82" s="13"/>
      <c r="G82" s="13"/>
      <c r="H82" s="13"/>
      <c r="I82" s="12">
        <f>0+Q82</f>
        <v>0</v>
      </c>
      <c r="O82">
        <f>0+R82</f>
        <v>0</v>
      </c>
      <c r="Q82">
        <f>0+I83+I87+I91+I95+I99+I103+I107+I111+I115</f>
        <v>0</v>
      </c>
      <c r="R82">
        <f>0+O83+O87+O91+O95+O99+O103+O107+O111+O115</f>
        <v>0</v>
      </c>
    </row>
    <row r="83" spans="1:18" x14ac:dyDescent="0.2">
      <c r="A83" s="9" t="s">
        <v>10</v>
      </c>
      <c r="B83" s="10" t="s">
        <v>317</v>
      </c>
      <c r="C83" s="10" t="s">
        <v>316</v>
      </c>
      <c r="D83" s="9" t="s">
        <v>0</v>
      </c>
      <c r="E83" s="8" t="s">
        <v>315</v>
      </c>
      <c r="F83" s="7" t="s">
        <v>51</v>
      </c>
      <c r="G83" s="6">
        <v>20.64</v>
      </c>
      <c r="H83" s="5">
        <v>0</v>
      </c>
      <c r="I83" s="5">
        <f>ROUND(ROUND(H83,2)*ROUND(G83,3),2)</f>
        <v>0</v>
      </c>
      <c r="O83">
        <f>(I83*15)/100</f>
        <v>0</v>
      </c>
      <c r="P83" t="s">
        <v>6</v>
      </c>
    </row>
    <row r="84" spans="1:18" x14ac:dyDescent="0.2">
      <c r="A84" s="4" t="s">
        <v>5</v>
      </c>
      <c r="E84" s="1" t="s">
        <v>315</v>
      </c>
    </row>
    <row r="85" spans="1:18" ht="25.5" x14ac:dyDescent="0.2">
      <c r="A85" s="3" t="s">
        <v>3</v>
      </c>
      <c r="E85" s="2" t="s">
        <v>314</v>
      </c>
    </row>
    <row r="86" spans="1:18" ht="38.25" x14ac:dyDescent="0.2">
      <c r="A86" t="s">
        <v>1</v>
      </c>
      <c r="E86" s="1" t="s">
        <v>313</v>
      </c>
    </row>
    <row r="87" spans="1:18" x14ac:dyDescent="0.2">
      <c r="A87" s="9" t="s">
        <v>10</v>
      </c>
      <c r="B87" s="10" t="s">
        <v>312</v>
      </c>
      <c r="C87" s="10" t="s">
        <v>311</v>
      </c>
      <c r="D87" s="9" t="s">
        <v>0</v>
      </c>
      <c r="E87" s="8" t="s">
        <v>310</v>
      </c>
      <c r="F87" s="7" t="s">
        <v>45</v>
      </c>
      <c r="G87" s="6">
        <v>132</v>
      </c>
      <c r="H87" s="5">
        <v>0</v>
      </c>
      <c r="I87" s="5">
        <f>ROUND(ROUND(H87,2)*ROUND(G87,3),2)</f>
        <v>0</v>
      </c>
      <c r="O87">
        <f>(I87*15)/100</f>
        <v>0</v>
      </c>
      <c r="P87" t="s">
        <v>6</v>
      </c>
    </row>
    <row r="88" spans="1:18" x14ac:dyDescent="0.2">
      <c r="A88" s="4" t="s">
        <v>5</v>
      </c>
      <c r="E88" s="1" t="s">
        <v>310</v>
      </c>
    </row>
    <row r="89" spans="1:18" ht="25.5" x14ac:dyDescent="0.2">
      <c r="A89" s="3" t="s">
        <v>3</v>
      </c>
      <c r="E89" s="2" t="s">
        <v>309</v>
      </c>
    </row>
    <row r="90" spans="1:18" ht="51" x14ac:dyDescent="0.2">
      <c r="A90" t="s">
        <v>1</v>
      </c>
      <c r="E90" s="1" t="s">
        <v>308</v>
      </c>
    </row>
    <row r="91" spans="1:18" ht="25.5" x14ac:dyDescent="0.2">
      <c r="A91" s="9" t="s">
        <v>10</v>
      </c>
      <c r="B91" s="10" t="s">
        <v>307</v>
      </c>
      <c r="C91" s="10" t="s">
        <v>306</v>
      </c>
      <c r="D91" s="9" t="s">
        <v>0</v>
      </c>
      <c r="E91" s="8" t="s">
        <v>305</v>
      </c>
      <c r="F91" s="7" t="s">
        <v>45</v>
      </c>
      <c r="G91" s="6">
        <v>132</v>
      </c>
      <c r="H91" s="5">
        <v>0</v>
      </c>
      <c r="I91" s="5">
        <f>ROUND(ROUND(H91,2)*ROUND(G91,3),2)</f>
        <v>0</v>
      </c>
      <c r="O91">
        <f>(I91*15)/100</f>
        <v>0</v>
      </c>
      <c r="P91" t="s">
        <v>6</v>
      </c>
    </row>
    <row r="92" spans="1:18" ht="63.75" x14ac:dyDescent="0.2">
      <c r="A92" s="4" t="s">
        <v>5</v>
      </c>
      <c r="E92" s="1" t="s">
        <v>304</v>
      </c>
    </row>
    <row r="93" spans="1:18" x14ac:dyDescent="0.2">
      <c r="A93" s="3" t="s">
        <v>3</v>
      </c>
      <c r="E93" s="2" t="s">
        <v>303</v>
      </c>
    </row>
    <row r="94" spans="1:18" x14ac:dyDescent="0.2">
      <c r="A94" t="s">
        <v>1</v>
      </c>
      <c r="E94" s="1" t="s">
        <v>0</v>
      </c>
    </row>
    <row r="95" spans="1:18" ht="25.5" x14ac:dyDescent="0.2">
      <c r="A95" s="9" t="s">
        <v>10</v>
      </c>
      <c r="B95" s="10" t="s">
        <v>302</v>
      </c>
      <c r="C95" s="10" t="s">
        <v>301</v>
      </c>
      <c r="D95" s="9" t="s">
        <v>0</v>
      </c>
      <c r="E95" s="8" t="s">
        <v>300</v>
      </c>
      <c r="F95" s="7" t="s">
        <v>45</v>
      </c>
      <c r="G95" s="6">
        <v>3.5</v>
      </c>
      <c r="H95" s="5">
        <v>0</v>
      </c>
      <c r="I95" s="5">
        <f>ROUND(ROUND(H95,2)*ROUND(G95,3),2)</f>
        <v>0</v>
      </c>
      <c r="O95">
        <f>(I95*15)/100</f>
        <v>0</v>
      </c>
      <c r="P95" t="s">
        <v>6</v>
      </c>
    </row>
    <row r="96" spans="1:18" ht="25.5" x14ac:dyDescent="0.2">
      <c r="A96" s="4" t="s">
        <v>5</v>
      </c>
      <c r="E96" s="1" t="s">
        <v>300</v>
      </c>
    </row>
    <row r="97" spans="1:16" x14ac:dyDescent="0.2">
      <c r="A97" s="3" t="s">
        <v>3</v>
      </c>
      <c r="E97" s="2" t="s">
        <v>299</v>
      </c>
    </row>
    <row r="98" spans="1:16" ht="38.25" x14ac:dyDescent="0.2">
      <c r="A98" t="s">
        <v>1</v>
      </c>
      <c r="E98" s="1" t="s">
        <v>298</v>
      </c>
    </row>
    <row r="99" spans="1:16" x14ac:dyDescent="0.2">
      <c r="A99" s="9" t="s">
        <v>10</v>
      </c>
      <c r="B99" s="10" t="s">
        <v>297</v>
      </c>
      <c r="C99" s="10" t="s">
        <v>296</v>
      </c>
      <c r="D99" s="9" t="s">
        <v>0</v>
      </c>
      <c r="E99" s="8" t="s">
        <v>295</v>
      </c>
      <c r="F99" s="7" t="s">
        <v>51</v>
      </c>
      <c r="G99" s="6">
        <v>6.3</v>
      </c>
      <c r="H99" s="5">
        <v>0</v>
      </c>
      <c r="I99" s="5">
        <f>ROUND(ROUND(H99,2)*ROUND(G99,3),2)</f>
        <v>0</v>
      </c>
      <c r="O99">
        <f>(I99*15)/100</f>
        <v>0</v>
      </c>
      <c r="P99" t="s">
        <v>6</v>
      </c>
    </row>
    <row r="100" spans="1:16" x14ac:dyDescent="0.2">
      <c r="A100" s="4" t="s">
        <v>5</v>
      </c>
      <c r="E100" s="1" t="s">
        <v>295</v>
      </c>
    </row>
    <row r="101" spans="1:16" x14ac:dyDescent="0.2">
      <c r="A101" s="3" t="s">
        <v>3</v>
      </c>
      <c r="E101" s="2" t="s">
        <v>294</v>
      </c>
    </row>
    <row r="102" spans="1:16" ht="280.5" x14ac:dyDescent="0.2">
      <c r="A102" t="s">
        <v>1</v>
      </c>
      <c r="E102" s="1" t="s">
        <v>293</v>
      </c>
    </row>
    <row r="103" spans="1:16" x14ac:dyDescent="0.2">
      <c r="A103" s="9" t="s">
        <v>10</v>
      </c>
      <c r="B103" s="10" t="s">
        <v>292</v>
      </c>
      <c r="C103" s="10" t="s">
        <v>291</v>
      </c>
      <c r="D103" s="9" t="s">
        <v>0</v>
      </c>
      <c r="E103" s="8" t="s">
        <v>290</v>
      </c>
      <c r="F103" s="7" t="s">
        <v>51</v>
      </c>
      <c r="G103" s="6">
        <v>4.8000000000000001E-2</v>
      </c>
      <c r="H103" s="5">
        <v>0</v>
      </c>
      <c r="I103" s="5">
        <f>ROUND(ROUND(H103,2)*ROUND(G103,3),2)</f>
        <v>0</v>
      </c>
      <c r="O103">
        <f>(I103*15)/100</f>
        <v>0</v>
      </c>
      <c r="P103" t="s">
        <v>6</v>
      </c>
    </row>
    <row r="104" spans="1:16" x14ac:dyDescent="0.2">
      <c r="A104" s="4" t="s">
        <v>5</v>
      </c>
      <c r="E104" s="1" t="s">
        <v>290</v>
      </c>
    </row>
    <row r="105" spans="1:16" ht="76.5" x14ac:dyDescent="0.2">
      <c r="A105" s="3" t="s">
        <v>3</v>
      </c>
      <c r="E105" s="2" t="s">
        <v>289</v>
      </c>
    </row>
    <row r="106" spans="1:16" ht="76.5" x14ac:dyDescent="0.2">
      <c r="A106" t="s">
        <v>1</v>
      </c>
      <c r="E106" s="1" t="s">
        <v>288</v>
      </c>
    </row>
    <row r="107" spans="1:16" ht="25.5" x14ac:dyDescent="0.2">
      <c r="A107" s="9" t="s">
        <v>10</v>
      </c>
      <c r="B107" s="10" t="s">
        <v>287</v>
      </c>
      <c r="C107" s="10" t="s">
        <v>286</v>
      </c>
      <c r="D107" s="9" t="s">
        <v>0</v>
      </c>
      <c r="E107" s="8" t="s">
        <v>285</v>
      </c>
      <c r="F107" s="7" t="s">
        <v>38</v>
      </c>
      <c r="G107" s="6">
        <v>3611</v>
      </c>
      <c r="H107" s="5">
        <v>0</v>
      </c>
      <c r="I107" s="5">
        <f>ROUND(ROUND(H107,2)*ROUND(G107,3),2)</f>
        <v>0</v>
      </c>
      <c r="O107">
        <f>(I107*15)/100</f>
        <v>0</v>
      </c>
      <c r="P107" t="s">
        <v>6</v>
      </c>
    </row>
    <row r="108" spans="1:16" ht="25.5" x14ac:dyDescent="0.2">
      <c r="A108" s="4" t="s">
        <v>5</v>
      </c>
      <c r="E108" s="1" t="s">
        <v>285</v>
      </c>
    </row>
    <row r="109" spans="1:16" ht="89.25" x14ac:dyDescent="0.2">
      <c r="A109" s="3" t="s">
        <v>3</v>
      </c>
      <c r="E109" s="2" t="s">
        <v>284</v>
      </c>
    </row>
    <row r="110" spans="1:16" ht="51" x14ac:dyDescent="0.2">
      <c r="A110" t="s">
        <v>1</v>
      </c>
      <c r="E110" s="1" t="s">
        <v>283</v>
      </c>
    </row>
    <row r="111" spans="1:16" ht="25.5" x14ac:dyDescent="0.2">
      <c r="A111" s="9" t="s">
        <v>10</v>
      </c>
      <c r="B111" s="10" t="s">
        <v>282</v>
      </c>
      <c r="C111" s="10" t="s">
        <v>281</v>
      </c>
      <c r="D111" s="9" t="s">
        <v>0</v>
      </c>
      <c r="E111" s="8" t="s">
        <v>280</v>
      </c>
      <c r="F111" s="7" t="s">
        <v>38</v>
      </c>
      <c r="G111" s="6">
        <v>825</v>
      </c>
      <c r="H111" s="5">
        <v>0</v>
      </c>
      <c r="I111" s="5">
        <f>ROUND(ROUND(H111,2)*ROUND(G111,3),2)</f>
        <v>0</v>
      </c>
      <c r="O111">
        <f>(I111*15)/100</f>
        <v>0</v>
      </c>
      <c r="P111" t="s">
        <v>6</v>
      </c>
    </row>
    <row r="112" spans="1:16" ht="102" x14ac:dyDescent="0.2">
      <c r="A112" s="4" t="s">
        <v>5</v>
      </c>
      <c r="E112" s="1" t="s">
        <v>279</v>
      </c>
    </row>
    <row r="113" spans="1:18" ht="25.5" x14ac:dyDescent="0.2">
      <c r="A113" s="3" t="s">
        <v>3</v>
      </c>
      <c r="E113" s="2" t="s">
        <v>278</v>
      </c>
    </row>
    <row r="114" spans="1:18" x14ac:dyDescent="0.2">
      <c r="A114" t="s">
        <v>1</v>
      </c>
      <c r="E114" s="1" t="s">
        <v>0</v>
      </c>
    </row>
    <row r="115" spans="1:18" ht="25.5" x14ac:dyDescent="0.2">
      <c r="A115" s="9" t="s">
        <v>10</v>
      </c>
      <c r="B115" s="10" t="s">
        <v>277</v>
      </c>
      <c r="C115" s="10" t="s">
        <v>276</v>
      </c>
      <c r="D115" s="9" t="s">
        <v>0</v>
      </c>
      <c r="E115" s="8" t="s">
        <v>275</v>
      </c>
      <c r="F115" s="7" t="s">
        <v>38</v>
      </c>
      <c r="G115" s="6">
        <v>108</v>
      </c>
      <c r="H115" s="5">
        <v>0</v>
      </c>
      <c r="I115" s="5">
        <f>ROUND(ROUND(H115,2)*ROUND(G115,3),2)</f>
        <v>0</v>
      </c>
      <c r="O115">
        <f>(I115*15)/100</f>
        <v>0</v>
      </c>
      <c r="P115" t="s">
        <v>6</v>
      </c>
    </row>
    <row r="116" spans="1:18" ht="102" x14ac:dyDescent="0.2">
      <c r="A116" s="4" t="s">
        <v>5</v>
      </c>
      <c r="E116" s="1" t="s">
        <v>274</v>
      </c>
    </row>
    <row r="117" spans="1:18" ht="25.5" x14ac:dyDescent="0.2">
      <c r="A117" s="3" t="s">
        <v>3</v>
      </c>
      <c r="E117" s="2" t="s">
        <v>273</v>
      </c>
    </row>
    <row r="118" spans="1:18" x14ac:dyDescent="0.2">
      <c r="A118" t="s">
        <v>1</v>
      </c>
      <c r="E118" s="1" t="s">
        <v>0</v>
      </c>
    </row>
    <row r="119" spans="1:18" ht="12.75" customHeight="1" x14ac:dyDescent="0.2">
      <c r="A119" s="13" t="s">
        <v>35</v>
      </c>
      <c r="B119" s="13"/>
      <c r="C119" s="15" t="s">
        <v>272</v>
      </c>
      <c r="D119" s="13"/>
      <c r="E119" s="14" t="s">
        <v>271</v>
      </c>
      <c r="F119" s="13"/>
      <c r="G119" s="13"/>
      <c r="H119" s="13"/>
      <c r="I119" s="12">
        <f>0+Q119</f>
        <v>0</v>
      </c>
      <c r="O119">
        <f>0+R119</f>
        <v>0</v>
      </c>
      <c r="Q119">
        <f>0+I120+I124+I128+I132+I136</f>
        <v>0</v>
      </c>
      <c r="R119">
        <f>0+O120+O124+O128+O132+O136</f>
        <v>0</v>
      </c>
    </row>
    <row r="120" spans="1:18" x14ac:dyDescent="0.2">
      <c r="A120" s="9" t="s">
        <v>10</v>
      </c>
      <c r="B120" s="10" t="s">
        <v>270</v>
      </c>
      <c r="C120" s="10" t="s">
        <v>269</v>
      </c>
      <c r="D120" s="9" t="s">
        <v>0</v>
      </c>
      <c r="E120" s="8" t="s">
        <v>268</v>
      </c>
      <c r="F120" s="7" t="s">
        <v>51</v>
      </c>
      <c r="G120" s="6">
        <v>124.059</v>
      </c>
      <c r="H120" s="5">
        <v>0</v>
      </c>
      <c r="I120" s="5">
        <f>ROUND(ROUND(H120,2)*ROUND(G120,3),2)</f>
        <v>0</v>
      </c>
      <c r="O120">
        <f>(I120*15)/100</f>
        <v>0</v>
      </c>
      <c r="P120" t="s">
        <v>6</v>
      </c>
    </row>
    <row r="121" spans="1:18" x14ac:dyDescent="0.2">
      <c r="A121" s="4" t="s">
        <v>5</v>
      </c>
      <c r="E121" s="1" t="s">
        <v>268</v>
      </c>
    </row>
    <row r="122" spans="1:18" ht="102" x14ac:dyDescent="0.2">
      <c r="A122" s="3" t="s">
        <v>3</v>
      </c>
      <c r="E122" s="2" t="s">
        <v>267</v>
      </c>
    </row>
    <row r="123" spans="1:18" ht="280.5" x14ac:dyDescent="0.2">
      <c r="A123" t="s">
        <v>1</v>
      </c>
      <c r="E123" s="1" t="s">
        <v>266</v>
      </c>
    </row>
    <row r="124" spans="1:18" x14ac:dyDescent="0.2">
      <c r="A124" s="9" t="s">
        <v>10</v>
      </c>
      <c r="B124" s="10" t="s">
        <v>265</v>
      </c>
      <c r="C124" s="10" t="s">
        <v>264</v>
      </c>
      <c r="D124" s="9" t="s">
        <v>0</v>
      </c>
      <c r="E124" s="8" t="s">
        <v>263</v>
      </c>
      <c r="F124" s="7" t="s">
        <v>7</v>
      </c>
      <c r="G124" s="6">
        <v>9.1180000000000003</v>
      </c>
      <c r="H124" s="5">
        <v>0</v>
      </c>
      <c r="I124" s="5">
        <f>ROUND(ROUND(H124,2)*ROUND(G124,3),2)</f>
        <v>0</v>
      </c>
      <c r="O124">
        <f>(I124*15)/100</f>
        <v>0</v>
      </c>
      <c r="P124" t="s">
        <v>6</v>
      </c>
    </row>
    <row r="125" spans="1:18" x14ac:dyDescent="0.2">
      <c r="A125" s="4" t="s">
        <v>5</v>
      </c>
      <c r="E125" s="1" t="s">
        <v>263</v>
      </c>
    </row>
    <row r="126" spans="1:18" ht="89.25" x14ac:dyDescent="0.2">
      <c r="A126" s="3" t="s">
        <v>3</v>
      </c>
      <c r="E126" s="2" t="s">
        <v>262</v>
      </c>
    </row>
    <row r="127" spans="1:18" ht="178.5" x14ac:dyDescent="0.2">
      <c r="A127" t="s">
        <v>1</v>
      </c>
      <c r="E127" s="1" t="s">
        <v>261</v>
      </c>
    </row>
    <row r="128" spans="1:18" x14ac:dyDescent="0.2">
      <c r="A128" s="9" t="s">
        <v>10</v>
      </c>
      <c r="B128" s="10" t="s">
        <v>260</v>
      </c>
      <c r="C128" s="10" t="s">
        <v>259</v>
      </c>
      <c r="D128" s="9" t="s">
        <v>0</v>
      </c>
      <c r="E128" s="8" t="s">
        <v>258</v>
      </c>
      <c r="F128" s="7" t="s">
        <v>51</v>
      </c>
      <c r="G128" s="6">
        <v>470.38099999999997</v>
      </c>
      <c r="H128" s="5">
        <v>0</v>
      </c>
      <c r="I128" s="5">
        <f>ROUND(ROUND(H128,2)*ROUND(G128,3),2)</f>
        <v>0</v>
      </c>
      <c r="O128">
        <f>(I128*15)/100</f>
        <v>0</v>
      </c>
      <c r="P128" t="s">
        <v>6</v>
      </c>
    </row>
    <row r="129" spans="1:18" x14ac:dyDescent="0.2">
      <c r="A129" s="4" t="s">
        <v>5</v>
      </c>
      <c r="E129" s="1" t="s">
        <v>258</v>
      </c>
    </row>
    <row r="130" spans="1:18" ht="89.25" x14ac:dyDescent="0.2">
      <c r="A130" s="3" t="s">
        <v>3</v>
      </c>
      <c r="E130" s="2" t="s">
        <v>257</v>
      </c>
    </row>
    <row r="131" spans="1:18" ht="51" x14ac:dyDescent="0.2">
      <c r="A131" t="s">
        <v>1</v>
      </c>
      <c r="E131" s="1" t="s">
        <v>256</v>
      </c>
    </row>
    <row r="132" spans="1:18" x14ac:dyDescent="0.2">
      <c r="A132" s="9" t="s">
        <v>10</v>
      </c>
      <c r="B132" s="10" t="s">
        <v>255</v>
      </c>
      <c r="C132" s="10" t="s">
        <v>254</v>
      </c>
      <c r="D132" s="9" t="s">
        <v>0</v>
      </c>
      <c r="E132" s="8" t="s">
        <v>253</v>
      </c>
      <c r="F132" s="7" t="s">
        <v>51</v>
      </c>
      <c r="G132" s="6">
        <v>71.599999999999994</v>
      </c>
      <c r="H132" s="5">
        <v>0</v>
      </c>
      <c r="I132" s="5">
        <f>ROUND(ROUND(H132,2)*ROUND(G132,3),2)</f>
        <v>0</v>
      </c>
      <c r="O132">
        <f>(I132*15)/100</f>
        <v>0</v>
      </c>
      <c r="P132" t="s">
        <v>6</v>
      </c>
    </row>
    <row r="133" spans="1:18" x14ac:dyDescent="0.2">
      <c r="A133" s="4" t="s">
        <v>5</v>
      </c>
      <c r="E133" s="1" t="s">
        <v>253</v>
      </c>
    </row>
    <row r="134" spans="1:18" ht="89.25" x14ac:dyDescent="0.2">
      <c r="A134" s="3" t="s">
        <v>3</v>
      </c>
      <c r="E134" s="2" t="s">
        <v>252</v>
      </c>
    </row>
    <row r="135" spans="1:18" ht="280.5" x14ac:dyDescent="0.2">
      <c r="A135" t="s">
        <v>1</v>
      </c>
      <c r="E135" s="1" t="s">
        <v>236</v>
      </c>
    </row>
    <row r="136" spans="1:18" x14ac:dyDescent="0.2">
      <c r="A136" s="9" t="s">
        <v>10</v>
      </c>
      <c r="B136" s="10" t="s">
        <v>251</v>
      </c>
      <c r="C136" s="10" t="s">
        <v>250</v>
      </c>
      <c r="D136" s="9" t="s">
        <v>0</v>
      </c>
      <c r="E136" s="8" t="s">
        <v>249</v>
      </c>
      <c r="F136" s="7" t="s">
        <v>7</v>
      </c>
      <c r="G136" s="6">
        <v>5.4930000000000003</v>
      </c>
      <c r="H136" s="5">
        <v>0</v>
      </c>
      <c r="I136" s="5">
        <f>ROUND(ROUND(H136,2)*ROUND(G136,3),2)</f>
        <v>0</v>
      </c>
      <c r="O136">
        <f>(I136*15)/100</f>
        <v>0</v>
      </c>
      <c r="P136" t="s">
        <v>6</v>
      </c>
    </row>
    <row r="137" spans="1:18" x14ac:dyDescent="0.2">
      <c r="A137" s="4" t="s">
        <v>5</v>
      </c>
      <c r="E137" s="1" t="s">
        <v>249</v>
      </c>
    </row>
    <row r="138" spans="1:18" ht="38.25" x14ac:dyDescent="0.2">
      <c r="A138" s="3" t="s">
        <v>3</v>
      </c>
      <c r="E138" s="2" t="s">
        <v>248</v>
      </c>
    </row>
    <row r="139" spans="1:18" ht="204" x14ac:dyDescent="0.2">
      <c r="A139" t="s">
        <v>1</v>
      </c>
      <c r="E139" s="1" t="s">
        <v>247</v>
      </c>
    </row>
    <row r="140" spans="1:18" ht="12.75" customHeight="1" x14ac:dyDescent="0.2">
      <c r="A140" s="13" t="s">
        <v>35</v>
      </c>
      <c r="B140" s="13"/>
      <c r="C140" s="15" t="s">
        <v>246</v>
      </c>
      <c r="D140" s="13"/>
      <c r="E140" s="14" t="s">
        <v>245</v>
      </c>
      <c r="F140" s="13"/>
      <c r="G140" s="13"/>
      <c r="H140" s="13"/>
      <c r="I140" s="12">
        <f>0+Q140</f>
        <v>0</v>
      </c>
      <c r="O140">
        <f>0+R140</f>
        <v>0</v>
      </c>
      <c r="Q140">
        <f>0+I141+I145+I149+I153</f>
        <v>0</v>
      </c>
      <c r="R140">
        <f>0+O141+O145+O149+O153</f>
        <v>0</v>
      </c>
    </row>
    <row r="141" spans="1:18" x14ac:dyDescent="0.2">
      <c r="A141" s="9" t="s">
        <v>10</v>
      </c>
      <c r="B141" s="10" t="s">
        <v>244</v>
      </c>
      <c r="C141" s="10" t="s">
        <v>243</v>
      </c>
      <c r="D141" s="9" t="s">
        <v>0</v>
      </c>
      <c r="E141" s="8" t="s">
        <v>242</v>
      </c>
      <c r="F141" s="7" t="s">
        <v>51</v>
      </c>
      <c r="G141" s="6">
        <v>0.85</v>
      </c>
      <c r="H141" s="5">
        <v>0</v>
      </c>
      <c r="I141" s="5">
        <f>ROUND(ROUND(H141,2)*ROUND(G141,3),2)</f>
        <v>0</v>
      </c>
      <c r="O141">
        <f>(I141*15)/100</f>
        <v>0</v>
      </c>
      <c r="P141" t="s">
        <v>6</v>
      </c>
    </row>
    <row r="142" spans="1:18" x14ac:dyDescent="0.2">
      <c r="A142" s="4" t="s">
        <v>5</v>
      </c>
      <c r="E142" s="1" t="s">
        <v>242</v>
      </c>
    </row>
    <row r="143" spans="1:18" x14ac:dyDescent="0.2">
      <c r="A143" s="3" t="s">
        <v>3</v>
      </c>
      <c r="E143" s="2" t="s">
        <v>241</v>
      </c>
    </row>
    <row r="144" spans="1:18" ht="280.5" x14ac:dyDescent="0.2">
      <c r="A144" t="s">
        <v>1</v>
      </c>
      <c r="E144" s="1" t="s">
        <v>236</v>
      </c>
    </row>
    <row r="145" spans="1:18" x14ac:dyDescent="0.2">
      <c r="A145" s="9" t="s">
        <v>10</v>
      </c>
      <c r="B145" s="10" t="s">
        <v>240</v>
      </c>
      <c r="C145" s="10" t="s">
        <v>239</v>
      </c>
      <c r="D145" s="9" t="s">
        <v>0</v>
      </c>
      <c r="E145" s="8" t="s">
        <v>238</v>
      </c>
      <c r="F145" s="7" t="s">
        <v>51</v>
      </c>
      <c r="G145" s="6">
        <v>14.215</v>
      </c>
      <c r="H145" s="5">
        <v>0</v>
      </c>
      <c r="I145" s="5">
        <f>ROUND(ROUND(H145,2)*ROUND(G145,3),2)</f>
        <v>0</v>
      </c>
      <c r="O145">
        <f>(I145*15)/100</f>
        <v>0</v>
      </c>
      <c r="P145" t="s">
        <v>6</v>
      </c>
    </row>
    <row r="146" spans="1:18" x14ac:dyDescent="0.2">
      <c r="A146" s="4" t="s">
        <v>5</v>
      </c>
      <c r="E146" s="1" t="s">
        <v>238</v>
      </c>
    </row>
    <row r="147" spans="1:18" ht="76.5" x14ac:dyDescent="0.2">
      <c r="A147" s="3" t="s">
        <v>3</v>
      </c>
      <c r="E147" s="2" t="s">
        <v>237</v>
      </c>
    </row>
    <row r="148" spans="1:18" ht="280.5" x14ac:dyDescent="0.2">
      <c r="A148" t="s">
        <v>1</v>
      </c>
      <c r="E148" s="1" t="s">
        <v>236</v>
      </c>
    </row>
    <row r="149" spans="1:18" x14ac:dyDescent="0.2">
      <c r="A149" s="9" t="s">
        <v>10</v>
      </c>
      <c r="B149" s="10" t="s">
        <v>235</v>
      </c>
      <c r="C149" s="10" t="s">
        <v>234</v>
      </c>
      <c r="D149" s="9" t="s">
        <v>0</v>
      </c>
      <c r="E149" s="8" t="s">
        <v>233</v>
      </c>
      <c r="F149" s="7" t="s">
        <v>51</v>
      </c>
      <c r="G149" s="6">
        <v>19.783000000000001</v>
      </c>
      <c r="H149" s="5">
        <v>0</v>
      </c>
      <c r="I149" s="5">
        <f>ROUND(ROUND(H149,2)*ROUND(G149,3),2)</f>
        <v>0</v>
      </c>
      <c r="O149">
        <f>(I149*15)/100</f>
        <v>0</v>
      </c>
      <c r="P149" t="s">
        <v>6</v>
      </c>
    </row>
    <row r="150" spans="1:18" x14ac:dyDescent="0.2">
      <c r="A150" s="4" t="s">
        <v>5</v>
      </c>
      <c r="E150" s="1" t="s">
        <v>233</v>
      </c>
    </row>
    <row r="151" spans="1:18" ht="89.25" x14ac:dyDescent="0.2">
      <c r="A151" s="3" t="s">
        <v>3</v>
      </c>
      <c r="E151" s="2" t="s">
        <v>232</v>
      </c>
    </row>
    <row r="152" spans="1:18" ht="76.5" x14ac:dyDescent="0.2">
      <c r="A152" t="s">
        <v>1</v>
      </c>
      <c r="E152" s="1" t="s">
        <v>231</v>
      </c>
    </row>
    <row r="153" spans="1:18" x14ac:dyDescent="0.2">
      <c r="A153" s="9" t="s">
        <v>10</v>
      </c>
      <c r="B153" s="10" t="s">
        <v>230</v>
      </c>
      <c r="C153" s="10" t="s">
        <v>229</v>
      </c>
      <c r="D153" s="9" t="s">
        <v>0</v>
      </c>
      <c r="E153" s="8" t="s">
        <v>228</v>
      </c>
      <c r="F153" s="7" t="s">
        <v>51</v>
      </c>
      <c r="G153" s="6">
        <v>8.6470000000000002</v>
      </c>
      <c r="H153" s="5">
        <v>0</v>
      </c>
      <c r="I153" s="5">
        <f>ROUND(ROUND(H153,2)*ROUND(G153,3),2)</f>
        <v>0</v>
      </c>
      <c r="O153">
        <f>(I153*15)/100</f>
        <v>0</v>
      </c>
      <c r="P153" t="s">
        <v>6</v>
      </c>
    </row>
    <row r="154" spans="1:18" x14ac:dyDescent="0.2">
      <c r="A154" s="4" t="s">
        <v>5</v>
      </c>
      <c r="E154" s="1" t="s">
        <v>228</v>
      </c>
    </row>
    <row r="155" spans="1:18" ht="38.25" x14ac:dyDescent="0.2">
      <c r="A155" s="3" t="s">
        <v>3</v>
      </c>
      <c r="E155" s="2" t="s">
        <v>227</v>
      </c>
    </row>
    <row r="156" spans="1:18" ht="89.25" x14ac:dyDescent="0.2">
      <c r="A156" t="s">
        <v>1</v>
      </c>
      <c r="E156" s="1" t="s">
        <v>226</v>
      </c>
    </row>
    <row r="157" spans="1:18" ht="12.75" customHeight="1" x14ac:dyDescent="0.2">
      <c r="A157" s="13" t="s">
        <v>35</v>
      </c>
      <c r="B157" s="13"/>
      <c r="C157" s="15" t="s">
        <v>225</v>
      </c>
      <c r="D157" s="13"/>
      <c r="E157" s="14" t="s">
        <v>224</v>
      </c>
      <c r="F157" s="13"/>
      <c r="G157" s="13"/>
      <c r="H157" s="13"/>
      <c r="I157" s="12">
        <f>0+Q157</f>
        <v>0</v>
      </c>
      <c r="O157">
        <f>0+R157</f>
        <v>0</v>
      </c>
      <c r="Q157">
        <f>0+I158+I162+I166+I170</f>
        <v>0</v>
      </c>
      <c r="R157">
        <f>0+O158+O162+O166+O170</f>
        <v>0</v>
      </c>
    </row>
    <row r="158" spans="1:18" x14ac:dyDescent="0.2">
      <c r="A158" s="9" t="s">
        <v>10</v>
      </c>
      <c r="B158" s="10" t="s">
        <v>223</v>
      </c>
      <c r="C158" s="10" t="s">
        <v>222</v>
      </c>
      <c r="D158" s="9" t="s">
        <v>0</v>
      </c>
      <c r="E158" s="8" t="s">
        <v>221</v>
      </c>
      <c r="F158" s="7" t="s">
        <v>110</v>
      </c>
      <c r="G158" s="6">
        <v>1135.9380000000001</v>
      </c>
      <c r="H158" s="5">
        <v>0</v>
      </c>
      <c r="I158" s="5">
        <f>ROUND(ROUND(H158,2)*ROUND(G158,3),2)</f>
        <v>0</v>
      </c>
      <c r="O158">
        <f>(I158*15)/100</f>
        <v>0</v>
      </c>
      <c r="P158" t="s">
        <v>6</v>
      </c>
    </row>
    <row r="159" spans="1:18" x14ac:dyDescent="0.2">
      <c r="A159" s="4" t="s">
        <v>5</v>
      </c>
      <c r="E159" s="1" t="s">
        <v>221</v>
      </c>
    </row>
    <row r="160" spans="1:18" ht="38.25" x14ac:dyDescent="0.2">
      <c r="A160" s="3" t="s">
        <v>3</v>
      </c>
      <c r="E160" s="2" t="s">
        <v>220</v>
      </c>
    </row>
    <row r="161" spans="1:18" ht="51" x14ac:dyDescent="0.2">
      <c r="A161" t="s">
        <v>1</v>
      </c>
      <c r="E161" s="1" t="s">
        <v>219</v>
      </c>
    </row>
    <row r="162" spans="1:18" x14ac:dyDescent="0.2">
      <c r="A162" s="9" t="s">
        <v>10</v>
      </c>
      <c r="B162" s="10" t="s">
        <v>218</v>
      </c>
      <c r="C162" s="10" t="s">
        <v>217</v>
      </c>
      <c r="D162" s="9" t="s">
        <v>0</v>
      </c>
      <c r="E162" s="8" t="s">
        <v>216</v>
      </c>
      <c r="F162" s="7" t="s">
        <v>51</v>
      </c>
      <c r="G162" s="6">
        <v>91.635999999999996</v>
      </c>
      <c r="H162" s="5">
        <v>0</v>
      </c>
      <c r="I162" s="5">
        <f>ROUND(ROUND(H162,2)*ROUND(G162,3),2)</f>
        <v>0</v>
      </c>
      <c r="O162">
        <f>(I162*15)/100</f>
        <v>0</v>
      </c>
      <c r="P162" t="s">
        <v>6</v>
      </c>
    </row>
    <row r="163" spans="1:18" x14ac:dyDescent="0.2">
      <c r="A163" s="4" t="s">
        <v>5</v>
      </c>
      <c r="E163" s="1" t="s">
        <v>216</v>
      </c>
    </row>
    <row r="164" spans="1:18" ht="153" x14ac:dyDescent="0.2">
      <c r="A164" s="3" t="s">
        <v>3</v>
      </c>
      <c r="E164" s="2" t="s">
        <v>215</v>
      </c>
    </row>
    <row r="165" spans="1:18" ht="267.75" x14ac:dyDescent="0.2">
      <c r="A165" t="s">
        <v>1</v>
      </c>
      <c r="E165" s="1" t="s">
        <v>214</v>
      </c>
    </row>
    <row r="166" spans="1:18" x14ac:dyDescent="0.2">
      <c r="A166" s="9" t="s">
        <v>10</v>
      </c>
      <c r="B166" s="10" t="s">
        <v>213</v>
      </c>
      <c r="C166" s="10" t="s">
        <v>212</v>
      </c>
      <c r="D166" s="9" t="s">
        <v>0</v>
      </c>
      <c r="E166" s="8" t="s">
        <v>211</v>
      </c>
      <c r="F166" s="7" t="s">
        <v>7</v>
      </c>
      <c r="G166" s="6">
        <v>2.0870000000000002</v>
      </c>
      <c r="H166" s="5">
        <v>0</v>
      </c>
      <c r="I166" s="5">
        <f>ROUND(ROUND(H166,2)*ROUND(G166,3),2)</f>
        <v>0</v>
      </c>
      <c r="O166">
        <f>(I166*15)/100</f>
        <v>0</v>
      </c>
      <c r="P166" t="s">
        <v>6</v>
      </c>
    </row>
    <row r="167" spans="1:18" x14ac:dyDescent="0.2">
      <c r="A167" s="4" t="s">
        <v>5</v>
      </c>
      <c r="E167" s="1" t="s">
        <v>211</v>
      </c>
    </row>
    <row r="168" spans="1:18" ht="89.25" x14ac:dyDescent="0.2">
      <c r="A168" s="3" t="s">
        <v>3</v>
      </c>
      <c r="E168" s="2" t="s">
        <v>210</v>
      </c>
    </row>
    <row r="169" spans="1:18" ht="191.25" x14ac:dyDescent="0.2">
      <c r="A169" t="s">
        <v>1</v>
      </c>
      <c r="E169" s="1" t="s">
        <v>209</v>
      </c>
    </row>
    <row r="170" spans="1:18" x14ac:dyDescent="0.2">
      <c r="A170" s="9" t="s">
        <v>10</v>
      </c>
      <c r="B170" s="10" t="s">
        <v>208</v>
      </c>
      <c r="C170" s="10" t="s">
        <v>207</v>
      </c>
      <c r="D170" s="9" t="s">
        <v>0</v>
      </c>
      <c r="E170" s="8" t="s">
        <v>206</v>
      </c>
      <c r="F170" s="7" t="s">
        <v>110</v>
      </c>
      <c r="G170" s="6">
        <v>408.88400000000001</v>
      </c>
      <c r="H170" s="5">
        <v>0</v>
      </c>
      <c r="I170" s="5">
        <f>ROUND(ROUND(H170,2)*ROUND(G170,3),2)</f>
        <v>0</v>
      </c>
      <c r="O170">
        <f>(I170*15)/100</f>
        <v>0</v>
      </c>
      <c r="P170" t="s">
        <v>6</v>
      </c>
    </row>
    <row r="171" spans="1:18" x14ac:dyDescent="0.2">
      <c r="A171" s="4" t="s">
        <v>5</v>
      </c>
      <c r="E171" s="1" t="s">
        <v>206</v>
      </c>
    </row>
    <row r="172" spans="1:18" ht="114.75" x14ac:dyDescent="0.2">
      <c r="A172" s="3" t="s">
        <v>3</v>
      </c>
      <c r="E172" s="2" t="s">
        <v>205</v>
      </c>
    </row>
    <row r="173" spans="1:18" ht="38.25" x14ac:dyDescent="0.2">
      <c r="A173" t="s">
        <v>1</v>
      </c>
      <c r="E173" s="1" t="s">
        <v>204</v>
      </c>
    </row>
    <row r="174" spans="1:18" ht="12.75" customHeight="1" x14ac:dyDescent="0.2">
      <c r="A174" s="13" t="s">
        <v>35</v>
      </c>
      <c r="B174" s="13"/>
      <c r="C174" s="15" t="s">
        <v>203</v>
      </c>
      <c r="D174" s="13"/>
      <c r="E174" s="14" t="s">
        <v>202</v>
      </c>
      <c r="F174" s="13"/>
      <c r="G174" s="13"/>
      <c r="H174" s="13"/>
      <c r="I174" s="12">
        <f>0+Q174</f>
        <v>0</v>
      </c>
      <c r="O174">
        <f>0+R174</f>
        <v>0</v>
      </c>
      <c r="Q174">
        <f>0+I175+I179+I183+I187</f>
        <v>0</v>
      </c>
      <c r="R174">
        <f>0+O175+O179+O183+O187</f>
        <v>0</v>
      </c>
    </row>
    <row r="175" spans="1:18" ht="25.5" x14ac:dyDescent="0.2">
      <c r="A175" s="9" t="s">
        <v>10</v>
      </c>
      <c r="B175" s="10" t="s">
        <v>201</v>
      </c>
      <c r="C175" s="10" t="s">
        <v>200</v>
      </c>
      <c r="D175" s="9" t="s">
        <v>0</v>
      </c>
      <c r="E175" s="8" t="s">
        <v>199</v>
      </c>
      <c r="F175" s="7" t="s">
        <v>110</v>
      </c>
      <c r="G175" s="6">
        <v>916.36500000000001</v>
      </c>
      <c r="H175" s="5">
        <v>0</v>
      </c>
      <c r="I175" s="5">
        <f>ROUND(ROUND(H175,2)*ROUND(G175,3),2)</f>
        <v>0</v>
      </c>
      <c r="O175">
        <f>(I175*15)/100</f>
        <v>0</v>
      </c>
      <c r="P175" t="s">
        <v>6</v>
      </c>
    </row>
    <row r="176" spans="1:18" ht="25.5" x14ac:dyDescent="0.2">
      <c r="A176" s="4" t="s">
        <v>5</v>
      </c>
      <c r="E176" s="1" t="s">
        <v>199</v>
      </c>
    </row>
    <row r="177" spans="1:18" ht="153" x14ac:dyDescent="0.2">
      <c r="A177" s="3" t="s">
        <v>3</v>
      </c>
      <c r="E177" s="2" t="s">
        <v>198</v>
      </c>
    </row>
    <row r="178" spans="1:18" ht="140.25" x14ac:dyDescent="0.2">
      <c r="A178" t="s">
        <v>1</v>
      </c>
      <c r="E178" s="1" t="s">
        <v>193</v>
      </c>
    </row>
    <row r="179" spans="1:18" ht="25.5" x14ac:dyDescent="0.2">
      <c r="A179" s="9" t="s">
        <v>10</v>
      </c>
      <c r="B179" s="10" t="s">
        <v>197</v>
      </c>
      <c r="C179" s="10" t="s">
        <v>196</v>
      </c>
      <c r="D179" s="9" t="s">
        <v>0</v>
      </c>
      <c r="E179" s="8" t="s">
        <v>195</v>
      </c>
      <c r="F179" s="7" t="s">
        <v>110</v>
      </c>
      <c r="G179" s="6">
        <v>916.36</v>
      </c>
      <c r="H179" s="5">
        <v>0</v>
      </c>
      <c r="I179" s="5">
        <f>ROUND(ROUND(H179,2)*ROUND(G179,3),2)</f>
        <v>0</v>
      </c>
      <c r="O179">
        <f>(I179*15)/100</f>
        <v>0</v>
      </c>
      <c r="P179" t="s">
        <v>6</v>
      </c>
    </row>
    <row r="180" spans="1:18" ht="25.5" x14ac:dyDescent="0.2">
      <c r="A180" s="4" t="s">
        <v>5</v>
      </c>
      <c r="E180" s="1" t="s">
        <v>195</v>
      </c>
    </row>
    <row r="181" spans="1:18" ht="153" x14ac:dyDescent="0.2">
      <c r="A181" s="3" t="s">
        <v>3</v>
      </c>
      <c r="E181" s="2" t="s">
        <v>194</v>
      </c>
    </row>
    <row r="182" spans="1:18" ht="140.25" x14ac:dyDescent="0.2">
      <c r="A182" t="s">
        <v>1</v>
      </c>
      <c r="E182" s="1" t="s">
        <v>193</v>
      </c>
    </row>
    <row r="183" spans="1:18" x14ac:dyDescent="0.2">
      <c r="A183" s="9" t="s">
        <v>10</v>
      </c>
      <c r="B183" s="10" t="s">
        <v>192</v>
      </c>
      <c r="C183" s="10" t="s">
        <v>191</v>
      </c>
      <c r="D183" s="9" t="s">
        <v>0</v>
      </c>
      <c r="E183" s="8" t="s">
        <v>190</v>
      </c>
      <c r="F183" s="7" t="s">
        <v>110</v>
      </c>
      <c r="G183" s="6">
        <v>358.7</v>
      </c>
      <c r="H183" s="5">
        <v>0</v>
      </c>
      <c r="I183" s="5">
        <f>ROUND(ROUND(H183,2)*ROUND(G183,3),2)</f>
        <v>0</v>
      </c>
      <c r="O183">
        <f>(I183*15)/100</f>
        <v>0</v>
      </c>
      <c r="P183" t="s">
        <v>6</v>
      </c>
    </row>
    <row r="184" spans="1:18" x14ac:dyDescent="0.2">
      <c r="A184" s="4" t="s">
        <v>5</v>
      </c>
      <c r="E184" s="1" t="s">
        <v>190</v>
      </c>
    </row>
    <row r="185" spans="1:18" ht="127.5" x14ac:dyDescent="0.2">
      <c r="A185" s="3" t="s">
        <v>3</v>
      </c>
      <c r="E185" s="2" t="s">
        <v>189</v>
      </c>
    </row>
    <row r="186" spans="1:18" ht="25.5" x14ac:dyDescent="0.2">
      <c r="A186" t="s">
        <v>1</v>
      </c>
      <c r="E186" s="1" t="s">
        <v>184</v>
      </c>
    </row>
    <row r="187" spans="1:18" x14ac:dyDescent="0.2">
      <c r="A187" s="9" t="s">
        <v>10</v>
      </c>
      <c r="B187" s="10" t="s">
        <v>188</v>
      </c>
      <c r="C187" s="10" t="s">
        <v>187</v>
      </c>
      <c r="D187" s="9" t="s">
        <v>0</v>
      </c>
      <c r="E187" s="8" t="s">
        <v>186</v>
      </c>
      <c r="F187" s="7" t="s">
        <v>110</v>
      </c>
      <c r="G187" s="6">
        <v>916.36500000000001</v>
      </c>
      <c r="H187" s="5">
        <v>0</v>
      </c>
      <c r="I187" s="5">
        <f>ROUND(ROUND(H187,2)*ROUND(G187,3),2)</f>
        <v>0</v>
      </c>
      <c r="O187">
        <f>(I187*15)/100</f>
        <v>0</v>
      </c>
      <c r="P187" t="s">
        <v>6</v>
      </c>
    </row>
    <row r="188" spans="1:18" x14ac:dyDescent="0.2">
      <c r="A188" s="4" t="s">
        <v>5</v>
      </c>
      <c r="E188" s="1" t="s">
        <v>186</v>
      </c>
    </row>
    <row r="189" spans="1:18" ht="153" x14ac:dyDescent="0.2">
      <c r="A189" s="3" t="s">
        <v>3</v>
      </c>
      <c r="E189" s="2" t="s">
        <v>185</v>
      </c>
    </row>
    <row r="190" spans="1:18" ht="25.5" x14ac:dyDescent="0.2">
      <c r="A190" t="s">
        <v>1</v>
      </c>
      <c r="E190" s="1" t="s">
        <v>184</v>
      </c>
    </row>
    <row r="191" spans="1:18" ht="12.75" customHeight="1" x14ac:dyDescent="0.2">
      <c r="A191" s="13" t="s">
        <v>35</v>
      </c>
      <c r="B191" s="13"/>
      <c r="C191" s="15" t="s">
        <v>183</v>
      </c>
      <c r="D191" s="13"/>
      <c r="E191" s="14" t="s">
        <v>182</v>
      </c>
      <c r="F191" s="13"/>
      <c r="G191" s="13"/>
      <c r="H191" s="13"/>
      <c r="I191" s="12">
        <f>0+Q191</f>
        <v>0</v>
      </c>
      <c r="O191">
        <f>0+R191</f>
        <v>0</v>
      </c>
      <c r="Q191">
        <f>0+I192</f>
        <v>0</v>
      </c>
      <c r="R191">
        <f>0+O192</f>
        <v>0</v>
      </c>
    </row>
    <row r="192" spans="1:18" x14ac:dyDescent="0.2">
      <c r="A192" s="9" t="s">
        <v>10</v>
      </c>
      <c r="B192" s="10" t="s">
        <v>181</v>
      </c>
      <c r="C192" s="10" t="s">
        <v>180</v>
      </c>
      <c r="D192" s="9" t="s">
        <v>0</v>
      </c>
      <c r="E192" s="8" t="s">
        <v>179</v>
      </c>
      <c r="F192" s="7" t="s">
        <v>45</v>
      </c>
      <c r="G192" s="6">
        <v>3.5</v>
      </c>
      <c r="H192" s="5">
        <v>0</v>
      </c>
      <c r="I192" s="5">
        <f>ROUND(ROUND(H192,2)*ROUND(G192,3),2)</f>
        <v>0</v>
      </c>
      <c r="O192">
        <f>(I192*15)/100</f>
        <v>0</v>
      </c>
      <c r="P192" t="s">
        <v>6</v>
      </c>
    </row>
    <row r="193" spans="1:18" x14ac:dyDescent="0.2">
      <c r="A193" s="4" t="s">
        <v>5</v>
      </c>
      <c r="E193" s="1" t="s">
        <v>179</v>
      </c>
    </row>
    <row r="194" spans="1:18" ht="38.25" x14ac:dyDescent="0.2">
      <c r="A194" s="3" t="s">
        <v>3</v>
      </c>
      <c r="E194" s="2" t="s">
        <v>178</v>
      </c>
    </row>
    <row r="195" spans="1:18" ht="204" x14ac:dyDescent="0.2">
      <c r="A195" t="s">
        <v>1</v>
      </c>
      <c r="E195" s="1" t="s">
        <v>177</v>
      </c>
    </row>
    <row r="196" spans="1:18" ht="12.75" customHeight="1" x14ac:dyDescent="0.2">
      <c r="A196" s="13" t="s">
        <v>35</v>
      </c>
      <c r="B196" s="13"/>
      <c r="C196" s="15" t="s">
        <v>176</v>
      </c>
      <c r="D196" s="13"/>
      <c r="E196" s="14" t="s">
        <v>175</v>
      </c>
      <c r="F196" s="13"/>
      <c r="G196" s="13"/>
      <c r="H196" s="13"/>
      <c r="I196" s="12">
        <f>0+Q196</f>
        <v>0</v>
      </c>
      <c r="O196">
        <f>0+R196</f>
        <v>0</v>
      </c>
      <c r="Q196">
        <f>0+I197+I201+I205+I209+I213+I217+I221+I225+I229+I233+I237+I241+I245+I249+I253+I257+I261+I265+I269+I273+I277+I281+I285+I289+I293+I297+I301+I305+I309</f>
        <v>0</v>
      </c>
      <c r="R196">
        <f>0+O197+O201+O205+O209+O213+O217+O221+O225+O229+O233+O237+O241+O245+O249+O253+O257+O261+O265+O269+O273+O277+O281+O285+O289+O293+O297+O301+O305+O309</f>
        <v>0</v>
      </c>
    </row>
    <row r="197" spans="1:18" x14ac:dyDescent="0.2">
      <c r="A197" s="9" t="s">
        <v>10</v>
      </c>
      <c r="B197" s="10" t="s">
        <v>174</v>
      </c>
      <c r="C197" s="10" t="s">
        <v>173</v>
      </c>
      <c r="D197" s="9" t="s">
        <v>0</v>
      </c>
      <c r="E197" s="8" t="s">
        <v>172</v>
      </c>
      <c r="F197" s="7" t="s">
        <v>45</v>
      </c>
      <c r="G197" s="6">
        <v>417.02499999999998</v>
      </c>
      <c r="H197" s="5">
        <v>0</v>
      </c>
      <c r="I197" s="5">
        <f>ROUND(ROUND(H197,2)*ROUND(G197,3),2)</f>
        <v>0</v>
      </c>
      <c r="O197">
        <f>(I197*15)/100</f>
        <v>0</v>
      </c>
      <c r="P197" t="s">
        <v>6</v>
      </c>
    </row>
    <row r="198" spans="1:18" x14ac:dyDescent="0.2">
      <c r="A198" s="4" t="s">
        <v>5</v>
      </c>
      <c r="E198" s="1" t="s">
        <v>172</v>
      </c>
    </row>
    <row r="199" spans="1:18" ht="51" x14ac:dyDescent="0.2">
      <c r="A199" s="3" t="s">
        <v>3</v>
      </c>
      <c r="E199" s="2" t="s">
        <v>171</v>
      </c>
    </row>
    <row r="200" spans="1:18" ht="38.25" x14ac:dyDescent="0.2">
      <c r="A200" t="s">
        <v>1</v>
      </c>
      <c r="E200" s="1" t="s">
        <v>170</v>
      </c>
    </row>
    <row r="201" spans="1:18" x14ac:dyDescent="0.2">
      <c r="A201" s="9" t="s">
        <v>10</v>
      </c>
      <c r="B201" s="10" t="s">
        <v>169</v>
      </c>
      <c r="C201" s="10" t="s">
        <v>168</v>
      </c>
      <c r="D201" s="9" t="s">
        <v>0</v>
      </c>
      <c r="E201" s="8" t="s">
        <v>167</v>
      </c>
      <c r="F201" s="7" t="s">
        <v>45</v>
      </c>
      <c r="G201" s="6">
        <v>586.36900000000003</v>
      </c>
      <c r="H201" s="5">
        <v>0</v>
      </c>
      <c r="I201" s="5">
        <f>ROUND(ROUND(H201,2)*ROUND(G201,3),2)</f>
        <v>0</v>
      </c>
      <c r="O201">
        <f>(I201*15)/100</f>
        <v>0</v>
      </c>
      <c r="P201" t="s">
        <v>6</v>
      </c>
    </row>
    <row r="202" spans="1:18" x14ac:dyDescent="0.2">
      <c r="A202" s="4" t="s">
        <v>5</v>
      </c>
      <c r="E202" s="1" t="s">
        <v>167</v>
      </c>
    </row>
    <row r="203" spans="1:18" ht="76.5" x14ac:dyDescent="0.2">
      <c r="A203" s="3" t="s">
        <v>3</v>
      </c>
      <c r="E203" s="2" t="s">
        <v>166</v>
      </c>
    </row>
    <row r="204" spans="1:18" ht="25.5" x14ac:dyDescent="0.2">
      <c r="A204" t="s">
        <v>1</v>
      </c>
      <c r="E204" s="1" t="s">
        <v>165</v>
      </c>
    </row>
    <row r="205" spans="1:18" x14ac:dyDescent="0.2">
      <c r="A205" s="9" t="s">
        <v>10</v>
      </c>
      <c r="B205" s="10" t="s">
        <v>164</v>
      </c>
      <c r="C205" s="10" t="s">
        <v>163</v>
      </c>
      <c r="D205" s="9" t="s">
        <v>0</v>
      </c>
      <c r="E205" s="8" t="s">
        <v>162</v>
      </c>
      <c r="F205" s="7" t="s">
        <v>38</v>
      </c>
      <c r="G205" s="6">
        <v>5</v>
      </c>
      <c r="H205" s="5">
        <v>0</v>
      </c>
      <c r="I205" s="5">
        <f>ROUND(ROUND(H205,2)*ROUND(G205,3),2)</f>
        <v>0</v>
      </c>
      <c r="O205">
        <f>(I205*15)/100</f>
        <v>0</v>
      </c>
      <c r="P205" t="s">
        <v>6</v>
      </c>
    </row>
    <row r="206" spans="1:18" ht="38.25" x14ac:dyDescent="0.2">
      <c r="A206" s="4" t="s">
        <v>5</v>
      </c>
      <c r="E206" s="1" t="s">
        <v>161</v>
      </c>
    </row>
    <row r="207" spans="1:18" x14ac:dyDescent="0.2">
      <c r="A207" s="3" t="s">
        <v>3</v>
      </c>
      <c r="E207" s="2" t="s">
        <v>160</v>
      </c>
    </row>
    <row r="208" spans="1:18" x14ac:dyDescent="0.2">
      <c r="A208" t="s">
        <v>1</v>
      </c>
      <c r="E208" s="1" t="s">
        <v>0</v>
      </c>
    </row>
    <row r="209" spans="1:16" x14ac:dyDescent="0.2">
      <c r="A209" s="9" t="s">
        <v>10</v>
      </c>
      <c r="B209" s="10" t="s">
        <v>159</v>
      </c>
      <c r="C209" s="10" t="s">
        <v>158</v>
      </c>
      <c r="D209" s="9" t="s">
        <v>0</v>
      </c>
      <c r="E209" s="8" t="s">
        <v>157</v>
      </c>
      <c r="F209" s="7" t="s">
        <v>110</v>
      </c>
      <c r="G209" s="6">
        <v>13</v>
      </c>
      <c r="H209" s="5">
        <v>0</v>
      </c>
      <c r="I209" s="5">
        <f>ROUND(ROUND(H209,2)*ROUND(G209,3),2)</f>
        <v>0</v>
      </c>
      <c r="O209">
        <f>(I209*15)/100</f>
        <v>0</v>
      </c>
      <c r="P209" t="s">
        <v>6</v>
      </c>
    </row>
    <row r="210" spans="1:16" x14ac:dyDescent="0.2">
      <c r="A210" s="4" t="s">
        <v>5</v>
      </c>
      <c r="E210" s="1" t="s">
        <v>157</v>
      </c>
    </row>
    <row r="211" spans="1:16" ht="25.5" x14ac:dyDescent="0.2">
      <c r="A211" s="3" t="s">
        <v>3</v>
      </c>
      <c r="E211" s="2" t="s">
        <v>156</v>
      </c>
    </row>
    <row r="212" spans="1:16" ht="63.75" x14ac:dyDescent="0.2">
      <c r="A212" t="s">
        <v>1</v>
      </c>
      <c r="E212" s="1" t="s">
        <v>155</v>
      </c>
    </row>
    <row r="213" spans="1:16" x14ac:dyDescent="0.2">
      <c r="A213" s="9" t="s">
        <v>10</v>
      </c>
      <c r="B213" s="10" t="s">
        <v>154</v>
      </c>
      <c r="C213" s="10" t="s">
        <v>153</v>
      </c>
      <c r="D213" s="9" t="s">
        <v>0</v>
      </c>
      <c r="E213" s="8" t="s">
        <v>152</v>
      </c>
      <c r="F213" s="7" t="s">
        <v>110</v>
      </c>
      <c r="G213" s="6">
        <v>11.885</v>
      </c>
      <c r="H213" s="5">
        <v>0</v>
      </c>
      <c r="I213" s="5">
        <f>ROUND(ROUND(H213,2)*ROUND(G213,3),2)</f>
        <v>0</v>
      </c>
      <c r="O213">
        <f>(I213*15)/100</f>
        <v>0</v>
      </c>
      <c r="P213" t="s">
        <v>6</v>
      </c>
    </row>
    <row r="214" spans="1:16" x14ac:dyDescent="0.2">
      <c r="A214" s="4" t="s">
        <v>5</v>
      </c>
      <c r="E214" s="1" t="s">
        <v>152</v>
      </c>
    </row>
    <row r="215" spans="1:16" ht="38.25" x14ac:dyDescent="0.2">
      <c r="A215" s="3" t="s">
        <v>3</v>
      </c>
      <c r="E215" s="2" t="s">
        <v>151</v>
      </c>
    </row>
    <row r="216" spans="1:16" ht="25.5" x14ac:dyDescent="0.2">
      <c r="A216" t="s">
        <v>1</v>
      </c>
      <c r="E216" s="1" t="s">
        <v>142</v>
      </c>
    </row>
    <row r="217" spans="1:16" ht="25.5" x14ac:dyDescent="0.2">
      <c r="A217" s="9" t="s">
        <v>10</v>
      </c>
      <c r="B217" s="10" t="s">
        <v>150</v>
      </c>
      <c r="C217" s="10" t="s">
        <v>149</v>
      </c>
      <c r="D217" s="9" t="s">
        <v>0</v>
      </c>
      <c r="E217" s="8" t="s">
        <v>148</v>
      </c>
      <c r="F217" s="7" t="s">
        <v>45</v>
      </c>
      <c r="G217" s="6">
        <v>128.52199999999999</v>
      </c>
      <c r="H217" s="5">
        <v>0</v>
      </c>
      <c r="I217" s="5">
        <f>ROUND(ROUND(H217,2)*ROUND(G217,3),2)</f>
        <v>0</v>
      </c>
      <c r="O217">
        <f>(I217*15)/100</f>
        <v>0</v>
      </c>
      <c r="P217" t="s">
        <v>6</v>
      </c>
    </row>
    <row r="218" spans="1:16" ht="25.5" x14ac:dyDescent="0.2">
      <c r="A218" s="4" t="s">
        <v>5</v>
      </c>
      <c r="E218" s="1" t="s">
        <v>148</v>
      </c>
    </row>
    <row r="219" spans="1:16" ht="38.25" x14ac:dyDescent="0.2">
      <c r="A219" s="3" t="s">
        <v>3</v>
      </c>
      <c r="E219" s="2" t="s">
        <v>147</v>
      </c>
    </row>
    <row r="220" spans="1:16" ht="25.5" x14ac:dyDescent="0.2">
      <c r="A220" t="s">
        <v>1</v>
      </c>
      <c r="E220" s="1" t="s">
        <v>42</v>
      </c>
    </row>
    <row r="221" spans="1:16" x14ac:dyDescent="0.2">
      <c r="A221" s="9" t="s">
        <v>10</v>
      </c>
      <c r="B221" s="10" t="s">
        <v>146</v>
      </c>
      <c r="C221" s="10" t="s">
        <v>145</v>
      </c>
      <c r="D221" s="9" t="s">
        <v>0</v>
      </c>
      <c r="E221" s="8" t="s">
        <v>144</v>
      </c>
      <c r="F221" s="7" t="s">
        <v>45</v>
      </c>
      <c r="G221" s="6">
        <v>12.19</v>
      </c>
      <c r="H221" s="5">
        <v>0</v>
      </c>
      <c r="I221" s="5">
        <f>ROUND(ROUND(H221,2)*ROUND(G221,3),2)</f>
        <v>0</v>
      </c>
      <c r="O221">
        <f>(I221*15)/100</f>
        <v>0</v>
      </c>
      <c r="P221" t="s">
        <v>6</v>
      </c>
    </row>
    <row r="222" spans="1:16" x14ac:dyDescent="0.2">
      <c r="A222" s="4" t="s">
        <v>5</v>
      </c>
      <c r="E222" s="1" t="s">
        <v>144</v>
      </c>
    </row>
    <row r="223" spans="1:16" ht="25.5" x14ac:dyDescent="0.2">
      <c r="A223" s="3" t="s">
        <v>3</v>
      </c>
      <c r="E223" s="2" t="s">
        <v>143</v>
      </c>
    </row>
    <row r="224" spans="1:16" ht="25.5" x14ac:dyDescent="0.2">
      <c r="A224" t="s">
        <v>1</v>
      </c>
      <c r="E224" s="1" t="s">
        <v>142</v>
      </c>
    </row>
    <row r="225" spans="1:16" ht="25.5" x14ac:dyDescent="0.2">
      <c r="A225" s="9" t="s">
        <v>10</v>
      </c>
      <c r="B225" s="10" t="s">
        <v>141</v>
      </c>
      <c r="C225" s="10" t="s">
        <v>140</v>
      </c>
      <c r="D225" s="9" t="s">
        <v>0</v>
      </c>
      <c r="E225" s="8" t="s">
        <v>139</v>
      </c>
      <c r="F225" s="7" t="s">
        <v>45</v>
      </c>
      <c r="G225" s="6">
        <v>550.01599999999996</v>
      </c>
      <c r="H225" s="5">
        <v>0</v>
      </c>
      <c r="I225" s="5">
        <f>ROUND(ROUND(H225,2)*ROUND(G225,3),2)</f>
        <v>0</v>
      </c>
      <c r="O225">
        <f>(I225*15)/100</f>
        <v>0</v>
      </c>
      <c r="P225" t="s">
        <v>6</v>
      </c>
    </row>
    <row r="226" spans="1:16" ht="25.5" x14ac:dyDescent="0.2">
      <c r="A226" s="4" t="s">
        <v>5</v>
      </c>
      <c r="E226" s="1" t="s">
        <v>139</v>
      </c>
    </row>
    <row r="227" spans="1:16" ht="127.5" x14ac:dyDescent="0.2">
      <c r="A227" s="3" t="s">
        <v>3</v>
      </c>
      <c r="E227" s="2" t="s">
        <v>138</v>
      </c>
    </row>
    <row r="228" spans="1:16" ht="25.5" x14ac:dyDescent="0.2">
      <c r="A228" t="s">
        <v>1</v>
      </c>
      <c r="E228" s="1" t="s">
        <v>42</v>
      </c>
    </row>
    <row r="229" spans="1:16" ht="25.5" x14ac:dyDescent="0.2">
      <c r="A229" s="9" t="s">
        <v>10</v>
      </c>
      <c r="B229" s="10" t="s">
        <v>137</v>
      </c>
      <c r="C229" s="10" t="s">
        <v>136</v>
      </c>
      <c r="D229" s="9" t="s">
        <v>0</v>
      </c>
      <c r="E229" s="8" t="s">
        <v>135</v>
      </c>
      <c r="F229" s="7" t="s">
        <v>110</v>
      </c>
      <c r="G229" s="6">
        <v>29.4</v>
      </c>
      <c r="H229" s="5">
        <v>0</v>
      </c>
      <c r="I229" s="5">
        <f>ROUND(ROUND(H229,2)*ROUND(G229,3),2)</f>
        <v>0</v>
      </c>
      <c r="O229">
        <f>(I229*15)/100</f>
        <v>0</v>
      </c>
      <c r="P229" t="s">
        <v>6</v>
      </c>
    </row>
    <row r="230" spans="1:16" ht="25.5" x14ac:dyDescent="0.2">
      <c r="A230" s="4" t="s">
        <v>5</v>
      </c>
      <c r="E230" s="1" t="s">
        <v>135</v>
      </c>
    </row>
    <row r="231" spans="1:16" ht="38.25" x14ac:dyDescent="0.2">
      <c r="A231" s="3" t="s">
        <v>3</v>
      </c>
      <c r="E231" s="2" t="s">
        <v>134</v>
      </c>
    </row>
    <row r="232" spans="1:16" ht="63.75" x14ac:dyDescent="0.2">
      <c r="A232" t="s">
        <v>1</v>
      </c>
      <c r="E232" s="1" t="s">
        <v>133</v>
      </c>
    </row>
    <row r="233" spans="1:16" x14ac:dyDescent="0.2">
      <c r="A233" s="9" t="s">
        <v>10</v>
      </c>
      <c r="B233" s="10" t="s">
        <v>132</v>
      </c>
      <c r="C233" s="10" t="s">
        <v>131</v>
      </c>
      <c r="D233" s="9" t="s">
        <v>0</v>
      </c>
      <c r="E233" s="8" t="s">
        <v>130</v>
      </c>
      <c r="F233" s="7" t="s">
        <v>124</v>
      </c>
      <c r="G233" s="6">
        <v>375.69600000000003</v>
      </c>
      <c r="H233" s="5">
        <v>0</v>
      </c>
      <c r="I233" s="5">
        <f>ROUND(ROUND(H233,2)*ROUND(G233,3),2)</f>
        <v>0</v>
      </c>
      <c r="O233">
        <f>(I233*15)/100</f>
        <v>0</v>
      </c>
      <c r="P233" t="s">
        <v>6</v>
      </c>
    </row>
    <row r="234" spans="1:16" ht="409.5" x14ac:dyDescent="0.2">
      <c r="A234" s="4" t="s">
        <v>5</v>
      </c>
      <c r="E234" s="1" t="s">
        <v>129</v>
      </c>
    </row>
    <row r="235" spans="1:16" ht="25.5" x14ac:dyDescent="0.2">
      <c r="A235" s="3" t="s">
        <v>3</v>
      </c>
      <c r="E235" s="2" t="s">
        <v>128</v>
      </c>
    </row>
    <row r="236" spans="1:16" x14ac:dyDescent="0.2">
      <c r="A236" t="s">
        <v>1</v>
      </c>
      <c r="E236" s="1" t="s">
        <v>0</v>
      </c>
    </row>
    <row r="237" spans="1:16" x14ac:dyDescent="0.2">
      <c r="A237" s="9" t="s">
        <v>10</v>
      </c>
      <c r="B237" s="10" t="s">
        <v>127</v>
      </c>
      <c r="C237" s="10" t="s">
        <v>126</v>
      </c>
      <c r="D237" s="9" t="s">
        <v>0</v>
      </c>
      <c r="E237" s="8" t="s">
        <v>125</v>
      </c>
      <c r="F237" s="7" t="s">
        <v>124</v>
      </c>
      <c r="G237" s="6">
        <v>1055.4839999999999</v>
      </c>
      <c r="H237" s="5">
        <v>0</v>
      </c>
      <c r="I237" s="5">
        <f>ROUND(ROUND(H237,2)*ROUND(G237,3),2)</f>
        <v>0</v>
      </c>
      <c r="O237">
        <f>(I237*15)/100</f>
        <v>0</v>
      </c>
      <c r="P237" t="s">
        <v>6</v>
      </c>
    </row>
    <row r="238" spans="1:16" ht="409.5" x14ac:dyDescent="0.2">
      <c r="A238" s="4" t="s">
        <v>5</v>
      </c>
      <c r="E238" s="1" t="s">
        <v>123</v>
      </c>
    </row>
    <row r="239" spans="1:16" ht="25.5" x14ac:dyDescent="0.2">
      <c r="A239" s="3" t="s">
        <v>3</v>
      </c>
      <c r="E239" s="2" t="s">
        <v>122</v>
      </c>
    </row>
    <row r="240" spans="1:16" x14ac:dyDescent="0.2">
      <c r="A240" t="s">
        <v>1</v>
      </c>
      <c r="E240" s="1" t="s">
        <v>0</v>
      </c>
    </row>
    <row r="241" spans="1:16" x14ac:dyDescent="0.2">
      <c r="A241" s="9" t="s">
        <v>10</v>
      </c>
      <c r="B241" s="10" t="s">
        <v>121</v>
      </c>
      <c r="C241" s="10" t="s">
        <v>120</v>
      </c>
      <c r="D241" s="9" t="s">
        <v>0</v>
      </c>
      <c r="E241" s="8" t="s">
        <v>119</v>
      </c>
      <c r="F241" s="7" t="s">
        <v>110</v>
      </c>
      <c r="G241" s="6">
        <v>282.39499999999998</v>
      </c>
      <c r="H241" s="5">
        <v>0</v>
      </c>
      <c r="I241" s="5">
        <f>ROUND(ROUND(H241,2)*ROUND(G241,3),2)</f>
        <v>0</v>
      </c>
      <c r="O241">
        <f>(I241*15)/100</f>
        <v>0</v>
      </c>
      <c r="P241" t="s">
        <v>6</v>
      </c>
    </row>
    <row r="242" spans="1:16" x14ac:dyDescent="0.2">
      <c r="A242" s="4" t="s">
        <v>5</v>
      </c>
      <c r="E242" s="1" t="s">
        <v>119</v>
      </c>
    </row>
    <row r="243" spans="1:16" ht="51" x14ac:dyDescent="0.2">
      <c r="A243" s="3" t="s">
        <v>3</v>
      </c>
      <c r="E243" s="2" t="s">
        <v>118</v>
      </c>
    </row>
    <row r="244" spans="1:16" ht="25.5" x14ac:dyDescent="0.2">
      <c r="A244" t="s">
        <v>1</v>
      </c>
      <c r="E244" s="1" t="s">
        <v>107</v>
      </c>
    </row>
    <row r="245" spans="1:16" x14ac:dyDescent="0.2">
      <c r="A245" s="9" t="s">
        <v>10</v>
      </c>
      <c r="B245" s="10" t="s">
        <v>117</v>
      </c>
      <c r="C245" s="10" t="s">
        <v>116</v>
      </c>
      <c r="D245" s="9" t="s">
        <v>0</v>
      </c>
      <c r="E245" s="8" t="s">
        <v>115</v>
      </c>
      <c r="F245" s="7" t="s">
        <v>110</v>
      </c>
      <c r="G245" s="6">
        <v>301.26499999999999</v>
      </c>
      <c r="H245" s="5">
        <v>0</v>
      </c>
      <c r="I245" s="5">
        <f>ROUND(ROUND(H245,2)*ROUND(G245,3),2)</f>
        <v>0</v>
      </c>
      <c r="O245">
        <f>(I245*15)/100</f>
        <v>0</v>
      </c>
      <c r="P245" t="s">
        <v>6</v>
      </c>
    </row>
    <row r="246" spans="1:16" ht="25.5" x14ac:dyDescent="0.2">
      <c r="A246" s="4" t="s">
        <v>5</v>
      </c>
      <c r="E246" s="1" t="s">
        <v>114</v>
      </c>
    </row>
    <row r="247" spans="1:16" ht="165.75" x14ac:dyDescent="0.2">
      <c r="A247" s="3" t="s">
        <v>3</v>
      </c>
      <c r="E247" s="2" t="s">
        <v>113</v>
      </c>
    </row>
    <row r="248" spans="1:16" x14ac:dyDescent="0.2">
      <c r="A248" t="s">
        <v>1</v>
      </c>
      <c r="E248" s="1" t="s">
        <v>0</v>
      </c>
    </row>
    <row r="249" spans="1:16" x14ac:dyDescent="0.2">
      <c r="A249" s="9" t="s">
        <v>10</v>
      </c>
      <c r="B249" s="10" t="s">
        <v>112</v>
      </c>
      <c r="C249" s="10" t="s">
        <v>111</v>
      </c>
      <c r="D249" s="9" t="s">
        <v>0</v>
      </c>
      <c r="E249" s="8" t="s">
        <v>109</v>
      </c>
      <c r="F249" s="7" t="s">
        <v>110</v>
      </c>
      <c r="G249" s="6">
        <v>1135.9380000000001</v>
      </c>
      <c r="H249" s="5">
        <v>0</v>
      </c>
      <c r="I249" s="5">
        <f>ROUND(ROUND(H249,2)*ROUND(G249,3),2)</f>
        <v>0</v>
      </c>
      <c r="O249">
        <f>(I249*15)/100</f>
        <v>0</v>
      </c>
      <c r="P249" t="s">
        <v>6</v>
      </c>
    </row>
    <row r="250" spans="1:16" x14ac:dyDescent="0.2">
      <c r="A250" s="4" t="s">
        <v>5</v>
      </c>
      <c r="E250" s="1" t="s">
        <v>109</v>
      </c>
    </row>
    <row r="251" spans="1:16" ht="127.5" x14ac:dyDescent="0.2">
      <c r="A251" s="3" t="s">
        <v>3</v>
      </c>
      <c r="E251" s="2" t="s">
        <v>108</v>
      </c>
    </row>
    <row r="252" spans="1:16" ht="25.5" x14ac:dyDescent="0.2">
      <c r="A252" t="s">
        <v>1</v>
      </c>
      <c r="E252" s="1" t="s">
        <v>107</v>
      </c>
    </row>
    <row r="253" spans="1:16" x14ac:dyDescent="0.2">
      <c r="A253" s="9" t="s">
        <v>10</v>
      </c>
      <c r="B253" s="10" t="s">
        <v>106</v>
      </c>
      <c r="C253" s="10" t="s">
        <v>105</v>
      </c>
      <c r="D253" s="9" t="s">
        <v>0</v>
      </c>
      <c r="E253" s="8" t="s">
        <v>104</v>
      </c>
      <c r="F253" s="7" t="s">
        <v>51</v>
      </c>
      <c r="G253" s="6">
        <v>32.828000000000003</v>
      </c>
      <c r="H253" s="5">
        <v>0</v>
      </c>
      <c r="I253" s="5">
        <f>ROUND(ROUND(H253,2)*ROUND(G253,3),2)</f>
        <v>0</v>
      </c>
      <c r="O253">
        <f>(I253*15)/100</f>
        <v>0</v>
      </c>
      <c r="P253" t="s">
        <v>6</v>
      </c>
    </row>
    <row r="254" spans="1:16" x14ac:dyDescent="0.2">
      <c r="A254" s="4" t="s">
        <v>5</v>
      </c>
      <c r="E254" s="1" t="s">
        <v>104</v>
      </c>
    </row>
    <row r="255" spans="1:16" x14ac:dyDescent="0.2">
      <c r="A255" s="3" t="s">
        <v>3</v>
      </c>
      <c r="E255" s="2" t="s">
        <v>103</v>
      </c>
    </row>
    <row r="256" spans="1:16" ht="89.25" x14ac:dyDescent="0.2">
      <c r="A256" t="s">
        <v>1</v>
      </c>
      <c r="E256" s="1" t="s">
        <v>78</v>
      </c>
    </row>
    <row r="257" spans="1:16" x14ac:dyDescent="0.2">
      <c r="A257" s="9" t="s">
        <v>10</v>
      </c>
      <c r="B257" s="10" t="s">
        <v>102</v>
      </c>
      <c r="C257" s="10" t="s">
        <v>101</v>
      </c>
      <c r="D257" s="9" t="s">
        <v>0</v>
      </c>
      <c r="E257" s="8" t="s">
        <v>100</v>
      </c>
      <c r="F257" s="7" t="s">
        <v>57</v>
      </c>
      <c r="G257" s="6">
        <v>2051.75</v>
      </c>
      <c r="H257" s="5">
        <v>0</v>
      </c>
      <c r="I257" s="5">
        <f>ROUND(ROUND(H257,2)*ROUND(G257,3),2)</f>
        <v>0</v>
      </c>
      <c r="O257">
        <f>(I257*15)/100</f>
        <v>0</v>
      </c>
      <c r="P257" t="s">
        <v>6</v>
      </c>
    </row>
    <row r="258" spans="1:16" x14ac:dyDescent="0.2">
      <c r="A258" s="4" t="s">
        <v>5</v>
      </c>
      <c r="E258" s="1" t="s">
        <v>100</v>
      </c>
    </row>
    <row r="259" spans="1:16" x14ac:dyDescent="0.2">
      <c r="A259" s="3" t="s">
        <v>3</v>
      </c>
      <c r="E259" s="2" t="s">
        <v>99</v>
      </c>
    </row>
    <row r="260" spans="1:16" ht="25.5" x14ac:dyDescent="0.2">
      <c r="A260" t="s">
        <v>1</v>
      </c>
      <c r="E260" s="1" t="s">
        <v>54</v>
      </c>
    </row>
    <row r="261" spans="1:16" x14ac:dyDescent="0.2">
      <c r="A261" s="9" t="s">
        <v>10</v>
      </c>
      <c r="B261" s="10" t="s">
        <v>98</v>
      </c>
      <c r="C261" s="10" t="s">
        <v>97</v>
      </c>
      <c r="D261" s="9" t="s">
        <v>0</v>
      </c>
      <c r="E261" s="8" t="s">
        <v>96</v>
      </c>
      <c r="F261" s="7" t="s">
        <v>51</v>
      </c>
      <c r="G261" s="6">
        <v>88.856999999999999</v>
      </c>
      <c r="H261" s="5">
        <v>0</v>
      </c>
      <c r="I261" s="5">
        <f>ROUND(ROUND(H261,2)*ROUND(G261,3),2)</f>
        <v>0</v>
      </c>
      <c r="O261">
        <f>(I261*15)/100</f>
        <v>0</v>
      </c>
      <c r="P261" t="s">
        <v>6</v>
      </c>
    </row>
    <row r="262" spans="1:16" x14ac:dyDescent="0.2">
      <c r="A262" s="4" t="s">
        <v>5</v>
      </c>
      <c r="E262" s="1" t="s">
        <v>96</v>
      </c>
    </row>
    <row r="263" spans="1:16" ht="102" x14ac:dyDescent="0.2">
      <c r="A263" s="3" t="s">
        <v>3</v>
      </c>
      <c r="E263" s="2" t="s">
        <v>95</v>
      </c>
    </row>
    <row r="264" spans="1:16" ht="89.25" x14ac:dyDescent="0.2">
      <c r="A264" t="s">
        <v>1</v>
      </c>
      <c r="E264" s="1" t="s">
        <v>78</v>
      </c>
    </row>
    <row r="265" spans="1:16" x14ac:dyDescent="0.2">
      <c r="A265" s="9" t="s">
        <v>10</v>
      </c>
      <c r="B265" s="10" t="s">
        <v>94</v>
      </c>
      <c r="C265" s="10" t="s">
        <v>93</v>
      </c>
      <c r="D265" s="9" t="s">
        <v>0</v>
      </c>
      <c r="E265" s="8" t="s">
        <v>92</v>
      </c>
      <c r="F265" s="7" t="s">
        <v>57</v>
      </c>
      <c r="G265" s="6">
        <v>3998.5650000000001</v>
      </c>
      <c r="H265" s="5">
        <v>0</v>
      </c>
      <c r="I265" s="5">
        <f>ROUND(ROUND(H265,2)*ROUND(G265,3),2)</f>
        <v>0</v>
      </c>
      <c r="O265">
        <f>(I265*15)/100</f>
        <v>0</v>
      </c>
      <c r="P265" t="s">
        <v>6</v>
      </c>
    </row>
    <row r="266" spans="1:16" x14ac:dyDescent="0.2">
      <c r="A266" s="4" t="s">
        <v>5</v>
      </c>
      <c r="E266" s="1" t="s">
        <v>92</v>
      </c>
    </row>
    <row r="267" spans="1:16" x14ac:dyDescent="0.2">
      <c r="A267" s="3" t="s">
        <v>3</v>
      </c>
      <c r="E267" s="2" t="s">
        <v>91</v>
      </c>
    </row>
    <row r="268" spans="1:16" ht="25.5" x14ac:dyDescent="0.2">
      <c r="A268" t="s">
        <v>1</v>
      </c>
      <c r="E268" s="1" t="s">
        <v>54</v>
      </c>
    </row>
    <row r="269" spans="1:16" x14ac:dyDescent="0.2">
      <c r="A269" s="9" t="s">
        <v>10</v>
      </c>
      <c r="B269" s="10" t="s">
        <v>90</v>
      </c>
      <c r="C269" s="10" t="s">
        <v>89</v>
      </c>
      <c r="D269" s="9" t="s">
        <v>0</v>
      </c>
      <c r="E269" s="8" t="s">
        <v>88</v>
      </c>
      <c r="F269" s="7" t="s">
        <v>51</v>
      </c>
      <c r="G269" s="6">
        <v>89.012</v>
      </c>
      <c r="H269" s="5">
        <v>0</v>
      </c>
      <c r="I269" s="5">
        <f>ROUND(ROUND(H269,2)*ROUND(G269,3),2)</f>
        <v>0</v>
      </c>
      <c r="O269">
        <f>(I269*15)/100</f>
        <v>0</v>
      </c>
      <c r="P269" t="s">
        <v>6</v>
      </c>
    </row>
    <row r="270" spans="1:16" x14ac:dyDescent="0.2">
      <c r="A270" s="4" t="s">
        <v>5</v>
      </c>
      <c r="E270" s="1" t="s">
        <v>88</v>
      </c>
    </row>
    <row r="271" spans="1:16" ht="127.5" x14ac:dyDescent="0.2">
      <c r="A271" s="3" t="s">
        <v>3</v>
      </c>
      <c r="E271" s="2" t="s">
        <v>87</v>
      </c>
    </row>
    <row r="272" spans="1:16" ht="89.25" x14ac:dyDescent="0.2">
      <c r="A272" t="s">
        <v>1</v>
      </c>
      <c r="E272" s="1" t="s">
        <v>78</v>
      </c>
    </row>
    <row r="273" spans="1:16" x14ac:dyDescent="0.2">
      <c r="A273" s="9" t="s">
        <v>10</v>
      </c>
      <c r="B273" s="10" t="s">
        <v>86</v>
      </c>
      <c r="C273" s="10" t="s">
        <v>85</v>
      </c>
      <c r="D273" s="9" t="s">
        <v>0</v>
      </c>
      <c r="E273" s="8" t="s">
        <v>84</v>
      </c>
      <c r="F273" s="7" t="s">
        <v>57</v>
      </c>
      <c r="G273" s="6">
        <v>4895.66</v>
      </c>
      <c r="H273" s="5">
        <v>0</v>
      </c>
      <c r="I273" s="5">
        <f>ROUND(ROUND(H273,2)*ROUND(G273,3),2)</f>
        <v>0</v>
      </c>
      <c r="O273">
        <f>(I273*15)/100</f>
        <v>0</v>
      </c>
      <c r="P273" t="s">
        <v>6</v>
      </c>
    </row>
    <row r="274" spans="1:16" x14ac:dyDescent="0.2">
      <c r="A274" s="4" t="s">
        <v>5</v>
      </c>
      <c r="E274" s="1" t="s">
        <v>84</v>
      </c>
    </row>
    <row r="275" spans="1:16" x14ac:dyDescent="0.2">
      <c r="A275" s="3" t="s">
        <v>3</v>
      </c>
      <c r="E275" s="2" t="s">
        <v>83</v>
      </c>
    </row>
    <row r="276" spans="1:16" ht="25.5" x14ac:dyDescent="0.2">
      <c r="A276" t="s">
        <v>1</v>
      </c>
      <c r="E276" s="1" t="s">
        <v>54</v>
      </c>
    </row>
    <row r="277" spans="1:16" x14ac:dyDescent="0.2">
      <c r="A277" s="9" t="s">
        <v>10</v>
      </c>
      <c r="B277" s="10" t="s">
        <v>82</v>
      </c>
      <c r="C277" s="10" t="s">
        <v>81</v>
      </c>
      <c r="D277" s="9" t="s">
        <v>0</v>
      </c>
      <c r="E277" s="8" t="s">
        <v>80</v>
      </c>
      <c r="F277" s="7" t="s">
        <v>51</v>
      </c>
      <c r="G277" s="6">
        <v>1.998</v>
      </c>
      <c r="H277" s="5">
        <v>0</v>
      </c>
      <c r="I277" s="5">
        <f>ROUND(ROUND(H277,2)*ROUND(G277,3),2)</f>
        <v>0</v>
      </c>
      <c r="O277">
        <f>(I277*15)/100</f>
        <v>0</v>
      </c>
      <c r="P277" t="s">
        <v>6</v>
      </c>
    </row>
    <row r="278" spans="1:16" x14ac:dyDescent="0.2">
      <c r="A278" s="4" t="s">
        <v>5</v>
      </c>
      <c r="E278" s="1" t="s">
        <v>80</v>
      </c>
    </row>
    <row r="279" spans="1:16" x14ac:dyDescent="0.2">
      <c r="A279" s="3" t="s">
        <v>3</v>
      </c>
      <c r="E279" s="2" t="s">
        <v>79</v>
      </c>
    </row>
    <row r="280" spans="1:16" ht="89.25" x14ac:dyDescent="0.2">
      <c r="A280" t="s">
        <v>1</v>
      </c>
      <c r="E280" s="1" t="s">
        <v>78</v>
      </c>
    </row>
    <row r="281" spans="1:16" x14ac:dyDescent="0.2">
      <c r="A281" s="9" t="s">
        <v>10</v>
      </c>
      <c r="B281" s="10" t="s">
        <v>77</v>
      </c>
      <c r="C281" s="10" t="s">
        <v>76</v>
      </c>
      <c r="D281" s="9" t="s">
        <v>0</v>
      </c>
      <c r="E281" s="8" t="s">
        <v>75</v>
      </c>
      <c r="F281" s="7" t="s">
        <v>57</v>
      </c>
      <c r="G281" s="6">
        <v>119.88</v>
      </c>
      <c r="H281" s="5">
        <v>0</v>
      </c>
      <c r="I281" s="5">
        <f>ROUND(ROUND(H281,2)*ROUND(G281,3),2)</f>
        <v>0</v>
      </c>
      <c r="O281">
        <f>(I281*15)/100</f>
        <v>0</v>
      </c>
      <c r="P281" t="s">
        <v>6</v>
      </c>
    </row>
    <row r="282" spans="1:16" x14ac:dyDescent="0.2">
      <c r="A282" s="4" t="s">
        <v>5</v>
      </c>
      <c r="E282" s="1" t="s">
        <v>75</v>
      </c>
    </row>
    <row r="283" spans="1:16" x14ac:dyDescent="0.2">
      <c r="A283" s="3" t="s">
        <v>3</v>
      </c>
      <c r="E283" s="2" t="s">
        <v>74</v>
      </c>
    </row>
    <row r="284" spans="1:16" ht="25.5" x14ac:dyDescent="0.2">
      <c r="A284" t="s">
        <v>1</v>
      </c>
      <c r="E284" s="1" t="s">
        <v>54</v>
      </c>
    </row>
    <row r="285" spans="1:16" x14ac:dyDescent="0.2">
      <c r="A285" s="9" t="s">
        <v>10</v>
      </c>
      <c r="B285" s="10" t="s">
        <v>73</v>
      </c>
      <c r="C285" s="10" t="s">
        <v>72</v>
      </c>
      <c r="D285" s="9" t="s">
        <v>0</v>
      </c>
      <c r="E285" s="8" t="s">
        <v>71</v>
      </c>
      <c r="F285" s="7" t="s">
        <v>7</v>
      </c>
      <c r="G285" s="6">
        <v>4.5999999999999999E-2</v>
      </c>
      <c r="H285" s="5">
        <v>0</v>
      </c>
      <c r="I285" s="5">
        <f>ROUND(ROUND(H285,2)*ROUND(G285,3),2)</f>
        <v>0</v>
      </c>
      <c r="O285">
        <f>(I285*15)/100</f>
        <v>0</v>
      </c>
      <c r="P285" t="s">
        <v>6</v>
      </c>
    </row>
    <row r="286" spans="1:16" x14ac:dyDescent="0.2">
      <c r="A286" s="4" t="s">
        <v>5</v>
      </c>
      <c r="E286" s="1" t="s">
        <v>71</v>
      </c>
    </row>
    <row r="287" spans="1:16" x14ac:dyDescent="0.2">
      <c r="A287" s="3" t="s">
        <v>3</v>
      </c>
      <c r="E287" s="2" t="s">
        <v>70</v>
      </c>
    </row>
    <row r="288" spans="1:16" ht="89.25" x14ac:dyDescent="0.2">
      <c r="A288" t="s">
        <v>1</v>
      </c>
      <c r="E288" s="1" t="s">
        <v>69</v>
      </c>
    </row>
    <row r="289" spans="1:16" x14ac:dyDescent="0.2">
      <c r="A289" s="9" t="s">
        <v>10</v>
      </c>
      <c r="B289" s="10" t="s">
        <v>68</v>
      </c>
      <c r="C289" s="10" t="s">
        <v>67</v>
      </c>
      <c r="D289" s="9" t="s">
        <v>0</v>
      </c>
      <c r="E289" s="8" t="s">
        <v>66</v>
      </c>
      <c r="F289" s="7" t="s">
        <v>57</v>
      </c>
      <c r="G289" s="6">
        <v>1.145</v>
      </c>
      <c r="H289" s="5">
        <v>0</v>
      </c>
      <c r="I289" s="5">
        <f>ROUND(ROUND(H289,2)*ROUND(G289,3),2)</f>
        <v>0</v>
      </c>
      <c r="O289">
        <f>(I289*15)/100</f>
        <v>0</v>
      </c>
      <c r="P289" t="s">
        <v>6</v>
      </c>
    </row>
    <row r="290" spans="1:16" x14ac:dyDescent="0.2">
      <c r="A290" s="4" t="s">
        <v>5</v>
      </c>
      <c r="E290" s="1" t="s">
        <v>66</v>
      </c>
    </row>
    <row r="291" spans="1:16" x14ac:dyDescent="0.2">
      <c r="A291" s="3" t="s">
        <v>3</v>
      </c>
      <c r="E291" s="2" t="s">
        <v>65</v>
      </c>
    </row>
    <row r="292" spans="1:16" ht="25.5" x14ac:dyDescent="0.2">
      <c r="A292" t="s">
        <v>1</v>
      </c>
      <c r="E292" s="1" t="s">
        <v>54</v>
      </c>
    </row>
    <row r="293" spans="1:16" x14ac:dyDescent="0.2">
      <c r="A293" s="9" t="s">
        <v>10</v>
      </c>
      <c r="B293" s="10" t="s">
        <v>64</v>
      </c>
      <c r="C293" s="10" t="s">
        <v>63</v>
      </c>
      <c r="D293" s="9" t="s">
        <v>0</v>
      </c>
      <c r="E293" s="8" t="s">
        <v>62</v>
      </c>
      <c r="F293" s="7" t="s">
        <v>51</v>
      </c>
      <c r="G293" s="6">
        <v>276.66300000000001</v>
      </c>
      <c r="H293" s="5">
        <v>0</v>
      </c>
      <c r="I293" s="5">
        <f>ROUND(ROUND(H293,2)*ROUND(G293,3),2)</f>
        <v>0</v>
      </c>
      <c r="O293">
        <f>(I293*15)/100</f>
        <v>0</v>
      </c>
      <c r="P293" t="s">
        <v>6</v>
      </c>
    </row>
    <row r="294" spans="1:16" x14ac:dyDescent="0.2">
      <c r="A294" s="4" t="s">
        <v>5</v>
      </c>
      <c r="E294" s="1" t="s">
        <v>62</v>
      </c>
    </row>
    <row r="295" spans="1:16" ht="102" x14ac:dyDescent="0.2">
      <c r="A295" s="3" t="s">
        <v>3</v>
      </c>
      <c r="E295" s="2" t="s">
        <v>61</v>
      </c>
    </row>
    <row r="296" spans="1:16" ht="76.5" x14ac:dyDescent="0.2">
      <c r="A296" t="s">
        <v>1</v>
      </c>
      <c r="E296" s="1" t="s">
        <v>60</v>
      </c>
    </row>
    <row r="297" spans="1:16" x14ac:dyDescent="0.2">
      <c r="A297" s="9" t="s">
        <v>10</v>
      </c>
      <c r="B297" s="10" t="s">
        <v>59</v>
      </c>
      <c r="C297" s="10" t="s">
        <v>58</v>
      </c>
      <c r="D297" s="9" t="s">
        <v>0</v>
      </c>
      <c r="E297" s="8" t="s">
        <v>56</v>
      </c>
      <c r="F297" s="7" t="s">
        <v>57</v>
      </c>
      <c r="G297" s="6">
        <v>17291.437999999998</v>
      </c>
      <c r="H297" s="5">
        <v>0</v>
      </c>
      <c r="I297" s="5">
        <f>ROUND(ROUND(H297,2)*ROUND(G297,3),2)</f>
        <v>0</v>
      </c>
      <c r="O297">
        <f>(I297*15)/100</f>
        <v>0</v>
      </c>
      <c r="P297" t="s">
        <v>6</v>
      </c>
    </row>
    <row r="298" spans="1:16" x14ac:dyDescent="0.2">
      <c r="A298" s="4" t="s">
        <v>5</v>
      </c>
      <c r="E298" s="1" t="s">
        <v>56</v>
      </c>
    </row>
    <row r="299" spans="1:16" x14ac:dyDescent="0.2">
      <c r="A299" s="3" t="s">
        <v>3</v>
      </c>
      <c r="E299" s="2" t="s">
        <v>55</v>
      </c>
    </row>
    <row r="300" spans="1:16" ht="25.5" x14ac:dyDescent="0.2">
      <c r="A300" t="s">
        <v>1</v>
      </c>
      <c r="E300" s="1" t="s">
        <v>54</v>
      </c>
    </row>
    <row r="301" spans="1:16" x14ac:dyDescent="0.2">
      <c r="A301" s="9" t="s">
        <v>10</v>
      </c>
      <c r="B301" s="10" t="s">
        <v>53</v>
      </c>
      <c r="C301" s="10" t="s">
        <v>52</v>
      </c>
      <c r="D301" s="9" t="s">
        <v>0</v>
      </c>
      <c r="E301" s="8" t="s">
        <v>50</v>
      </c>
      <c r="F301" s="7" t="s">
        <v>51</v>
      </c>
      <c r="G301" s="6">
        <v>0.6</v>
      </c>
      <c r="H301" s="5">
        <v>0</v>
      </c>
      <c r="I301" s="5">
        <f>ROUND(ROUND(H301,2)*ROUND(G301,3),2)</f>
        <v>0</v>
      </c>
      <c r="O301">
        <f>(I301*15)/100</f>
        <v>0</v>
      </c>
      <c r="P301" t="s">
        <v>6</v>
      </c>
    </row>
    <row r="302" spans="1:16" x14ac:dyDescent="0.2">
      <c r="A302" s="4" t="s">
        <v>5</v>
      </c>
      <c r="E302" s="1" t="s">
        <v>50</v>
      </c>
    </row>
    <row r="303" spans="1:16" ht="25.5" x14ac:dyDescent="0.2">
      <c r="A303" s="3" t="s">
        <v>3</v>
      </c>
      <c r="E303" s="2" t="s">
        <v>49</v>
      </c>
    </row>
    <row r="304" spans="1:16" ht="76.5" x14ac:dyDescent="0.2">
      <c r="A304" t="s">
        <v>1</v>
      </c>
      <c r="E304" s="1" t="s">
        <v>48</v>
      </c>
    </row>
    <row r="305" spans="1:18" ht="25.5" x14ac:dyDescent="0.2">
      <c r="A305" s="9" t="s">
        <v>10</v>
      </c>
      <c r="B305" s="10" t="s">
        <v>47</v>
      </c>
      <c r="C305" s="10" t="s">
        <v>46</v>
      </c>
      <c r="D305" s="9" t="s">
        <v>0</v>
      </c>
      <c r="E305" s="8" t="s">
        <v>44</v>
      </c>
      <c r="F305" s="7" t="s">
        <v>45</v>
      </c>
      <c r="G305" s="6">
        <v>69.09</v>
      </c>
      <c r="H305" s="5">
        <v>0</v>
      </c>
      <c r="I305" s="5">
        <f>ROUND(ROUND(H305,2)*ROUND(G305,3),2)</f>
        <v>0</v>
      </c>
      <c r="O305">
        <f>(I305*15)/100</f>
        <v>0</v>
      </c>
      <c r="P305" t="s">
        <v>6</v>
      </c>
    </row>
    <row r="306" spans="1:18" ht="25.5" x14ac:dyDescent="0.2">
      <c r="A306" s="4" t="s">
        <v>5</v>
      </c>
      <c r="E306" s="1" t="s">
        <v>44</v>
      </c>
    </row>
    <row r="307" spans="1:18" ht="38.25" x14ac:dyDescent="0.2">
      <c r="A307" s="3" t="s">
        <v>3</v>
      </c>
      <c r="E307" s="2" t="s">
        <v>43</v>
      </c>
    </row>
    <row r="308" spans="1:18" ht="25.5" x14ac:dyDescent="0.2">
      <c r="A308" t="s">
        <v>1</v>
      </c>
      <c r="E308" s="1" t="s">
        <v>42</v>
      </c>
    </row>
    <row r="309" spans="1:18" x14ac:dyDescent="0.2">
      <c r="A309" s="9" t="s">
        <v>10</v>
      </c>
      <c r="B309" s="10" t="s">
        <v>41</v>
      </c>
      <c r="C309" s="10" t="s">
        <v>40</v>
      </c>
      <c r="D309" s="9" t="s">
        <v>0</v>
      </c>
      <c r="E309" s="8" t="s">
        <v>39</v>
      </c>
      <c r="F309" s="7" t="s">
        <v>38</v>
      </c>
      <c r="G309" s="6">
        <v>3</v>
      </c>
      <c r="H309" s="5">
        <v>0</v>
      </c>
      <c r="I309" s="5">
        <f>ROUND(ROUND(H309,2)*ROUND(G309,3),2)</f>
        <v>0</v>
      </c>
      <c r="O309">
        <f>(I309*15)/100</f>
        <v>0</v>
      </c>
      <c r="P309" t="s">
        <v>6</v>
      </c>
    </row>
    <row r="310" spans="1:18" ht="38.25" x14ac:dyDescent="0.2">
      <c r="A310" s="4" t="s">
        <v>5</v>
      </c>
      <c r="E310" s="1" t="s">
        <v>37</v>
      </c>
    </row>
    <row r="311" spans="1:18" x14ac:dyDescent="0.2">
      <c r="A311" s="3" t="s">
        <v>3</v>
      </c>
      <c r="E311" s="2" t="s">
        <v>36</v>
      </c>
    </row>
    <row r="312" spans="1:18" x14ac:dyDescent="0.2">
      <c r="A312" t="s">
        <v>1</v>
      </c>
      <c r="E312" s="1" t="s">
        <v>0</v>
      </c>
    </row>
    <row r="313" spans="1:18" ht="12.75" customHeight="1" x14ac:dyDescent="0.2">
      <c r="A313" s="13" t="s">
        <v>35</v>
      </c>
      <c r="B313" s="13"/>
      <c r="C313" s="15" t="s">
        <v>34</v>
      </c>
      <c r="D313" s="13"/>
      <c r="E313" s="14" t="s">
        <v>33</v>
      </c>
      <c r="F313" s="13"/>
      <c r="G313" s="13"/>
      <c r="H313" s="13"/>
      <c r="I313" s="12">
        <f>0+Q313</f>
        <v>0</v>
      </c>
      <c r="O313">
        <f>0+R313</f>
        <v>0</v>
      </c>
      <c r="Q313">
        <f>0+I314+I322+I328+I332+I336+I340+I344</f>
        <v>0</v>
      </c>
      <c r="R313">
        <f>0+O314+O322+O328+O332+O336+O340+O344</f>
        <v>0</v>
      </c>
    </row>
    <row r="314" spans="1:18" ht="25.5" x14ac:dyDescent="0.2">
      <c r="A314" s="9" t="s">
        <v>10</v>
      </c>
      <c r="B314" s="10" t="s">
        <v>32</v>
      </c>
      <c r="C314" s="10" t="s">
        <v>31</v>
      </c>
      <c r="D314" s="9" t="s">
        <v>0</v>
      </c>
      <c r="E314" s="8" t="s">
        <v>30</v>
      </c>
      <c r="F314" s="7" t="s">
        <v>7</v>
      </c>
      <c r="G314" s="6">
        <v>14.106</v>
      </c>
      <c r="H314" s="5">
        <v>0</v>
      </c>
      <c r="I314" s="5">
        <f>ROUND(ROUND(H314,2)*ROUND(G314,3),2)</f>
        <v>0</v>
      </c>
      <c r="O314">
        <f>(I314*15)/100</f>
        <v>0</v>
      </c>
      <c r="P314" t="s">
        <v>6</v>
      </c>
    </row>
    <row r="315" spans="1:18" ht="25.5" x14ac:dyDescent="0.2">
      <c r="A315" s="4" t="s">
        <v>5</v>
      </c>
      <c r="E315" s="1" t="s">
        <v>30</v>
      </c>
    </row>
    <row r="316" spans="1:18" ht="63.75" x14ac:dyDescent="0.2">
      <c r="A316" s="3" t="s">
        <v>3</v>
      </c>
      <c r="E316" s="11" t="s">
        <v>29</v>
      </c>
    </row>
    <row r="317" spans="1:18" ht="89.25" x14ac:dyDescent="0.2">
      <c r="A317" t="s">
        <v>1</v>
      </c>
      <c r="E317" s="1" t="s">
        <v>11</v>
      </c>
    </row>
    <row r="318" spans="1:18" ht="25.5" customHeight="1" x14ac:dyDescent="0.2">
      <c r="A318" s="9"/>
      <c r="B318" s="41">
        <v>71</v>
      </c>
      <c r="C318" s="60" t="s">
        <v>417</v>
      </c>
      <c r="D318" s="9"/>
      <c r="E318" s="42" t="s">
        <v>414</v>
      </c>
      <c r="F318" s="44" t="s">
        <v>7</v>
      </c>
      <c r="G318" s="45">
        <v>90.402000000000001</v>
      </c>
      <c r="H318" s="46">
        <v>0</v>
      </c>
      <c r="I318" s="46">
        <v>0</v>
      </c>
    </row>
    <row r="319" spans="1:18" ht="140.25" x14ac:dyDescent="0.2">
      <c r="E319" s="50" t="s">
        <v>25</v>
      </c>
    </row>
    <row r="320" spans="1:18" ht="38.25" x14ac:dyDescent="0.2">
      <c r="E320" s="51" t="s">
        <v>416</v>
      </c>
    </row>
    <row r="321" spans="1:16" x14ac:dyDescent="0.2">
      <c r="E321" s="1"/>
    </row>
    <row r="322" spans="1:16" ht="25.5" x14ac:dyDescent="0.2">
      <c r="A322" s="9" t="s">
        <v>10</v>
      </c>
      <c r="B322" s="29" t="s">
        <v>28</v>
      </c>
      <c r="C322" s="29" t="s">
        <v>27</v>
      </c>
      <c r="D322" s="30" t="s">
        <v>0</v>
      </c>
      <c r="E322" s="31" t="s">
        <v>26</v>
      </c>
      <c r="F322" s="32" t="s">
        <v>7</v>
      </c>
      <c r="G322" s="33">
        <v>90.677000000000007</v>
      </c>
      <c r="H322" s="34">
        <v>0</v>
      </c>
      <c r="I322" s="34">
        <f>ROUND(ROUND(H322,2)*ROUND(G322,3),2)</f>
        <v>0</v>
      </c>
      <c r="O322">
        <f>(I322*15)/100</f>
        <v>0</v>
      </c>
      <c r="P322" t="s">
        <v>6</v>
      </c>
    </row>
    <row r="323" spans="1:16" ht="140.25" x14ac:dyDescent="0.2">
      <c r="A323" s="4" t="s">
        <v>5</v>
      </c>
      <c r="B323" s="35"/>
      <c r="C323" s="35"/>
      <c r="D323" s="35"/>
      <c r="E323" s="36" t="s">
        <v>25</v>
      </c>
      <c r="F323" s="35"/>
      <c r="G323" s="35"/>
      <c r="H323" s="35"/>
      <c r="I323" s="35"/>
    </row>
    <row r="324" spans="1:16" ht="63.75" x14ac:dyDescent="0.2">
      <c r="A324" s="3" t="s">
        <v>3</v>
      </c>
      <c r="B324" s="35"/>
      <c r="C324" s="35"/>
      <c r="D324" s="35"/>
      <c r="E324" s="37" t="s">
        <v>24</v>
      </c>
      <c r="F324" s="35"/>
      <c r="G324" s="35"/>
      <c r="H324" s="35"/>
      <c r="I324" s="35"/>
    </row>
    <row r="325" spans="1:16" s="39" customFormat="1" ht="25.5" x14ac:dyDescent="0.2">
      <c r="A325" s="52" t="s">
        <v>10</v>
      </c>
      <c r="B325" s="53">
        <v>72</v>
      </c>
      <c r="C325" s="53" t="s">
        <v>27</v>
      </c>
      <c r="D325" s="52" t="s">
        <v>0</v>
      </c>
      <c r="E325" s="54" t="s">
        <v>26</v>
      </c>
      <c r="F325" s="55" t="s">
        <v>7</v>
      </c>
      <c r="G325" s="56">
        <v>0.27500000000000002</v>
      </c>
      <c r="H325" s="57">
        <v>0</v>
      </c>
      <c r="I325" s="57">
        <f>ROUND(ROUND(H325,2)*ROUND(G325,3),2)</f>
        <v>0</v>
      </c>
      <c r="O325" s="39">
        <f>(I325*15)/100</f>
        <v>0</v>
      </c>
      <c r="P325" s="39" t="s">
        <v>6</v>
      </c>
    </row>
    <row r="326" spans="1:16" s="39" customFormat="1" ht="140.25" x14ac:dyDescent="0.2">
      <c r="A326" s="58" t="s">
        <v>5</v>
      </c>
      <c r="E326" s="48" t="s">
        <v>25</v>
      </c>
    </row>
    <row r="327" spans="1:16" s="39" customFormat="1" ht="25.5" x14ac:dyDescent="0.2">
      <c r="A327" s="59" t="s">
        <v>3</v>
      </c>
      <c r="E327" s="49" t="s">
        <v>415</v>
      </c>
    </row>
    <row r="328" spans="1:16" ht="25.5" x14ac:dyDescent="0.2">
      <c r="A328" s="9" t="s">
        <v>10</v>
      </c>
      <c r="B328" s="41">
        <v>73</v>
      </c>
      <c r="C328" s="10" t="s">
        <v>23</v>
      </c>
      <c r="D328" s="9" t="s">
        <v>0</v>
      </c>
      <c r="E328" s="8" t="s">
        <v>22</v>
      </c>
      <c r="F328" s="7" t="s">
        <v>7</v>
      </c>
      <c r="G328" s="6">
        <v>161.023</v>
      </c>
      <c r="H328" s="5">
        <v>0</v>
      </c>
      <c r="I328" s="5">
        <f>ROUND(ROUND(H328,2)*ROUND(G328,3),2)</f>
        <v>0</v>
      </c>
      <c r="O328">
        <f>(I328*15)/100</f>
        <v>0</v>
      </c>
      <c r="P328" t="s">
        <v>6</v>
      </c>
    </row>
    <row r="329" spans="1:16" ht="25.5" x14ac:dyDescent="0.2">
      <c r="A329" s="4" t="s">
        <v>5</v>
      </c>
      <c r="E329" s="1" t="s">
        <v>22</v>
      </c>
    </row>
    <row r="330" spans="1:16" ht="38.25" x14ac:dyDescent="0.2">
      <c r="A330" s="3" t="s">
        <v>3</v>
      </c>
      <c r="E330" s="2" t="s">
        <v>21</v>
      </c>
    </row>
    <row r="331" spans="1:16" ht="89.25" x14ac:dyDescent="0.2">
      <c r="A331" t="s">
        <v>1</v>
      </c>
      <c r="E331" s="1" t="s">
        <v>11</v>
      </c>
    </row>
    <row r="332" spans="1:16" ht="25.5" x14ac:dyDescent="0.2">
      <c r="A332" s="9" t="s">
        <v>10</v>
      </c>
      <c r="B332" s="41">
        <v>74</v>
      </c>
      <c r="C332" s="10" t="s">
        <v>20</v>
      </c>
      <c r="D332" s="9" t="s">
        <v>0</v>
      </c>
      <c r="E332" s="8" t="s">
        <v>19</v>
      </c>
      <c r="F332" s="7" t="s">
        <v>7</v>
      </c>
      <c r="G332" s="6">
        <v>200.62200000000001</v>
      </c>
      <c r="H332" s="5">
        <v>0</v>
      </c>
      <c r="I332" s="5">
        <f>ROUND(ROUND(H332,2)*ROUND(G332,3),2)</f>
        <v>0</v>
      </c>
      <c r="O332">
        <f>(I332*15)/100</f>
        <v>0</v>
      </c>
      <c r="P332" t="s">
        <v>6</v>
      </c>
    </row>
    <row r="333" spans="1:16" ht="25.5" x14ac:dyDescent="0.2">
      <c r="A333" s="4" t="s">
        <v>5</v>
      </c>
      <c r="E333" s="1" t="s">
        <v>19</v>
      </c>
    </row>
    <row r="334" spans="1:16" ht="38.25" x14ac:dyDescent="0.2">
      <c r="A334" s="3" t="s">
        <v>3</v>
      </c>
      <c r="E334" s="2" t="s">
        <v>18</v>
      </c>
    </row>
    <row r="335" spans="1:16" ht="89.25" x14ac:dyDescent="0.2">
      <c r="A335" t="s">
        <v>1</v>
      </c>
      <c r="E335" s="1" t="s">
        <v>11</v>
      </c>
    </row>
    <row r="336" spans="1:16" ht="25.5" x14ac:dyDescent="0.2">
      <c r="A336" s="9" t="s">
        <v>10</v>
      </c>
      <c r="B336" s="41">
        <v>75</v>
      </c>
      <c r="C336" s="10" t="s">
        <v>17</v>
      </c>
      <c r="D336" s="9" t="s">
        <v>0</v>
      </c>
      <c r="E336" s="8" t="s">
        <v>16</v>
      </c>
      <c r="F336" s="7" t="s">
        <v>7</v>
      </c>
      <c r="G336" s="6">
        <v>1.111</v>
      </c>
      <c r="H336" s="5">
        <v>0</v>
      </c>
      <c r="I336" s="5">
        <f>ROUND(ROUND(H336,2)*ROUND(G336,3),2)</f>
        <v>0</v>
      </c>
      <c r="O336">
        <f>(I336*15)/100</f>
        <v>0</v>
      </c>
      <c r="P336" t="s">
        <v>6</v>
      </c>
    </row>
    <row r="337" spans="1:16" ht="25.5" x14ac:dyDescent="0.2">
      <c r="A337" s="4" t="s">
        <v>5</v>
      </c>
      <c r="E337" s="1" t="s">
        <v>16</v>
      </c>
    </row>
    <row r="338" spans="1:16" x14ac:dyDescent="0.2">
      <c r="A338" s="3" t="s">
        <v>3</v>
      </c>
      <c r="E338" s="2" t="s">
        <v>15</v>
      </c>
    </row>
    <row r="339" spans="1:16" ht="89.25" x14ac:dyDescent="0.2">
      <c r="A339" t="s">
        <v>1</v>
      </c>
      <c r="E339" s="1" t="s">
        <v>11</v>
      </c>
    </row>
    <row r="340" spans="1:16" ht="25.5" x14ac:dyDescent="0.2">
      <c r="A340" s="9" t="s">
        <v>10</v>
      </c>
      <c r="B340" s="41">
        <v>76</v>
      </c>
      <c r="C340" s="10" t="s">
        <v>14</v>
      </c>
      <c r="D340" s="9" t="s">
        <v>0</v>
      </c>
      <c r="E340" s="8" t="s">
        <v>13</v>
      </c>
      <c r="F340" s="7" t="s">
        <v>7</v>
      </c>
      <c r="G340" s="6">
        <v>829.92</v>
      </c>
      <c r="H340" s="5">
        <v>0</v>
      </c>
      <c r="I340" s="5">
        <f>ROUND(ROUND(H340,2)*ROUND(G340,3),2)</f>
        <v>0</v>
      </c>
      <c r="O340">
        <f>(I340*15)/100</f>
        <v>0</v>
      </c>
      <c r="P340" t="s">
        <v>6</v>
      </c>
    </row>
    <row r="341" spans="1:16" ht="25.5" x14ac:dyDescent="0.2">
      <c r="A341" s="4" t="s">
        <v>5</v>
      </c>
      <c r="E341" s="1" t="s">
        <v>13</v>
      </c>
    </row>
    <row r="342" spans="1:16" ht="51" x14ac:dyDescent="0.2">
      <c r="A342" s="3" t="s">
        <v>3</v>
      </c>
      <c r="E342" s="2" t="s">
        <v>12</v>
      </c>
    </row>
    <row r="343" spans="1:16" ht="89.25" x14ac:dyDescent="0.2">
      <c r="A343" t="s">
        <v>1</v>
      </c>
      <c r="E343" s="1" t="s">
        <v>11</v>
      </c>
    </row>
    <row r="344" spans="1:16" ht="25.5" x14ac:dyDescent="0.2">
      <c r="A344" s="9" t="s">
        <v>10</v>
      </c>
      <c r="B344" s="41">
        <v>77</v>
      </c>
      <c r="C344" s="10" t="s">
        <v>9</v>
      </c>
      <c r="D344" s="9" t="s">
        <v>0</v>
      </c>
      <c r="E344" s="8" t="s">
        <v>8</v>
      </c>
      <c r="F344" s="7" t="s">
        <v>7</v>
      </c>
      <c r="G344" s="6">
        <v>20.57</v>
      </c>
      <c r="H344" s="5">
        <v>0</v>
      </c>
      <c r="I344" s="5">
        <f>ROUND(ROUND(H344,2)*ROUND(G344,3),2)</f>
        <v>0</v>
      </c>
      <c r="O344">
        <f>(I344*15)/100</f>
        <v>0</v>
      </c>
      <c r="P344" t="s">
        <v>6</v>
      </c>
    </row>
    <row r="345" spans="1:16" ht="63.75" x14ac:dyDescent="0.2">
      <c r="A345" s="4" t="s">
        <v>5</v>
      </c>
      <c r="E345" s="1" t="s">
        <v>4</v>
      </c>
    </row>
    <row r="346" spans="1:16" ht="38.25" x14ac:dyDescent="0.2">
      <c r="A346" s="3" t="s">
        <v>3</v>
      </c>
      <c r="E346" s="2" t="s">
        <v>2</v>
      </c>
    </row>
    <row r="347" spans="1:16" x14ac:dyDescent="0.2">
      <c r="A347" t="s">
        <v>1</v>
      </c>
      <c r="E347" s="1" t="s">
        <v>0</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03-19-04-a</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2019-09-03T14:08:58Z</dcterms:created>
  <dcterms:modified xsi:type="dcterms:W3CDTF">2019-10-29T13:11:06Z</dcterms:modified>
</cp:coreProperties>
</file>