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5-Vysvětlení č.5\Přílohy\"/>
    </mc:Choice>
  </mc:AlternateContent>
  <bookViews>
    <workbookView xWindow="0" yWindow="0" windowWidth="28800" windowHeight="11445"/>
  </bookViews>
  <sheets>
    <sheet name="SO 03-16-0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 s="1"/>
  <c r="I21" i="1"/>
  <c r="I25" i="1"/>
  <c r="O25" i="1" s="1"/>
  <c r="I29" i="1"/>
  <c r="O29" i="1" s="1"/>
  <c r="I33" i="1"/>
  <c r="O33" i="1"/>
  <c r="I37" i="1"/>
  <c r="O37" i="1" s="1"/>
  <c r="I41" i="1"/>
  <c r="O41" i="1" s="1"/>
  <c r="I45" i="1"/>
  <c r="O45" i="1" s="1"/>
  <c r="I49" i="1"/>
  <c r="O49" i="1"/>
  <c r="I53" i="1"/>
  <c r="O53" i="1" s="1"/>
  <c r="I57" i="1"/>
  <c r="O57" i="1"/>
  <c r="I61" i="1"/>
  <c r="O61" i="1" s="1"/>
  <c r="I65" i="1"/>
  <c r="O65" i="1" s="1"/>
  <c r="I69" i="1"/>
  <c r="O69" i="1" s="1"/>
  <c r="I73" i="1"/>
  <c r="O73" i="1"/>
  <c r="I77" i="1"/>
  <c r="O77" i="1" s="1"/>
  <c r="I81" i="1"/>
  <c r="O81" i="1"/>
  <c r="I85" i="1"/>
  <c r="O85" i="1" s="1"/>
  <c r="I89" i="1"/>
  <c r="O89" i="1"/>
  <c r="I93" i="1"/>
  <c r="O93" i="1" s="1"/>
  <c r="I97" i="1"/>
  <c r="O97" i="1" s="1"/>
  <c r="I101" i="1"/>
  <c r="O101" i="1" s="1"/>
  <c r="I105" i="1"/>
  <c r="O105" i="1" s="1"/>
  <c r="I110" i="1"/>
  <c r="I114" i="1"/>
  <c r="O114" i="1" s="1"/>
  <c r="I118" i="1"/>
  <c r="O118" i="1" s="1"/>
  <c r="I122" i="1"/>
  <c r="O122" i="1"/>
  <c r="I126" i="1"/>
  <c r="O126" i="1" s="1"/>
  <c r="I130" i="1"/>
  <c r="O130" i="1" s="1"/>
  <c r="I134" i="1"/>
  <c r="O134" i="1" s="1"/>
  <c r="I138" i="1"/>
  <c r="O138" i="1" s="1"/>
  <c r="I142" i="1"/>
  <c r="O142" i="1" s="1"/>
  <c r="I147" i="1"/>
  <c r="O147" i="1"/>
  <c r="I151" i="1"/>
  <c r="O151" i="1" s="1"/>
  <c r="I155" i="1"/>
  <c r="O155" i="1"/>
  <c r="I159" i="1"/>
  <c r="O159" i="1" s="1"/>
  <c r="I163" i="1"/>
  <c r="O163" i="1" s="1"/>
  <c r="I168" i="1"/>
  <c r="O168" i="1" s="1"/>
  <c r="I172" i="1"/>
  <c r="O172" i="1" s="1"/>
  <c r="I176" i="1"/>
  <c r="O176" i="1" s="1"/>
  <c r="I180" i="1"/>
  <c r="O180" i="1" s="1"/>
  <c r="I184" i="1"/>
  <c r="O184" i="1" s="1"/>
  <c r="I188" i="1"/>
  <c r="O188" i="1"/>
  <c r="I193" i="1"/>
  <c r="O193" i="1" s="1"/>
  <c r="I197" i="1"/>
  <c r="O197" i="1" s="1"/>
  <c r="I201" i="1"/>
  <c r="O201" i="1" s="1"/>
  <c r="I205" i="1"/>
  <c r="O205" i="1"/>
  <c r="I209" i="1"/>
  <c r="O209" i="1" s="1"/>
  <c r="I213" i="1"/>
  <c r="O213" i="1"/>
  <c r="I217" i="1"/>
  <c r="O217" i="1" s="1"/>
  <c r="I221" i="1"/>
  <c r="O221" i="1"/>
  <c r="I225" i="1"/>
  <c r="O225" i="1" s="1"/>
  <c r="I229" i="1"/>
  <c r="O229" i="1" s="1"/>
  <c r="I233" i="1"/>
  <c r="O233" i="1" s="1"/>
  <c r="I237" i="1"/>
  <c r="O237" i="1" s="1"/>
  <c r="I242" i="1"/>
  <c r="I246" i="1"/>
  <c r="O246" i="1" s="1"/>
  <c r="I250" i="1"/>
  <c r="O250" i="1" s="1"/>
  <c r="I254" i="1"/>
  <c r="O254" i="1"/>
  <c r="I258" i="1"/>
  <c r="O258" i="1" s="1"/>
  <c r="I262" i="1"/>
  <c r="O262" i="1" s="1"/>
  <c r="I266" i="1"/>
  <c r="O266" i="1" s="1"/>
  <c r="I270" i="1"/>
  <c r="O270" i="1"/>
  <c r="I274" i="1"/>
  <c r="O274" i="1" s="1"/>
  <c r="I278" i="1"/>
  <c r="O278" i="1"/>
  <c r="I282" i="1"/>
  <c r="O282" i="1" s="1"/>
  <c r="I286" i="1"/>
  <c r="O286" i="1"/>
  <c r="I290" i="1"/>
  <c r="O290" i="1" s="1"/>
  <c r="I294" i="1"/>
  <c r="O294" i="1" s="1"/>
  <c r="I299" i="1"/>
  <c r="I303" i="1"/>
  <c r="O303" i="1" s="1"/>
  <c r="I307" i="1"/>
  <c r="O307" i="1" s="1"/>
  <c r="I311" i="1"/>
  <c r="O311" i="1" s="1"/>
  <c r="I315" i="1"/>
  <c r="O315" i="1" s="1"/>
  <c r="Q241" i="1" l="1"/>
  <c r="I241" i="1" s="1"/>
  <c r="Q109" i="1"/>
  <c r="I109" i="1" s="1"/>
  <c r="I3" i="1" s="1"/>
  <c r="Q8" i="1"/>
  <c r="I8" i="1" s="1"/>
  <c r="Q146" i="1"/>
  <c r="I146" i="1" s="1"/>
  <c r="Q298" i="1"/>
  <c r="I298" i="1" s="1"/>
  <c r="R192" i="1"/>
  <c r="O192" i="1" s="1"/>
  <c r="R146" i="1"/>
  <c r="O146" i="1" s="1"/>
  <c r="R167" i="1"/>
  <c r="O167" i="1" s="1"/>
  <c r="Q192" i="1"/>
  <c r="I192" i="1" s="1"/>
  <c r="Q167" i="1"/>
  <c r="I167" i="1" s="1"/>
  <c r="O299" i="1"/>
  <c r="R298" i="1" s="1"/>
  <c r="O298" i="1" s="1"/>
  <c r="O242" i="1"/>
  <c r="R241" i="1" s="1"/>
  <c r="O241" i="1" s="1"/>
  <c r="O110" i="1"/>
  <c r="R109" i="1" s="1"/>
  <c r="O109" i="1" s="1"/>
  <c r="O21" i="1"/>
  <c r="R8" i="1" s="1"/>
  <c r="O8" i="1" s="1"/>
  <c r="O2" i="1" l="1"/>
</calcChain>
</file>

<file path=xl/sharedStrings.xml><?xml version="1.0" encoding="utf-8"?>
<sst xmlns="http://schemas.openxmlformats.org/spreadsheetml/2006/main" count="1049" uniqueCount="402">
  <si>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</si>
  <si>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</si>
  <si>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24*14.63*0.8 biodegradace výhybky=280,896 [A] 
24*14.63*0.2 skládka S-NO výhybky=70,224 [B] 
7*48.78*0.8 biodegradace kolej=273,168 [C] 
7*48.78*0.2 skládka S-NO kolej=68,292 [D] 
(35700-692.58)*0.15 skládka biodegradace=5 251,113 [E] 
(35700-692.58)*0.05 skládka S-NO=1 750,371 [F] 
2802*0.15*2.05=861,615 [G] 
2802*0.05*2.05=287,205 [H] 
860*0.15*2.05=264,450 [I] 
860*0.05*2.05=88,150 [J] 
130*0.15*2.05=39,975 [K] 
130*0.05*2.05=13,325 [L] 
Celkem: A+B+C+D+E+F+G+H+I+J+K+L=9 248,784 [M]</t>
  </si>
  <si>
    <t>VV</t>
  </si>
  <si>
    <t>POPLATKY ZA LIKVIDACŮ ODPADŮ NEBEZPEČNÝCH - 17 05 07*  LOKÁLNĚ ZNEČIŠTĚNÝ ŠTĚRK A ZEMINA Z KOLEJIŠTĚ (VÝHYBKY)</t>
  </si>
  <si>
    <t>PP</t>
  </si>
  <si>
    <t>1</t>
  </si>
  <si>
    <t>T</t>
  </si>
  <si>
    <t>POPLATKY ZA LIKVIDACŮ ODPADŮ NEBEZPEČNÝCH - 17 05 07 nebo 17 05 03*  ZNEČIŠTĚNÝ ŠTĚRK A ZEMINA Z KOLEJIŠTĚ</t>
  </si>
  <si>
    <t/>
  </si>
  <si>
    <t>R015510</t>
  </si>
  <si>
    <t>76</t>
  </si>
  <si>
    <t>P</t>
  </si>
  <si>
    <t>137 Nákladiště=137,000 [A] 
102*2.4 Bourání betonových konstrukcí + uložení na skládce, Bourání betonových konstrukcí celkem CELKEM=244,800 [B] 
Celkem: A+B=381,800 [C]</t>
  </si>
  <si>
    <t>POPLATKY ZA LIKVIDACŮ ODPADŮ NEKONTAMINOVANÝCH - 17 01 01  BETON Z DEMOLIC OBJEKTŮ, ZÁKLADŮ TV</t>
  </si>
  <si>
    <t>015140</t>
  </si>
  <si>
    <t>75</t>
  </si>
  <si>
    <t>1.3=1,300 [A]</t>
  </si>
  <si>
    <t>POPLATKY ZA LIKVIDACŮ ODPADŮ NEKONTAMINOVANÝCH - 17 03 02  VYBOURANÝ ASFALTOVÝ BETON BEZ DEHTU</t>
  </si>
  <si>
    <t>POPLATKY ZA LIKVIDACŮ ODPADŮ NEKONTAMINOVANÝCH - 17 04 05 železý a ocelový šrot - konstrukce, kolejnice</t>
  </si>
  <si>
    <t>015130</t>
  </si>
  <si>
    <t>74</t>
  </si>
  <si>
    <t>46 Nákladiště, z bourání kamenných konstrukcí=46,000 [A] 
110*2.2 Bourání kamenných konstrukcí + uložení na skládce=242,000 [B] 
Celkem: A+B=288,000 [C]</t>
  </si>
  <si>
    <t>POPLATKY ZA LIKVIDACŮ ODPADŮ NEKONTAMINOVANÝCH - 17 01 02  STAVEBNÍ A DEMOLIČNÍ SUŤ (CIHLY)</t>
  </si>
  <si>
    <t>015120</t>
  </si>
  <si>
    <t>73</t>
  </si>
  <si>
    <t>(35700-692.58)*0.8*2.05 =57 412,169 [A] 
2802*0.8*2.05=4 595,280 [B] 
860*0.8*2.05=1 410,400 [C] 
130*0.8*2.05=213,200 [D] 
Celkem: A+B+C+D=63 631,049 [E]</t>
  </si>
  <si>
    <t>POPLATKY ZA LIKVIDACŮ ODPADŮ NEKONTAMINOVANÝCH - 17 05 04  VYTĚŽENÉ ZEMINY A HORNINY -  I. TŘÍDA TĚŽITELNOSTI</t>
  </si>
  <si>
    <t>015111</t>
  </si>
  <si>
    <t>72</t>
  </si>
  <si>
    <t>Ostatné</t>
  </si>
  <si>
    <t>OST</t>
  </si>
  <si>
    <t>SD</t>
  </si>
  <si>
    <t>položka zahrnuje:  - kompletní bourací práce včetně odstranění základových konstrukcí a nezbytného rozsahu zemních prací,  - veškerou manipulaci s vybouranou sutí a hmotami včetně uložení na skládku,  - veškeré další práce plynoucí z technologického předpisu a z platných předpisů,  - odstranění sloupků z jiného materiálu, odstranění vrat a vrátek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</si>
  <si>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38.5 Demontáž stávajícího oplocení=38,500 [A]</t>
  </si>
  <si>
    <t>ODSTRANĚNÍ OPLOCENÍ Z DRÁT PLETIVA</t>
  </si>
  <si>
    <t>m</t>
  </si>
  <si>
    <t>966842</t>
  </si>
  <si>
    <t>71</t>
  </si>
  <si>
    <t>Položka zahrnuje samostatnou dopravu suti a vybouraných hmot. Množství se určí jako součin hmotnosti [t] a požadované vzdálenosti [km].</t>
  </si>
  <si>
    <t>1.3*5=6,500 [A]</t>
  </si>
  <si>
    <t>BOURÁNÍ KONSTRUKCÍ KOVOVÝCH - DOPRAVA</t>
  </si>
  <si>
    <t>tkm</t>
  </si>
  <si>
    <t>96618B</t>
  </si>
  <si>
    <t>70</t>
  </si>
  <si>
    <t>položka zahrnuje:  - rozebrání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</si>
  <si>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Zpevněná plocha - nákladiště 
65*0.020 ocelový úhelník rampy=1,300 [A] 
Celkem: A=1,300 [B]</t>
  </si>
  <si>
    <t>DEMONTÁŽ KONSTRUKCÍ KOVOVÝCH S ODVOZEM DO 20KM</t>
  </si>
  <si>
    <t>966188</t>
  </si>
  <si>
    <t>69</t>
  </si>
  <si>
    <t>102*2.4*5=1 224,000 [A]</t>
  </si>
  <si>
    <t>BOURÁNÍ KONSTRUKCÍ Z PROSTÉHO BETONU - DOPRAVA</t>
  </si>
  <si>
    <t>96615B</t>
  </si>
  <si>
    <t>68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</si>
  <si>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</si>
  <si>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Bourání betonových konstrukcí + uložení na skládce 
57 - staré základy=57,000 [A] 
25 - potrubí, betonové žlaby=25,000 [B] 
Zpevněná plocha - nákladiště 
20 Demolice - nákladiště, betonová zídka rampy=20,000 [C] 
Celkem: A+B+C=102,000 [D]</t>
  </si>
  <si>
    <t>BOURÁNÍ KONSTRUKCÍ Z PROST BETONU S ODVOZEM DO 20KM</t>
  </si>
  <si>
    <t>M3</t>
  </si>
  <si>
    <t>966158</t>
  </si>
  <si>
    <t>67</t>
  </si>
  <si>
    <t>110*2.2*5=1 210,000 [A]</t>
  </si>
  <si>
    <t>BOURÁNÍ KONSTRUKCÍ Z KAMENE NA MC - DOPRAVA</t>
  </si>
  <si>
    <t>96613B</t>
  </si>
  <si>
    <t>66</t>
  </si>
  <si>
    <t>Bourání betonových konstrukcí + uložení na skládce 
25 - zdi=25,000 [A] 
Zpevněná plocha - nákladiště 
85 Demolice - nákladiště, kamenná zídka rampy=85,000 [B] 
Celkem: A+B=110,000 [C]</t>
  </si>
  <si>
    <t>BOURÁNÍ KONSTRUKCÍ Z KAMENE NA MC S ODVOZEM DO 20KM</t>
  </si>
  <si>
    <t>966138</t>
  </si>
  <si>
    <t>65</t>
  </si>
  <si>
    <t>1. Položka obsahuje:   – veškeré práce a materiál obsažený v názvu položky  2. Položka neobsahuje:   X  3. Způsob měření:  Měří se metr délkový.</t>
  </si>
  <si>
    <t>35 - příkopové zídky UCH2=35,000 [A]</t>
  </si>
  <si>
    <t>ŽLABY A RIGOLY Z PŘÍKOPOVÝCH ŽLABŮ (VČETNĚ POKLOPŮ A MŘÍŽÍ) UCH 2</t>
  </si>
  <si>
    <t>935908</t>
  </si>
  <si>
    <t>64</t>
  </si>
  <si>
    <t>83 - příkopové zídky UCB2=83,000 [A]</t>
  </si>
  <si>
    <t>ŽLABY A RIGOLY Z PŘÍKOPOVÝCH ŽLABŮ (VČETNĚ POKLOPŮ A MŘÍŽÍ) UCB 2</t>
  </si>
  <si>
    <t>935907</t>
  </si>
  <si>
    <t>63</t>
  </si>
  <si>
    <t>903 - příkopové zídky UCH1=903,000 [A]</t>
  </si>
  <si>
    <t>ŽLABY A RIGOLY Z PŘÍKOPOVÝCH ŽLABŮ (VČETNĚ POKLOPŮ A MŘÍŽÍ) UCH 1</t>
  </si>
  <si>
    <t>935906</t>
  </si>
  <si>
    <t>62</t>
  </si>
  <si>
    <t>95 - příkopové zídky UCH0=95,000 [A]</t>
  </si>
  <si>
    <t>ŽLABY A RIGOLY Z PŘÍKOPOVÝCH ŽLABŮ (VČETNĚ POKLOPŮ A MŘÍŽÍ) UCH 0</t>
  </si>
  <si>
    <t>935904</t>
  </si>
  <si>
    <t>61</t>
  </si>
  <si>
    <t>1. Položka obsahuje:   – dodávku a montáž veškerého materiálu nutného ke zřízení kompletní konstrukce kolejnicového zarážedl včetně nárazníků, návěsti, upevňovacích prvků ap.   – veškeré práce v kolejovém loži   – příplatky za ztížené podmínky vyskytující se při zřízení zarážedla, např. za překážky na straně koleje ap.  2. Položka neobsahuje:   X  3. Způsob měření:  Udává se počet kusů kompletní konstrukce nebo práce.</t>
  </si>
  <si>
    <t>včetně návěstidla ' POSUN ZAKÁZÁN' dle TKP staveb státních drah. 
1 kolejnicové zárážedlo=1,000 [A]</t>
  </si>
  <si>
    <t>ZARÁŽEDLO KOLEJNICOVÉ</t>
  </si>
  <si>
    <t>KUS</t>
  </si>
  <si>
    <t>922401</t>
  </si>
  <si>
    <t>60</t>
  </si>
  <si>
    <t>Položka zahrnuje:  dodání a pokládku betonových obrubníků o rozměrech předepsaných zadávací dokumentací  betonové lože i boční betonovou opěrku.</t>
  </si>
  <si>
    <t>Zpevněná plocha - nákladiště 
80 Silniční obrubník=80,000 [A]</t>
  </si>
  <si>
    <t>SILNIČNÍ A CHODNÍKOVÉ OBRUBY Z BETONOVÝCH OBRUBNÍKŮ ŠÍŘ 100MM</t>
  </si>
  <si>
    <t>917223</t>
  </si>
  <si>
    <t>59</t>
  </si>
  <si>
    <t>- položka zahrnuje vedle vlastního pletiva i rámy, rošty, lišty, kování, podpěrné, závěsné, upevňovací prvky, spojovací a těsnící materiál, pomocný materiál, kompletní povrchovou úpravu.  - nejsou zahrnuty sloupky, jejich základové konstrukce a zemní práce, které se vykazují v samostatných položkách 338**, 272**, 26A**, 13***, není zahrnuta podezdívka (272**)  - součástí položky je případně i ostnatý drát, uvažovaná plocha se pak vypočítává po horní hranu drátu.</t>
  </si>
  <si>
    <t>Kompletní dodávka a montáž oplocení včetně konečné povrchové úpravy včetně sloupků, vzpěr, patek, zemních prací 
Zřízení nového oplocení v délce 37 m. 
37*2.00=74,000 [A]</t>
  </si>
  <si>
    <t>OPLOCENÍ Z DRÁTĚNÉHO PLETIVA POTAŽENÉHO PLASTEM</t>
  </si>
  <si>
    <t>m2</t>
  </si>
  <si>
    <t>76792</t>
  </si>
  <si>
    <t>58</t>
  </si>
  <si>
    <t>Ostatné konštrukcie a práce-búranie</t>
  </si>
  <si>
    <t>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</si>
  <si>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</si>
  <si>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Trativody+ svodné potrubí 
25 - obetonování trativod. potrubí betonem C 16/20, (pod kolejemi)=25,000 [A] 
305 - obetonování svod. potrubí betonem C 16/20, (pod kolejemi)=305,000 [B] 
Chráničky: 
312 Podbetonování a obetonování chrániček betonem C 16/20=312,000 [C] 
Celkem: A+B+C=642,000 [D]</t>
  </si>
  <si>
    <t>OBETONOVÁNÍ POTRUBÍ Z PROSTÉHO BETONU DO C16/20</t>
  </si>
  <si>
    <t>899523</t>
  </si>
  <si>
    <t>57</t>
  </si>
  <si>
    <t>Příkopové zídky: 
2 obetonování přerušení příkopové zídky=2,000 [A] 
Celkem: A=2,000 [B]</t>
  </si>
  <si>
    <t>OBETONOVÁNÍ POTRUBÍ Z PROSTÉHO BETONU DO C12/15</t>
  </si>
  <si>
    <t>899522</t>
  </si>
  <si>
    <t>56</t>
  </si>
  <si>
    <t>položka zahrnuje:  - dodávku a osazení předepsaných dílů včetně mříže  - výplň, těsnění a tmelení spar a spojů,  - opatření povrchů betonu izolací proti zemní vlhkosti v částech, kde přijdou do styku se zeminou nebo kamenivem,  - předepsané podkladní konstrukce</t>
  </si>
  <si>
    <t>Zpevněná plocha - nákladiště 
2 Uliční vpust, včetně poklopu=2,000 [A]</t>
  </si>
  <si>
    <t>VPUSŤ KANALIZAČNÍ ULIČNÍ KOMPLETNÍ Z BETONOVÝCH DÍLCŮ</t>
  </si>
  <si>
    <t>VPUSŤ KANALIZAČNÍ ULIČNÍ KOMPLETNÍ Z BETONOVÝCH DÍLCŮ - Uliční vpust,plastová mříž D 400</t>
  </si>
  <si>
    <t>89712</t>
  </si>
  <si>
    <t>55</t>
  </si>
  <si>
    <t>položka zahrnuje:  - dodání a osazení dílce požadovaného tvaru a vlastností, jeho skladování, doprava vnitrostaveništní i mimosatveništní  - u dílců železobetonových výztuž, případně i tuhé kovové prvky a závěsná oka,  - výplň, těsnění a tmelení spár a spojů</t>
  </si>
  <si>
    <t>4 výustný objekt=4,000 [A]</t>
  </si>
  <si>
    <t>DRENÁŽNÍ VÝUSŤ Z BETON DÍLCŮ</t>
  </si>
  <si>
    <t>89516</t>
  </si>
  <si>
    <t>54</t>
  </si>
  <si>
    <t>položka zahrnuje:  - poklopy s rámem z předepsaného materiálu a tvaru  - předepsané plastové skruže, dno a není-li uvedeno jinak i podkladní vrstvu (z kameniva nebo betonu).  - výplň, těsnění a tmelení spár a spojů,  - očištění a ošetření úložných ploch,  - předepsané podkladní konstrukce</t>
  </si>
  <si>
    <t>Trativodní šachty 
60 trativodní šachty plastové PE HD DN 400 s uzamykatelným poklopem=60,000 [A] 
5 trativodní šachty plastové DN 800=5,000 [B] 
12 trativodní šachty plastové DN 800 s revizním nástavcem=12,000 [C] 
Celkem: A+B+C=77,000 [D]</t>
  </si>
  <si>
    <t>ŠACHTY KANALIZAČNÍ PLASTOVÉ D 400MM</t>
  </si>
  <si>
    <t>894846</t>
  </si>
  <si>
    <t>53</t>
  </si>
  <si>
    <t>položka zahrnuje:  - poklopy s rámem, mříže s rámem, stupadla, žebříky, stropy z bet. dílců a pod.  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  - předepsané podkladní konstrukce</t>
  </si>
  <si>
    <t>10 trativodní šachty betonové DN 1000=10,000 [A]</t>
  </si>
  <si>
    <t>ŠACHTY KANALIZAČNÍ Z PROST BETONU NA POTRUBÍ DN DO 1000MM</t>
  </si>
  <si>
    <t>894371</t>
  </si>
  <si>
    <t>52</t>
  </si>
  <si>
    <t>5 trativodní šachty betonové DN 800=5,000 [A] 
3 trativodní šachty betonové DN 800 s revizním nástavcem=3,000 [B] 
Celkem: A+B=8,000 [C]</t>
  </si>
  <si>
    <t>ŠACHTY KANALIZAČNÍ Z PROST BETONU NA POTRUBÍ DN DO 800MM</t>
  </si>
  <si>
    <t>89436</t>
  </si>
  <si>
    <t>51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</si>
  <si>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</si>
  <si>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2656 Chráničky DN 160 HDPE ,Víčka na chráničky 264 ks=2 656,000 [A]</t>
  </si>
  <si>
    <t>CHRÁNIČKY Z TRUB PLASTOVÝCH DN DO 200MM</t>
  </si>
  <si>
    <t>87634</t>
  </si>
  <si>
    <t>50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</si>
  <si>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</si>
  <si>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Svodné potrubí 
207 - svodné potrubí PE HD - DN 600mm=207,000 [A]</t>
  </si>
  <si>
    <t>POTRUBÍ Z TRUB PLAST ODPAD DN DO 600MM</t>
  </si>
  <si>
    <t>87458</t>
  </si>
  <si>
    <t>49</t>
  </si>
  <si>
    <t>Svodné potrubí 
240 - svodné potrubí PE HD - DN 400mm=240,000 [A]</t>
  </si>
  <si>
    <t>POTRUBÍ Z TRUB PLASTOVÝCH ODPADNÍCH DN DO 400MM</t>
  </si>
  <si>
    <t>87446</t>
  </si>
  <si>
    <t>48</t>
  </si>
  <si>
    <t>Zpevněná plocha - nákladiště 
42+1*0.50+1*0.50+1*0.50 Potrubí DN 200 mm=43,500 [A] 
Včetně tvarovek: koleno 45° DN 200mm 1 ks, redukce DN 200/150 1 ks, Odbočka 45° 200/150mm 1 ks 
Svodné potrubí 
40 - svodné potrubí PE HD - DN 200 mm=40,000 [B] 
Celkem: A+B=83,500 [C]</t>
  </si>
  <si>
    <t>POTRUBÍ Z TRUB PLASTOVÝCH ODPADNÍCH DN DO 200MM</t>
  </si>
  <si>
    <t>87434</t>
  </si>
  <si>
    <t>47</t>
  </si>
  <si>
    <t>Svodné potrubí 
32 - svodné potrubí PE HD - DN 150 mm=32,000 [A]</t>
  </si>
  <si>
    <t>POTRUBÍ Z TRUB PLASTOVÝCH ODPADNÍCH DN DO 150MM</t>
  </si>
  <si>
    <t>87433</t>
  </si>
  <si>
    <t>46</t>
  </si>
  <si>
    <t>Rúrové vedenie</t>
  </si>
  <si>
    <t>8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</si>
  <si>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</si>
  <si>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Zpevněná plocha - nákladiště 
765 Štěrkodrť=765,000 [A]</t>
  </si>
  <si>
    <t>VOZOVKOVÉ VRSTVY ZE ŠTĚRKODRTI TL. DO 200MM</t>
  </si>
  <si>
    <t>56334</t>
  </si>
  <si>
    <t>45</t>
  </si>
  <si>
    <t>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nezahrnuje postřiky, nátěry  - nezahrnuje úpravu povrchu krytu</t>
  </si>
  <si>
    <t>Zpevněná plocha - nákladiště 
775 Kamenivo stmelené cementem=775,000 [A]</t>
  </si>
  <si>
    <t>KAMENIVO ZPEVNĚNÉ CEMENTEM TL. DO 200MM</t>
  </si>
  <si>
    <t>56144</t>
  </si>
  <si>
    <t>44</t>
  </si>
  <si>
    <t>1. Položka obsahuje:   – nákup a dodání geosyntetika v požadované kvalitě   – očištění a urovnání podkladu   – uložení geosyntetika dle předepsaného technologického předpisu   – zřízení konstrukční vrstvy z geosyntetika bez rozlišení šířky, pokládání vrstvy po etapách, včetně pracovních spar a spojů   – průkazní zkoušky, kontrolní zkoušky a kontrolní měření   – úpravu napojení, ukončení a těsnění podél trativodů, vpustí, šachet a pod.   – úpravu povrchu vrstvy  2. Položka neobsahuje:   X  3. Způsob měření:  Měří se metr čtverečný projektované nebo skutečné plochy, přičemž do výměry je již zahrnuto ztratné, přesahy, prořezy.</t>
  </si>
  <si>
    <t>Pražcové podloží 
6000 - výztužná geotextilie=6 000,000 [A]</t>
  </si>
  <si>
    <t>ZŘÍZENÍ KONSTRUKČNÍ VRSTVY TĚLESA ŽELEZNIČNÍHO SPODKU Z GEOTEXTILIE</t>
  </si>
  <si>
    <t>502941</t>
  </si>
  <si>
    <t>43</t>
  </si>
  <si>
    <t>1. Položka obsahuje:   – nákup a dodání materiálů pro uvedenou stabilizaci v požadované kvalitě podle zadávací dokumentace, včetně pojiva   – očištění podkladu případně zřízení spojovací vrstvy   – uložení materiálů pro stabilizaci dle předepsaného technologického předpisu   – zřízení vrstvy na místě nebo z dovezeného materiálu (z mísícího centra), bez rozlišení šířky, pokládání vrstvy po etapách, příp. dílčích vrstvách, včetně pracovních spar a spojů   – hutnění na předepsanou míru hutnění   – průkazní zkoušky, kontrolní zkoušky a kontrolní měření   – úpravu napojení, ukončení a těsnění podél odvodňovacích zařízení, vpustí, šachet apod.   – těsnění, tmelení a výplň spar a otvorů   – ošetření úložiště po celou dobu práce v něm včetně klimatických opatření   – ztížení v okolí vedení, konstrukcí a objektů a jejich dočasné zajištění   – ztížení provádění vč. hutnění ve ztížených podmínkách a stísněných prostorech   – úpravu povrchu vrstvy  2. Položka neobsahuje:   X  3. Způsob měření:  Měří se metr krychlový.</t>
  </si>
  <si>
    <t>Pražcové podloží 
zlepšení zemin směsným pojivem (cement a vápno), tl. 500mm celkem 
2400 na místě=2 400,000 [A] 
1300 s odvozem a promíchaním mimo kolej (do 1 km)=1 300,000 [B] 
Celkem: A+B=3 700,000 [C]</t>
  </si>
  <si>
    <t>ZŘÍZENÍ KONSTRUKČNÍ VRSTVY TĚLESA ŽELEZNIČNÍHO SPODKU ZE ZEMINY ZLEPŠENÉ (STABILIZOVANÉ) VÁPNO-CEMENTEM</t>
  </si>
  <si>
    <t>501430</t>
  </si>
  <si>
    <t>42</t>
  </si>
  <si>
    <t>1. Položka obsahuje:   – nákup a dodání minerální směsi v požadované kvalitě podle zadávací dokumentace   – očištění podkladu případně zřízení spojovací vrstvy   – uložení minerální směsi dle předepsaného technologického předpisu   – zřízení konstrukční vrstvy z minerální směsi bez rozlišení šířky, pokládání vrstvy po etapách, příp. dílčích vrstvách, včetně pracovních spar a spojů   – hutnění na požadovanou míru hutnění   – průkazní zkoušky, kontrolní zkoušky a kontrolní měření   – úpravu napojení, ukončení a těsnění podél odvodňovacích zařízení, vpustí, šachet apod.   – těsnění, tmelení a výplň spar a otvorů   – ošetření úložiště po celou dobu práce v něm včetně klimatických opatření   – ztížení v okolí vedení, konstrukcí a objektů a jejich dočasné zajištění   – ztížení provádění vč. hutnění ve ztížených podmínkách a stísněných prostorech   – úpravu povrchu vrstvy  2. Položka neobsahuje:   X  3. Způsob měření:  Měří se metr krychlový.</t>
  </si>
  <si>
    <t>Pražcové podloží : 
7850 - minerální směs (MZK) tl. 200mm=7 850,000 [A] 
900 - minerální směs (MZK) tl. 600mm - ZKPP=900,000 [B] 
Celkem: A+B=8 750,000 [C]</t>
  </si>
  <si>
    <t>ZŘÍZENÍ KONSTRUKČNÍ VRSTVY TĚLESA ŽELEZNIČNÍHO SPODKU Z MINERÁLNÍCH SMĚSÍ NOVÉ</t>
  </si>
  <si>
    <t>501301</t>
  </si>
  <si>
    <t>41</t>
  </si>
  <si>
    <t>1. Položka obsahuje:   – nákup a dodání štěrkodrtě v požadované kvalitě podle zadávací dokumentace   – očištění podkladu, případně zřízení spojovací vrstvy   – uložení štěrkodrtě dle předepsaného technologického předpisu   – zřízení podkladní nebo konstrukční vrstvy ze štěrkodrtě bez rozlišení šířky, pokládání vrstvy po etapách, případně dílčích vrstvách, včetně pracovních spar a spojů   – hutnění na předepsanou míru hutnění   – průkazní zkoušky, kontrolní zkoušky a kontrolní měření   – úpravu napojení, ukončení a těsnění podél odvodňovacích zařízení, vpustí, šachet apod.   – těsnění, tmelení a výplň spar a otvorů   – ošetření úložiště po celou dobu práce v něm vč. klimatických opatření   – ztížení v okolí inženýrských vedení, konstrukcí a objektů a jejich dočasné zajištění   – ztížení provádění včetně hutnění ve ztížených podmínkách a stísněných prostorech   – úpravu povrchu vrstvy  2. Položka neobsahuje:   X  3. Způsob měření:  Měří se metr krychlový.</t>
  </si>
  <si>
    <t>Pražcové podloží: 
8000 - podkladní vrstva ŠD fr. 0/32=8 000,000 [A]</t>
  </si>
  <si>
    <t>ZŘÍZENÍ KONSTRUKČNÍ VRSTVY TĚLESA ŽELEZNIČNÍHO SPODKU ZE ŠTĚRKODRTI NOVÉ</t>
  </si>
  <si>
    <t>501101</t>
  </si>
  <si>
    <t>40</t>
  </si>
  <si>
    <t>Komunikácie</t>
  </si>
  <si>
    <t>5</t>
  </si>
  <si>
    <t>Dlážděný kryt tl. 150mm do lože 40mm (vyzískaná dlažba) včetně přepravy z meziskládky, vyčištění, / včetně vytřídění  - dodání dlažebního materiálu v požadované kvalitě, dodání materiálu pro předepsané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</si>
  <si>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Zpevněná plocha - nákladiště 
785 Dlážděný kryt tl. 150mm do lože 40mm (vyzískaná dlažba)=785,000 [A]</t>
  </si>
  <si>
    <t>DLÁŽDĚNÉ KRYTY Z VELKÝCH KOSTEK DO LOŽE Z KAMENIVA - Dlážděný kryt tl. 150mm do lože 40mm (vyzískaná dlažba) včetně přepravy z meziskládky, vyčištění, / včetně vytřídění</t>
  </si>
  <si>
    <t>DLÁŽDĚNÉ KRYTY Z VELKÝCH KOSTEK DO LOŽE Z KAMENIVA - Dlážděný kryt tl. 150mm do lože 40mm (vyzískaná dlažba) včetně přepravy z meziskládky, vyčištění, / včetně</t>
  </si>
  <si>
    <t>R5821</t>
  </si>
  <si>
    <t>39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</si>
  <si>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</si>
  <si>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17.00*0.30 Odláždění svahu -Dlažba z lomového kamene do bet. lože, celková tl. 0.30m=5,100 [A]</t>
  </si>
  <si>
    <t>DLAŽBY Z LOMOVÉHO KAMENE NA MC</t>
  </si>
  <si>
    <t>465512</t>
  </si>
  <si>
    <t>38</t>
  </si>
  <si>
    <t>položka zahrnuje dodávku předepsaného materiálu, mimostaveništní a vnitrostaveništní dopravu a jeho uložení  není-li v zadávací dokumentaci uvedeno jinak, jedná se o nakupovaný jíl</t>
  </si>
  <si>
    <t>Příkopové zídky 
380 - nepropustná vrstva=380,000 [A]</t>
  </si>
  <si>
    <t>PODKL A VÝPLŇ VRSTVY Z NEPROPUSTNÉ ZEMINY</t>
  </si>
  <si>
    <t>45168</t>
  </si>
  <si>
    <t>37</t>
  </si>
  <si>
    <t>položka zahrnuje dodávku předepsaného kameniva, mimostaveništní a vnitrostaveništní dopravu a jeho uložení  není-li v zadávací dokumentaci uvedeno jinak, jedná se o nakupovaný materiál</t>
  </si>
  <si>
    <t>Zpevněná plocha - nákladiště 
40 Lože z těženého kameniva - štěrkopísek=40,000 [A] 
Trativody 
90 - štěrkopískový podsyp tl. 50mm - pod trativody=90,000 [B] 
50 - štěrkopískový podsyp tl. 50mm - pod svodné potrubí=50,000 [C] 
Trativodní šachty 
20 - štěrkopískový podsyp trativodních šachet plastových=20,000 [D] 
6+2 - štěrkopískový podsyp trativodních šachet betonových=8,000 [E] 
Celkem: A+B+C+D+E=208,000 [F]</t>
  </si>
  <si>
    <t>PODKLADNÍ A VÝPLŇOVÉ VRSTVY Z KAMENIVA TĚŽENÉHO</t>
  </si>
  <si>
    <t>45157</t>
  </si>
  <si>
    <t>36</t>
  </si>
  <si>
    <t>Příkopové zídky 
290 - podkladní beton žlabů C12/15 tl. 0.15m=290,000 [A]</t>
  </si>
  <si>
    <t>PODKLADNÍ A VÝPLŇOVÉ VRSTVY Z PROSTÉHO BETONU C12/15</t>
  </si>
  <si>
    <t>451312</t>
  </si>
  <si>
    <t>35</t>
  </si>
  <si>
    <t>Vodorovné konštrukcie</t>
  </si>
  <si>
    <t>4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</si>
  <si>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</si>
  <si>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0.00444*390 výstuž obetonování chrániček KARI síť 6/100/100mm=1,732 [A]</t>
  </si>
  <si>
    <t>VÝZTUŽ ZÁKLADŮ Z KARI SÍTÍ</t>
  </si>
  <si>
    <t>272366</t>
  </si>
  <si>
    <t>34</t>
  </si>
  <si>
    <t>položka zahrnuje odstranění stěn včetně odvozu a uložení na skládku</t>
  </si>
  <si>
    <t>Pažení mezi kolejemi : 
440 - výpažnice z dřev. dílců=440,000 [A]</t>
  </si>
  <si>
    <t>VYTAŽENÍ ŠTĚTOVÝCH STĚN Z DŘEVĚNÝCH DÍLCŮ (KUBATURA)</t>
  </si>
  <si>
    <t>23718</t>
  </si>
  <si>
    <t>33</t>
  </si>
  <si>
    <t>Odvodnění pod dálničním mostem D1-228 
1 - upálení Larsenových stěn 900mm 1,00 m=1,000 [A]</t>
  </si>
  <si>
    <t>ODŘEZÁNÍ ŠTĚTOVÝCH STĚN Z KOVOVÝCH DÍLCŮ</t>
  </si>
  <si>
    <t>237172</t>
  </si>
  <si>
    <t>32</t>
  </si>
  <si>
    <t>Pažení mezi kolejemi : 
4.5 - tyče průřezu HEB 140 délky 3,0m (beraněné, rozpon 2 m, celkem 129 m=4,500 [A]</t>
  </si>
  <si>
    <t>VYTAŽENÍ ŠTĚTOVÝCH STĚN Z KOVOVÝCH DÍLCŮ (HMOTNOST)</t>
  </si>
  <si>
    <t>237171</t>
  </si>
  <si>
    <t>31</t>
  </si>
  <si>
    <t>- zřízení stěny  - dodání štětovnic v požadované kvalitě, případně jejich ošetřování, řezání, nastavování a další úpravy  - kleštiny, převázky. a další pomocné a doplňkové konstrukce  - při provádění z lodi náklady na prám nebo lodi  - těsnění stěny, je-li nutné  - kotvení stěny, je-li nutné nebo vzepření, případně rozepření  - vodící piloty nebo stabilizační hrázky  - dílenská dokumentace, včetně technologického předpisu spojování  - dodání dřeva v požadované kvalitě a výroba konstrukce (vč. pomůcek, přípravků a prostředků pro výrobu) bez ohledu na náročnost a její objem, dílenská montáž, montážní dokumentace,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jakákoliv doprava a manipulace dílců a montážních sestav, včetně dopravy konstrukce z výrobny na stavbu,  - montáž konstrukce na stavbě, včetně montážních prostředků a pomůcek a zednických výpomocí,  - výplň, těsnění a tmelení spar a spojů,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  - zřízení kotevních otvorů nebo jam, nejsou-li částí jiné konstrukce, jejich úpravy, očištění a ošetření,  - osazení kotvení nebo přímo částí konstrukce do podpůrné konstrukce nebo do zeminy,  - ošetření kotevní oblasti proti vzniku trhlin, vlivu povětrnosti a pod.,  - osazení značek, včetně jejich zaměření.  - veškeré úpravy dřeva pro zlepšení jeho užitných vlastností (impregnace, zpevňování a pod.),  - veškeré druhy povrchových úprav,  - zvláštní spojové prostředky, rozebíratelnost konstrukce,  - osazení měřících zařízení a úprav pro ně.</t>
  </si>
  <si>
    <t>ŠTĚTOVÉ STĚNY NASAZENÉ Z DŘEVĚNÝCH DÍLCŮ TRVALÉ (KUBATURA)</t>
  </si>
  <si>
    <t>23318</t>
  </si>
  <si>
    <t>30</t>
  </si>
  <si>
    <t>- zřízení stěny  - dodání štětovnic v požadované kvalitě, případně jejich ošetřování, řezání, nastavování a další úpravy  - kleštiny, převázky. a další pomocné a doplňkové konstrukce  - nastražení a nasazení štětovnic  - veškerou dopravu, nájem, provoz a přemístění dílců a mechanismů  - lešení a podpěrné konstrukce pro práci a manipulaci  - při provádění z lodi náklady na prám nebo lodi  - těsnění stěny, je-li nutné  - kotvení stěny, je-li nutné nebo vzepření, případně rozepření  - vodící piloty nebo stabilizační hrázky  - zhotovení koutových štětovnic  - dílenská dokumentace, včetně technologického předpisu spojování,  - dodání spojovacího materiálu,  - zřízení montážních a dilatačních spojů, spar, včetně potřebných úprav, vložek, opracování, očištění a ošetření,  - montážní dokumentace včetně technologického předpisu montáže,  - výplň, těsnění a tmelení spar a spojů,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</t>
  </si>
  <si>
    <t>ŠTĚTOVÉ STĚNY NASAZENÉ Z KOVOVÝCH DÍLCŮ TRVALÉ (HMOTNOST)</t>
  </si>
  <si>
    <t>23317</t>
  </si>
  <si>
    <t>29</t>
  </si>
  <si>
    <t>Položka zahrnuje:  - dodávku předepsané geotextilie (včetně nutných přesahů) pro drenážní vrstvu, včetně mimostaveništní a vnitrostaveništní dopravy  - provedení drenážní vrstvy předepsaných rozměrů a předepsaného tvaru</t>
  </si>
  <si>
    <t>Příkopové zídky 
500 - filtrační geotextilie=500,000 [A]</t>
  </si>
  <si>
    <t>DRENÁŽNÍ VRSTVY Z GEOTEXTILIE</t>
  </si>
  <si>
    <t>21361</t>
  </si>
  <si>
    <t>28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</si>
  <si>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</si>
  <si>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Zpevněná plocha - nákladiště 
38 Trativod DN 150 mm=38,000 [A] 
Trativodky  
2950 trativodky PE HD - DN 150 mm=2 950,000 [B] 
Celkem: A+B=2 988,000 [C]</t>
  </si>
  <si>
    <t>TRATIVODY KOMPLET Z TRUB NEKOV DN DO 150MM, RÝHA TŘ I</t>
  </si>
  <si>
    <t>212035</t>
  </si>
  <si>
    <t>27</t>
  </si>
  <si>
    <t>položka zahrnuje dodávku předepsané geotextilie, mimostaveništní a vnitrostaveništní dopravu a její uložení včetně potřebných přesahů (nezapočítávají se do výměry)</t>
  </si>
  <si>
    <t>Trativody+ svodné potrubí 
 7250 - geotextílie separační, resp. filtrační (pro trativody)=7 250,000 [A]</t>
  </si>
  <si>
    <t>OPLÁŠTĚNÍ ODVODŇOVACÍCH ŽEBER Z GEOTEXTILIE</t>
  </si>
  <si>
    <t>21197</t>
  </si>
  <si>
    <t>26</t>
  </si>
  <si>
    <t>Zakladanie</t>
  </si>
  <si>
    <t>2</t>
  </si>
  <si>
    <t>položka zahrnuje veškerý materiál, výrobky a polotovary, včetně mimostaveništní a vnitrostaveništní dopravy (rovněž přesuny), včetně naložení a složení, případně s uložením</t>
  </si>
  <si>
    <t>Svahování a úprava drážních svahů 
440.0*0.010 - osetí svahu a ošetřování vegetace=4,400 [A]</t>
  </si>
  <si>
    <t>ZALÉVÁNÍ VODOU</t>
  </si>
  <si>
    <t>18600</t>
  </si>
  <si>
    <t>25</t>
  </si>
  <si>
    <t>Zahrnuje pokosení se shrabáním, naložení shrabků na dopravní prostředek, s odvozem a se složením, to vše bez ohledu na sklon terénu  zahrnuje nutné zalití a hnojení</t>
  </si>
  <si>
    <t>Svahování a úprava drážních svahů 
440 - osetí svahu a ošetřování vegetace=440,000 [A]</t>
  </si>
  <si>
    <t>OŠETŘOVÁNÍ TRÁVNÍKU</t>
  </si>
  <si>
    <t>18247</t>
  </si>
  <si>
    <t>24</t>
  </si>
  <si>
    <t>Zahrnuje dodání předepsané travní směsi, hydroosev na ornici, zalévání, první pokosení, to vše bez ohledu na sklon terénu</t>
  </si>
  <si>
    <t>ZALOŽENÍ TRÁVNÍKU HYDROOSEVEM NA ORNICI</t>
  </si>
  <si>
    <t>18242</t>
  </si>
  <si>
    <t>23</t>
  </si>
  <si>
    <t>položka zahrnuje:  nutné přemístění ornice z dočasných skládek vzdálených do 50m  rozprostření ornice v předepsané tloušťce ve svahu přes 1:5</t>
  </si>
  <si>
    <t>Svahování a úprava drážních svahů 
440 - rozprostření jalové zeminy na svahu tl.100 mm=440,000 [A]</t>
  </si>
  <si>
    <t>ROZPROSTŘENÍ ORNICE VE SVAHU V TL DO 0,10M</t>
  </si>
  <si>
    <t>18221</t>
  </si>
  <si>
    <t>22</t>
  </si>
  <si>
    <t>položka zahrnuje srovnání výškových rozdílů terénu</t>
  </si>
  <si>
    <t>Úprava terénu + úprava po zrušení koleje 
1535 - úprava terénu + úprava po zrušení koleje doplnění výziskem lože=1 535,000 [A]</t>
  </si>
  <si>
    <t>ÚPRAVA POVRCHŮ SROVNÁNÍM ÚZEMÍ V TL DO 0,50M</t>
  </si>
  <si>
    <t>18215</t>
  </si>
  <si>
    <t>21</t>
  </si>
  <si>
    <t>Zpevněná plocha - nákladiště 
115 Srovnání pláně (mimo konstrukci vozovky)=115,000 [A]</t>
  </si>
  <si>
    <t>ÚPRAVA POVRCHŮ SROVNÁNÍM ÚZEMÍ V TL DO 0,25M</t>
  </si>
  <si>
    <t>18214</t>
  </si>
  <si>
    <t>20</t>
  </si>
  <si>
    <t>Svahování a úprava drážních svahů 
680 - svahování=680,000 [A]</t>
  </si>
  <si>
    <t>ÚPRAVA POVRCHŮ SROVNÁNÍM ÚZEMÍ</t>
  </si>
  <si>
    <t>18210</t>
  </si>
  <si>
    <t>19</t>
  </si>
  <si>
    <t>položka zahrnuje úpravu pláně včetně vyrovnání výškových rozdílů. Míru zhutnění určuje projekt.</t>
  </si>
  <si>
    <t>Zpevněná plocha - nákladiště 
765 -Úprava podloží (zhutnění)=765,000 [A] 
Pražcové podloží 
32600 -úprava zemní pláně + přehutnění=32 600,000 [B] 
Celkem: A+B=33 365,000 [C]</t>
  </si>
  <si>
    <t>ÚPRAVA PLÁNĚ SE ZHUTNĚNÍM V HORNINĚ TŘ. I</t>
  </si>
  <si>
    <t>18110</t>
  </si>
  <si>
    <t>18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</si>
  <si>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</si>
  <si>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Zásypy + hutnění (zemina) 
1160 - zhutněný zásyp rýhy pro chráničky (výziskem kol. lože)=1 160,000 [A] 
Svodné potrubí 
876 - štěrkopískový obsyp -svodného potrubí, příčných svodů , hlavního sběrače=876,000 [B] 
Celkem: A+B=2 036,000 [C]</t>
  </si>
  <si>
    <t>OBSYP POTRUBÍ A OBJEKTŮ Z JINÝCH MATERIÁLŮ</t>
  </si>
  <si>
    <t>17591</t>
  </si>
  <si>
    <t>17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</si>
  <si>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</si>
  <si>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Zpevněná plocha - nákladiště 
35 Trativod DN 150 mm - Obsyp trativodu frakce 16/32 mm=35,000 [A] 
Příkopové zídky 
53 obsyp otvorů kamenivem fr.63/125=53,000 [B] 
Trativodní šachty 
52 - obsyp šachty plastové kamenivem fr. 16/32=52,000 [C] 
56+140  - obsyp šachty betonové kamenivem fr. 16/32=196,000 [D] 
Celkem: A+B+C+D=336,000 [E]</t>
  </si>
  <si>
    <t>OBSYP POTRUBÍ A OBJEKTŮ Z NAKUPOVANÝCH MATERIÁLŮ</t>
  </si>
  <si>
    <t>17581</t>
  </si>
  <si>
    <t>16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</si>
  <si>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</si>
  <si>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Příkopové zídky 
0.5*600 - zásyp propustným materiálem (štěrkodrť 50%, 50% výzisk lože)=300,000 [A] 
Zpevněná plocha - nákladiště 
12 Zásyp vyzískaným štěrkovým ložem=12,000 [B] 
Celkem: A+B=312,000 [C]</t>
  </si>
  <si>
    <t>ZÁSYP JAM A RÝH Z JINÝCH MATERIÁLŮ</t>
  </si>
  <si>
    <t>17491</t>
  </si>
  <si>
    <t>15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</si>
  <si>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</si>
  <si>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Příkopové zídky 
0.5*600 - zásyp propustným materiálem (štěrkodrť 50%, 50% výzisk lože)=300,000 [A] 
Trativody 
830 - zásyp rýhy trativodu kamenivem fr.16/32=830,000 [B] 
Celkem: A+B=1 130,000 [C]</t>
  </si>
  <si>
    <t>ZÁSYP JAM A RÝH Z NAKUPOVANÝCH MATERIÁLŮ</t>
  </si>
  <si>
    <t>17481</t>
  </si>
  <si>
    <t>14</t>
  </si>
  <si>
    <t>Zásypy + hutnění (zemina): 
20 - podsyp z nepropustného materiálu tl. 200mm=20,000 [A]</t>
  </si>
  <si>
    <t>ZÁSYP JAM A RÝH ZE ZEMIN NEPROPUSTNÝCH</t>
  </si>
  <si>
    <t>17451</t>
  </si>
  <si>
    <t>13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</si>
  <si>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</si>
  <si>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Zpevněná plocha - nákladiště 
8 Nepropustná vrstva=8,000 [A]</t>
  </si>
  <si>
    <t>ZŘÍZENÍ TĚSNĚNÍ ZE ZEMIN NEPROPUSTNÝCH</t>
  </si>
  <si>
    <t>17250</t>
  </si>
  <si>
    <t>12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</si>
  <si>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</si>
  <si>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35700 výkopy z kolejiště=35 700,000 [A] 
860 - výkop rýhy pro trativody=860,000 [B] 
150 - výkop rýhy pro svodné potrubí š. 0,6m=150,000 [C] 
400 - výkop rýhy pro svodné potrubí š. 1,0m=400,000 [D] 
850 - výkop rýhy pro svodné potrubí š. 1,2m=850,000 [E] 
80 - výkop pro trativodní šachty betonové=80,000 [F] 
50 - výkop pro trativodní šachty plastové=50,000 [G] 
1402 - výkop rýhy pro chráničky=1 402,000 [H] 
Celkem: A+B+C+D+E+F+G+H=39 492,000 [I]</t>
  </si>
  <si>
    <t>ULOŽENÍ SYPANINY DO NÁSYPŮ A NA SKLÁDKY BEZ ZHUTNĚNÍ</t>
  </si>
  <si>
    <t>17120</t>
  </si>
  <si>
    <t>11</t>
  </si>
  <si>
    <t>Úprava terénu + úprava po zrušení koleje 
1975*0.200 -úprava po zrušení koleje doplnění výziskem lože)=395,000 [A]</t>
  </si>
  <si>
    <t>ULOŽENÍ SYPANINY DO NÁSYPŮ SE ZHUTNĚNÍM</t>
  </si>
  <si>
    <t>17110</t>
  </si>
  <si>
    <t>10</t>
  </si>
  <si>
    <t>položka zahrnuje příplatek k vodorovnému přemístění zeminy za každý další 1km nad 20km</t>
  </si>
  <si>
    <t>130*0.8*5=520,000 [A] 
130*0.15*5=97,500 [B] 
130*0.05*30=195,000 [C] 
Celkem: A+B+C=812,500 [D]</t>
  </si>
  <si>
    <t>PŘÍPLATEK ZA DALŠÍ 1KM DOPRAVY ZEMINY</t>
  </si>
  <si>
    <t>133739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</si>
  <si>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</si>
  <si>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80 -výkop pro trativodní šachty betonové=80,000 [A] 
50 - výkop pro trativodní šachty plastové=50,000 [B] 
Celkem: A+B=130,000 [C]</t>
  </si>
  <si>
    <t>HLOUBENÍ ŠACHET ZAPAŽ I NEPAŽ TŘ. I, ODVOZ DO 20KM</t>
  </si>
  <si>
    <t>133738</t>
  </si>
  <si>
    <t>2802*0.80*5=11 208,000 [A] 
2802*0.15*5=2 101,500 [B] 
2802*0.05*30=4 203,000 [C] 
Celkem: A+B+C=17 512,500 [D]</t>
  </si>
  <si>
    <t>132739</t>
  </si>
  <si>
    <t>7</t>
  </si>
  <si>
    <t>150 -výkop rýhy pro svodné potrubí š. 0,6m=150,000 [A] 
400 -výkop rýhy pro svodné potrubí š. 1,0m=400,000 [B] 
850 -výkop rýhy pro svodné potrubí š. 1,2m=850,000 [C] 
1402 - výkop rýhy pro chráničky=1 402,000 [D] 
Celkem: A+B+C+D=2 802,000 [E]</t>
  </si>
  <si>
    <t>HLOUBENÍ RÝH ŠÍŘ DO 2M PAŽ I NEPAŽ TŘ. I, ODVOZ DO 20KM</t>
  </si>
  <si>
    <t>132738</t>
  </si>
  <si>
    <t>6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</si>
  <si>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</si>
  <si>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1160 - zhutněný zásyp rýhy pro chráničky (výziskem kol. lože)=1 160,000 [A] 
Celkem: A=1 160,000 [B]</t>
  </si>
  <si>
    <t>VYKOPÁVKY ZE ZEMNÍKŮ A SKLÁDEK TŘ. I, ODVOZ DO 5KM</t>
  </si>
  <si>
    <t>125734</t>
  </si>
  <si>
    <t>24*14.63*0.8*5 biodegradace výhybky=1 404,480 [A] 
24*14.63*0.2*30 skládka S-NO výhybky=2 106,720 [B] 
7*48.78*0.8*5 biodegradace kolej=1 365,840 [C] 
7*48.78*0.2*30 skládka S-NO kolej=2 048,760 [D] 
(35700-692.58)*0.8*5 skládka S-OO=140 029,680 [E] 
(35700-692.58)*0.15*5 skládka biodegradace=26 255,565 [F] 
(35700-692.58)*0.05*30 skládka S-NO=52 511,130 [G] 
Celkem: A+B+C+D+E+F+G=225 722,175 [H]</t>
  </si>
  <si>
    <t>123739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</si>
  <si>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</si>
  <si>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Výkopy z kolejiště, celkem 35700 m3 
24*14.63*0.8 biodegradace výhybky=280,896 [A] 
24*14.63*0.2 skládka S-NO výhybky=70,224 [B] 
7*48.78*0.8 biodegradace kolej=273,168 [C] 
7*48.78*0.2 skládka S-NO kolej=68,292 [D] 
Mezisoučet: A+B+C+D=692,580 [E] 
(35700-692.58)*0.8 skládka S-OO=28 005,936 [F] 
(35700-692.58)*0.15 skládka biodegradace=5 251,113 [G] 
(35700-692.58)*0.05 skládka S-NO=1 750,371 [H] 
Celkem: A+B+C+D+F+G+H=35 700,000 [I]</t>
  </si>
  <si>
    <t>ODKOP PRO SPOD STAVBU SILNIC A ŽELEZNIC TŘ. I, ODVOZ DO 20KM</t>
  </si>
  <si>
    <t>123738</t>
  </si>
  <si>
    <t>3</t>
  </si>
  <si>
    <t>Položka čerpání vody na povrchu zahrnuje i potrubí, pohotovost záložní čerpací soupravy a zřízení čerpací jímky. Součástí položky je také následná demontáž a likvidace těchto zařízení</t>
  </si>
  <si>
    <t>Provizorní čerpání vody z trativodů 
1500 Provizorní čerpání vody z trativodů, - čerpání do 500 l/hod=1 500,000 [A]</t>
  </si>
  <si>
    <t>ČERPÁNÍ VODY DO 500 L/MIN</t>
  </si>
  <si>
    <t>HOD</t>
  </si>
  <si>
    <t>11511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</si>
  <si>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</si>
  <si>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Zpevněná plocha - nákladiště 
935*0.150 stávající dlažba (demontáž s uložením na staveništi)=140,250 [A]</t>
  </si>
  <si>
    <t>ODSTRAN KRYTU ZPEVNĚNÝCH PLOCH Z DLAŽEB KOSTEK, ODVOZ DO 3KM</t>
  </si>
  <si>
    <t>113173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</si>
  <si>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</si>
  <si>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</si>
  <si>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</si>
  <si>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</si>
  <si>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</si>
  <si>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</si>
  <si>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</si>
  <si>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</si>
  <si>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</si>
  <si>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</si>
  <si>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</si>
  <si>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</si>
  <si>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</si>
  <si>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</si>
  <si>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železniční spodek</t>
  </si>
  <si>
    <t>SO 03-16-01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</si>
  <si>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</si>
  <si>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</si>
  <si>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</si>
  <si>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</si>
  <si>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</si>
  <si>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</si>
  <si>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</si>
  <si>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</si>
  <si>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</si>
  <si>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 </t>
  </si>
  <si>
    <t>SO 03-16-01_a</t>
  </si>
  <si>
    <t>Změna č.1 z 24.10.2019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</si>
</sst>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8"/>
  <sheetViews>
    <sheetView tabSelected="1" zoomScaleNormal="100" workbookViewId="0">
      <pane ySplit="7" topLeftCell="A122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398</v>
      </c>
      <c r="B1" s="23"/>
      <c r="C1" s="23"/>
      <c r="D1" s="23"/>
      <c r="E1" s="23" t="s">
        <v>397</v>
      </c>
      <c r="F1" s="23"/>
      <c r="G1" s="23"/>
      <c r="H1" s="23"/>
      <c r="I1" s="23"/>
      <c r="P1" t="s">
        <v>364</v>
      </c>
    </row>
    <row r="2" spans="1:18" ht="24.95" customHeight="1" x14ac:dyDescent="0.2">
      <c r="B2" s="23"/>
      <c r="C2" s="23"/>
      <c r="D2" s="23"/>
      <c r="E2" s="26" t="s">
        <v>396</v>
      </c>
      <c r="F2" s="23"/>
      <c r="G2" s="23"/>
      <c r="H2" s="43" t="s">
        <v>401</v>
      </c>
      <c r="I2" s="12"/>
      <c r="O2">
        <f>0+O8+O109+O146+O167+O192+O241+O298</f>
        <v>0</v>
      </c>
      <c r="P2" t="s">
        <v>364</v>
      </c>
    </row>
    <row r="3" spans="1:18" ht="15" customHeight="1" x14ac:dyDescent="0.2">
      <c r="A3" t="s">
        <v>395</v>
      </c>
      <c r="B3" s="25" t="s">
        <v>394</v>
      </c>
      <c r="C3" s="38" t="s">
        <v>393</v>
      </c>
      <c r="D3" s="39"/>
      <c r="E3" s="24" t="s">
        <v>399</v>
      </c>
      <c r="F3" s="23"/>
      <c r="G3" s="22"/>
      <c r="H3" s="42" t="s">
        <v>400</v>
      </c>
      <c r="I3" s="21">
        <f>0+I8+I109+I146+I167+I192+I241+I298</f>
        <v>0</v>
      </c>
      <c r="O3" t="s">
        <v>392</v>
      </c>
      <c r="P3" t="s">
        <v>263</v>
      </c>
    </row>
    <row r="4" spans="1:18" ht="15" customHeight="1" x14ac:dyDescent="0.2">
      <c r="A4" t="s">
        <v>391</v>
      </c>
      <c r="B4" s="20" t="s">
        <v>390</v>
      </c>
      <c r="C4" s="40" t="s">
        <v>389</v>
      </c>
      <c r="D4" s="41"/>
      <c r="E4" s="19" t="s">
        <v>388</v>
      </c>
      <c r="F4" s="12"/>
      <c r="G4" s="12"/>
      <c r="H4" s="16"/>
      <c r="I4" s="16"/>
      <c r="O4" t="s">
        <v>387</v>
      </c>
      <c r="P4" t="s">
        <v>263</v>
      </c>
    </row>
    <row r="5" spans="1:18" ht="12.75" customHeight="1" x14ac:dyDescent="0.2">
      <c r="A5" s="37" t="s">
        <v>386</v>
      </c>
      <c r="B5" s="37" t="s">
        <v>385</v>
      </c>
      <c r="C5" s="37" t="s">
        <v>384</v>
      </c>
      <c r="D5" s="37" t="s">
        <v>383</v>
      </c>
      <c r="E5" s="37" t="s">
        <v>382</v>
      </c>
      <c r="F5" s="37" t="s">
        <v>381</v>
      </c>
      <c r="G5" s="37" t="s">
        <v>380</v>
      </c>
      <c r="H5" s="37" t="s">
        <v>379</v>
      </c>
      <c r="I5" s="37"/>
      <c r="O5" t="s">
        <v>378</v>
      </c>
      <c r="P5" t="s">
        <v>263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377</v>
      </c>
      <c r="I6" s="18" t="s">
        <v>376</v>
      </c>
    </row>
    <row r="7" spans="1:18" ht="12.75" customHeight="1" x14ac:dyDescent="0.2">
      <c r="A7" s="18" t="s">
        <v>375</v>
      </c>
      <c r="B7" s="18" t="s">
        <v>6</v>
      </c>
      <c r="C7" s="18" t="s">
        <v>263</v>
      </c>
      <c r="D7" s="18" t="s">
        <v>364</v>
      </c>
      <c r="E7" s="18" t="s">
        <v>220</v>
      </c>
      <c r="F7" s="18" t="s">
        <v>193</v>
      </c>
      <c r="G7" s="18" t="s">
        <v>353</v>
      </c>
      <c r="H7" s="18" t="s">
        <v>103</v>
      </c>
      <c r="I7" s="18" t="s">
        <v>338</v>
      </c>
    </row>
    <row r="8" spans="1:18" ht="12.75" customHeight="1" x14ac:dyDescent="0.2">
      <c r="A8" s="16" t="s">
        <v>32</v>
      </c>
      <c r="B8" s="16"/>
      <c r="C8" s="17" t="s">
        <v>6</v>
      </c>
      <c r="D8" s="16"/>
      <c r="E8" s="13" t="s">
        <v>374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0+I9+I13+I17+I21+I25+I29+I33+I37+I41+I45+I49+I53+I57+I61+I65+I69+I73+I77+I81+I85+I89+I93+I97+I101+I105</f>
        <v>0</v>
      </c>
      <c r="R8">
        <f>0+O9+O13+O17+O21+O25+O29+O33+O37+O41+O45+O49+O53+O57+O61+O65+O69+O73+O77+O81+O85+O89+O93+O97+O101+O105</f>
        <v>0</v>
      </c>
    </row>
    <row r="9" spans="1:18" ht="25.5" x14ac:dyDescent="0.2">
      <c r="A9" s="9" t="s">
        <v>12</v>
      </c>
      <c r="B9" s="10" t="s">
        <v>6</v>
      </c>
      <c r="C9" s="10" t="s">
        <v>373</v>
      </c>
      <c r="D9" s="9" t="s">
        <v>9</v>
      </c>
      <c r="E9" s="8" t="s">
        <v>372</v>
      </c>
      <c r="F9" s="7" t="s">
        <v>57</v>
      </c>
      <c r="G9" s="6">
        <v>140.25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ht="25.5" x14ac:dyDescent="0.2">
      <c r="A10" s="4" t="s">
        <v>5</v>
      </c>
      <c r="E10" s="1" t="s">
        <v>372</v>
      </c>
    </row>
    <row r="11" spans="1:18" ht="25.5" x14ac:dyDescent="0.2">
      <c r="A11" s="3" t="s">
        <v>3</v>
      </c>
      <c r="E11" s="2" t="s">
        <v>371</v>
      </c>
    </row>
    <row r="12" spans="1:18" ht="63.75" x14ac:dyDescent="0.2">
      <c r="A12" t="s">
        <v>1</v>
      </c>
      <c r="E12" s="1" t="s">
        <v>370</v>
      </c>
    </row>
    <row r="13" spans="1:18" x14ac:dyDescent="0.2">
      <c r="A13" s="9" t="s">
        <v>12</v>
      </c>
      <c r="B13" s="10" t="s">
        <v>263</v>
      </c>
      <c r="C13" s="10" t="s">
        <v>369</v>
      </c>
      <c r="D13" s="9" t="s">
        <v>9</v>
      </c>
      <c r="E13" s="8" t="s">
        <v>367</v>
      </c>
      <c r="F13" s="7" t="s">
        <v>368</v>
      </c>
      <c r="G13" s="6">
        <v>1500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367</v>
      </c>
    </row>
    <row r="15" spans="1:18" ht="25.5" x14ac:dyDescent="0.2">
      <c r="A15" s="3" t="s">
        <v>3</v>
      </c>
      <c r="E15" s="2" t="s">
        <v>366</v>
      </c>
    </row>
    <row r="16" spans="1:18" ht="38.25" x14ac:dyDescent="0.2">
      <c r="A16" t="s">
        <v>1</v>
      </c>
      <c r="E16" s="1" t="s">
        <v>365</v>
      </c>
    </row>
    <row r="17" spans="1:16" x14ac:dyDescent="0.2">
      <c r="A17" s="9" t="s">
        <v>12</v>
      </c>
      <c r="B17" s="10" t="s">
        <v>364</v>
      </c>
      <c r="C17" s="10" t="s">
        <v>363</v>
      </c>
      <c r="D17" s="9" t="s">
        <v>9</v>
      </c>
      <c r="E17" s="8" t="s">
        <v>362</v>
      </c>
      <c r="F17" s="7" t="s">
        <v>57</v>
      </c>
      <c r="G17" s="6">
        <v>35700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362</v>
      </c>
    </row>
    <row r="19" spans="1:16" ht="127.5" x14ac:dyDescent="0.2">
      <c r="A19" s="3" t="s">
        <v>3</v>
      </c>
      <c r="E19" s="2" t="s">
        <v>361</v>
      </c>
    </row>
    <row r="20" spans="1:16" ht="267.75" x14ac:dyDescent="0.2">
      <c r="A20" t="s">
        <v>1</v>
      </c>
      <c r="E20" s="1" t="s">
        <v>360</v>
      </c>
    </row>
    <row r="21" spans="1:16" x14ac:dyDescent="0.2">
      <c r="A21" s="9" t="s">
        <v>12</v>
      </c>
      <c r="B21" s="10" t="s">
        <v>220</v>
      </c>
      <c r="C21" s="10" t="s">
        <v>359</v>
      </c>
      <c r="D21" s="9" t="s">
        <v>9</v>
      </c>
      <c r="E21" s="8" t="s">
        <v>341</v>
      </c>
      <c r="F21" s="7" t="s">
        <v>57</v>
      </c>
      <c r="G21" s="6">
        <v>225722.17499999999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341</v>
      </c>
    </row>
    <row r="23" spans="1:16" ht="102" x14ac:dyDescent="0.2">
      <c r="A23" s="3" t="s">
        <v>3</v>
      </c>
      <c r="E23" s="2" t="s">
        <v>358</v>
      </c>
    </row>
    <row r="24" spans="1:16" ht="25.5" x14ac:dyDescent="0.2">
      <c r="A24" t="s">
        <v>1</v>
      </c>
      <c r="E24" s="1" t="s">
        <v>339</v>
      </c>
    </row>
    <row r="25" spans="1:16" x14ac:dyDescent="0.2">
      <c r="A25" s="9" t="s">
        <v>12</v>
      </c>
      <c r="B25" s="10" t="s">
        <v>193</v>
      </c>
      <c r="C25" s="10" t="s">
        <v>357</v>
      </c>
      <c r="D25" s="9" t="s">
        <v>9</v>
      </c>
      <c r="E25" s="8" t="s">
        <v>356</v>
      </c>
      <c r="F25" s="7" t="s">
        <v>57</v>
      </c>
      <c r="G25" s="6">
        <v>1160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356</v>
      </c>
    </row>
    <row r="27" spans="1:16" ht="25.5" x14ac:dyDescent="0.2">
      <c r="A27" s="3" t="s">
        <v>3</v>
      </c>
      <c r="E27" s="2" t="s">
        <v>355</v>
      </c>
    </row>
    <row r="28" spans="1:16" ht="204" x14ac:dyDescent="0.2">
      <c r="A28" t="s">
        <v>1</v>
      </c>
      <c r="E28" s="1" t="s">
        <v>354</v>
      </c>
    </row>
    <row r="29" spans="1:16" x14ac:dyDescent="0.2">
      <c r="A29" s="9" t="s">
        <v>12</v>
      </c>
      <c r="B29" s="10" t="s">
        <v>353</v>
      </c>
      <c r="C29" s="10" t="s">
        <v>352</v>
      </c>
      <c r="D29" s="9" t="s">
        <v>9</v>
      </c>
      <c r="E29" s="8" t="s">
        <v>351</v>
      </c>
      <c r="F29" s="7" t="s">
        <v>57</v>
      </c>
      <c r="G29" s="6">
        <v>2802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351</v>
      </c>
    </row>
    <row r="31" spans="1:16" ht="63.75" x14ac:dyDescent="0.2">
      <c r="A31" s="3" t="s">
        <v>3</v>
      </c>
      <c r="E31" s="2" t="s">
        <v>350</v>
      </c>
    </row>
    <row r="32" spans="1:16" ht="229.5" x14ac:dyDescent="0.2">
      <c r="A32" t="s">
        <v>1</v>
      </c>
      <c r="E32" s="1" t="s">
        <v>343</v>
      </c>
    </row>
    <row r="33" spans="1:16" x14ac:dyDescent="0.2">
      <c r="A33" s="9" t="s">
        <v>12</v>
      </c>
      <c r="B33" s="10" t="s">
        <v>349</v>
      </c>
      <c r="C33" s="10" t="s">
        <v>348</v>
      </c>
      <c r="D33" s="9" t="s">
        <v>9</v>
      </c>
      <c r="E33" s="8" t="s">
        <v>341</v>
      </c>
      <c r="F33" s="7" t="s">
        <v>57</v>
      </c>
      <c r="G33" s="6">
        <v>17512.5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341</v>
      </c>
    </row>
    <row r="35" spans="1:16" ht="51" x14ac:dyDescent="0.2">
      <c r="A35" s="3" t="s">
        <v>3</v>
      </c>
      <c r="E35" s="2" t="s">
        <v>347</v>
      </c>
    </row>
    <row r="36" spans="1:16" ht="25.5" x14ac:dyDescent="0.2">
      <c r="A36" t="s">
        <v>1</v>
      </c>
      <c r="E36" s="1" t="s">
        <v>339</v>
      </c>
    </row>
    <row r="37" spans="1:16" x14ac:dyDescent="0.2">
      <c r="A37" s="9" t="s">
        <v>12</v>
      </c>
      <c r="B37" s="10" t="s">
        <v>161</v>
      </c>
      <c r="C37" s="10" t="s">
        <v>346</v>
      </c>
      <c r="D37" s="9" t="s">
        <v>9</v>
      </c>
      <c r="E37" s="8" t="s">
        <v>345</v>
      </c>
      <c r="F37" s="7" t="s">
        <v>57</v>
      </c>
      <c r="G37" s="6">
        <v>130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345</v>
      </c>
    </row>
    <row r="39" spans="1:16" ht="38.25" x14ac:dyDescent="0.2">
      <c r="A39" s="3" t="s">
        <v>3</v>
      </c>
      <c r="E39" s="2" t="s">
        <v>344</v>
      </c>
    </row>
    <row r="40" spans="1:16" ht="229.5" x14ac:dyDescent="0.2">
      <c r="A40" t="s">
        <v>1</v>
      </c>
      <c r="E40" s="1" t="s">
        <v>343</v>
      </c>
    </row>
    <row r="41" spans="1:16" x14ac:dyDescent="0.2">
      <c r="A41" s="9" t="s">
        <v>12</v>
      </c>
      <c r="B41" s="10" t="s">
        <v>103</v>
      </c>
      <c r="C41" s="10" t="s">
        <v>342</v>
      </c>
      <c r="D41" s="9" t="s">
        <v>9</v>
      </c>
      <c r="E41" s="8" t="s">
        <v>341</v>
      </c>
      <c r="F41" s="7" t="s">
        <v>57</v>
      </c>
      <c r="G41" s="6">
        <v>812.5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341</v>
      </c>
    </row>
    <row r="43" spans="1:16" ht="51" x14ac:dyDescent="0.2">
      <c r="A43" s="3" t="s">
        <v>3</v>
      </c>
      <c r="E43" s="2" t="s">
        <v>340</v>
      </c>
    </row>
    <row r="44" spans="1:16" ht="25.5" x14ac:dyDescent="0.2">
      <c r="A44" t="s">
        <v>1</v>
      </c>
      <c r="E44" s="1" t="s">
        <v>339</v>
      </c>
    </row>
    <row r="45" spans="1:16" x14ac:dyDescent="0.2">
      <c r="A45" s="9" t="s">
        <v>12</v>
      </c>
      <c r="B45" s="10" t="s">
        <v>338</v>
      </c>
      <c r="C45" s="10" t="s">
        <v>337</v>
      </c>
      <c r="D45" s="9" t="s">
        <v>9</v>
      </c>
      <c r="E45" s="8" t="s">
        <v>336</v>
      </c>
      <c r="F45" s="7" t="s">
        <v>57</v>
      </c>
      <c r="G45" s="6">
        <v>395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336</v>
      </c>
    </row>
    <row r="47" spans="1:16" ht="25.5" x14ac:dyDescent="0.2">
      <c r="A47" s="3" t="s">
        <v>3</v>
      </c>
      <c r="E47" s="2" t="s">
        <v>335</v>
      </c>
    </row>
    <row r="48" spans="1:16" ht="191.25" x14ac:dyDescent="0.2">
      <c r="A48" t="s">
        <v>1</v>
      </c>
      <c r="E48" s="1" t="s">
        <v>325</v>
      </c>
    </row>
    <row r="49" spans="1:16" x14ac:dyDescent="0.2">
      <c r="A49" s="9" t="s">
        <v>12</v>
      </c>
      <c r="B49" s="10" t="s">
        <v>334</v>
      </c>
      <c r="C49" s="10" t="s">
        <v>333</v>
      </c>
      <c r="D49" s="9" t="s">
        <v>9</v>
      </c>
      <c r="E49" s="8" t="s">
        <v>332</v>
      </c>
      <c r="F49" s="7" t="s">
        <v>57</v>
      </c>
      <c r="G49" s="6">
        <v>39492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6" x14ac:dyDescent="0.2">
      <c r="A50" s="4" t="s">
        <v>5</v>
      </c>
      <c r="E50" s="1" t="s">
        <v>332</v>
      </c>
    </row>
    <row r="51" spans="1:16" ht="114.75" x14ac:dyDescent="0.2">
      <c r="A51" s="3" t="s">
        <v>3</v>
      </c>
      <c r="E51" s="2" t="s">
        <v>331</v>
      </c>
    </row>
    <row r="52" spans="1:16" ht="127.5" x14ac:dyDescent="0.2">
      <c r="A52" t="s">
        <v>1</v>
      </c>
      <c r="E52" s="1" t="s">
        <v>330</v>
      </c>
    </row>
    <row r="53" spans="1:16" x14ac:dyDescent="0.2">
      <c r="A53" s="9" t="s">
        <v>12</v>
      </c>
      <c r="B53" s="10" t="s">
        <v>329</v>
      </c>
      <c r="C53" s="10" t="s">
        <v>328</v>
      </c>
      <c r="D53" s="9" t="s">
        <v>9</v>
      </c>
      <c r="E53" s="8" t="s">
        <v>327</v>
      </c>
      <c r="F53" s="7" t="s">
        <v>57</v>
      </c>
      <c r="G53" s="6">
        <v>8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6" x14ac:dyDescent="0.2">
      <c r="A54" s="4" t="s">
        <v>5</v>
      </c>
      <c r="E54" s="1" t="s">
        <v>327</v>
      </c>
    </row>
    <row r="55" spans="1:16" ht="25.5" x14ac:dyDescent="0.2">
      <c r="A55" s="3" t="s">
        <v>3</v>
      </c>
      <c r="E55" s="2" t="s">
        <v>326</v>
      </c>
    </row>
    <row r="56" spans="1:16" ht="191.25" x14ac:dyDescent="0.2">
      <c r="A56" t="s">
        <v>1</v>
      </c>
      <c r="E56" s="1" t="s">
        <v>325</v>
      </c>
    </row>
    <row r="57" spans="1:16" x14ac:dyDescent="0.2">
      <c r="A57" s="9" t="s">
        <v>12</v>
      </c>
      <c r="B57" s="10" t="s">
        <v>324</v>
      </c>
      <c r="C57" s="10" t="s">
        <v>323</v>
      </c>
      <c r="D57" s="9" t="s">
        <v>9</v>
      </c>
      <c r="E57" s="8" t="s">
        <v>322</v>
      </c>
      <c r="F57" s="7" t="s">
        <v>57</v>
      </c>
      <c r="G57" s="6">
        <v>20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6" x14ac:dyDescent="0.2">
      <c r="A58" s="4" t="s">
        <v>5</v>
      </c>
      <c r="E58" s="1" t="s">
        <v>322</v>
      </c>
    </row>
    <row r="59" spans="1:16" ht="25.5" x14ac:dyDescent="0.2">
      <c r="A59" s="3" t="s">
        <v>3</v>
      </c>
      <c r="E59" s="2" t="s">
        <v>321</v>
      </c>
    </row>
    <row r="60" spans="1:16" ht="165.75" x14ac:dyDescent="0.2">
      <c r="A60" t="s">
        <v>1</v>
      </c>
      <c r="E60" s="1" t="s">
        <v>311</v>
      </c>
    </row>
    <row r="61" spans="1:16" x14ac:dyDescent="0.2">
      <c r="A61" s="9" t="s">
        <v>12</v>
      </c>
      <c r="B61" s="10" t="s">
        <v>320</v>
      </c>
      <c r="C61" s="10" t="s">
        <v>319</v>
      </c>
      <c r="D61" s="9" t="s">
        <v>9</v>
      </c>
      <c r="E61" s="8" t="s">
        <v>318</v>
      </c>
      <c r="F61" s="7" t="s">
        <v>57</v>
      </c>
      <c r="G61" s="6">
        <v>1130</v>
      </c>
      <c r="H61" s="5">
        <v>0</v>
      </c>
      <c r="I61" s="5">
        <f>ROUND(ROUND(H61,2)*ROUND(G61,3),2)</f>
        <v>0</v>
      </c>
      <c r="O61">
        <f>(I61*15)/100</f>
        <v>0</v>
      </c>
      <c r="P61" t="s">
        <v>6</v>
      </c>
    </row>
    <row r="62" spans="1:16" x14ac:dyDescent="0.2">
      <c r="A62" s="4" t="s">
        <v>5</v>
      </c>
      <c r="E62" s="1" t="s">
        <v>318</v>
      </c>
    </row>
    <row r="63" spans="1:16" ht="76.5" x14ac:dyDescent="0.2">
      <c r="A63" s="3" t="s">
        <v>3</v>
      </c>
      <c r="E63" s="2" t="s">
        <v>317</v>
      </c>
    </row>
    <row r="64" spans="1:16" ht="165.75" x14ac:dyDescent="0.2">
      <c r="A64" t="s">
        <v>1</v>
      </c>
      <c r="E64" s="1" t="s">
        <v>316</v>
      </c>
    </row>
    <row r="65" spans="1:16" x14ac:dyDescent="0.2">
      <c r="A65" s="9" t="s">
        <v>12</v>
      </c>
      <c r="B65" s="10" t="s">
        <v>315</v>
      </c>
      <c r="C65" s="10" t="s">
        <v>314</v>
      </c>
      <c r="D65" s="9" t="s">
        <v>9</v>
      </c>
      <c r="E65" s="8" t="s">
        <v>313</v>
      </c>
      <c r="F65" s="7" t="s">
        <v>57</v>
      </c>
      <c r="G65" s="6">
        <v>312</v>
      </c>
      <c r="H65" s="5">
        <v>0</v>
      </c>
      <c r="I65" s="5">
        <f>ROUND(ROUND(H65,2)*ROUND(G65,3),2)</f>
        <v>0</v>
      </c>
      <c r="O65">
        <f>(I65*15)/100</f>
        <v>0</v>
      </c>
      <c r="P65" t="s">
        <v>6</v>
      </c>
    </row>
    <row r="66" spans="1:16" x14ac:dyDescent="0.2">
      <c r="A66" s="4" t="s">
        <v>5</v>
      </c>
      <c r="E66" s="1" t="s">
        <v>313</v>
      </c>
    </row>
    <row r="67" spans="1:16" ht="76.5" x14ac:dyDescent="0.2">
      <c r="A67" s="3" t="s">
        <v>3</v>
      </c>
      <c r="E67" s="2" t="s">
        <v>312</v>
      </c>
    </row>
    <row r="68" spans="1:16" ht="165.75" x14ac:dyDescent="0.2">
      <c r="A68" t="s">
        <v>1</v>
      </c>
      <c r="E68" s="1" t="s">
        <v>311</v>
      </c>
    </row>
    <row r="69" spans="1:16" x14ac:dyDescent="0.2">
      <c r="A69" s="9" t="s">
        <v>12</v>
      </c>
      <c r="B69" s="10" t="s">
        <v>310</v>
      </c>
      <c r="C69" s="10" t="s">
        <v>309</v>
      </c>
      <c r="D69" s="9" t="s">
        <v>9</v>
      </c>
      <c r="E69" s="8" t="s">
        <v>308</v>
      </c>
      <c r="F69" s="7" t="s">
        <v>57</v>
      </c>
      <c r="G69" s="6">
        <v>336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6" x14ac:dyDescent="0.2">
      <c r="A70" s="4" t="s">
        <v>5</v>
      </c>
      <c r="E70" s="1" t="s">
        <v>308</v>
      </c>
    </row>
    <row r="71" spans="1:16" ht="102" x14ac:dyDescent="0.2">
      <c r="A71" s="3" t="s">
        <v>3</v>
      </c>
      <c r="E71" s="2" t="s">
        <v>307</v>
      </c>
    </row>
    <row r="72" spans="1:16" ht="204" x14ac:dyDescent="0.2">
      <c r="A72" t="s">
        <v>1</v>
      </c>
      <c r="E72" s="1" t="s">
        <v>306</v>
      </c>
    </row>
    <row r="73" spans="1:16" x14ac:dyDescent="0.2">
      <c r="A73" s="9" t="s">
        <v>12</v>
      </c>
      <c r="B73" s="10" t="s">
        <v>305</v>
      </c>
      <c r="C73" s="10" t="s">
        <v>304</v>
      </c>
      <c r="D73" s="9" t="s">
        <v>9</v>
      </c>
      <c r="E73" s="8" t="s">
        <v>303</v>
      </c>
      <c r="F73" s="7" t="s">
        <v>57</v>
      </c>
      <c r="G73" s="6">
        <v>2036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6" x14ac:dyDescent="0.2">
      <c r="A74" s="4" t="s">
        <v>5</v>
      </c>
      <c r="E74" s="1" t="s">
        <v>303</v>
      </c>
    </row>
    <row r="75" spans="1:16" ht="76.5" x14ac:dyDescent="0.2">
      <c r="A75" s="3" t="s">
        <v>3</v>
      </c>
      <c r="E75" s="2" t="s">
        <v>302</v>
      </c>
    </row>
    <row r="76" spans="1:16" ht="204" x14ac:dyDescent="0.2">
      <c r="A76" t="s">
        <v>1</v>
      </c>
      <c r="E76" s="1" t="s">
        <v>301</v>
      </c>
    </row>
    <row r="77" spans="1:16" x14ac:dyDescent="0.2">
      <c r="A77" s="9" t="s">
        <v>12</v>
      </c>
      <c r="B77" s="10" t="s">
        <v>300</v>
      </c>
      <c r="C77" s="10" t="s">
        <v>299</v>
      </c>
      <c r="D77" s="9" t="s">
        <v>9</v>
      </c>
      <c r="E77" s="8" t="s">
        <v>298</v>
      </c>
      <c r="F77" s="7" t="s">
        <v>99</v>
      </c>
      <c r="G77" s="6">
        <v>33365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6" x14ac:dyDescent="0.2">
      <c r="A78" s="4" t="s">
        <v>5</v>
      </c>
      <c r="E78" s="1" t="s">
        <v>298</v>
      </c>
    </row>
    <row r="79" spans="1:16" ht="63.75" x14ac:dyDescent="0.2">
      <c r="A79" s="3" t="s">
        <v>3</v>
      </c>
      <c r="E79" s="2" t="s">
        <v>297</v>
      </c>
    </row>
    <row r="80" spans="1:16" ht="25.5" x14ac:dyDescent="0.2">
      <c r="A80" t="s">
        <v>1</v>
      </c>
      <c r="E80" s="1" t="s">
        <v>296</v>
      </c>
    </row>
    <row r="81" spans="1:16" x14ac:dyDescent="0.2">
      <c r="A81" s="9" t="s">
        <v>12</v>
      </c>
      <c r="B81" s="10" t="s">
        <v>295</v>
      </c>
      <c r="C81" s="10" t="s">
        <v>294</v>
      </c>
      <c r="D81" s="9" t="s">
        <v>9</v>
      </c>
      <c r="E81" s="8" t="s">
        <v>293</v>
      </c>
      <c r="F81" s="7" t="s">
        <v>57</v>
      </c>
      <c r="G81" s="6">
        <v>680</v>
      </c>
      <c r="H81" s="5">
        <v>0</v>
      </c>
      <c r="I81" s="5">
        <f>ROUND(ROUND(H81,2)*ROUND(G81,3),2)</f>
        <v>0</v>
      </c>
      <c r="O81">
        <f>(I81*15)/100</f>
        <v>0</v>
      </c>
      <c r="P81" t="s">
        <v>6</v>
      </c>
    </row>
    <row r="82" spans="1:16" x14ac:dyDescent="0.2">
      <c r="A82" s="4" t="s">
        <v>5</v>
      </c>
      <c r="E82" s="1" t="s">
        <v>293</v>
      </c>
    </row>
    <row r="83" spans="1:16" ht="25.5" x14ac:dyDescent="0.2">
      <c r="A83" s="3" t="s">
        <v>3</v>
      </c>
      <c r="E83" s="2" t="s">
        <v>292</v>
      </c>
    </row>
    <row r="84" spans="1:16" x14ac:dyDescent="0.2">
      <c r="A84" t="s">
        <v>1</v>
      </c>
      <c r="E84" s="1" t="s">
        <v>283</v>
      </c>
    </row>
    <row r="85" spans="1:16" x14ac:dyDescent="0.2">
      <c r="A85" s="9" t="s">
        <v>12</v>
      </c>
      <c r="B85" s="10" t="s">
        <v>291</v>
      </c>
      <c r="C85" s="10" t="s">
        <v>290</v>
      </c>
      <c r="D85" s="9" t="s">
        <v>9</v>
      </c>
      <c r="E85" s="8" t="s">
        <v>289</v>
      </c>
      <c r="F85" s="7" t="s">
        <v>99</v>
      </c>
      <c r="G85" s="6">
        <v>115</v>
      </c>
      <c r="H85" s="5">
        <v>0</v>
      </c>
      <c r="I85" s="5">
        <f>ROUND(ROUND(H85,2)*ROUND(G85,3),2)</f>
        <v>0</v>
      </c>
      <c r="O85">
        <f>(I85*15)/100</f>
        <v>0</v>
      </c>
      <c r="P85" t="s">
        <v>6</v>
      </c>
    </row>
    <row r="86" spans="1:16" x14ac:dyDescent="0.2">
      <c r="A86" s="4" t="s">
        <v>5</v>
      </c>
      <c r="E86" s="1" t="s">
        <v>289</v>
      </c>
    </row>
    <row r="87" spans="1:16" ht="25.5" x14ac:dyDescent="0.2">
      <c r="A87" s="3" t="s">
        <v>3</v>
      </c>
      <c r="E87" s="2" t="s">
        <v>288</v>
      </c>
    </row>
    <row r="88" spans="1:16" x14ac:dyDescent="0.2">
      <c r="A88" t="s">
        <v>1</v>
      </c>
      <c r="E88" s="1" t="s">
        <v>283</v>
      </c>
    </row>
    <row r="89" spans="1:16" x14ac:dyDescent="0.2">
      <c r="A89" s="9" t="s">
        <v>12</v>
      </c>
      <c r="B89" s="10" t="s">
        <v>287</v>
      </c>
      <c r="C89" s="10" t="s">
        <v>286</v>
      </c>
      <c r="D89" s="9" t="s">
        <v>9</v>
      </c>
      <c r="E89" s="8" t="s">
        <v>285</v>
      </c>
      <c r="F89" s="7" t="s">
        <v>99</v>
      </c>
      <c r="G89" s="6">
        <v>1535</v>
      </c>
      <c r="H89" s="5">
        <v>0</v>
      </c>
      <c r="I89" s="5">
        <f>ROUND(ROUND(H89,2)*ROUND(G89,3),2)</f>
        <v>0</v>
      </c>
      <c r="O89">
        <f>(I89*15)/100</f>
        <v>0</v>
      </c>
      <c r="P89" t="s">
        <v>6</v>
      </c>
    </row>
    <row r="90" spans="1:16" x14ac:dyDescent="0.2">
      <c r="A90" s="4" t="s">
        <v>5</v>
      </c>
      <c r="E90" s="1" t="s">
        <v>285</v>
      </c>
    </row>
    <row r="91" spans="1:16" ht="38.25" x14ac:dyDescent="0.2">
      <c r="A91" s="3" t="s">
        <v>3</v>
      </c>
      <c r="E91" s="2" t="s">
        <v>284</v>
      </c>
    </row>
    <row r="92" spans="1:16" x14ac:dyDescent="0.2">
      <c r="A92" t="s">
        <v>1</v>
      </c>
      <c r="E92" s="1" t="s">
        <v>283</v>
      </c>
    </row>
    <row r="93" spans="1:16" x14ac:dyDescent="0.2">
      <c r="A93" s="9" t="s">
        <v>12</v>
      </c>
      <c r="B93" s="10" t="s">
        <v>282</v>
      </c>
      <c r="C93" s="10" t="s">
        <v>281</v>
      </c>
      <c r="D93" s="9" t="s">
        <v>9</v>
      </c>
      <c r="E93" s="8" t="s">
        <v>280</v>
      </c>
      <c r="F93" s="7" t="s">
        <v>99</v>
      </c>
      <c r="G93" s="6">
        <v>440</v>
      </c>
      <c r="H93" s="5">
        <v>0</v>
      </c>
      <c r="I93" s="5">
        <f>ROUND(ROUND(H93,2)*ROUND(G93,3),2)</f>
        <v>0</v>
      </c>
      <c r="O93">
        <f>(I93*15)/100</f>
        <v>0</v>
      </c>
      <c r="P93" t="s">
        <v>6</v>
      </c>
    </row>
    <row r="94" spans="1:16" x14ac:dyDescent="0.2">
      <c r="A94" s="4" t="s">
        <v>5</v>
      </c>
      <c r="E94" s="1" t="s">
        <v>280</v>
      </c>
    </row>
    <row r="95" spans="1:16" ht="25.5" x14ac:dyDescent="0.2">
      <c r="A95" s="3" t="s">
        <v>3</v>
      </c>
      <c r="E95" s="2" t="s">
        <v>279</v>
      </c>
    </row>
    <row r="96" spans="1:16" ht="25.5" x14ac:dyDescent="0.2">
      <c r="A96" t="s">
        <v>1</v>
      </c>
      <c r="E96" s="1" t="s">
        <v>278</v>
      </c>
    </row>
    <row r="97" spans="1:18" x14ac:dyDescent="0.2">
      <c r="A97" s="9" t="s">
        <v>12</v>
      </c>
      <c r="B97" s="10" t="s">
        <v>277</v>
      </c>
      <c r="C97" s="10" t="s">
        <v>276</v>
      </c>
      <c r="D97" s="9" t="s">
        <v>9</v>
      </c>
      <c r="E97" s="8" t="s">
        <v>275</v>
      </c>
      <c r="F97" s="7" t="s">
        <v>99</v>
      </c>
      <c r="G97" s="6">
        <v>440</v>
      </c>
      <c r="H97" s="5">
        <v>0</v>
      </c>
      <c r="I97" s="5">
        <f>ROUND(ROUND(H97,2)*ROUND(G97,3),2)</f>
        <v>0</v>
      </c>
      <c r="O97">
        <f>(I97*15)/100</f>
        <v>0</v>
      </c>
      <c r="P97" t="s">
        <v>6</v>
      </c>
    </row>
    <row r="98" spans="1:18" x14ac:dyDescent="0.2">
      <c r="A98" s="4" t="s">
        <v>5</v>
      </c>
      <c r="E98" s="1" t="s">
        <v>275</v>
      </c>
    </row>
    <row r="99" spans="1:18" ht="25.5" x14ac:dyDescent="0.2">
      <c r="A99" s="3" t="s">
        <v>3</v>
      </c>
      <c r="E99" s="2" t="s">
        <v>270</v>
      </c>
    </row>
    <row r="100" spans="1:18" ht="25.5" x14ac:dyDescent="0.2">
      <c r="A100" t="s">
        <v>1</v>
      </c>
      <c r="E100" s="1" t="s">
        <v>274</v>
      </c>
    </row>
    <row r="101" spans="1:18" x14ac:dyDescent="0.2">
      <c r="A101" s="9" t="s">
        <v>12</v>
      </c>
      <c r="B101" s="10" t="s">
        <v>273</v>
      </c>
      <c r="C101" s="10" t="s">
        <v>272</v>
      </c>
      <c r="D101" s="9" t="s">
        <v>9</v>
      </c>
      <c r="E101" s="8" t="s">
        <v>271</v>
      </c>
      <c r="F101" s="7" t="s">
        <v>99</v>
      </c>
      <c r="G101" s="6">
        <v>440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8" x14ac:dyDescent="0.2">
      <c r="A102" s="4" t="s">
        <v>5</v>
      </c>
      <c r="E102" s="1" t="s">
        <v>271</v>
      </c>
    </row>
    <row r="103" spans="1:18" ht="25.5" x14ac:dyDescent="0.2">
      <c r="A103" s="3" t="s">
        <v>3</v>
      </c>
      <c r="E103" s="2" t="s">
        <v>270</v>
      </c>
    </row>
    <row r="104" spans="1:18" ht="38.25" x14ac:dyDescent="0.2">
      <c r="A104" t="s">
        <v>1</v>
      </c>
      <c r="E104" s="1" t="s">
        <v>269</v>
      </c>
    </row>
    <row r="105" spans="1:18" x14ac:dyDescent="0.2">
      <c r="A105" s="9" t="s">
        <v>12</v>
      </c>
      <c r="B105" s="10" t="s">
        <v>268</v>
      </c>
      <c r="C105" s="10" t="s">
        <v>267</v>
      </c>
      <c r="D105" s="9" t="s">
        <v>9</v>
      </c>
      <c r="E105" s="8" t="s">
        <v>266</v>
      </c>
      <c r="F105" s="7" t="s">
        <v>57</v>
      </c>
      <c r="G105" s="6">
        <v>4.4000000000000004</v>
      </c>
      <c r="H105" s="5">
        <v>0</v>
      </c>
      <c r="I105" s="5">
        <f>ROUND(ROUND(H105,2)*ROUND(G105,3),2)</f>
        <v>0</v>
      </c>
      <c r="O105">
        <f>(I105*15)/100</f>
        <v>0</v>
      </c>
      <c r="P105" t="s">
        <v>6</v>
      </c>
    </row>
    <row r="106" spans="1:18" x14ac:dyDescent="0.2">
      <c r="A106" s="4" t="s">
        <v>5</v>
      </c>
      <c r="E106" s="1" t="s">
        <v>266</v>
      </c>
    </row>
    <row r="107" spans="1:18" ht="25.5" x14ac:dyDescent="0.2">
      <c r="A107" s="3" t="s">
        <v>3</v>
      </c>
      <c r="E107" s="2" t="s">
        <v>265</v>
      </c>
    </row>
    <row r="108" spans="1:18" ht="38.25" x14ac:dyDescent="0.2">
      <c r="A108" t="s">
        <v>1</v>
      </c>
      <c r="E108" s="1" t="s">
        <v>264</v>
      </c>
    </row>
    <row r="109" spans="1:18" ht="12.75" customHeight="1" x14ac:dyDescent="0.2">
      <c r="A109" s="12" t="s">
        <v>32</v>
      </c>
      <c r="B109" s="12"/>
      <c r="C109" s="14" t="s">
        <v>263</v>
      </c>
      <c r="D109" s="12"/>
      <c r="E109" s="13" t="s">
        <v>262</v>
      </c>
      <c r="F109" s="12"/>
      <c r="G109" s="12"/>
      <c r="H109" s="12"/>
      <c r="I109" s="11">
        <f>0+Q109</f>
        <v>0</v>
      </c>
      <c r="O109">
        <f>0+R109</f>
        <v>0</v>
      </c>
      <c r="Q109">
        <f>0+I110+I114+I118+I122+I126+I130+I134+I138+I142</f>
        <v>0</v>
      </c>
      <c r="R109">
        <f>0+O110+O114+O118+O122+O126+O130+O134+O138+O142</f>
        <v>0</v>
      </c>
    </row>
    <row r="110" spans="1:18" x14ac:dyDescent="0.2">
      <c r="A110" s="9" t="s">
        <v>12</v>
      </c>
      <c r="B110" s="10" t="s">
        <v>261</v>
      </c>
      <c r="C110" s="10" t="s">
        <v>260</v>
      </c>
      <c r="D110" s="9" t="s">
        <v>9</v>
      </c>
      <c r="E110" s="8" t="s">
        <v>259</v>
      </c>
      <c r="F110" s="7" t="s">
        <v>99</v>
      </c>
      <c r="G110" s="6">
        <v>7250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x14ac:dyDescent="0.2">
      <c r="A111" s="4" t="s">
        <v>5</v>
      </c>
      <c r="E111" s="1" t="s">
        <v>259</v>
      </c>
    </row>
    <row r="112" spans="1:18" ht="25.5" x14ac:dyDescent="0.2">
      <c r="A112" s="3" t="s">
        <v>3</v>
      </c>
      <c r="E112" s="2" t="s">
        <v>258</v>
      </c>
    </row>
    <row r="113" spans="1:16" ht="38.25" x14ac:dyDescent="0.2">
      <c r="A113" t="s">
        <v>1</v>
      </c>
      <c r="E113" s="1" t="s">
        <v>257</v>
      </c>
    </row>
    <row r="114" spans="1:16" x14ac:dyDescent="0.2">
      <c r="A114" s="9" t="s">
        <v>12</v>
      </c>
      <c r="B114" s="10" t="s">
        <v>256</v>
      </c>
      <c r="C114" s="10" t="s">
        <v>255</v>
      </c>
      <c r="D114" s="9" t="s">
        <v>9</v>
      </c>
      <c r="E114" s="8" t="s">
        <v>254</v>
      </c>
      <c r="F114" s="7" t="s">
        <v>36</v>
      </c>
      <c r="G114" s="6">
        <v>2988</v>
      </c>
      <c r="H114" s="5">
        <v>0</v>
      </c>
      <c r="I114" s="5">
        <f>ROUND(ROUND(H114,2)*ROUND(G114,3),2)</f>
        <v>0</v>
      </c>
      <c r="O114">
        <f>(I114*15)/100</f>
        <v>0</v>
      </c>
      <c r="P114" t="s">
        <v>6</v>
      </c>
    </row>
    <row r="115" spans="1:16" x14ac:dyDescent="0.2">
      <c r="A115" s="4" t="s">
        <v>5</v>
      </c>
      <c r="E115" s="1" t="s">
        <v>254</v>
      </c>
    </row>
    <row r="116" spans="1:16" ht="63.75" x14ac:dyDescent="0.2">
      <c r="A116" s="3" t="s">
        <v>3</v>
      </c>
      <c r="E116" s="2" t="s">
        <v>253</v>
      </c>
    </row>
    <row r="117" spans="1:16" ht="114.75" x14ac:dyDescent="0.2">
      <c r="A117" t="s">
        <v>1</v>
      </c>
      <c r="E117" s="1" t="s">
        <v>252</v>
      </c>
    </row>
    <row r="118" spans="1:16" x14ac:dyDescent="0.2">
      <c r="A118" s="9" t="s">
        <v>12</v>
      </c>
      <c r="B118" s="10" t="s">
        <v>251</v>
      </c>
      <c r="C118" s="10" t="s">
        <v>250</v>
      </c>
      <c r="D118" s="9" t="s">
        <v>9</v>
      </c>
      <c r="E118" s="8" t="s">
        <v>249</v>
      </c>
      <c r="F118" s="7" t="s">
        <v>99</v>
      </c>
      <c r="G118" s="6">
        <v>500</v>
      </c>
      <c r="H118" s="5">
        <v>0</v>
      </c>
      <c r="I118" s="5">
        <f>ROUND(ROUND(H118,2)*ROUND(G118,3),2)</f>
        <v>0</v>
      </c>
      <c r="O118">
        <f>(I118*15)/100</f>
        <v>0</v>
      </c>
      <c r="P118" t="s">
        <v>6</v>
      </c>
    </row>
    <row r="119" spans="1:16" x14ac:dyDescent="0.2">
      <c r="A119" s="4" t="s">
        <v>5</v>
      </c>
      <c r="E119" s="1" t="s">
        <v>249</v>
      </c>
    </row>
    <row r="120" spans="1:16" ht="25.5" x14ac:dyDescent="0.2">
      <c r="A120" s="3" t="s">
        <v>3</v>
      </c>
      <c r="E120" s="2" t="s">
        <v>248</v>
      </c>
    </row>
    <row r="121" spans="1:16" ht="38.25" x14ac:dyDescent="0.2">
      <c r="A121" t="s">
        <v>1</v>
      </c>
      <c r="E121" s="1" t="s">
        <v>247</v>
      </c>
    </row>
    <row r="122" spans="1:16" x14ac:dyDescent="0.2">
      <c r="A122" s="9" t="s">
        <v>12</v>
      </c>
      <c r="B122" s="29" t="s">
        <v>246</v>
      </c>
      <c r="C122" s="29" t="s">
        <v>245</v>
      </c>
      <c r="D122" s="30" t="s">
        <v>9</v>
      </c>
      <c r="E122" s="31" t="s">
        <v>244</v>
      </c>
      <c r="F122" s="32" t="s">
        <v>7</v>
      </c>
      <c r="G122" s="33">
        <v>4.5</v>
      </c>
      <c r="H122" s="34">
        <v>0</v>
      </c>
      <c r="I122" s="34">
        <f>ROUND(ROUND(H122,2)*ROUND(G122,3),2)</f>
        <v>0</v>
      </c>
      <c r="O122">
        <f>(I122*15)/100</f>
        <v>0</v>
      </c>
      <c r="P122" t="s">
        <v>6</v>
      </c>
    </row>
    <row r="123" spans="1:16" x14ac:dyDescent="0.2">
      <c r="A123" s="4" t="s">
        <v>5</v>
      </c>
      <c r="B123" s="27"/>
      <c r="C123" s="27"/>
      <c r="D123" s="27"/>
      <c r="E123" s="35" t="s">
        <v>244</v>
      </c>
      <c r="F123" s="27"/>
      <c r="G123" s="27"/>
      <c r="H123" s="27"/>
      <c r="I123" s="27"/>
    </row>
    <row r="124" spans="1:16" ht="38.25" x14ac:dyDescent="0.2">
      <c r="A124" s="3" t="s">
        <v>3</v>
      </c>
      <c r="B124" s="27"/>
      <c r="C124" s="27"/>
      <c r="D124" s="27"/>
      <c r="E124" s="36" t="s">
        <v>235</v>
      </c>
      <c r="F124" s="27"/>
      <c r="G124" s="27"/>
      <c r="H124" s="27"/>
      <c r="I124" s="27"/>
    </row>
    <row r="125" spans="1:16" ht="191.25" x14ac:dyDescent="0.2">
      <c r="A125" t="s">
        <v>1</v>
      </c>
      <c r="B125" s="27"/>
      <c r="C125" s="27"/>
      <c r="D125" s="27"/>
      <c r="E125" s="35" t="s">
        <v>243</v>
      </c>
      <c r="F125" s="27"/>
      <c r="G125" s="27"/>
      <c r="H125" s="27"/>
      <c r="I125" s="27"/>
    </row>
    <row r="126" spans="1:16" x14ac:dyDescent="0.2">
      <c r="A126" s="9" t="s">
        <v>12</v>
      </c>
      <c r="B126" s="29" t="s">
        <v>242</v>
      </c>
      <c r="C126" s="29" t="s">
        <v>241</v>
      </c>
      <c r="D126" s="30" t="s">
        <v>9</v>
      </c>
      <c r="E126" s="31" t="s">
        <v>240</v>
      </c>
      <c r="F126" s="32" t="s">
        <v>57</v>
      </c>
      <c r="G126" s="33">
        <v>440</v>
      </c>
      <c r="H126" s="34">
        <v>0</v>
      </c>
      <c r="I126" s="34">
        <f>ROUND(ROUND(H126,2)*ROUND(G126,3),2)</f>
        <v>0</v>
      </c>
      <c r="O126">
        <f>(I126*15)/100</f>
        <v>0</v>
      </c>
      <c r="P126" t="s">
        <v>6</v>
      </c>
    </row>
    <row r="127" spans="1:16" x14ac:dyDescent="0.2">
      <c r="A127" s="4" t="s">
        <v>5</v>
      </c>
      <c r="B127" s="27"/>
      <c r="C127" s="27"/>
      <c r="D127" s="27"/>
      <c r="E127" s="28" t="s">
        <v>240</v>
      </c>
      <c r="F127" s="27"/>
      <c r="G127" s="27"/>
      <c r="H127" s="27"/>
      <c r="I127" s="27"/>
    </row>
    <row r="128" spans="1:16" ht="25.5" x14ac:dyDescent="0.2">
      <c r="A128" s="3" t="s">
        <v>3</v>
      </c>
      <c r="B128" s="27"/>
      <c r="C128" s="27"/>
      <c r="D128" s="27"/>
      <c r="E128" s="36" t="s">
        <v>227</v>
      </c>
      <c r="F128" s="27"/>
      <c r="G128" s="27"/>
      <c r="H128" s="27"/>
      <c r="I128" s="27"/>
    </row>
    <row r="129" spans="1:16" ht="331.5" x14ac:dyDescent="0.2">
      <c r="A129" t="s">
        <v>1</v>
      </c>
      <c r="B129" s="27"/>
      <c r="C129" s="27"/>
      <c r="D129" s="27"/>
      <c r="E129" s="35" t="s">
        <v>239</v>
      </c>
      <c r="F129" s="27"/>
      <c r="G129" s="27"/>
      <c r="H129" s="27"/>
      <c r="I129" s="27"/>
    </row>
    <row r="130" spans="1:16" x14ac:dyDescent="0.2">
      <c r="A130" s="9" t="s">
        <v>12</v>
      </c>
      <c r="B130" s="29" t="s">
        <v>238</v>
      </c>
      <c r="C130" s="29" t="s">
        <v>237</v>
      </c>
      <c r="D130" s="30" t="s">
        <v>9</v>
      </c>
      <c r="E130" s="31" t="s">
        <v>236</v>
      </c>
      <c r="F130" s="32" t="s">
        <v>7</v>
      </c>
      <c r="G130" s="33">
        <v>4.5</v>
      </c>
      <c r="H130" s="34">
        <v>0</v>
      </c>
      <c r="I130" s="34">
        <f>ROUND(ROUND(H130,2)*ROUND(G130,3),2)</f>
        <v>0</v>
      </c>
      <c r="O130">
        <f>(I130*15)/100</f>
        <v>0</v>
      </c>
      <c r="P130" t="s">
        <v>6</v>
      </c>
    </row>
    <row r="131" spans="1:16" x14ac:dyDescent="0.2">
      <c r="A131" s="4" t="s">
        <v>5</v>
      </c>
      <c r="B131" s="27"/>
      <c r="C131" s="27"/>
      <c r="D131" s="27"/>
      <c r="E131" s="35" t="s">
        <v>236</v>
      </c>
      <c r="F131" s="27"/>
      <c r="G131" s="27"/>
      <c r="H131" s="27"/>
      <c r="I131" s="27"/>
    </row>
    <row r="132" spans="1:16" ht="38.25" x14ac:dyDescent="0.2">
      <c r="A132" s="3" t="s">
        <v>3</v>
      </c>
      <c r="B132" s="27"/>
      <c r="C132" s="27"/>
      <c r="D132" s="27"/>
      <c r="E132" s="36" t="s">
        <v>235</v>
      </c>
      <c r="F132" s="27"/>
      <c r="G132" s="27"/>
      <c r="H132" s="27"/>
      <c r="I132" s="27"/>
    </row>
    <row r="133" spans="1:16" x14ac:dyDescent="0.2">
      <c r="A133" t="s">
        <v>1</v>
      </c>
      <c r="B133" s="27"/>
      <c r="C133" s="27"/>
      <c r="D133" s="27"/>
      <c r="E133" s="35" t="s">
        <v>226</v>
      </c>
      <c r="F133" s="27"/>
      <c r="G133" s="27"/>
      <c r="H133" s="27"/>
      <c r="I133" s="27"/>
    </row>
    <row r="134" spans="1:16" x14ac:dyDescent="0.2">
      <c r="A134" s="9" t="s">
        <v>12</v>
      </c>
      <c r="B134" s="29" t="s">
        <v>234</v>
      </c>
      <c r="C134" s="29" t="s">
        <v>233</v>
      </c>
      <c r="D134" s="30" t="s">
        <v>9</v>
      </c>
      <c r="E134" s="31" t="s">
        <v>232</v>
      </c>
      <c r="F134" s="32" t="s">
        <v>36</v>
      </c>
      <c r="G134" s="33">
        <v>1</v>
      </c>
      <c r="H134" s="34">
        <v>0</v>
      </c>
      <c r="I134" s="34">
        <f>ROUND(ROUND(H134,2)*ROUND(G134,3),2)</f>
        <v>0</v>
      </c>
      <c r="O134">
        <f>(I134*15)/100</f>
        <v>0</v>
      </c>
      <c r="P134" t="s">
        <v>6</v>
      </c>
    </row>
    <row r="135" spans="1:16" x14ac:dyDescent="0.2">
      <c r="A135" s="4" t="s">
        <v>5</v>
      </c>
      <c r="B135" s="27"/>
      <c r="C135" s="27"/>
      <c r="D135" s="27"/>
      <c r="E135" s="35" t="s">
        <v>232</v>
      </c>
      <c r="F135" s="27"/>
      <c r="G135" s="27"/>
      <c r="H135" s="27"/>
      <c r="I135" s="27"/>
    </row>
    <row r="136" spans="1:16" ht="25.5" x14ac:dyDescent="0.2">
      <c r="A136" s="3" t="s">
        <v>3</v>
      </c>
      <c r="B136" s="27"/>
      <c r="C136" s="27"/>
      <c r="D136" s="27"/>
      <c r="E136" s="36" t="s">
        <v>231</v>
      </c>
      <c r="F136" s="27"/>
      <c r="G136" s="27"/>
      <c r="H136" s="27"/>
      <c r="I136" s="27"/>
    </row>
    <row r="137" spans="1:16" x14ac:dyDescent="0.2">
      <c r="A137" t="s">
        <v>1</v>
      </c>
      <c r="B137" s="27"/>
      <c r="C137" s="27"/>
      <c r="D137" s="27"/>
      <c r="E137" s="35" t="s">
        <v>226</v>
      </c>
      <c r="F137" s="27"/>
      <c r="G137" s="27"/>
      <c r="H137" s="27"/>
      <c r="I137" s="27"/>
    </row>
    <row r="138" spans="1:16" x14ac:dyDescent="0.2">
      <c r="A138" s="9" t="s">
        <v>12</v>
      </c>
      <c r="B138" s="29" t="s">
        <v>230</v>
      </c>
      <c r="C138" s="29" t="s">
        <v>229</v>
      </c>
      <c r="D138" s="30" t="s">
        <v>9</v>
      </c>
      <c r="E138" s="31" t="s">
        <v>228</v>
      </c>
      <c r="F138" s="32" t="s">
        <v>57</v>
      </c>
      <c r="G138" s="33">
        <v>440</v>
      </c>
      <c r="H138" s="34">
        <v>0</v>
      </c>
      <c r="I138" s="34">
        <f>ROUND(ROUND(H138,2)*ROUND(G138,3),2)</f>
        <v>0</v>
      </c>
      <c r="O138">
        <f>(I138*15)/100</f>
        <v>0</v>
      </c>
      <c r="P138" t="s">
        <v>6</v>
      </c>
    </row>
    <row r="139" spans="1:16" x14ac:dyDescent="0.2">
      <c r="A139" s="4" t="s">
        <v>5</v>
      </c>
      <c r="B139" s="27"/>
      <c r="C139" s="27"/>
      <c r="D139" s="27"/>
      <c r="E139" s="35" t="s">
        <v>228</v>
      </c>
      <c r="F139" s="27"/>
      <c r="G139" s="27"/>
      <c r="H139" s="27"/>
      <c r="I139" s="27"/>
    </row>
    <row r="140" spans="1:16" ht="25.5" x14ac:dyDescent="0.2">
      <c r="A140" s="3" t="s">
        <v>3</v>
      </c>
      <c r="B140" s="27"/>
      <c r="C140" s="27"/>
      <c r="D140" s="27"/>
      <c r="E140" s="36" t="s">
        <v>227</v>
      </c>
      <c r="F140" s="27"/>
      <c r="G140" s="27"/>
      <c r="H140" s="27"/>
      <c r="I140" s="27"/>
    </row>
    <row r="141" spans="1:16" x14ac:dyDescent="0.2">
      <c r="A141" t="s">
        <v>1</v>
      </c>
      <c r="B141" s="27"/>
      <c r="C141" s="27"/>
      <c r="D141" s="27"/>
      <c r="E141" s="35" t="s">
        <v>226</v>
      </c>
      <c r="F141" s="27"/>
      <c r="G141" s="27"/>
      <c r="H141" s="27"/>
      <c r="I141" s="27"/>
    </row>
    <row r="142" spans="1:16" x14ac:dyDescent="0.2">
      <c r="A142" s="9" t="s">
        <v>12</v>
      </c>
      <c r="B142" s="10" t="s">
        <v>225</v>
      </c>
      <c r="C142" s="10" t="s">
        <v>224</v>
      </c>
      <c r="D142" s="9" t="s">
        <v>9</v>
      </c>
      <c r="E142" s="8" t="s">
        <v>223</v>
      </c>
      <c r="F142" s="7" t="s">
        <v>7</v>
      </c>
      <c r="G142" s="6">
        <v>1.732</v>
      </c>
      <c r="H142" s="5">
        <v>0</v>
      </c>
      <c r="I142" s="5">
        <f>ROUND(ROUND(H142,2)*ROUND(G142,3),2)</f>
        <v>0</v>
      </c>
      <c r="O142">
        <f>(I142*15)/100</f>
        <v>0</v>
      </c>
      <c r="P142" t="s">
        <v>6</v>
      </c>
    </row>
    <row r="143" spans="1:16" x14ac:dyDescent="0.2">
      <c r="A143" s="4" t="s">
        <v>5</v>
      </c>
      <c r="E143" s="1" t="s">
        <v>223</v>
      </c>
    </row>
    <row r="144" spans="1:16" x14ac:dyDescent="0.2">
      <c r="A144" s="3" t="s">
        <v>3</v>
      </c>
      <c r="E144" s="2" t="s">
        <v>222</v>
      </c>
    </row>
    <row r="145" spans="1:18" ht="204" x14ac:dyDescent="0.2">
      <c r="A145" t="s">
        <v>1</v>
      </c>
      <c r="E145" s="1" t="s">
        <v>221</v>
      </c>
    </row>
    <row r="146" spans="1:18" ht="12.75" customHeight="1" x14ac:dyDescent="0.2">
      <c r="A146" s="12" t="s">
        <v>32</v>
      </c>
      <c r="B146" s="12"/>
      <c r="C146" s="14" t="s">
        <v>220</v>
      </c>
      <c r="D146" s="12"/>
      <c r="E146" s="13" t="s">
        <v>219</v>
      </c>
      <c r="F146" s="12"/>
      <c r="G146" s="12"/>
      <c r="H146" s="12"/>
      <c r="I146" s="11">
        <f>0+Q146</f>
        <v>0</v>
      </c>
      <c r="O146">
        <f>0+R146</f>
        <v>0</v>
      </c>
      <c r="Q146">
        <f>0+I147+I151+I155+I159+I163</f>
        <v>0</v>
      </c>
      <c r="R146">
        <f>0+O147+O151+O155+O159+O163</f>
        <v>0</v>
      </c>
    </row>
    <row r="147" spans="1:18" x14ac:dyDescent="0.2">
      <c r="A147" s="9" t="s">
        <v>12</v>
      </c>
      <c r="B147" s="10" t="s">
        <v>218</v>
      </c>
      <c r="C147" s="10" t="s">
        <v>217</v>
      </c>
      <c r="D147" s="9" t="s">
        <v>9</v>
      </c>
      <c r="E147" s="8" t="s">
        <v>216</v>
      </c>
      <c r="F147" s="7" t="s">
        <v>57</v>
      </c>
      <c r="G147" s="6">
        <v>290</v>
      </c>
      <c r="H147" s="5">
        <v>0</v>
      </c>
      <c r="I147" s="5">
        <f>ROUND(ROUND(H147,2)*ROUND(G147,3),2)</f>
        <v>0</v>
      </c>
      <c r="O147">
        <f>(I147*15)/100</f>
        <v>0</v>
      </c>
      <c r="P147" t="s">
        <v>6</v>
      </c>
    </row>
    <row r="148" spans="1:18" x14ac:dyDescent="0.2">
      <c r="A148" s="4" t="s">
        <v>5</v>
      </c>
      <c r="E148" s="1" t="s">
        <v>216</v>
      </c>
    </row>
    <row r="149" spans="1:18" ht="25.5" x14ac:dyDescent="0.2">
      <c r="A149" s="3" t="s">
        <v>3</v>
      </c>
      <c r="E149" s="2" t="s">
        <v>215</v>
      </c>
    </row>
    <row r="150" spans="1:18" ht="280.5" x14ac:dyDescent="0.2">
      <c r="A150" t="s">
        <v>1</v>
      </c>
      <c r="E150" s="1" t="s">
        <v>104</v>
      </c>
    </row>
    <row r="151" spans="1:18" x14ac:dyDescent="0.2">
      <c r="A151" s="9" t="s">
        <v>12</v>
      </c>
      <c r="B151" s="10" t="s">
        <v>214</v>
      </c>
      <c r="C151" s="10" t="s">
        <v>213</v>
      </c>
      <c r="D151" s="9" t="s">
        <v>9</v>
      </c>
      <c r="E151" s="8" t="s">
        <v>212</v>
      </c>
      <c r="F151" s="7" t="s">
        <v>57</v>
      </c>
      <c r="G151" s="6">
        <v>208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6</v>
      </c>
    </row>
    <row r="152" spans="1:18" x14ac:dyDescent="0.2">
      <c r="A152" s="4" t="s">
        <v>5</v>
      </c>
      <c r="E152" s="1" t="s">
        <v>212</v>
      </c>
    </row>
    <row r="153" spans="1:18" ht="114.75" x14ac:dyDescent="0.2">
      <c r="A153" s="3" t="s">
        <v>3</v>
      </c>
      <c r="E153" s="2" t="s">
        <v>211</v>
      </c>
    </row>
    <row r="154" spans="1:18" ht="38.25" x14ac:dyDescent="0.2">
      <c r="A154" t="s">
        <v>1</v>
      </c>
      <c r="E154" s="1" t="s">
        <v>210</v>
      </c>
    </row>
    <row r="155" spans="1:18" x14ac:dyDescent="0.2">
      <c r="A155" s="9" t="s">
        <v>12</v>
      </c>
      <c r="B155" s="10" t="s">
        <v>209</v>
      </c>
      <c r="C155" s="10" t="s">
        <v>208</v>
      </c>
      <c r="D155" s="9" t="s">
        <v>9</v>
      </c>
      <c r="E155" s="8" t="s">
        <v>207</v>
      </c>
      <c r="F155" s="7" t="s">
        <v>57</v>
      </c>
      <c r="G155" s="6">
        <v>380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207</v>
      </c>
    </row>
    <row r="157" spans="1:18" ht="25.5" x14ac:dyDescent="0.2">
      <c r="A157" s="3" t="s">
        <v>3</v>
      </c>
      <c r="E157" s="2" t="s">
        <v>206</v>
      </c>
    </row>
    <row r="158" spans="1:18" ht="38.25" x14ac:dyDescent="0.2">
      <c r="A158" t="s">
        <v>1</v>
      </c>
      <c r="E158" s="1" t="s">
        <v>205</v>
      </c>
    </row>
    <row r="159" spans="1:18" x14ac:dyDescent="0.2">
      <c r="A159" s="9" t="s">
        <v>12</v>
      </c>
      <c r="B159" s="10" t="s">
        <v>204</v>
      </c>
      <c r="C159" s="10" t="s">
        <v>203</v>
      </c>
      <c r="D159" s="9" t="s">
        <v>9</v>
      </c>
      <c r="E159" s="8" t="s">
        <v>202</v>
      </c>
      <c r="F159" s="7" t="s">
        <v>57</v>
      </c>
      <c r="G159" s="6">
        <v>5.0999999999999996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202</v>
      </c>
    </row>
    <row r="161" spans="1:18" ht="25.5" x14ac:dyDescent="0.2">
      <c r="A161" s="3" t="s">
        <v>3</v>
      </c>
      <c r="E161" s="2" t="s">
        <v>201</v>
      </c>
    </row>
    <row r="162" spans="1:18" ht="76.5" x14ac:dyDescent="0.2">
      <c r="A162" t="s">
        <v>1</v>
      </c>
      <c r="E162" s="1" t="s">
        <v>200</v>
      </c>
    </row>
    <row r="163" spans="1:18" ht="38.25" x14ac:dyDescent="0.2">
      <c r="A163" s="9" t="s">
        <v>12</v>
      </c>
      <c r="B163" s="10" t="s">
        <v>199</v>
      </c>
      <c r="C163" s="10" t="s">
        <v>198</v>
      </c>
      <c r="D163" s="9" t="s">
        <v>9</v>
      </c>
      <c r="E163" s="8" t="s">
        <v>197</v>
      </c>
      <c r="F163" s="7" t="s">
        <v>99</v>
      </c>
      <c r="G163" s="6">
        <v>785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ht="38.25" x14ac:dyDescent="0.2">
      <c r="A164" s="4" t="s">
        <v>5</v>
      </c>
      <c r="E164" s="1" t="s">
        <v>196</v>
      </c>
    </row>
    <row r="165" spans="1:18" ht="25.5" x14ac:dyDescent="0.2">
      <c r="A165" s="3" t="s">
        <v>3</v>
      </c>
      <c r="E165" s="2" t="s">
        <v>195</v>
      </c>
    </row>
    <row r="166" spans="1:18" ht="140.25" x14ac:dyDescent="0.2">
      <c r="A166" t="s">
        <v>1</v>
      </c>
      <c r="E166" s="1" t="s">
        <v>194</v>
      </c>
    </row>
    <row r="167" spans="1:18" ht="12.75" customHeight="1" x14ac:dyDescent="0.2">
      <c r="A167" s="12" t="s">
        <v>32</v>
      </c>
      <c r="B167" s="12"/>
      <c r="C167" s="14" t="s">
        <v>193</v>
      </c>
      <c r="D167" s="12"/>
      <c r="E167" s="13" t="s">
        <v>192</v>
      </c>
      <c r="F167" s="12"/>
      <c r="G167" s="12"/>
      <c r="H167" s="12"/>
      <c r="I167" s="11">
        <f>0+Q167</f>
        <v>0</v>
      </c>
      <c r="O167">
        <f>0+R167</f>
        <v>0</v>
      </c>
      <c r="Q167">
        <f>0+I168+I172+I176+I180+I184+I188</f>
        <v>0</v>
      </c>
      <c r="R167">
        <f>0+O168+O172+O176+O180+O184+O188</f>
        <v>0</v>
      </c>
    </row>
    <row r="168" spans="1:18" ht="25.5" x14ac:dyDescent="0.2">
      <c r="A168" s="9" t="s">
        <v>12</v>
      </c>
      <c r="B168" s="10" t="s">
        <v>191</v>
      </c>
      <c r="C168" s="10" t="s">
        <v>190</v>
      </c>
      <c r="D168" s="9" t="s">
        <v>9</v>
      </c>
      <c r="E168" s="8" t="s">
        <v>189</v>
      </c>
      <c r="F168" s="7" t="s">
        <v>57</v>
      </c>
      <c r="G168" s="6">
        <v>8000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ht="25.5" x14ac:dyDescent="0.2">
      <c r="A169" s="4" t="s">
        <v>5</v>
      </c>
      <c r="E169" s="1" t="s">
        <v>189</v>
      </c>
    </row>
    <row r="170" spans="1:18" ht="25.5" x14ac:dyDescent="0.2">
      <c r="A170" s="3" t="s">
        <v>3</v>
      </c>
      <c r="E170" s="2" t="s">
        <v>188</v>
      </c>
    </row>
    <row r="171" spans="1:18" ht="165.75" x14ac:dyDescent="0.2">
      <c r="A171" t="s">
        <v>1</v>
      </c>
      <c r="E171" s="1" t="s">
        <v>187</v>
      </c>
    </row>
    <row r="172" spans="1:18" ht="25.5" x14ac:dyDescent="0.2">
      <c r="A172" s="9" t="s">
        <v>12</v>
      </c>
      <c r="B172" s="10" t="s">
        <v>186</v>
      </c>
      <c r="C172" s="10" t="s">
        <v>185</v>
      </c>
      <c r="D172" s="9" t="s">
        <v>9</v>
      </c>
      <c r="E172" s="8" t="s">
        <v>184</v>
      </c>
      <c r="F172" s="7" t="s">
        <v>57</v>
      </c>
      <c r="G172" s="6">
        <v>8750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ht="25.5" x14ac:dyDescent="0.2">
      <c r="A173" s="4" t="s">
        <v>5</v>
      </c>
      <c r="E173" s="1" t="s">
        <v>184</v>
      </c>
    </row>
    <row r="174" spans="1:18" ht="51" x14ac:dyDescent="0.2">
      <c r="A174" s="3" t="s">
        <v>3</v>
      </c>
      <c r="E174" s="2" t="s">
        <v>183</v>
      </c>
    </row>
    <row r="175" spans="1:18" ht="153" x14ac:dyDescent="0.2">
      <c r="A175" t="s">
        <v>1</v>
      </c>
      <c r="E175" s="1" t="s">
        <v>182</v>
      </c>
    </row>
    <row r="176" spans="1:18" ht="25.5" x14ac:dyDescent="0.2">
      <c r="A176" s="9" t="s">
        <v>12</v>
      </c>
      <c r="B176" s="10" t="s">
        <v>181</v>
      </c>
      <c r="C176" s="10" t="s">
        <v>180</v>
      </c>
      <c r="D176" s="9" t="s">
        <v>9</v>
      </c>
      <c r="E176" s="8" t="s">
        <v>179</v>
      </c>
      <c r="F176" s="7" t="s">
        <v>57</v>
      </c>
      <c r="G176" s="6">
        <v>3700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8" ht="25.5" x14ac:dyDescent="0.2">
      <c r="A177" s="4" t="s">
        <v>5</v>
      </c>
      <c r="E177" s="1" t="s">
        <v>179</v>
      </c>
    </row>
    <row r="178" spans="1:18" ht="63.75" x14ac:dyDescent="0.2">
      <c r="A178" s="3" t="s">
        <v>3</v>
      </c>
      <c r="E178" s="2" t="s">
        <v>178</v>
      </c>
    </row>
    <row r="179" spans="1:18" ht="165.75" x14ac:dyDescent="0.2">
      <c r="A179" t="s">
        <v>1</v>
      </c>
      <c r="E179" s="1" t="s">
        <v>177</v>
      </c>
    </row>
    <row r="180" spans="1:18" ht="25.5" x14ac:dyDescent="0.2">
      <c r="A180" s="9" t="s">
        <v>12</v>
      </c>
      <c r="B180" s="10" t="s">
        <v>176</v>
      </c>
      <c r="C180" s="10" t="s">
        <v>175</v>
      </c>
      <c r="D180" s="9" t="s">
        <v>9</v>
      </c>
      <c r="E180" s="8" t="s">
        <v>174</v>
      </c>
      <c r="F180" s="7" t="s">
        <v>99</v>
      </c>
      <c r="G180" s="6">
        <v>6000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8" ht="25.5" x14ac:dyDescent="0.2">
      <c r="A181" s="4" t="s">
        <v>5</v>
      </c>
      <c r="E181" s="1" t="s">
        <v>174</v>
      </c>
    </row>
    <row r="182" spans="1:18" ht="25.5" x14ac:dyDescent="0.2">
      <c r="A182" s="3" t="s">
        <v>3</v>
      </c>
      <c r="E182" s="2" t="s">
        <v>173</v>
      </c>
    </row>
    <row r="183" spans="1:18" ht="114.75" x14ac:dyDescent="0.2">
      <c r="A183" t="s">
        <v>1</v>
      </c>
      <c r="E183" s="1" t="s">
        <v>172</v>
      </c>
    </row>
    <row r="184" spans="1:18" x14ac:dyDescent="0.2">
      <c r="A184" s="9" t="s">
        <v>12</v>
      </c>
      <c r="B184" s="10" t="s">
        <v>171</v>
      </c>
      <c r="C184" s="10" t="s">
        <v>170</v>
      </c>
      <c r="D184" s="9" t="s">
        <v>9</v>
      </c>
      <c r="E184" s="8" t="s">
        <v>169</v>
      </c>
      <c r="F184" s="7" t="s">
        <v>99</v>
      </c>
      <c r="G184" s="6">
        <v>775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8" x14ac:dyDescent="0.2">
      <c r="A185" s="4" t="s">
        <v>5</v>
      </c>
      <c r="E185" s="1" t="s">
        <v>169</v>
      </c>
    </row>
    <row r="186" spans="1:18" ht="25.5" x14ac:dyDescent="0.2">
      <c r="A186" s="3" t="s">
        <v>3</v>
      </c>
      <c r="E186" s="2" t="s">
        <v>168</v>
      </c>
    </row>
    <row r="187" spans="1:18" ht="76.5" x14ac:dyDescent="0.2">
      <c r="A187" t="s">
        <v>1</v>
      </c>
      <c r="E187" s="1" t="s">
        <v>167</v>
      </c>
    </row>
    <row r="188" spans="1:18" x14ac:dyDescent="0.2">
      <c r="A188" s="9" t="s">
        <v>12</v>
      </c>
      <c r="B188" s="10" t="s">
        <v>166</v>
      </c>
      <c r="C188" s="10" t="s">
        <v>165</v>
      </c>
      <c r="D188" s="9" t="s">
        <v>9</v>
      </c>
      <c r="E188" s="8" t="s">
        <v>164</v>
      </c>
      <c r="F188" s="7" t="s">
        <v>99</v>
      </c>
      <c r="G188" s="6">
        <v>765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8" x14ac:dyDescent="0.2">
      <c r="A189" s="4" t="s">
        <v>5</v>
      </c>
      <c r="E189" s="1" t="s">
        <v>164</v>
      </c>
    </row>
    <row r="190" spans="1:18" ht="25.5" x14ac:dyDescent="0.2">
      <c r="A190" s="3" t="s">
        <v>3</v>
      </c>
      <c r="E190" s="2" t="s">
        <v>163</v>
      </c>
    </row>
    <row r="191" spans="1:18" ht="38.25" x14ac:dyDescent="0.2">
      <c r="A191" t="s">
        <v>1</v>
      </c>
      <c r="E191" s="1" t="s">
        <v>162</v>
      </c>
    </row>
    <row r="192" spans="1:18" ht="12.75" customHeight="1" x14ac:dyDescent="0.2">
      <c r="A192" s="12" t="s">
        <v>32</v>
      </c>
      <c r="B192" s="12"/>
      <c r="C192" s="14" t="s">
        <v>161</v>
      </c>
      <c r="D192" s="12"/>
      <c r="E192" s="13" t="s">
        <v>160</v>
      </c>
      <c r="F192" s="12"/>
      <c r="G192" s="12"/>
      <c r="H192" s="12"/>
      <c r="I192" s="11">
        <f>0+Q192</f>
        <v>0</v>
      </c>
      <c r="O192">
        <f>0+R192</f>
        <v>0</v>
      </c>
      <c r="Q192">
        <f>0+I193+I197+I201+I205+I209+I213+I217+I221+I225+I229+I233+I237</f>
        <v>0</v>
      </c>
      <c r="R192">
        <f>0+O193+O197+O201+O205+O209+O213+O217+O221+O225+O229+O233+O237</f>
        <v>0</v>
      </c>
    </row>
    <row r="193" spans="1:16" x14ac:dyDescent="0.2">
      <c r="A193" s="9" t="s">
        <v>12</v>
      </c>
      <c r="B193" s="10" t="s">
        <v>159</v>
      </c>
      <c r="C193" s="10" t="s">
        <v>158</v>
      </c>
      <c r="D193" s="9" t="s">
        <v>9</v>
      </c>
      <c r="E193" s="8" t="s">
        <v>157</v>
      </c>
      <c r="F193" s="7" t="s">
        <v>36</v>
      </c>
      <c r="G193" s="6">
        <v>32</v>
      </c>
      <c r="H193" s="5">
        <v>0</v>
      </c>
      <c r="I193" s="5">
        <f>ROUND(ROUND(H193,2)*ROUND(G193,3),2)</f>
        <v>0</v>
      </c>
      <c r="O193">
        <f>(I193*15)/100</f>
        <v>0</v>
      </c>
      <c r="P193" t="s">
        <v>6</v>
      </c>
    </row>
    <row r="194" spans="1:16" x14ac:dyDescent="0.2">
      <c r="A194" s="4" t="s">
        <v>5</v>
      </c>
      <c r="E194" s="1" t="s">
        <v>157</v>
      </c>
    </row>
    <row r="195" spans="1:16" ht="25.5" x14ac:dyDescent="0.2">
      <c r="A195" s="3" t="s">
        <v>3</v>
      </c>
      <c r="E195" s="2" t="s">
        <v>156</v>
      </c>
    </row>
    <row r="196" spans="1:16" ht="191.25" x14ac:dyDescent="0.2">
      <c r="A196" t="s">
        <v>1</v>
      </c>
      <c r="E196" s="1" t="s">
        <v>143</v>
      </c>
    </row>
    <row r="197" spans="1:16" x14ac:dyDescent="0.2">
      <c r="A197" s="9" t="s">
        <v>12</v>
      </c>
      <c r="B197" s="10" t="s">
        <v>155</v>
      </c>
      <c r="C197" s="10" t="s">
        <v>154</v>
      </c>
      <c r="D197" s="9" t="s">
        <v>9</v>
      </c>
      <c r="E197" s="8" t="s">
        <v>153</v>
      </c>
      <c r="F197" s="7" t="s">
        <v>36</v>
      </c>
      <c r="G197" s="6">
        <v>83.5</v>
      </c>
      <c r="H197" s="5">
        <v>0</v>
      </c>
      <c r="I197" s="5">
        <f>ROUND(ROUND(H197,2)*ROUND(G197,3),2)</f>
        <v>0</v>
      </c>
      <c r="O197">
        <f>(I197*15)/100</f>
        <v>0</v>
      </c>
      <c r="P197" t="s">
        <v>6</v>
      </c>
    </row>
    <row r="198" spans="1:16" x14ac:dyDescent="0.2">
      <c r="A198" s="4" t="s">
        <v>5</v>
      </c>
      <c r="E198" s="1" t="s">
        <v>153</v>
      </c>
    </row>
    <row r="199" spans="1:16" ht="89.25" x14ac:dyDescent="0.2">
      <c r="A199" s="3" t="s">
        <v>3</v>
      </c>
      <c r="E199" s="2" t="s">
        <v>152</v>
      </c>
    </row>
    <row r="200" spans="1:16" ht="191.25" x14ac:dyDescent="0.2">
      <c r="A200" t="s">
        <v>1</v>
      </c>
      <c r="E200" s="1" t="s">
        <v>143</v>
      </c>
    </row>
    <row r="201" spans="1:16" x14ac:dyDescent="0.2">
      <c r="A201" s="9" t="s">
        <v>12</v>
      </c>
      <c r="B201" s="10" t="s">
        <v>151</v>
      </c>
      <c r="C201" s="10" t="s">
        <v>150</v>
      </c>
      <c r="D201" s="9" t="s">
        <v>9</v>
      </c>
      <c r="E201" s="8" t="s">
        <v>149</v>
      </c>
      <c r="F201" s="7" t="s">
        <v>36</v>
      </c>
      <c r="G201" s="6">
        <v>240</v>
      </c>
      <c r="H201" s="5">
        <v>0</v>
      </c>
      <c r="I201" s="5">
        <f>ROUND(ROUND(H201,2)*ROUND(G201,3),2)</f>
        <v>0</v>
      </c>
      <c r="O201">
        <f>(I201*15)/100</f>
        <v>0</v>
      </c>
      <c r="P201" t="s">
        <v>6</v>
      </c>
    </row>
    <row r="202" spans="1:16" x14ac:dyDescent="0.2">
      <c r="A202" s="4" t="s">
        <v>5</v>
      </c>
      <c r="E202" s="1" t="s">
        <v>149</v>
      </c>
    </row>
    <row r="203" spans="1:16" ht="25.5" x14ac:dyDescent="0.2">
      <c r="A203" s="3" t="s">
        <v>3</v>
      </c>
      <c r="E203" s="2" t="s">
        <v>148</v>
      </c>
    </row>
    <row r="204" spans="1:16" ht="191.25" x14ac:dyDescent="0.2">
      <c r="A204" t="s">
        <v>1</v>
      </c>
      <c r="E204" s="1" t="s">
        <v>143</v>
      </c>
    </row>
    <row r="205" spans="1:16" x14ac:dyDescent="0.2">
      <c r="A205" s="9" t="s">
        <v>12</v>
      </c>
      <c r="B205" s="10" t="s">
        <v>147</v>
      </c>
      <c r="C205" s="10" t="s">
        <v>146</v>
      </c>
      <c r="D205" s="9" t="s">
        <v>9</v>
      </c>
      <c r="E205" s="8" t="s">
        <v>145</v>
      </c>
      <c r="F205" s="7" t="s">
        <v>36</v>
      </c>
      <c r="G205" s="6">
        <v>207</v>
      </c>
      <c r="H205" s="5">
        <v>0</v>
      </c>
      <c r="I205" s="5">
        <f>ROUND(ROUND(H205,2)*ROUND(G205,3),2)</f>
        <v>0</v>
      </c>
      <c r="O205">
        <f>(I205*15)/100</f>
        <v>0</v>
      </c>
      <c r="P205" t="s">
        <v>6</v>
      </c>
    </row>
    <row r="206" spans="1:16" x14ac:dyDescent="0.2">
      <c r="A206" s="4" t="s">
        <v>5</v>
      </c>
      <c r="E206" s="1" t="s">
        <v>145</v>
      </c>
    </row>
    <row r="207" spans="1:16" ht="25.5" x14ac:dyDescent="0.2">
      <c r="A207" s="3" t="s">
        <v>3</v>
      </c>
      <c r="E207" s="2" t="s">
        <v>144</v>
      </c>
    </row>
    <row r="208" spans="1:16" ht="191.25" x14ac:dyDescent="0.2">
      <c r="A208" t="s">
        <v>1</v>
      </c>
      <c r="E208" s="1" t="s">
        <v>143</v>
      </c>
    </row>
    <row r="209" spans="1:16" x14ac:dyDescent="0.2">
      <c r="A209" s="9" t="s">
        <v>12</v>
      </c>
      <c r="B209" s="10" t="s">
        <v>142</v>
      </c>
      <c r="C209" s="10" t="s">
        <v>141</v>
      </c>
      <c r="D209" s="9" t="s">
        <v>9</v>
      </c>
      <c r="E209" s="8" t="s">
        <v>140</v>
      </c>
      <c r="F209" s="7" t="s">
        <v>36</v>
      </c>
      <c r="G209" s="6">
        <v>2656</v>
      </c>
      <c r="H209" s="5">
        <v>0</v>
      </c>
      <c r="I209" s="5">
        <f>ROUND(ROUND(H209,2)*ROUND(G209,3),2)</f>
        <v>0</v>
      </c>
      <c r="O209">
        <f>(I209*15)/100</f>
        <v>0</v>
      </c>
      <c r="P209" t="s">
        <v>6</v>
      </c>
    </row>
    <row r="210" spans="1:16" x14ac:dyDescent="0.2">
      <c r="A210" s="4" t="s">
        <v>5</v>
      </c>
      <c r="E210" s="1" t="s">
        <v>140</v>
      </c>
    </row>
    <row r="211" spans="1:16" x14ac:dyDescent="0.2">
      <c r="A211" s="3" t="s">
        <v>3</v>
      </c>
      <c r="E211" s="2" t="s">
        <v>139</v>
      </c>
    </row>
    <row r="212" spans="1:16" ht="178.5" x14ac:dyDescent="0.2">
      <c r="A212" t="s">
        <v>1</v>
      </c>
      <c r="E212" s="1" t="s">
        <v>138</v>
      </c>
    </row>
    <row r="213" spans="1:16" x14ac:dyDescent="0.2">
      <c r="A213" s="9" t="s">
        <v>12</v>
      </c>
      <c r="B213" s="10" t="s">
        <v>137</v>
      </c>
      <c r="C213" s="10" t="s">
        <v>136</v>
      </c>
      <c r="D213" s="9" t="s">
        <v>9</v>
      </c>
      <c r="E213" s="8" t="s">
        <v>135</v>
      </c>
      <c r="F213" s="7" t="s">
        <v>88</v>
      </c>
      <c r="G213" s="6">
        <v>8</v>
      </c>
      <c r="H213" s="5">
        <v>0</v>
      </c>
      <c r="I213" s="5">
        <f>ROUND(ROUND(H213,2)*ROUND(G213,3),2)</f>
        <v>0</v>
      </c>
      <c r="O213">
        <f>(I213*15)/100</f>
        <v>0</v>
      </c>
      <c r="P213" t="s">
        <v>6</v>
      </c>
    </row>
    <row r="214" spans="1:16" x14ac:dyDescent="0.2">
      <c r="A214" s="4" t="s">
        <v>5</v>
      </c>
      <c r="E214" s="1" t="s">
        <v>135</v>
      </c>
    </row>
    <row r="215" spans="1:16" ht="38.25" x14ac:dyDescent="0.2">
      <c r="A215" s="3" t="s">
        <v>3</v>
      </c>
      <c r="E215" s="2" t="s">
        <v>134</v>
      </c>
    </row>
    <row r="216" spans="1:16" ht="306" x14ac:dyDescent="0.2">
      <c r="A216" t="s">
        <v>1</v>
      </c>
      <c r="E216" s="1" t="s">
        <v>129</v>
      </c>
    </row>
    <row r="217" spans="1:16" x14ac:dyDescent="0.2">
      <c r="A217" s="9" t="s">
        <v>12</v>
      </c>
      <c r="B217" s="10" t="s">
        <v>133</v>
      </c>
      <c r="C217" s="10" t="s">
        <v>132</v>
      </c>
      <c r="D217" s="9" t="s">
        <v>9</v>
      </c>
      <c r="E217" s="8" t="s">
        <v>131</v>
      </c>
      <c r="F217" s="7" t="s">
        <v>88</v>
      </c>
      <c r="G217" s="6">
        <v>10</v>
      </c>
      <c r="H217" s="5">
        <v>0</v>
      </c>
      <c r="I217" s="5">
        <f>ROUND(ROUND(H217,2)*ROUND(G217,3),2)</f>
        <v>0</v>
      </c>
      <c r="O217">
        <f>(I217*15)/100</f>
        <v>0</v>
      </c>
      <c r="P217" t="s">
        <v>6</v>
      </c>
    </row>
    <row r="218" spans="1:16" x14ac:dyDescent="0.2">
      <c r="A218" s="4" t="s">
        <v>5</v>
      </c>
      <c r="E218" s="1" t="s">
        <v>131</v>
      </c>
    </row>
    <row r="219" spans="1:16" x14ac:dyDescent="0.2">
      <c r="A219" s="3" t="s">
        <v>3</v>
      </c>
      <c r="E219" s="2" t="s">
        <v>130</v>
      </c>
    </row>
    <row r="220" spans="1:16" ht="306" x14ac:dyDescent="0.2">
      <c r="A220" t="s">
        <v>1</v>
      </c>
      <c r="E220" s="1" t="s">
        <v>129</v>
      </c>
    </row>
    <row r="221" spans="1:16" x14ac:dyDescent="0.2">
      <c r="A221" s="9" t="s">
        <v>12</v>
      </c>
      <c r="B221" s="10" t="s">
        <v>128</v>
      </c>
      <c r="C221" s="10" t="s">
        <v>127</v>
      </c>
      <c r="D221" s="9" t="s">
        <v>9</v>
      </c>
      <c r="E221" s="8" t="s">
        <v>126</v>
      </c>
      <c r="F221" s="7" t="s">
        <v>88</v>
      </c>
      <c r="G221" s="6">
        <v>77</v>
      </c>
      <c r="H221" s="5">
        <v>0</v>
      </c>
      <c r="I221" s="5">
        <f>ROUND(ROUND(H221,2)*ROUND(G221,3),2)</f>
        <v>0</v>
      </c>
      <c r="O221">
        <f>(I221*15)/100</f>
        <v>0</v>
      </c>
      <c r="P221" t="s">
        <v>6</v>
      </c>
    </row>
    <row r="222" spans="1:16" x14ac:dyDescent="0.2">
      <c r="A222" s="4" t="s">
        <v>5</v>
      </c>
      <c r="E222" s="1" t="s">
        <v>126</v>
      </c>
    </row>
    <row r="223" spans="1:16" ht="76.5" x14ac:dyDescent="0.2">
      <c r="A223" s="3" t="s">
        <v>3</v>
      </c>
      <c r="E223" s="2" t="s">
        <v>125</v>
      </c>
    </row>
    <row r="224" spans="1:16" ht="51" x14ac:dyDescent="0.2">
      <c r="A224" t="s">
        <v>1</v>
      </c>
      <c r="E224" s="1" t="s">
        <v>124</v>
      </c>
    </row>
    <row r="225" spans="1:16" x14ac:dyDescent="0.2">
      <c r="A225" s="9" t="s">
        <v>12</v>
      </c>
      <c r="B225" s="10" t="s">
        <v>123</v>
      </c>
      <c r="C225" s="10" t="s">
        <v>122</v>
      </c>
      <c r="D225" s="9" t="s">
        <v>9</v>
      </c>
      <c r="E225" s="8" t="s">
        <v>121</v>
      </c>
      <c r="F225" s="7" t="s">
        <v>88</v>
      </c>
      <c r="G225" s="6">
        <v>4</v>
      </c>
      <c r="H225" s="5">
        <v>0</v>
      </c>
      <c r="I225" s="5">
        <f>ROUND(ROUND(H225,2)*ROUND(G225,3),2)</f>
        <v>0</v>
      </c>
      <c r="O225">
        <f>(I225*15)/100</f>
        <v>0</v>
      </c>
      <c r="P225" t="s">
        <v>6</v>
      </c>
    </row>
    <row r="226" spans="1:16" x14ac:dyDescent="0.2">
      <c r="A226" s="4" t="s">
        <v>5</v>
      </c>
      <c r="E226" s="1" t="s">
        <v>121</v>
      </c>
    </row>
    <row r="227" spans="1:16" x14ac:dyDescent="0.2">
      <c r="A227" s="3" t="s">
        <v>3</v>
      </c>
      <c r="E227" s="2" t="s">
        <v>120</v>
      </c>
    </row>
    <row r="228" spans="1:16" ht="51" x14ac:dyDescent="0.2">
      <c r="A228" t="s">
        <v>1</v>
      </c>
      <c r="E228" s="1" t="s">
        <v>119</v>
      </c>
    </row>
    <row r="229" spans="1:16" ht="25.5" x14ac:dyDescent="0.2">
      <c r="A229" s="9" t="s">
        <v>12</v>
      </c>
      <c r="B229" s="10" t="s">
        <v>118</v>
      </c>
      <c r="C229" s="10" t="s">
        <v>117</v>
      </c>
      <c r="D229" s="9" t="s">
        <v>9</v>
      </c>
      <c r="E229" s="8" t="s">
        <v>116</v>
      </c>
      <c r="F229" s="7" t="s">
        <v>88</v>
      </c>
      <c r="G229" s="6">
        <v>2</v>
      </c>
      <c r="H229" s="5">
        <v>0</v>
      </c>
      <c r="I229" s="5">
        <f>ROUND(ROUND(H229,2)*ROUND(G229,3),2)</f>
        <v>0</v>
      </c>
      <c r="O229">
        <f>(I229*15)/100</f>
        <v>0</v>
      </c>
      <c r="P229" t="s">
        <v>6</v>
      </c>
    </row>
    <row r="230" spans="1:16" x14ac:dyDescent="0.2">
      <c r="A230" s="4" t="s">
        <v>5</v>
      </c>
      <c r="E230" s="1" t="s">
        <v>115</v>
      </c>
    </row>
    <row r="231" spans="1:16" ht="25.5" x14ac:dyDescent="0.2">
      <c r="A231" s="3" t="s">
        <v>3</v>
      </c>
      <c r="E231" s="2" t="s">
        <v>114</v>
      </c>
    </row>
    <row r="232" spans="1:16" ht="51" x14ac:dyDescent="0.2">
      <c r="A232" t="s">
        <v>1</v>
      </c>
      <c r="E232" s="1" t="s">
        <v>113</v>
      </c>
    </row>
    <row r="233" spans="1:16" x14ac:dyDescent="0.2">
      <c r="A233" s="9" t="s">
        <v>12</v>
      </c>
      <c r="B233" s="10" t="s">
        <v>112</v>
      </c>
      <c r="C233" s="10" t="s">
        <v>111</v>
      </c>
      <c r="D233" s="9" t="s">
        <v>9</v>
      </c>
      <c r="E233" s="8" t="s">
        <v>110</v>
      </c>
      <c r="F233" s="7" t="s">
        <v>57</v>
      </c>
      <c r="G233" s="6">
        <v>2</v>
      </c>
      <c r="H233" s="5">
        <v>0</v>
      </c>
      <c r="I233" s="5">
        <f>ROUND(ROUND(H233,2)*ROUND(G233,3),2)</f>
        <v>0</v>
      </c>
      <c r="O233">
        <f>(I233*15)/100</f>
        <v>0</v>
      </c>
      <c r="P233" t="s">
        <v>6</v>
      </c>
    </row>
    <row r="234" spans="1:16" x14ac:dyDescent="0.2">
      <c r="A234" s="4" t="s">
        <v>5</v>
      </c>
      <c r="E234" s="1" t="s">
        <v>110</v>
      </c>
    </row>
    <row r="235" spans="1:16" ht="38.25" x14ac:dyDescent="0.2">
      <c r="A235" s="3" t="s">
        <v>3</v>
      </c>
      <c r="E235" s="2" t="s">
        <v>109</v>
      </c>
    </row>
    <row r="236" spans="1:16" ht="280.5" x14ac:dyDescent="0.2">
      <c r="A236" t="s">
        <v>1</v>
      </c>
      <c r="E236" s="1" t="s">
        <v>104</v>
      </c>
    </row>
    <row r="237" spans="1:16" x14ac:dyDescent="0.2">
      <c r="A237" s="9" t="s">
        <v>12</v>
      </c>
      <c r="B237" s="10" t="s">
        <v>108</v>
      </c>
      <c r="C237" s="10" t="s">
        <v>107</v>
      </c>
      <c r="D237" s="9" t="s">
        <v>9</v>
      </c>
      <c r="E237" s="8" t="s">
        <v>106</v>
      </c>
      <c r="F237" s="7" t="s">
        <v>57</v>
      </c>
      <c r="G237" s="6">
        <v>642</v>
      </c>
      <c r="H237" s="5">
        <v>0</v>
      </c>
      <c r="I237" s="5">
        <f>ROUND(ROUND(H237,2)*ROUND(G237,3),2)</f>
        <v>0</v>
      </c>
      <c r="O237">
        <f>(I237*15)/100</f>
        <v>0</v>
      </c>
      <c r="P237" t="s">
        <v>6</v>
      </c>
    </row>
    <row r="238" spans="1:16" x14ac:dyDescent="0.2">
      <c r="A238" s="4" t="s">
        <v>5</v>
      </c>
      <c r="E238" s="1" t="s">
        <v>106</v>
      </c>
    </row>
    <row r="239" spans="1:16" ht="76.5" x14ac:dyDescent="0.2">
      <c r="A239" s="3" t="s">
        <v>3</v>
      </c>
      <c r="E239" s="2" t="s">
        <v>105</v>
      </c>
    </row>
    <row r="240" spans="1:16" ht="280.5" x14ac:dyDescent="0.2">
      <c r="A240" t="s">
        <v>1</v>
      </c>
      <c r="E240" s="1" t="s">
        <v>104</v>
      </c>
    </row>
    <row r="241" spans="1:18" ht="12.75" customHeight="1" x14ac:dyDescent="0.2">
      <c r="A241" s="12" t="s">
        <v>32</v>
      </c>
      <c r="B241" s="12"/>
      <c r="C241" s="14" t="s">
        <v>103</v>
      </c>
      <c r="D241" s="12"/>
      <c r="E241" s="13" t="s">
        <v>102</v>
      </c>
      <c r="F241" s="12"/>
      <c r="G241" s="12"/>
      <c r="H241" s="12"/>
      <c r="I241" s="11">
        <f>0+Q241</f>
        <v>0</v>
      </c>
      <c r="O241">
        <f>0+R241</f>
        <v>0</v>
      </c>
      <c r="Q241">
        <f>0+I242+I246+I250+I254+I258+I262+I266+I270+I274+I278+I282+I286+I290+I294</f>
        <v>0</v>
      </c>
      <c r="R241">
        <f>0+O242+O246+O250+O254+O258+O262+O266+O270+O274+O278+O282+O286+O290+O294</f>
        <v>0</v>
      </c>
    </row>
    <row r="242" spans="1:18" x14ac:dyDescent="0.2">
      <c r="A242" s="9" t="s">
        <v>12</v>
      </c>
      <c r="B242" s="10" t="s">
        <v>101</v>
      </c>
      <c r="C242" s="10" t="s">
        <v>100</v>
      </c>
      <c r="D242" s="9" t="s">
        <v>9</v>
      </c>
      <c r="E242" s="8" t="s">
        <v>98</v>
      </c>
      <c r="F242" s="7" t="s">
        <v>99</v>
      </c>
      <c r="G242" s="6">
        <v>74</v>
      </c>
      <c r="H242" s="5">
        <v>0</v>
      </c>
      <c r="I242" s="5">
        <f>ROUND(ROUND(H242,2)*ROUND(G242,3),2)</f>
        <v>0</v>
      </c>
      <c r="O242">
        <f>(I242*15)/100</f>
        <v>0</v>
      </c>
      <c r="P242" t="s">
        <v>6</v>
      </c>
    </row>
    <row r="243" spans="1:18" x14ac:dyDescent="0.2">
      <c r="A243" s="4" t="s">
        <v>5</v>
      </c>
      <c r="E243" s="1" t="s">
        <v>98</v>
      </c>
    </row>
    <row r="244" spans="1:18" ht="51" x14ac:dyDescent="0.2">
      <c r="A244" s="3" t="s">
        <v>3</v>
      </c>
      <c r="E244" s="2" t="s">
        <v>97</v>
      </c>
    </row>
    <row r="245" spans="1:18" ht="76.5" x14ac:dyDescent="0.2">
      <c r="A245" t="s">
        <v>1</v>
      </c>
      <c r="E245" s="1" t="s">
        <v>96</v>
      </c>
    </row>
    <row r="246" spans="1:18" x14ac:dyDescent="0.2">
      <c r="A246" s="9" t="s">
        <v>12</v>
      </c>
      <c r="B246" s="10" t="s">
        <v>95</v>
      </c>
      <c r="C246" s="10" t="s">
        <v>94</v>
      </c>
      <c r="D246" s="9" t="s">
        <v>9</v>
      </c>
      <c r="E246" s="8" t="s">
        <v>93</v>
      </c>
      <c r="F246" s="7" t="s">
        <v>36</v>
      </c>
      <c r="G246" s="6">
        <v>80</v>
      </c>
      <c r="H246" s="5">
        <v>0</v>
      </c>
      <c r="I246" s="5">
        <f>ROUND(ROUND(H246,2)*ROUND(G246,3),2)</f>
        <v>0</v>
      </c>
      <c r="O246">
        <f>(I246*15)/100</f>
        <v>0</v>
      </c>
      <c r="P246" t="s">
        <v>6</v>
      </c>
    </row>
    <row r="247" spans="1:18" x14ac:dyDescent="0.2">
      <c r="A247" s="4" t="s">
        <v>5</v>
      </c>
      <c r="E247" s="1" t="s">
        <v>93</v>
      </c>
    </row>
    <row r="248" spans="1:18" ht="25.5" x14ac:dyDescent="0.2">
      <c r="A248" s="3" t="s">
        <v>3</v>
      </c>
      <c r="E248" s="2" t="s">
        <v>92</v>
      </c>
    </row>
    <row r="249" spans="1:18" ht="25.5" x14ac:dyDescent="0.2">
      <c r="A249" t="s">
        <v>1</v>
      </c>
      <c r="E249" s="1" t="s">
        <v>91</v>
      </c>
    </row>
    <row r="250" spans="1:18" x14ac:dyDescent="0.2">
      <c r="A250" s="9" t="s">
        <v>12</v>
      </c>
      <c r="B250" s="10" t="s">
        <v>90</v>
      </c>
      <c r="C250" s="10" t="s">
        <v>89</v>
      </c>
      <c r="D250" s="9" t="s">
        <v>9</v>
      </c>
      <c r="E250" s="8" t="s">
        <v>87</v>
      </c>
      <c r="F250" s="7" t="s">
        <v>88</v>
      </c>
      <c r="G250" s="6">
        <v>1</v>
      </c>
      <c r="H250" s="5">
        <v>0</v>
      </c>
      <c r="I250" s="5">
        <f>ROUND(ROUND(H250,2)*ROUND(G250,3),2)</f>
        <v>0</v>
      </c>
      <c r="O250">
        <f>(I250*15)/100</f>
        <v>0</v>
      </c>
      <c r="P250" t="s">
        <v>6</v>
      </c>
    </row>
    <row r="251" spans="1:18" x14ac:dyDescent="0.2">
      <c r="A251" s="4" t="s">
        <v>5</v>
      </c>
      <c r="E251" s="1" t="s">
        <v>87</v>
      </c>
    </row>
    <row r="252" spans="1:18" ht="25.5" x14ac:dyDescent="0.2">
      <c r="A252" s="3" t="s">
        <v>3</v>
      </c>
      <c r="E252" s="2" t="s">
        <v>86</v>
      </c>
    </row>
    <row r="253" spans="1:18" ht="76.5" x14ac:dyDescent="0.2">
      <c r="A253" t="s">
        <v>1</v>
      </c>
      <c r="E253" s="1" t="s">
        <v>85</v>
      </c>
    </row>
    <row r="254" spans="1:18" ht="25.5" x14ac:dyDescent="0.2">
      <c r="A254" s="9" t="s">
        <v>12</v>
      </c>
      <c r="B254" s="10" t="s">
        <v>84</v>
      </c>
      <c r="C254" s="10" t="s">
        <v>83</v>
      </c>
      <c r="D254" s="9" t="s">
        <v>9</v>
      </c>
      <c r="E254" s="8" t="s">
        <v>82</v>
      </c>
      <c r="F254" s="7" t="s">
        <v>36</v>
      </c>
      <c r="G254" s="6">
        <v>95</v>
      </c>
      <c r="H254" s="5">
        <v>0</v>
      </c>
      <c r="I254" s="5">
        <f>ROUND(ROUND(H254,2)*ROUND(G254,3),2)</f>
        <v>0</v>
      </c>
      <c r="O254">
        <f>(I254*15)/100</f>
        <v>0</v>
      </c>
      <c r="P254" t="s">
        <v>6</v>
      </c>
    </row>
    <row r="255" spans="1:18" ht="25.5" x14ac:dyDescent="0.2">
      <c r="A255" s="4" t="s">
        <v>5</v>
      </c>
      <c r="E255" s="1" t="s">
        <v>82</v>
      </c>
    </row>
    <row r="256" spans="1:18" x14ac:dyDescent="0.2">
      <c r="A256" s="3" t="s">
        <v>3</v>
      </c>
      <c r="E256" s="2" t="s">
        <v>81</v>
      </c>
    </row>
    <row r="257" spans="1:16" ht="25.5" x14ac:dyDescent="0.2">
      <c r="A257" t="s">
        <v>1</v>
      </c>
      <c r="E257" s="1" t="s">
        <v>68</v>
      </c>
    </row>
    <row r="258" spans="1:16" ht="25.5" x14ac:dyDescent="0.2">
      <c r="A258" s="9" t="s">
        <v>12</v>
      </c>
      <c r="B258" s="10" t="s">
        <v>80</v>
      </c>
      <c r="C258" s="10" t="s">
        <v>79</v>
      </c>
      <c r="D258" s="9" t="s">
        <v>9</v>
      </c>
      <c r="E258" s="8" t="s">
        <v>78</v>
      </c>
      <c r="F258" s="7" t="s">
        <v>36</v>
      </c>
      <c r="G258" s="6">
        <v>903</v>
      </c>
      <c r="H258" s="5">
        <v>0</v>
      </c>
      <c r="I258" s="5">
        <f>ROUND(ROUND(H258,2)*ROUND(G258,3),2)</f>
        <v>0</v>
      </c>
      <c r="O258">
        <f>(I258*15)/100</f>
        <v>0</v>
      </c>
      <c r="P258" t="s">
        <v>6</v>
      </c>
    </row>
    <row r="259" spans="1:16" ht="25.5" x14ac:dyDescent="0.2">
      <c r="A259" s="4" t="s">
        <v>5</v>
      </c>
      <c r="E259" s="1" t="s">
        <v>78</v>
      </c>
    </row>
    <row r="260" spans="1:16" x14ac:dyDescent="0.2">
      <c r="A260" s="3" t="s">
        <v>3</v>
      </c>
      <c r="E260" s="2" t="s">
        <v>77</v>
      </c>
    </row>
    <row r="261" spans="1:16" ht="25.5" x14ac:dyDescent="0.2">
      <c r="A261" t="s">
        <v>1</v>
      </c>
      <c r="E261" s="1" t="s">
        <v>68</v>
      </c>
    </row>
    <row r="262" spans="1:16" ht="25.5" x14ac:dyDescent="0.2">
      <c r="A262" s="9" t="s">
        <v>12</v>
      </c>
      <c r="B262" s="10" t="s">
        <v>76</v>
      </c>
      <c r="C262" s="10" t="s">
        <v>75</v>
      </c>
      <c r="D262" s="9" t="s">
        <v>9</v>
      </c>
      <c r="E262" s="8" t="s">
        <v>74</v>
      </c>
      <c r="F262" s="7" t="s">
        <v>36</v>
      </c>
      <c r="G262" s="6">
        <v>83</v>
      </c>
      <c r="H262" s="5">
        <v>0</v>
      </c>
      <c r="I262" s="5">
        <f>ROUND(ROUND(H262,2)*ROUND(G262,3),2)</f>
        <v>0</v>
      </c>
      <c r="O262">
        <f>(I262*15)/100</f>
        <v>0</v>
      </c>
      <c r="P262" t="s">
        <v>6</v>
      </c>
    </row>
    <row r="263" spans="1:16" ht="25.5" x14ac:dyDescent="0.2">
      <c r="A263" s="4" t="s">
        <v>5</v>
      </c>
      <c r="E263" s="1" t="s">
        <v>74</v>
      </c>
    </row>
    <row r="264" spans="1:16" x14ac:dyDescent="0.2">
      <c r="A264" s="3" t="s">
        <v>3</v>
      </c>
      <c r="E264" s="2" t="s">
        <v>73</v>
      </c>
    </row>
    <row r="265" spans="1:16" ht="25.5" x14ac:dyDescent="0.2">
      <c r="A265" t="s">
        <v>1</v>
      </c>
      <c r="E265" s="1" t="s">
        <v>68</v>
      </c>
    </row>
    <row r="266" spans="1:16" ht="25.5" x14ac:dyDescent="0.2">
      <c r="A266" s="9" t="s">
        <v>12</v>
      </c>
      <c r="B266" s="10" t="s">
        <v>72</v>
      </c>
      <c r="C266" s="10" t="s">
        <v>71</v>
      </c>
      <c r="D266" s="9" t="s">
        <v>9</v>
      </c>
      <c r="E266" s="8" t="s">
        <v>70</v>
      </c>
      <c r="F266" s="7" t="s">
        <v>36</v>
      </c>
      <c r="G266" s="6">
        <v>35</v>
      </c>
      <c r="H266" s="5">
        <v>0</v>
      </c>
      <c r="I266" s="5">
        <f>ROUND(ROUND(H266,2)*ROUND(G266,3),2)</f>
        <v>0</v>
      </c>
      <c r="O266">
        <f>(I266*15)/100</f>
        <v>0</v>
      </c>
      <c r="P266" t="s">
        <v>6</v>
      </c>
    </row>
    <row r="267" spans="1:16" ht="25.5" x14ac:dyDescent="0.2">
      <c r="A267" s="4" t="s">
        <v>5</v>
      </c>
      <c r="E267" s="1" t="s">
        <v>70</v>
      </c>
    </row>
    <row r="268" spans="1:16" x14ac:dyDescent="0.2">
      <c r="A268" s="3" t="s">
        <v>3</v>
      </c>
      <c r="E268" s="2" t="s">
        <v>69</v>
      </c>
    </row>
    <row r="269" spans="1:16" ht="25.5" x14ac:dyDescent="0.2">
      <c r="A269" t="s">
        <v>1</v>
      </c>
      <c r="E269" s="1" t="s">
        <v>68</v>
      </c>
    </row>
    <row r="270" spans="1:16" x14ac:dyDescent="0.2">
      <c r="A270" s="9" t="s">
        <v>12</v>
      </c>
      <c r="B270" s="10" t="s">
        <v>67</v>
      </c>
      <c r="C270" s="10" t="s">
        <v>66</v>
      </c>
      <c r="D270" s="9" t="s">
        <v>9</v>
      </c>
      <c r="E270" s="8" t="s">
        <v>65</v>
      </c>
      <c r="F270" s="7" t="s">
        <v>57</v>
      </c>
      <c r="G270" s="6">
        <v>110</v>
      </c>
      <c r="H270" s="5">
        <v>0</v>
      </c>
      <c r="I270" s="5">
        <f>ROUND(ROUND(H270,2)*ROUND(G270,3),2)</f>
        <v>0</v>
      </c>
      <c r="O270">
        <f>(I270*15)/100</f>
        <v>0</v>
      </c>
      <c r="P270" t="s">
        <v>6</v>
      </c>
    </row>
    <row r="271" spans="1:16" x14ac:dyDescent="0.2">
      <c r="A271" s="4" t="s">
        <v>5</v>
      </c>
      <c r="E271" s="1" t="s">
        <v>65</v>
      </c>
    </row>
    <row r="272" spans="1:16" ht="63.75" x14ac:dyDescent="0.2">
      <c r="A272" s="3" t="s">
        <v>3</v>
      </c>
      <c r="E272" s="2" t="s">
        <v>64</v>
      </c>
    </row>
    <row r="273" spans="1:16" ht="89.25" x14ac:dyDescent="0.2">
      <c r="A273" t="s">
        <v>1</v>
      </c>
      <c r="E273" s="1" t="s">
        <v>54</v>
      </c>
    </row>
    <row r="274" spans="1:16" x14ac:dyDescent="0.2">
      <c r="A274" s="9" t="s">
        <v>12</v>
      </c>
      <c r="B274" s="10" t="s">
        <v>63</v>
      </c>
      <c r="C274" s="10" t="s">
        <v>62</v>
      </c>
      <c r="D274" s="9" t="s">
        <v>9</v>
      </c>
      <c r="E274" s="8" t="s">
        <v>61</v>
      </c>
      <c r="F274" s="7" t="s">
        <v>42</v>
      </c>
      <c r="G274" s="6">
        <v>1210</v>
      </c>
      <c r="H274" s="5">
        <v>0</v>
      </c>
      <c r="I274" s="5">
        <f>ROUND(ROUND(H274,2)*ROUND(G274,3),2)</f>
        <v>0</v>
      </c>
      <c r="O274">
        <f>(I274*15)/100</f>
        <v>0</v>
      </c>
      <c r="P274" t="s">
        <v>6</v>
      </c>
    </row>
    <row r="275" spans="1:16" x14ac:dyDescent="0.2">
      <c r="A275" s="4" t="s">
        <v>5</v>
      </c>
      <c r="E275" s="1" t="s">
        <v>61</v>
      </c>
    </row>
    <row r="276" spans="1:16" x14ac:dyDescent="0.2">
      <c r="A276" s="3" t="s">
        <v>3</v>
      </c>
      <c r="E276" s="2" t="s">
        <v>60</v>
      </c>
    </row>
    <row r="277" spans="1:16" ht="25.5" x14ac:dyDescent="0.2">
      <c r="A277" t="s">
        <v>1</v>
      </c>
      <c r="E277" s="1" t="s">
        <v>39</v>
      </c>
    </row>
    <row r="278" spans="1:16" x14ac:dyDescent="0.2">
      <c r="A278" s="9" t="s">
        <v>12</v>
      </c>
      <c r="B278" s="10" t="s">
        <v>59</v>
      </c>
      <c r="C278" s="10" t="s">
        <v>58</v>
      </c>
      <c r="D278" s="9" t="s">
        <v>9</v>
      </c>
      <c r="E278" s="8" t="s">
        <v>56</v>
      </c>
      <c r="F278" s="7" t="s">
        <v>57</v>
      </c>
      <c r="G278" s="6">
        <v>102</v>
      </c>
      <c r="H278" s="5">
        <v>0</v>
      </c>
      <c r="I278" s="5">
        <f>ROUND(ROUND(H278,2)*ROUND(G278,3),2)</f>
        <v>0</v>
      </c>
      <c r="O278">
        <f>(I278*15)/100</f>
        <v>0</v>
      </c>
      <c r="P278" t="s">
        <v>6</v>
      </c>
    </row>
    <row r="279" spans="1:16" x14ac:dyDescent="0.2">
      <c r="A279" s="4" t="s">
        <v>5</v>
      </c>
      <c r="E279" s="1" t="s">
        <v>56</v>
      </c>
    </row>
    <row r="280" spans="1:16" ht="76.5" x14ac:dyDescent="0.2">
      <c r="A280" s="3" t="s">
        <v>3</v>
      </c>
      <c r="E280" s="2" t="s">
        <v>55</v>
      </c>
    </row>
    <row r="281" spans="1:16" ht="89.25" x14ac:dyDescent="0.2">
      <c r="A281" t="s">
        <v>1</v>
      </c>
      <c r="E281" s="1" t="s">
        <v>54</v>
      </c>
    </row>
    <row r="282" spans="1:16" x14ac:dyDescent="0.2">
      <c r="A282" s="9" t="s">
        <v>12</v>
      </c>
      <c r="B282" s="10" t="s">
        <v>53</v>
      </c>
      <c r="C282" s="10" t="s">
        <v>52</v>
      </c>
      <c r="D282" s="9" t="s">
        <v>9</v>
      </c>
      <c r="E282" s="8" t="s">
        <v>51</v>
      </c>
      <c r="F282" s="7" t="s">
        <v>42</v>
      </c>
      <c r="G282" s="6">
        <v>1224</v>
      </c>
      <c r="H282" s="5">
        <v>0</v>
      </c>
      <c r="I282" s="5">
        <f>ROUND(ROUND(H282,2)*ROUND(G282,3),2)</f>
        <v>0</v>
      </c>
      <c r="O282">
        <f>(I282*15)/100</f>
        <v>0</v>
      </c>
      <c r="P282" t="s">
        <v>6</v>
      </c>
    </row>
    <row r="283" spans="1:16" x14ac:dyDescent="0.2">
      <c r="A283" s="4" t="s">
        <v>5</v>
      </c>
      <c r="E283" s="1" t="s">
        <v>51</v>
      </c>
    </row>
    <row r="284" spans="1:16" x14ac:dyDescent="0.2">
      <c r="A284" s="3" t="s">
        <v>3</v>
      </c>
      <c r="E284" s="2" t="s">
        <v>50</v>
      </c>
    </row>
    <row r="285" spans="1:16" ht="25.5" x14ac:dyDescent="0.2">
      <c r="A285" t="s">
        <v>1</v>
      </c>
      <c r="E285" s="1" t="s">
        <v>39</v>
      </c>
    </row>
    <row r="286" spans="1:16" x14ac:dyDescent="0.2">
      <c r="A286" s="9" t="s">
        <v>12</v>
      </c>
      <c r="B286" s="10" t="s">
        <v>49</v>
      </c>
      <c r="C286" s="10" t="s">
        <v>48</v>
      </c>
      <c r="D286" s="9" t="s">
        <v>9</v>
      </c>
      <c r="E286" s="8" t="s">
        <v>47</v>
      </c>
      <c r="F286" s="7" t="s">
        <v>7</v>
      </c>
      <c r="G286" s="6">
        <v>1.3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6" x14ac:dyDescent="0.2">
      <c r="A287" s="4" t="s">
        <v>5</v>
      </c>
      <c r="E287" s="1" t="s">
        <v>47</v>
      </c>
    </row>
    <row r="288" spans="1:16" ht="38.25" x14ac:dyDescent="0.2">
      <c r="A288" s="3" t="s">
        <v>3</v>
      </c>
      <c r="E288" s="2" t="s">
        <v>46</v>
      </c>
    </row>
    <row r="289" spans="1:18" ht="89.25" x14ac:dyDescent="0.2">
      <c r="A289" t="s">
        <v>1</v>
      </c>
      <c r="E289" s="1" t="s">
        <v>45</v>
      </c>
    </row>
    <row r="290" spans="1:18" x14ac:dyDescent="0.2">
      <c r="A290" s="9" t="s">
        <v>12</v>
      </c>
      <c r="B290" s="10" t="s">
        <v>44</v>
      </c>
      <c r="C290" s="10" t="s">
        <v>43</v>
      </c>
      <c r="D290" s="9" t="s">
        <v>9</v>
      </c>
      <c r="E290" s="8" t="s">
        <v>41</v>
      </c>
      <c r="F290" s="7" t="s">
        <v>42</v>
      </c>
      <c r="G290" s="6">
        <v>6.5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8" x14ac:dyDescent="0.2">
      <c r="A291" s="4" t="s">
        <v>5</v>
      </c>
      <c r="E291" s="1" t="s">
        <v>41</v>
      </c>
    </row>
    <row r="292" spans="1:18" x14ac:dyDescent="0.2">
      <c r="A292" s="3" t="s">
        <v>3</v>
      </c>
      <c r="E292" s="2" t="s">
        <v>40</v>
      </c>
    </row>
    <row r="293" spans="1:18" ht="25.5" x14ac:dyDescent="0.2">
      <c r="A293" t="s">
        <v>1</v>
      </c>
      <c r="E293" s="1" t="s">
        <v>39</v>
      </c>
    </row>
    <row r="294" spans="1:18" x14ac:dyDescent="0.2">
      <c r="A294" s="9" t="s">
        <v>12</v>
      </c>
      <c r="B294" s="10" t="s">
        <v>38</v>
      </c>
      <c r="C294" s="10" t="s">
        <v>37</v>
      </c>
      <c r="D294" s="9" t="s">
        <v>9</v>
      </c>
      <c r="E294" s="8" t="s">
        <v>35</v>
      </c>
      <c r="F294" s="7" t="s">
        <v>36</v>
      </c>
      <c r="G294" s="6">
        <v>38.5</v>
      </c>
      <c r="H294" s="5">
        <v>0</v>
      </c>
      <c r="I294" s="5">
        <f>ROUND(ROUND(H294,2)*ROUND(G294,3),2)</f>
        <v>0</v>
      </c>
      <c r="O294">
        <f>(I294*15)/100</f>
        <v>0</v>
      </c>
      <c r="P294" t="s">
        <v>6</v>
      </c>
    </row>
    <row r="295" spans="1:18" x14ac:dyDescent="0.2">
      <c r="A295" s="4" t="s">
        <v>5</v>
      </c>
      <c r="E295" s="1" t="s">
        <v>35</v>
      </c>
    </row>
    <row r="296" spans="1:18" x14ac:dyDescent="0.2">
      <c r="A296" s="3" t="s">
        <v>3</v>
      </c>
      <c r="E296" s="2" t="s">
        <v>34</v>
      </c>
    </row>
    <row r="297" spans="1:18" ht="102" x14ac:dyDescent="0.2">
      <c r="A297" t="s">
        <v>1</v>
      </c>
      <c r="E297" s="1" t="s">
        <v>33</v>
      </c>
    </row>
    <row r="298" spans="1:18" ht="12.75" customHeight="1" x14ac:dyDescent="0.2">
      <c r="A298" s="12" t="s">
        <v>32</v>
      </c>
      <c r="B298" s="12"/>
      <c r="C298" s="14" t="s">
        <v>31</v>
      </c>
      <c r="D298" s="12"/>
      <c r="E298" s="13" t="s">
        <v>30</v>
      </c>
      <c r="F298" s="12"/>
      <c r="G298" s="12"/>
      <c r="H298" s="12"/>
      <c r="I298" s="11">
        <f>0+Q298</f>
        <v>0</v>
      </c>
      <c r="O298">
        <f>0+R298</f>
        <v>0</v>
      </c>
      <c r="Q298">
        <f>0+I299+I303+I307+I311+I315</f>
        <v>0</v>
      </c>
      <c r="R298">
        <f>0+O299+O303+O307+O311+O315</f>
        <v>0</v>
      </c>
    </row>
    <row r="299" spans="1:18" ht="25.5" x14ac:dyDescent="0.2">
      <c r="A299" s="9" t="s">
        <v>12</v>
      </c>
      <c r="B299" s="10" t="s">
        <v>29</v>
      </c>
      <c r="C299" s="10" t="s">
        <v>28</v>
      </c>
      <c r="D299" s="9" t="s">
        <v>9</v>
      </c>
      <c r="E299" s="8" t="s">
        <v>27</v>
      </c>
      <c r="F299" s="7" t="s">
        <v>7</v>
      </c>
      <c r="G299" s="6">
        <v>63631.048999999999</v>
      </c>
      <c r="H299" s="5">
        <v>0</v>
      </c>
      <c r="I299" s="5">
        <f>ROUND(ROUND(H299,2)*ROUND(G299,3),2)</f>
        <v>0</v>
      </c>
      <c r="O299">
        <f>(I299*15)/100</f>
        <v>0</v>
      </c>
      <c r="P299" t="s">
        <v>6</v>
      </c>
    </row>
    <row r="300" spans="1:18" ht="25.5" x14ac:dyDescent="0.2">
      <c r="A300" s="4" t="s">
        <v>5</v>
      </c>
      <c r="E300" s="1" t="s">
        <v>27</v>
      </c>
    </row>
    <row r="301" spans="1:18" ht="63.75" x14ac:dyDescent="0.2">
      <c r="A301" s="3" t="s">
        <v>3</v>
      </c>
      <c r="E301" s="2" t="s">
        <v>26</v>
      </c>
    </row>
    <row r="302" spans="1:18" ht="89.25" x14ac:dyDescent="0.2">
      <c r="A302" t="s">
        <v>1</v>
      </c>
      <c r="E302" s="1" t="s">
        <v>0</v>
      </c>
    </row>
    <row r="303" spans="1:18" ht="25.5" x14ac:dyDescent="0.2">
      <c r="A303" s="9" t="s">
        <v>12</v>
      </c>
      <c r="B303" s="10" t="s">
        <v>25</v>
      </c>
      <c r="C303" s="10" t="s">
        <v>24</v>
      </c>
      <c r="D303" s="9" t="s">
        <v>9</v>
      </c>
      <c r="E303" s="8" t="s">
        <v>23</v>
      </c>
      <c r="F303" s="7" t="s">
        <v>7</v>
      </c>
      <c r="G303" s="6">
        <v>288</v>
      </c>
      <c r="H303" s="5">
        <v>0</v>
      </c>
      <c r="I303" s="5">
        <f>ROUND(ROUND(H303,2)*ROUND(G303,3),2)</f>
        <v>0</v>
      </c>
      <c r="O303">
        <f>(I303*15)/100</f>
        <v>0</v>
      </c>
      <c r="P303" t="s">
        <v>6</v>
      </c>
    </row>
    <row r="304" spans="1:18" ht="25.5" x14ac:dyDescent="0.2">
      <c r="A304" s="4" t="s">
        <v>5</v>
      </c>
      <c r="E304" s="1" t="s">
        <v>23</v>
      </c>
    </row>
    <row r="305" spans="1:16" ht="38.25" x14ac:dyDescent="0.2">
      <c r="A305" s="3" t="s">
        <v>3</v>
      </c>
      <c r="E305" s="2" t="s">
        <v>22</v>
      </c>
    </row>
    <row r="306" spans="1:16" ht="89.25" x14ac:dyDescent="0.2">
      <c r="A306" t="s">
        <v>1</v>
      </c>
      <c r="E306" s="1" t="s">
        <v>0</v>
      </c>
    </row>
    <row r="307" spans="1:16" ht="25.5" x14ac:dyDescent="0.2">
      <c r="A307" s="9" t="s">
        <v>12</v>
      </c>
      <c r="B307" s="10" t="s">
        <v>21</v>
      </c>
      <c r="C307" s="10" t="s">
        <v>20</v>
      </c>
      <c r="D307" s="9" t="s">
        <v>9</v>
      </c>
      <c r="E307" s="8" t="s">
        <v>19</v>
      </c>
      <c r="F307" s="7" t="s">
        <v>7</v>
      </c>
      <c r="G307" s="6">
        <v>1.3</v>
      </c>
      <c r="H307" s="5">
        <v>0</v>
      </c>
      <c r="I307" s="5">
        <f>ROUND(ROUND(H307,2)*ROUND(G307,3),2)</f>
        <v>0</v>
      </c>
      <c r="O307">
        <f>(I307*15)/100</f>
        <v>0</v>
      </c>
      <c r="P307" t="s">
        <v>6</v>
      </c>
    </row>
    <row r="308" spans="1:16" ht="25.5" x14ac:dyDescent="0.2">
      <c r="A308" s="4" t="s">
        <v>5</v>
      </c>
      <c r="E308" s="1" t="s">
        <v>18</v>
      </c>
    </row>
    <row r="309" spans="1:16" x14ac:dyDescent="0.2">
      <c r="A309" s="3" t="s">
        <v>3</v>
      </c>
      <c r="E309" s="2" t="s">
        <v>17</v>
      </c>
    </row>
    <row r="310" spans="1:16" ht="89.25" x14ac:dyDescent="0.2">
      <c r="A310" t="s">
        <v>1</v>
      </c>
      <c r="E310" s="1" t="s">
        <v>0</v>
      </c>
    </row>
    <row r="311" spans="1:16" ht="25.5" x14ac:dyDescent="0.2">
      <c r="A311" s="9" t="s">
        <v>12</v>
      </c>
      <c r="B311" s="10" t="s">
        <v>16</v>
      </c>
      <c r="C311" s="10" t="s">
        <v>15</v>
      </c>
      <c r="D311" s="9" t="s">
        <v>9</v>
      </c>
      <c r="E311" s="8" t="s">
        <v>14</v>
      </c>
      <c r="F311" s="7" t="s">
        <v>7</v>
      </c>
      <c r="G311" s="6">
        <v>381.8</v>
      </c>
      <c r="H311" s="5">
        <v>0</v>
      </c>
      <c r="I311" s="5">
        <f>ROUND(ROUND(H311,2)*ROUND(G311,3),2)</f>
        <v>0</v>
      </c>
      <c r="O311">
        <f>(I311*15)/100</f>
        <v>0</v>
      </c>
      <c r="P311" t="s">
        <v>6</v>
      </c>
    </row>
    <row r="312" spans="1:16" ht="25.5" x14ac:dyDescent="0.2">
      <c r="A312" s="4" t="s">
        <v>5</v>
      </c>
      <c r="E312" s="1" t="s">
        <v>14</v>
      </c>
    </row>
    <row r="313" spans="1:16" ht="51" x14ac:dyDescent="0.2">
      <c r="A313" s="3" t="s">
        <v>3</v>
      </c>
      <c r="E313" s="2" t="s">
        <v>13</v>
      </c>
    </row>
    <row r="314" spans="1:16" ht="89.25" x14ac:dyDescent="0.2">
      <c r="A314" t="s">
        <v>1</v>
      </c>
      <c r="E314" s="1" t="s">
        <v>0</v>
      </c>
    </row>
    <row r="315" spans="1:16" ht="25.5" x14ac:dyDescent="0.2">
      <c r="A315" s="9" t="s">
        <v>12</v>
      </c>
      <c r="B315" s="10" t="s">
        <v>11</v>
      </c>
      <c r="C315" s="10" t="s">
        <v>10</v>
      </c>
      <c r="D315" s="9" t="s">
        <v>9</v>
      </c>
      <c r="E315" s="8" t="s">
        <v>8</v>
      </c>
      <c r="F315" s="7" t="s">
        <v>7</v>
      </c>
      <c r="G315" s="6">
        <v>9248.7839999999997</v>
      </c>
      <c r="H315" s="5">
        <v>0</v>
      </c>
      <c r="I315" s="5">
        <f>ROUND(ROUND(H315,2)*ROUND(G315,3),2)</f>
        <v>0</v>
      </c>
      <c r="O315">
        <f>(I315*15)/100</f>
        <v>0</v>
      </c>
      <c r="P315" t="s">
        <v>6</v>
      </c>
    </row>
    <row r="316" spans="1:16" ht="25.5" x14ac:dyDescent="0.2">
      <c r="A316" s="4" t="s">
        <v>5</v>
      </c>
      <c r="E316" s="1" t="s">
        <v>4</v>
      </c>
    </row>
    <row r="317" spans="1:16" ht="165.75" x14ac:dyDescent="0.2">
      <c r="A317" s="3" t="s">
        <v>3</v>
      </c>
      <c r="E317" s="2" t="s">
        <v>2</v>
      </c>
    </row>
    <row r="318" spans="1:16" ht="89.25" x14ac:dyDescent="0.2">
      <c r="A318" t="s">
        <v>1</v>
      </c>
      <c r="E318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2019-09-25T12:45:05Z</dcterms:created>
  <dcterms:modified xsi:type="dcterms:W3CDTF">2019-10-25T12:53:26Z</dcterms:modified>
</cp:coreProperties>
</file>