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03-Vysvětlení č.3\Přílohy\"/>
    </mc:Choice>
  </mc:AlternateContent>
  <bookViews>
    <workbookView xWindow="0" yWindow="0" windowWidth="22335" windowHeight="8670"/>
  </bookViews>
  <sheets>
    <sheet name="SO 03-19-01" sheetId="1" r:id="rId1"/>
  </sheets>
  <calcPr calcId="152511"/>
</workbook>
</file>

<file path=xl/calcChain.xml><?xml version="1.0" encoding="utf-8"?>
<calcChain xmlns="http://schemas.openxmlformats.org/spreadsheetml/2006/main">
  <c r="I9" i="1" l="1"/>
  <c r="Q8" i="1"/>
  <c r="I8" i="1"/>
  <c r="O9" i="1"/>
  <c r="I13" i="1"/>
  <c r="O13" i="1"/>
  <c r="I17" i="1"/>
  <c r="O17" i="1"/>
  <c r="I21" i="1"/>
  <c r="O21" i="1"/>
  <c r="I25" i="1"/>
  <c r="O25" i="1"/>
  <c r="I30" i="1"/>
  <c r="O30" i="1"/>
  <c r="I34" i="1"/>
  <c r="Q29" i="1"/>
  <c r="I29" i="1"/>
  <c r="O34" i="1"/>
  <c r="I38" i="1"/>
  <c r="O38" i="1"/>
  <c r="I42" i="1"/>
  <c r="O42" i="1"/>
  <c r="I46" i="1"/>
  <c r="O46" i="1"/>
  <c r="I50" i="1"/>
  <c r="O50" i="1"/>
  <c r="I54" i="1"/>
  <c r="O54" i="1"/>
  <c r="I58" i="1"/>
  <c r="O58" i="1"/>
  <c r="I63" i="1"/>
  <c r="O63" i="1"/>
  <c r="I67" i="1"/>
  <c r="Q62" i="1"/>
  <c r="I62" i="1"/>
  <c r="O67" i="1"/>
  <c r="I71" i="1"/>
  <c r="O71" i="1"/>
  <c r="I75" i="1"/>
  <c r="O75" i="1"/>
  <c r="I79" i="1"/>
  <c r="O79" i="1"/>
  <c r="I83" i="1"/>
  <c r="O83" i="1"/>
  <c r="I87" i="1"/>
  <c r="O87" i="1"/>
  <c r="I91" i="1"/>
  <c r="O91" i="1"/>
  <c r="I95" i="1"/>
  <c r="O95" i="1"/>
  <c r="I99" i="1"/>
  <c r="O99" i="1"/>
  <c r="I103" i="1"/>
  <c r="O103" i="1"/>
  <c r="I108" i="1"/>
  <c r="Q107" i="1"/>
  <c r="I107" i="1"/>
  <c r="O108" i="1"/>
  <c r="I112" i="1"/>
  <c r="O112" i="1"/>
  <c r="I116" i="1"/>
  <c r="O116" i="1"/>
  <c r="I121" i="1"/>
  <c r="O121" i="1"/>
  <c r="R120" i="1"/>
  <c r="O120" i="1"/>
  <c r="I125" i="1"/>
  <c r="Q120" i="1"/>
  <c r="I120" i="1"/>
  <c r="O125" i="1"/>
  <c r="Q129" i="1"/>
  <c r="I129" i="1"/>
  <c r="I130" i="1"/>
  <c r="O130" i="1"/>
  <c r="R129" i="1"/>
  <c r="O129" i="1"/>
  <c r="I135" i="1"/>
  <c r="Q134" i="1"/>
  <c r="I134" i="1"/>
  <c r="O135" i="1"/>
  <c r="I139" i="1"/>
  <c r="O139" i="1"/>
  <c r="I143" i="1"/>
  <c r="O143" i="1"/>
  <c r="I147" i="1"/>
  <c r="O147" i="1"/>
  <c r="I151" i="1"/>
  <c r="O151" i="1"/>
  <c r="I155" i="1"/>
  <c r="O155" i="1"/>
  <c r="I160" i="1"/>
  <c r="Q159" i="1"/>
  <c r="I159" i="1"/>
  <c r="O160" i="1"/>
  <c r="I164" i="1"/>
  <c r="O164" i="1"/>
  <c r="I168" i="1"/>
  <c r="O168" i="1"/>
  <c r="I172" i="1"/>
  <c r="O172" i="1"/>
  <c r="I177" i="1"/>
  <c r="Q176" i="1"/>
  <c r="I176" i="1"/>
  <c r="O177" i="1"/>
  <c r="R176" i="1"/>
  <c r="O176" i="1"/>
  <c r="I182" i="1"/>
  <c r="O182" i="1"/>
  <c r="R181" i="1"/>
  <c r="O181" i="1"/>
  <c r="I186" i="1"/>
  <c r="Q181" i="1"/>
  <c r="I181" i="1"/>
  <c r="O186" i="1"/>
  <c r="I190" i="1"/>
  <c r="O190" i="1"/>
  <c r="I194" i="1"/>
  <c r="O194" i="1"/>
  <c r="I198" i="1"/>
  <c r="O198" i="1"/>
  <c r="R134" i="1"/>
  <c r="O134" i="1"/>
  <c r="R107" i="1"/>
  <c r="O107" i="1"/>
  <c r="R8" i="1"/>
  <c r="O8" i="1"/>
  <c r="R159" i="1"/>
  <c r="O159" i="1"/>
  <c r="R62" i="1"/>
  <c r="O62" i="1"/>
  <c r="R29" i="1"/>
  <c r="O29" i="1"/>
  <c r="I3" i="1"/>
  <c r="O2" i="1"/>
</calcChain>
</file>

<file path=xl/sharedStrings.xml><?xml version="1.0" encoding="utf-8"?>
<sst xmlns="http://schemas.openxmlformats.org/spreadsheetml/2006/main" count="669" uniqueCount="246">
  <si>
    <t>ASPE10</t>
  </si>
  <si>
    <t>S</t>
  </si>
  <si>
    <t>Firma: Prodex</t>
  </si>
  <si>
    <t>Príloha k formuláru pre ocenenie ponuky</t>
  </si>
  <si>
    <t>Stavba:</t>
  </si>
  <si>
    <t>18BR24003</t>
  </si>
  <si>
    <t>Elektrizace trati vč. PEÚ Brno - Zastávka u Brna (18060)</t>
  </si>
  <si>
    <t>O</t>
  </si>
  <si>
    <t>Rozpočet:</t>
  </si>
  <si>
    <t>0,00</t>
  </si>
  <si>
    <t>15,00</t>
  </si>
  <si>
    <t>21,00</t>
  </si>
  <si>
    <t>3</t>
  </si>
  <si>
    <t>2</t>
  </si>
  <si>
    <t>SO 03-19-01</t>
  </si>
  <si>
    <t>Žst. Střelice, propustek v km 142,794</t>
  </si>
  <si>
    <t>Typ</t>
  </si>
  <si>
    <t>0</t>
  </si>
  <si>
    <t>Por. číslo</t>
  </si>
  <si>
    <t>1</t>
  </si>
  <si>
    <t>Kód položky</t>
  </si>
  <si>
    <t>Varianta</t>
  </si>
  <si>
    <t>Názov položky</t>
  </si>
  <si>
    <t>4</t>
  </si>
  <si>
    <t>MJ</t>
  </si>
  <si>
    <t>5</t>
  </si>
  <si>
    <t>Množstvo</t>
  </si>
  <si>
    <t>6</t>
  </si>
  <si>
    <t>Cena</t>
  </si>
  <si>
    <t>Jednotková</t>
  </si>
  <si>
    <t>9</t>
  </si>
  <si>
    <t>Celkom</t>
  </si>
  <si>
    <t>10</t>
  </si>
  <si>
    <t>SD</t>
  </si>
  <si>
    <t>Všeobecné konstrukce a práce</t>
  </si>
  <si>
    <t>P</t>
  </si>
  <si>
    <t>015140</t>
  </si>
  <si>
    <t/>
  </si>
  <si>
    <t>POPLATKY ZA LIKVIDACŮ ODPADŮ NEKONTAMINOVANÝCH - 17 01 01 BETON Z DEMOLIC OBJEKTŮ, ZÁKLADŮ TV</t>
  </si>
  <si>
    <t>T</t>
  </si>
  <si>
    <t>PP</t>
  </si>
  <si>
    <t>VV</t>
  </si>
  <si>
    <t>technická zpráva 
priloha 2.2.1 - 2.2.4, 2.4</t>
  </si>
  <si>
    <t>TS</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</si>
  <si>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</si>
  <si>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015760</t>
  </si>
  <si>
    <t>POPLATKY ZA LIKVIDACŮ ODPADŮ NEBEZPEČNÝCH - 17 06 03* IZOLAČNÍ MATERIÁLY OBSAHUJÍCÍ NEBEZPEČNÉ LÁTKY</t>
  </si>
  <si>
    <t>- dechtové isolace proti vlhku</t>
  </si>
  <si>
    <t>technická zpráva 
priloha 2.2.1 - 2.2.4</t>
  </si>
  <si>
    <t>02950</t>
  </si>
  <si>
    <t>OSTATNÍ POŽADAVKY - POSUDKY, KONTROLY, REVIZNÍ ZPRÁVY</t>
  </si>
  <si>
    <t>KPL</t>
  </si>
  <si>
    <t>zahrnuje veškeré náklady spojené s objednatelem požadovanými pracemi</t>
  </si>
  <si>
    <t>7</t>
  </si>
  <si>
    <t>170405R</t>
  </si>
  <si>
    <t>POPLATKY ZA LIKVIDACŮ ODPADŮ NEKONTAMINOVANÝCH - 17 01 02  (KOV)</t>
  </si>
  <si>
    <t>8</t>
  </si>
  <si>
    <t>170504</t>
  </si>
  <si>
    <t>VÝKOPOVÁ ZEMINA - ODKOP - O</t>
  </si>
  <si>
    <t>- výkopová zemina - odkop</t>
  </si>
  <si>
    <t>priloha 2.5.1 - 2.5.5</t>
  </si>
  <si>
    <t>zahrnuje veškeré poplatky provozovateli skládky související s uložením odpadu na skládce.</t>
  </si>
  <si>
    <t>Zemní práce</t>
  </si>
  <si>
    <t>113298</t>
  </si>
  <si>
    <t>ODSTRANĚNÍ ZPEVNĚNÝCH PLOCH, PŘÍKOPŮ A RIGOLŮ Z LOMOVÉHO KAMENE, ODVOZ DO 20KM</t>
  </si>
  <si>
    <t>M3</t>
  </si>
  <si>
    <t>priloha 2.5.1</t>
  </si>
  <si>
    <t>Položka zahrnuje i odstranění podkladu, veškerou manipulaci s vybouraným materiálem, odvoz na předepsanou vzdálenost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</si>
  <si>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12273</t>
  </si>
  <si>
    <t>ODKOPÁVKY A PROKOPÁVKY OBECNÉ TŘ. I</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</si>
  <si>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</si>
  <si>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12273R</t>
  </si>
  <si>
    <t>ODKOPÁVKY A PROKOPÁVKY OBECNÉ TŘ. I - ODVOZ DO 20 KM</t>
  </si>
  <si>
    <t>17411</t>
  </si>
  <si>
    <t>ZÁSYP JAM A RÝH ZEMINOU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</si>
  <si>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</si>
  <si>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</si>
  <si>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</si>
  <si>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technická zpráva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</si>
  <si>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</si>
  <si>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t>
  </si>
  <si>
    <t>18110</t>
  </si>
  <si>
    <t>ÚPRAVA PLÁNĚ SE ZHUTNĚNÍM V HORNINĚ TŘ. I</t>
  </si>
  <si>
    <t>M2</t>
  </si>
  <si>
    <t>položka zahrnuje úpravu pláně včetně vyrovnání výškových rozdílů. Míru zhutnění určuje projekt.</t>
  </si>
  <si>
    <t>12</t>
  </si>
  <si>
    <t>18231</t>
  </si>
  <si>
    <t>ROZPROSTŘENÍ ORNICE V ROVINĚ V TL DO 0,10M</t>
  </si>
  <si>
    <t>položka zahrnuje:  
nutné přemístění ornice z dočasných skládek vzdálených do 50m  
rozprostření ornice v předepsané tloušťce v rovině a ve svahu do 1:5</t>
  </si>
  <si>
    <t>13</t>
  </si>
  <si>
    <t>18243</t>
  </si>
  <si>
    <t>ZALOŽENÍ TRÁVNÍKU HYDROOSEVEM NA HLUŠINU</t>
  </si>
  <si>
    <t>Zahrnuje dodání předepsané travní směsi, hydroosev na hlušinu, zalévání, první pokosení, to vše bez ohledu na sklon terénu</t>
  </si>
  <si>
    <t>Základy</t>
  </si>
  <si>
    <t>14</t>
  </si>
  <si>
    <t>23217R</t>
  </si>
  <si>
    <t>ŠTĚTOVÉ STĚNY BERANĚNÉ Z KOVOVÝCH DÍLCŮ DOČASNÉ (HMOTNOST) - MATERIAL</t>
  </si>
  <si>
    <t>- I 220, I 160, I 180, U 180, vzpěry a Larsen III.n - iba materiál 
- pre všetky S.P. spolu</t>
  </si>
  <si>
    <t>priloha 2.5.2</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</si>
  <si>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</si>
  <si>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15</t>
  </si>
  <si>
    <t>23217Ra</t>
  </si>
  <si>
    <t>ŠTĚTOVÉ STĚNY BERANĚNÉ Z KOVOVÝCH DÍLCŮ DOČASNÉ (HMOTNOST)</t>
  </si>
  <si>
    <t>- I 220, I 160, I 180, U 180 + vzpěry 
- S.P.1 - 2. etapa</t>
  </si>
  <si>
    <t>16</t>
  </si>
  <si>
    <t>23217Rb</t>
  </si>
  <si>
    <t>- I 220, I 160, I 180, U 180 + vzpěry 
- S.P.2 - 1. etapa</t>
  </si>
  <si>
    <t>17</t>
  </si>
  <si>
    <t>23217Rc</t>
  </si>
  <si>
    <t>- I 220, I 160, I 180, U 180 + vzpěry 
- S.P.3 - 2. etapa</t>
  </si>
  <si>
    <t>18</t>
  </si>
  <si>
    <t>237171Ra</t>
  </si>
  <si>
    <t>VYTAŽENÍ ŠTĚTOVÝCH STĚN Z KOVOVÝCH DÍLCŮ (HMOTNOST)</t>
  </si>
  <si>
    <t>- I 220, I 160, I 180, U 180, vzpěry a Larsen III.n 
S.P.1 - 2. etapa</t>
  </si>
  <si>
    <t>položka zahrnuje odstranění stěn včetně odvozu a uložení na skládku</t>
  </si>
  <si>
    <t>19</t>
  </si>
  <si>
    <t>237171Rb</t>
  </si>
  <si>
    <t>- I 220, I 160, I 180, U 180, vzpěry a Larsen III.n 
S.P.2 - 1. etapa</t>
  </si>
  <si>
    <t>20</t>
  </si>
  <si>
    <t>237171Rc</t>
  </si>
  <si>
    <t>- I 220, I 160, I 180, U 180, vzpěry a Larsen III.n 
S.P.3 - 2. etapa</t>
  </si>
  <si>
    <t>21</t>
  </si>
  <si>
    <t>23936R</t>
  </si>
  <si>
    <t>VÝZTUŽ PODZEM STĚN Z DŘEVA</t>
  </si>
  <si>
    <t>- 2,5x0,4x0,08 = 0,88 m3 x 0,850 t = 0,748 t</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</si>
  <si>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</si>
  <si>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22</t>
  </si>
  <si>
    <t>23936Ra</t>
  </si>
  <si>
    <t>VÝZTUŽ PODZEM STĚN Z OCELI</t>
  </si>
  <si>
    <t>- štětovnice Larsen III.n 
- S.P. 1 - 2 etapa</t>
  </si>
  <si>
    <t>23</t>
  </si>
  <si>
    <t>23936Rb</t>
  </si>
  <si>
    <t>- štětovnice Larsen III.n 
- S.P. 2 - 1 etapa</t>
  </si>
  <si>
    <t>24</t>
  </si>
  <si>
    <t>23936Rc</t>
  </si>
  <si>
    <t>- štětovnice Larsen III.n 
- S.P. 3 - 2 etapa</t>
  </si>
  <si>
    <t>Svislé konstrukce</t>
  </si>
  <si>
    <t>25</t>
  </si>
  <si>
    <t>317325</t>
  </si>
  <si>
    <t>ŘÍMSY ZE ŽELEZOBETONU DO C30/37</t>
  </si>
  <si>
    <t>priloha 2.6.1</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</si>
  <si>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</si>
  <si>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26</t>
  </si>
  <si>
    <t>317365</t>
  </si>
  <si>
    <t>VÝZTUŽ ŘÍMS Z OCELI 10505, B500B</t>
  </si>
  <si>
    <t>priloha 2.6.2</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</si>
  <si>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</si>
  <si>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t>
  </si>
  <si>
    <t>348171</t>
  </si>
  <si>
    <t>ZÁBRADLÍ Z DÍLCŮ KOVOVÝCH S NÁTĚREM</t>
  </si>
  <si>
    <t>KG</t>
  </si>
  <si>
    <t>priloha 2.7</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</si>
  <si>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</si>
  <si>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Vodorovné konstrukce</t>
  </si>
  <si>
    <t>28</t>
  </si>
  <si>
    <t>45731</t>
  </si>
  <si>
    <t>VYROVNÁVACÍ A SPÁD PROSTÝ BETON</t>
  </si>
  <si>
    <t>- 19,092 x 1,09 = 20,81 m2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</si>
  <si>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</si>
  <si>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</si>
  <si>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465512</t>
  </si>
  <si>
    <t>DLAŽBY Z LOMOVÉHO KAMENE NA MC</t>
  </si>
  <si>
    <t>- tl. 150 mm</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</si>
  <si>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</si>
  <si>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</si>
  <si>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30</t>
  </si>
  <si>
    <t>572411</t>
  </si>
  <si>
    <t>JEDNOVRSTVÝ ASFALTOVÝ NÁTĚR DO 0,5KG/M2 S PODRCENÍM</t>
  </si>
  <si>
    <t>- dodání všech předepsaných materiálů pro nátěry v předepsaném množství  
- provedení dle předepsaného technologického předpisu  
- zřízení vrstvy bez rozlišení šířky, pokládání vrstvy po etapách  
- úpravu napojení, ukončení</t>
  </si>
  <si>
    <t>Úpravy povrchů, podlahy, výplně otvorů</t>
  </si>
  <si>
    <t>31</t>
  </si>
  <si>
    <t>626213</t>
  </si>
  <si>
    <t>REPROFILACE VODOROVNÝCH PLOCH SHORA SANAČNÍ MALTOU JEDNOVRST TL 30MM</t>
  </si>
  <si>
    <t>- 13,2 m2</t>
  </si>
  <si>
    <t>položka zahrnuje:  
dodávku veškerého materiálu potřebného pro předepsanou úpravu v předepsané kvalitě  
nutné vyspravení podkladu, případně zatření spar zdiva  
položení vrstvy v předepsané tloušťce  
potřebná lešení a podpěrné konstrukce</t>
  </si>
  <si>
    <t>32</t>
  </si>
  <si>
    <t>626222</t>
  </si>
  <si>
    <t>REPROFIL VODOR PLOCH SHORA SANAČ MALTOU DVOUVRST TL DO 50MM</t>
  </si>
  <si>
    <t>33</t>
  </si>
  <si>
    <t>62745</t>
  </si>
  <si>
    <t>SPÁROVÁNÍ STARÉHO ZDIVA CEMENTOVOU MALTOU</t>
  </si>
  <si>
    <t>- 27,3 m2</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</si>
  <si>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</si>
  <si>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34</t>
  </si>
  <si>
    <t>62945</t>
  </si>
  <si>
    <t>VYROVNÁVACÍ VRSTVA Z CEMENT MALTY</t>
  </si>
  <si>
    <t>- 197,6 m2</t>
  </si>
  <si>
    <t>35</t>
  </si>
  <si>
    <t>631325</t>
  </si>
  <si>
    <t>MAZANINA ZE ŽELEZOBETONU DO C30/37</t>
  </si>
  <si>
    <t>- 9,89 m2</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</si>
  <si>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</si>
  <si>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36</t>
  </si>
  <si>
    <t>631368</t>
  </si>
  <si>
    <t>VÝZTUŽ MAZANIN ZE SVAŘ SÍTÍ</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</si>
  <si>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</si>
  <si>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Přidružená stavební výroba</t>
  </si>
  <si>
    <t>37</t>
  </si>
  <si>
    <t>711111</t>
  </si>
  <si>
    <t>IZOLACE BĚŽNÝCH KONSTRUKCÍ PROTI ZEMNÍ VLHKOSTI ASFALTOVÝMI NÁTĚRY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</si>
  <si>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</si>
  <si>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38</t>
  </si>
  <si>
    <t>711127</t>
  </si>
  <si>
    <t>IZOLACE BĚŽN KONSTR PROTI TLAK VODĚ Z PE FÓLIÍ</t>
  </si>
  <si>
    <t>39</t>
  </si>
  <si>
    <t>711137</t>
  </si>
  <si>
    <t>IZOLACE BĚŽN KONSTR PROTI VOL STÉK VODĚ Z PE FÓLIÍ</t>
  </si>
  <si>
    <t>40</t>
  </si>
  <si>
    <t>711231</t>
  </si>
  <si>
    <t>IZOLACE ZVLÁŠTNÍCH KONSTRUKCÍ PROTI VOLNĚ STÉKAJÍCÍ VODĚ ASFALTOVÝMI NÁTĚRY</t>
  </si>
  <si>
    <t>Potrubí</t>
  </si>
  <si>
    <t>41</t>
  </si>
  <si>
    <t>875332</t>
  </si>
  <si>
    <t>POTRUBÍ DREN Z TRUB PLAST DN DO 150MM DĚROVANÝCH</t>
  </si>
  <si>
    <t>M</t>
  </si>
  <si>
    <t>príloha 2.5.1</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</si>
  <si>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</si>
  <si>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Ostatní konstrukce a práce</t>
  </si>
  <si>
    <t>42</t>
  </si>
  <si>
    <t>91355</t>
  </si>
  <si>
    <t>EVIDENČNÍ ČÍSLO MOSTU</t>
  </si>
  <si>
    <t>KUS</t>
  </si>
  <si>
    <t>položka zahrnuje štítek s evidenčním číslem mostu, sloupek dopravní značky včetně osazení a nutných zemních prací a zabetonování</t>
  </si>
  <si>
    <t>43</t>
  </si>
  <si>
    <t>938442</t>
  </si>
  <si>
    <t>OČIŠTĚNÍ ZDIVA OTRYSKÁNÍM TLAKOVOU VODOU DO 500 BARŮ</t>
  </si>
  <si>
    <t>príloha 2.5.1          priloha 2.5.2                priloha 2.5.3</t>
  </si>
  <si>
    <t>položka zahrnuje očištění předepsaným způsobem včetně odklizení vzniklého odpadu</t>
  </si>
  <si>
    <t>44</t>
  </si>
  <si>
    <t>96615</t>
  </si>
  <si>
    <t>BOURÁNÍ KONSTRUKCÍ Z PROSTÉHO BETONU</t>
  </si>
  <si>
    <t>príloha 2.4</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</si>
  <si>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</si>
  <si>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45</t>
  </si>
  <si>
    <t>96618R</t>
  </si>
  <si>
    <t>BOURÁNÍ KONSTRUKCÍ KOVOVÝCH</t>
  </si>
  <si>
    <t>- kovového zábradlí</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</si>
  <si>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</si>
  <si>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46</t>
  </si>
  <si>
    <t>97817</t>
  </si>
  <si>
    <t>ODSTRANĚNÍ MOSTNÍ IZOLACE</t>
  </si>
  <si>
    <t>priloha 2.5.1              priloha 2.5.2               priloha 2.5.3</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</si>
  <si>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</si>
  <si>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03-19-01_a</t>
  </si>
  <si>
    <t>NOVÝ</t>
  </si>
  <si>
    <t>Změna č.1 z 18.10.2019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</si>
</sst>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72" formatCode="#,##0.000"/>
  </numFmts>
  <fonts count="7" x14ac:knownFonts="1">
    <font>
      <sz val="10"/>
      <name val="Arial"/>
    </font>
    <font>
      <b/>
      <sz val="16"/>
      <color indexed="8"/>
      <name val="Arial"/>
      <family val="2"/>
      <charset val="238"/>
    </font>
    <font>
      <b/>
      <sz val="11"/>
      <name val="Arial"/>
      <family val="2"/>
      <charset val="238"/>
    </font>
    <font>
      <sz val="10"/>
      <color indexed="9"/>
      <name val="Arial"/>
      <family val="2"/>
      <charset val="238"/>
    </font>
    <font>
      <b/>
      <sz val="10"/>
      <name val="Arial"/>
      <family val="2"/>
      <charset val="238"/>
    </font>
    <font>
      <i/>
      <sz val="10"/>
      <name val="Arial"/>
      <family val="2"/>
      <charset val="238"/>
    </font>
    <font>
      <sz val="10"/>
      <color rgb="FFFF0000"/>
      <name val="Arial"/>
      <family val="2"/>
      <charset val="238"/>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35">
    <xf numFmtId="0" fontId="0" fillId="0" borderId="0" xfId="0">
      <alignment vertical="center"/>
    </xf>
    <xf numFmtId="0" fontId="0" fillId="2" borderId="0" xfId="0" applyFill="1">
      <alignment vertical="center"/>
    </xf>
    <xf numFmtId="0" fontId="1" fillId="2" borderId="0" xfId="0" applyFont="1" applyFill="1" applyAlignment="1">
      <alignment horizontal="center" vertical="center"/>
    </xf>
    <xf numFmtId="0" fontId="0" fillId="2" borderId="2" xfId="0" applyFill="1" applyBorder="1">
      <alignment vertical="center"/>
    </xf>
    <xf numFmtId="0" fontId="0" fillId="2" borderId="3" xfId="0" applyFill="1" applyBorder="1">
      <alignment vertical="center"/>
    </xf>
    <xf numFmtId="0" fontId="2" fillId="2" borderId="0" xfId="0" applyFont="1" applyFill="1">
      <alignment vertical="center"/>
    </xf>
    <xf numFmtId="0" fontId="2" fillId="2" borderId="0" xfId="0" applyFont="1" applyFill="1" applyAlignment="1">
      <alignment horizontal="left" vertical="center"/>
    </xf>
    <xf numFmtId="0" fontId="3" fillId="3" borderId="1" xfId="0" applyFont="1" applyFill="1" applyBorder="1" applyAlignment="1">
      <alignment horizontal="center" vertical="center" wrapText="1"/>
    </xf>
    <xf numFmtId="0" fontId="2" fillId="2" borderId="3" xfId="0" applyFont="1" applyFill="1" applyBorder="1">
      <alignment vertical="center"/>
    </xf>
    <xf numFmtId="0" fontId="2" fillId="2" borderId="3" xfId="0" applyFont="1" applyFill="1" applyBorder="1" applyAlignment="1">
      <alignment horizontal="left" vertical="center"/>
    </xf>
    <xf numFmtId="0" fontId="0" fillId="2" borderId="4" xfId="0" applyFill="1" applyBorder="1">
      <alignment vertical="center"/>
    </xf>
    <xf numFmtId="0" fontId="0" fillId="0" borderId="1" xfId="0" applyBorder="1">
      <alignment vertical="center"/>
    </xf>
    <xf numFmtId="0" fontId="4" fillId="2" borderId="4" xfId="0" applyFont="1" applyFill="1" applyBorder="1" applyAlignment="1">
      <alignment horizontal="right" vertical="center"/>
    </xf>
    <xf numFmtId="0" fontId="4" fillId="2" borderId="4" xfId="0" applyFont="1" applyFill="1" applyBorder="1" applyAlignment="1">
      <alignment vertical="center" wrapText="1"/>
    </xf>
    <xf numFmtId="4" fontId="4" fillId="2" borderId="4" xfId="0" applyNumberFormat="1" applyFont="1" applyFill="1" applyBorder="1" applyAlignment="1">
      <alignment horizontal="center" vertical="center"/>
    </xf>
    <xf numFmtId="0" fontId="0" fillId="0" borderId="1" xfId="0" applyBorder="1" applyAlignment="1">
      <alignment horizontal="right" vertical="center"/>
    </xf>
    <xf numFmtId="0" fontId="0" fillId="0" borderId="1" xfId="0" applyBorder="1" applyAlignment="1">
      <alignment vertical="center" wrapText="1"/>
    </xf>
    <xf numFmtId="0" fontId="0" fillId="0" borderId="1" xfId="0" applyBorder="1" applyAlignment="1">
      <alignment horizontal="center" vertical="center"/>
    </xf>
    <xf numFmtId="172" fontId="0" fillId="0" borderId="1" xfId="0" applyNumberFormat="1" applyBorder="1" applyAlignment="1">
      <alignment horizontal="center" vertical="center"/>
    </xf>
    <xf numFmtId="4" fontId="0" fillId="0" borderId="1" xfId="0" applyNumberFormat="1" applyBorder="1" applyAlignment="1">
      <alignment horizontal="center" vertic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0" fontId="4" fillId="2" borderId="3" xfId="0" applyFont="1" applyFill="1" applyBorder="1" applyAlignment="1">
      <alignment horizontal="right" vertical="center"/>
    </xf>
    <xf numFmtId="4" fontId="4" fillId="2" borderId="3" xfId="0" applyNumberFormat="1" applyFont="1" applyFill="1" applyBorder="1" applyAlignment="1">
      <alignment horizontal="center" vertical="center"/>
    </xf>
    <xf numFmtId="4" fontId="0" fillId="2" borderId="1" xfId="0" applyNumberFormat="1" applyFill="1" applyBorder="1" applyAlignment="1">
      <alignment horizontal="center" vertical="center"/>
    </xf>
    <xf numFmtId="0" fontId="3" fillId="3" borderId="1" xfId="0" applyFont="1" applyFill="1" applyBorder="1" applyAlignment="1">
      <alignment horizontal="center" vertical="center" wrapText="1"/>
    </xf>
    <xf numFmtId="0" fontId="2" fillId="2" borderId="0" xfId="0" applyFont="1" applyFill="1" applyAlignment="1">
      <alignment horizontal="right" vertical="center"/>
    </xf>
    <xf numFmtId="0" fontId="0" fillId="2" borderId="0" xfId="0" applyFill="1">
      <alignment vertical="center"/>
    </xf>
    <xf numFmtId="0" fontId="2" fillId="2" borderId="3" xfId="0" applyFont="1" applyFill="1" applyBorder="1" applyAlignment="1">
      <alignment horizontal="right" vertical="center"/>
    </xf>
    <xf numFmtId="0" fontId="0" fillId="2" borderId="3" xfId="0" applyFill="1" applyBorder="1">
      <alignment vertical="center"/>
    </xf>
    <xf numFmtId="0" fontId="6" fillId="2" borderId="1" xfId="0" applyFont="1" applyFill="1" applyBorder="1" applyAlignment="1">
      <alignment horizontal="center" vertical="center"/>
    </xf>
    <xf numFmtId="0" fontId="6" fillId="2" borderId="0" xfId="0" applyFont="1" applyFill="1">
      <alignment vertical="center"/>
    </xf>
    <xf numFmtId="0" fontId="6" fillId="2" borderId="3" xfId="0" applyFont="1" applyFill="1" applyBorder="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1"/>
  <sheetViews>
    <sheetView tabSelected="1" zoomScaleNormal="100" workbookViewId="0">
      <pane ySplit="7" topLeftCell="A8" activePane="bottomLeft" state="frozen"/>
      <selection pane="bottomLeft" activeCell="E8" sqref="E8"/>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0</v>
      </c>
      <c r="B1" s="1"/>
      <c r="C1" s="1"/>
      <c r="D1" s="1"/>
      <c r="E1" s="1" t="s">
        <v>2</v>
      </c>
      <c r="F1" s="1"/>
      <c r="G1" s="1"/>
      <c r="H1" s="33" t="s">
        <v>244</v>
      </c>
      <c r="I1" s="1"/>
      <c r="P1" t="s">
        <v>12</v>
      </c>
    </row>
    <row r="2" spans="1:18" ht="24.95" customHeight="1" x14ac:dyDescent="0.2">
      <c r="B2" s="1"/>
      <c r="C2" s="1"/>
      <c r="D2" s="1"/>
      <c r="E2" s="2" t="s">
        <v>3</v>
      </c>
      <c r="F2" s="1"/>
      <c r="G2" s="1"/>
      <c r="H2" s="34" t="s">
        <v>245</v>
      </c>
      <c r="I2" s="4"/>
      <c r="O2">
        <f>0+O8+O29+O62+O107+O120+O129+O134+O159+O176+O181</f>
        <v>0</v>
      </c>
      <c r="P2" t="s">
        <v>12</v>
      </c>
    </row>
    <row r="3" spans="1:18" ht="15" customHeight="1" x14ac:dyDescent="0.2">
      <c r="A3" t="s">
        <v>1</v>
      </c>
      <c r="B3" s="5" t="s">
        <v>4</v>
      </c>
      <c r="C3" s="28" t="s">
        <v>5</v>
      </c>
      <c r="D3" s="29"/>
      <c r="E3" s="6" t="s">
        <v>6</v>
      </c>
      <c r="F3" s="1"/>
      <c r="G3" s="3"/>
      <c r="H3" s="32" t="s">
        <v>243</v>
      </c>
      <c r="I3" s="26">
        <f>0+I8+I29+I62+I107+I120+I129+I134+I159+I176+I181</f>
        <v>0</v>
      </c>
      <c r="O3" t="s">
        <v>9</v>
      </c>
      <c r="P3" t="s">
        <v>13</v>
      </c>
    </row>
    <row r="4" spans="1:18" ht="15" customHeight="1" x14ac:dyDescent="0.2">
      <c r="A4" t="s">
        <v>7</v>
      </c>
      <c r="B4" s="8" t="s">
        <v>8</v>
      </c>
      <c r="C4" s="30" t="s">
        <v>14</v>
      </c>
      <c r="D4" s="31"/>
      <c r="E4" s="9" t="s">
        <v>15</v>
      </c>
      <c r="F4" s="4"/>
      <c r="G4" s="4"/>
      <c r="H4" s="10"/>
      <c r="I4" s="10"/>
      <c r="O4" t="s">
        <v>10</v>
      </c>
      <c r="P4" t="s">
        <v>13</v>
      </c>
    </row>
    <row r="5" spans="1:18" ht="12.75" customHeight="1" x14ac:dyDescent="0.2">
      <c r="A5" s="27" t="s">
        <v>16</v>
      </c>
      <c r="B5" s="27" t="s">
        <v>18</v>
      </c>
      <c r="C5" s="27" t="s">
        <v>20</v>
      </c>
      <c r="D5" s="27" t="s">
        <v>21</v>
      </c>
      <c r="E5" s="27" t="s">
        <v>22</v>
      </c>
      <c r="F5" s="27" t="s">
        <v>24</v>
      </c>
      <c r="G5" s="27" t="s">
        <v>26</v>
      </c>
      <c r="H5" s="27" t="s">
        <v>28</v>
      </c>
      <c r="I5" s="27"/>
      <c r="O5" t="s">
        <v>11</v>
      </c>
      <c r="P5" t="s">
        <v>13</v>
      </c>
    </row>
    <row r="6" spans="1:18" ht="12.75" customHeight="1" x14ac:dyDescent="0.2">
      <c r="A6" s="27"/>
      <c r="B6" s="27"/>
      <c r="C6" s="27"/>
      <c r="D6" s="27"/>
      <c r="E6" s="27"/>
      <c r="F6" s="27"/>
      <c r="G6" s="27"/>
      <c r="H6" s="7" t="s">
        <v>29</v>
      </c>
      <c r="I6" s="7" t="s">
        <v>31</v>
      </c>
    </row>
    <row r="7" spans="1:18" ht="12.75" customHeight="1" x14ac:dyDescent="0.2">
      <c r="A7" s="7" t="s">
        <v>17</v>
      </c>
      <c r="B7" s="7" t="s">
        <v>19</v>
      </c>
      <c r="C7" s="7" t="s">
        <v>13</v>
      </c>
      <c r="D7" s="7" t="s">
        <v>12</v>
      </c>
      <c r="E7" s="7" t="s">
        <v>23</v>
      </c>
      <c r="F7" s="7" t="s">
        <v>25</v>
      </c>
      <c r="G7" s="7" t="s">
        <v>27</v>
      </c>
      <c r="H7" s="7" t="s">
        <v>30</v>
      </c>
      <c r="I7" s="7" t="s">
        <v>32</v>
      </c>
    </row>
    <row r="8" spans="1:18" ht="12.75" customHeight="1" x14ac:dyDescent="0.2">
      <c r="A8" s="10" t="s">
        <v>33</v>
      </c>
      <c r="B8" s="10"/>
      <c r="C8" s="12" t="s">
        <v>17</v>
      </c>
      <c r="D8" s="10"/>
      <c r="E8" s="13" t="s">
        <v>34</v>
      </c>
      <c r="F8" s="10"/>
      <c r="G8" s="10"/>
      <c r="H8" s="10"/>
      <c r="I8" s="14">
        <f>0+Q8</f>
        <v>0</v>
      </c>
      <c r="O8">
        <f>0+R8</f>
        <v>0</v>
      </c>
      <c r="Q8">
        <f>0+I9+I13+I17+I21+I25</f>
        <v>0</v>
      </c>
      <c r="R8">
        <f>0+O9+O13+O17+O21+O25</f>
        <v>0</v>
      </c>
    </row>
    <row r="9" spans="1:18" ht="25.5" x14ac:dyDescent="0.2">
      <c r="A9" s="11" t="s">
        <v>35</v>
      </c>
      <c r="B9" s="15" t="s">
        <v>19</v>
      </c>
      <c r="C9" s="15" t="s">
        <v>36</v>
      </c>
      <c r="D9" s="11" t="s">
        <v>37</v>
      </c>
      <c r="E9" s="16" t="s">
        <v>38</v>
      </c>
      <c r="F9" s="17" t="s">
        <v>39</v>
      </c>
      <c r="G9" s="18">
        <v>7.48</v>
      </c>
      <c r="H9" s="19">
        <v>0</v>
      </c>
      <c r="I9" s="19">
        <f>ROUND(ROUND(H9,2)*ROUND(G9,3),2)</f>
        <v>0</v>
      </c>
      <c r="O9">
        <f>(I9*21)/100</f>
        <v>0</v>
      </c>
      <c r="P9" t="s">
        <v>13</v>
      </c>
    </row>
    <row r="10" spans="1:18" x14ac:dyDescent="0.2">
      <c r="A10" s="20" t="s">
        <v>40</v>
      </c>
      <c r="E10" s="21" t="s">
        <v>37</v>
      </c>
    </row>
    <row r="11" spans="1:18" ht="25.5" x14ac:dyDescent="0.2">
      <c r="A11" s="22" t="s">
        <v>41</v>
      </c>
      <c r="E11" s="23" t="s">
        <v>42</v>
      </c>
    </row>
    <row r="12" spans="1:18" ht="140.25" x14ac:dyDescent="0.2">
      <c r="A12" t="s">
        <v>43</v>
      </c>
      <c r="E12" s="21" t="s">
        <v>44</v>
      </c>
    </row>
    <row r="13" spans="1:18" ht="25.5" x14ac:dyDescent="0.2">
      <c r="A13" s="11" t="s">
        <v>35</v>
      </c>
      <c r="B13" s="15" t="s">
        <v>13</v>
      </c>
      <c r="C13" s="15" t="s">
        <v>45</v>
      </c>
      <c r="D13" s="11" t="s">
        <v>37</v>
      </c>
      <c r="E13" s="16" t="s">
        <v>46</v>
      </c>
      <c r="F13" s="17" t="s">
        <v>39</v>
      </c>
      <c r="G13" s="18">
        <v>0.71</v>
      </c>
      <c r="H13" s="19">
        <v>0</v>
      </c>
      <c r="I13" s="19">
        <f>ROUND(ROUND(H13,2)*ROUND(G13,3),2)</f>
        <v>0</v>
      </c>
      <c r="O13">
        <f>(I13*21)/100</f>
        <v>0</v>
      </c>
      <c r="P13" t="s">
        <v>13</v>
      </c>
    </row>
    <row r="14" spans="1:18" x14ac:dyDescent="0.2">
      <c r="A14" s="20" t="s">
        <v>40</v>
      </c>
      <c r="E14" s="21" t="s">
        <v>47</v>
      </c>
    </row>
    <row r="15" spans="1:18" ht="25.5" x14ac:dyDescent="0.2">
      <c r="A15" s="22" t="s">
        <v>41</v>
      </c>
      <c r="E15" s="23" t="s">
        <v>48</v>
      </c>
    </row>
    <row r="16" spans="1:18" ht="140.25" x14ac:dyDescent="0.2">
      <c r="A16" t="s">
        <v>43</v>
      </c>
      <c r="E16" s="21" t="s">
        <v>44</v>
      </c>
    </row>
    <row r="17" spans="1:18" x14ac:dyDescent="0.2">
      <c r="A17" s="11" t="s">
        <v>35</v>
      </c>
      <c r="B17" s="15" t="s">
        <v>12</v>
      </c>
      <c r="C17" s="15" t="s">
        <v>49</v>
      </c>
      <c r="D17" s="11" t="s">
        <v>37</v>
      </c>
      <c r="E17" s="16" t="s">
        <v>50</v>
      </c>
      <c r="F17" s="17" t="s">
        <v>51</v>
      </c>
      <c r="G17" s="18">
        <v>4</v>
      </c>
      <c r="H17" s="19">
        <v>0</v>
      </c>
      <c r="I17" s="19">
        <f>ROUND(ROUND(H17,2)*ROUND(G17,3),2)</f>
        <v>0</v>
      </c>
      <c r="O17">
        <f>(I17*21)/100</f>
        <v>0</v>
      </c>
      <c r="P17" t="s">
        <v>13</v>
      </c>
    </row>
    <row r="18" spans="1:18" x14ac:dyDescent="0.2">
      <c r="A18" s="20" t="s">
        <v>40</v>
      </c>
      <c r="E18" s="21" t="s">
        <v>37</v>
      </c>
    </row>
    <row r="19" spans="1:18" x14ac:dyDescent="0.2">
      <c r="A19" s="22" t="s">
        <v>41</v>
      </c>
      <c r="E19" s="23" t="s">
        <v>37</v>
      </c>
    </row>
    <row r="20" spans="1:18" x14ac:dyDescent="0.2">
      <c r="A20" t="s">
        <v>43</v>
      </c>
      <c r="E20" s="21" t="s">
        <v>52</v>
      </c>
    </row>
    <row r="21" spans="1:18" ht="25.5" x14ac:dyDescent="0.2">
      <c r="A21" s="11" t="s">
        <v>35</v>
      </c>
      <c r="B21" s="15" t="s">
        <v>53</v>
      </c>
      <c r="C21" s="15" t="s">
        <v>54</v>
      </c>
      <c r="D21" s="11" t="s">
        <v>37</v>
      </c>
      <c r="E21" s="16" t="s">
        <v>55</v>
      </c>
      <c r="F21" s="17" t="s">
        <v>39</v>
      </c>
      <c r="G21" s="18">
        <v>1.32</v>
      </c>
      <c r="H21" s="19">
        <v>0</v>
      </c>
      <c r="I21" s="19">
        <f>ROUND(ROUND(H21,2)*ROUND(G21,3),2)</f>
        <v>0</v>
      </c>
      <c r="O21">
        <f>(I21*21)/100</f>
        <v>0</v>
      </c>
      <c r="P21" t="s">
        <v>13</v>
      </c>
    </row>
    <row r="22" spans="1:18" x14ac:dyDescent="0.2">
      <c r="A22" s="20" t="s">
        <v>40</v>
      </c>
      <c r="E22" s="21" t="s">
        <v>37</v>
      </c>
    </row>
    <row r="23" spans="1:18" ht="25.5" x14ac:dyDescent="0.2">
      <c r="A23" s="22" t="s">
        <v>41</v>
      </c>
      <c r="E23" s="23" t="s">
        <v>48</v>
      </c>
    </row>
    <row r="24" spans="1:18" ht="140.25" x14ac:dyDescent="0.2">
      <c r="A24" t="s">
        <v>43</v>
      </c>
      <c r="E24" s="21" t="s">
        <v>44</v>
      </c>
    </row>
    <row r="25" spans="1:18" x14ac:dyDescent="0.2">
      <c r="A25" s="11" t="s">
        <v>35</v>
      </c>
      <c r="B25" s="15" t="s">
        <v>56</v>
      </c>
      <c r="C25" s="15" t="s">
        <v>57</v>
      </c>
      <c r="D25" s="11" t="s">
        <v>37</v>
      </c>
      <c r="E25" s="16" t="s">
        <v>58</v>
      </c>
      <c r="F25" s="17" t="s">
        <v>39</v>
      </c>
      <c r="G25" s="18">
        <v>1438.931</v>
      </c>
      <c r="H25" s="19">
        <v>0</v>
      </c>
      <c r="I25" s="19">
        <f>ROUND(ROUND(H25,2)*ROUND(G25,3),2)</f>
        <v>0</v>
      </c>
      <c r="O25">
        <f>(I25*21)/100</f>
        <v>0</v>
      </c>
      <c r="P25" t="s">
        <v>13</v>
      </c>
    </row>
    <row r="26" spans="1:18" x14ac:dyDescent="0.2">
      <c r="A26" s="20" t="s">
        <v>40</v>
      </c>
      <c r="E26" s="21" t="s">
        <v>59</v>
      </c>
    </row>
    <row r="27" spans="1:18" x14ac:dyDescent="0.2">
      <c r="A27" s="22" t="s">
        <v>41</v>
      </c>
      <c r="E27" s="23" t="s">
        <v>60</v>
      </c>
    </row>
    <row r="28" spans="1:18" ht="25.5" x14ac:dyDescent="0.2">
      <c r="A28" t="s">
        <v>43</v>
      </c>
      <c r="E28" s="21" t="s">
        <v>61</v>
      </c>
    </row>
    <row r="29" spans="1:18" ht="12.75" customHeight="1" x14ac:dyDescent="0.2">
      <c r="A29" s="4" t="s">
        <v>33</v>
      </c>
      <c r="B29" s="4"/>
      <c r="C29" s="24" t="s">
        <v>19</v>
      </c>
      <c r="D29" s="4"/>
      <c r="E29" s="13" t="s">
        <v>62</v>
      </c>
      <c r="F29" s="4"/>
      <c r="G29" s="4"/>
      <c r="H29" s="4"/>
      <c r="I29" s="25">
        <f>0+Q29</f>
        <v>0</v>
      </c>
      <c r="O29">
        <f>0+R29</f>
        <v>0</v>
      </c>
      <c r="Q29">
        <f>0+I30+I34+I38+I42+I46+I50+I54+I58</f>
        <v>0</v>
      </c>
      <c r="R29">
        <f>0+O30+O34+O38+O42+O46+O50+O54+O58</f>
        <v>0</v>
      </c>
    </row>
    <row r="30" spans="1:18" ht="25.5" x14ac:dyDescent="0.2">
      <c r="A30" s="11" t="s">
        <v>35</v>
      </c>
      <c r="B30" s="15" t="s">
        <v>23</v>
      </c>
      <c r="C30" s="15" t="s">
        <v>63</v>
      </c>
      <c r="D30" s="11" t="s">
        <v>37</v>
      </c>
      <c r="E30" s="16" t="s">
        <v>64</v>
      </c>
      <c r="F30" s="17" t="s">
        <v>65</v>
      </c>
      <c r="G30" s="18">
        <v>95</v>
      </c>
      <c r="H30" s="19">
        <v>0</v>
      </c>
      <c r="I30" s="19">
        <f>ROUND(ROUND(H30,2)*ROUND(G30,3),2)</f>
        <v>0</v>
      </c>
      <c r="O30">
        <f>(I30*21)/100</f>
        <v>0</v>
      </c>
      <c r="P30" t="s">
        <v>13</v>
      </c>
    </row>
    <row r="31" spans="1:18" x14ac:dyDescent="0.2">
      <c r="A31" s="20" t="s">
        <v>40</v>
      </c>
      <c r="E31" s="21" t="s">
        <v>37</v>
      </c>
    </row>
    <row r="32" spans="1:18" x14ac:dyDescent="0.2">
      <c r="A32" s="22" t="s">
        <v>41</v>
      </c>
      <c r="E32" s="23" t="s">
        <v>66</v>
      </c>
    </row>
    <row r="33" spans="1:16" ht="63.75" x14ac:dyDescent="0.2">
      <c r="A33" t="s">
        <v>43</v>
      </c>
      <c r="E33" s="21" t="s">
        <v>67</v>
      </c>
    </row>
    <row r="34" spans="1:16" x14ac:dyDescent="0.2">
      <c r="A34" s="11" t="s">
        <v>35</v>
      </c>
      <c r="B34" s="15" t="s">
        <v>25</v>
      </c>
      <c r="C34" s="15" t="s">
        <v>68</v>
      </c>
      <c r="D34" s="11" t="s">
        <v>37</v>
      </c>
      <c r="E34" s="16" t="s">
        <v>69</v>
      </c>
      <c r="F34" s="17" t="s">
        <v>65</v>
      </c>
      <c r="G34" s="18">
        <v>130</v>
      </c>
      <c r="H34" s="19">
        <v>0</v>
      </c>
      <c r="I34" s="19">
        <f>ROUND(ROUND(H34,2)*ROUND(G34,3),2)</f>
        <v>0</v>
      </c>
      <c r="O34">
        <f>(I34*21)/100</f>
        <v>0</v>
      </c>
      <c r="P34" t="s">
        <v>13</v>
      </c>
    </row>
    <row r="35" spans="1:16" x14ac:dyDescent="0.2">
      <c r="A35" s="20" t="s">
        <v>40</v>
      </c>
      <c r="E35" s="21" t="s">
        <v>37</v>
      </c>
    </row>
    <row r="36" spans="1:16" x14ac:dyDescent="0.2">
      <c r="A36" s="22" t="s">
        <v>41</v>
      </c>
      <c r="E36" s="23" t="s">
        <v>60</v>
      </c>
    </row>
    <row r="37" spans="1:16" ht="369.75" x14ac:dyDescent="0.2">
      <c r="A37" t="s">
        <v>43</v>
      </c>
      <c r="E37" s="21" t="s">
        <v>70</v>
      </c>
    </row>
    <row r="38" spans="1:16" x14ac:dyDescent="0.2">
      <c r="A38" s="11" t="s">
        <v>35</v>
      </c>
      <c r="B38" s="15" t="s">
        <v>27</v>
      </c>
      <c r="C38" s="15" t="s">
        <v>71</v>
      </c>
      <c r="D38" s="11" t="s">
        <v>37</v>
      </c>
      <c r="E38" s="16" t="s">
        <v>72</v>
      </c>
      <c r="F38" s="17" t="s">
        <v>65</v>
      </c>
      <c r="G38" s="18">
        <v>970</v>
      </c>
      <c r="H38" s="19">
        <v>0</v>
      </c>
      <c r="I38" s="19">
        <f>ROUND(ROUND(H38,2)*ROUND(G38,3),2)</f>
        <v>0</v>
      </c>
      <c r="O38">
        <f>(I38*21)/100</f>
        <v>0</v>
      </c>
      <c r="P38" t="s">
        <v>13</v>
      </c>
    </row>
    <row r="39" spans="1:16" x14ac:dyDescent="0.2">
      <c r="A39" s="20" t="s">
        <v>40</v>
      </c>
      <c r="E39" s="21" t="s">
        <v>37</v>
      </c>
    </row>
    <row r="40" spans="1:16" x14ac:dyDescent="0.2">
      <c r="A40" s="22" t="s">
        <v>41</v>
      </c>
      <c r="E40" s="23" t="s">
        <v>37</v>
      </c>
    </row>
    <row r="41" spans="1:16" ht="369.75" x14ac:dyDescent="0.2">
      <c r="A41" t="s">
        <v>43</v>
      </c>
      <c r="E41" s="21" t="s">
        <v>70</v>
      </c>
    </row>
    <row r="42" spans="1:16" x14ac:dyDescent="0.2">
      <c r="A42" s="11" t="s">
        <v>35</v>
      </c>
      <c r="B42" s="15" t="s">
        <v>30</v>
      </c>
      <c r="C42" s="15" t="s">
        <v>73</v>
      </c>
      <c r="D42" s="11" t="s">
        <v>37</v>
      </c>
      <c r="E42" s="16" t="s">
        <v>74</v>
      </c>
      <c r="F42" s="17" t="s">
        <v>65</v>
      </c>
      <c r="G42" s="18">
        <v>970</v>
      </c>
      <c r="H42" s="19">
        <v>0</v>
      </c>
      <c r="I42" s="19">
        <f>ROUND(ROUND(H42,2)*ROUND(G42,3),2)</f>
        <v>0</v>
      </c>
      <c r="O42">
        <f>(I42*21)/100</f>
        <v>0</v>
      </c>
      <c r="P42" t="s">
        <v>13</v>
      </c>
    </row>
    <row r="43" spans="1:16" x14ac:dyDescent="0.2">
      <c r="A43" s="20" t="s">
        <v>40</v>
      </c>
      <c r="E43" s="21" t="s">
        <v>37</v>
      </c>
    </row>
    <row r="44" spans="1:16" x14ac:dyDescent="0.2">
      <c r="A44" s="22" t="s">
        <v>41</v>
      </c>
      <c r="E44" s="23" t="s">
        <v>60</v>
      </c>
    </row>
    <row r="45" spans="1:16" ht="229.5" x14ac:dyDescent="0.2">
      <c r="A45" t="s">
        <v>43</v>
      </c>
      <c r="E45" s="21" t="s">
        <v>75</v>
      </c>
    </row>
    <row r="46" spans="1:16" x14ac:dyDescent="0.2">
      <c r="A46" s="11" t="s">
        <v>35</v>
      </c>
      <c r="B46" s="15" t="s">
        <v>32</v>
      </c>
      <c r="C46" s="15" t="s">
        <v>76</v>
      </c>
      <c r="D46" s="11" t="s">
        <v>37</v>
      </c>
      <c r="E46" s="16" t="s">
        <v>77</v>
      </c>
      <c r="F46" s="17" t="s">
        <v>65</v>
      </c>
      <c r="G46" s="18">
        <v>65</v>
      </c>
      <c r="H46" s="19">
        <v>0</v>
      </c>
      <c r="I46" s="19">
        <f>ROUND(ROUND(H46,2)*ROUND(G46,3),2)</f>
        <v>0</v>
      </c>
      <c r="O46">
        <f>(I46*21)/100</f>
        <v>0</v>
      </c>
      <c r="P46" t="s">
        <v>13</v>
      </c>
    </row>
    <row r="47" spans="1:16" x14ac:dyDescent="0.2">
      <c r="A47" s="20" t="s">
        <v>40</v>
      </c>
      <c r="E47" s="21" t="s">
        <v>37</v>
      </c>
    </row>
    <row r="48" spans="1:16" x14ac:dyDescent="0.2">
      <c r="A48" s="22" t="s">
        <v>41</v>
      </c>
      <c r="E48" s="23" t="s">
        <v>78</v>
      </c>
    </row>
    <row r="49" spans="1:18" ht="229.5" x14ac:dyDescent="0.2">
      <c r="A49" t="s">
        <v>43</v>
      </c>
      <c r="E49" s="21" t="s">
        <v>79</v>
      </c>
    </row>
    <row r="50" spans="1:18" x14ac:dyDescent="0.2">
      <c r="A50" s="11" t="s">
        <v>35</v>
      </c>
      <c r="B50" s="15" t="s">
        <v>80</v>
      </c>
      <c r="C50" s="15" t="s">
        <v>81</v>
      </c>
      <c r="D50" s="11" t="s">
        <v>37</v>
      </c>
      <c r="E50" s="16" t="s">
        <v>82</v>
      </c>
      <c r="F50" s="17" t="s">
        <v>83</v>
      </c>
      <c r="G50" s="18">
        <v>180</v>
      </c>
      <c r="H50" s="19">
        <v>0</v>
      </c>
      <c r="I50" s="19">
        <f>ROUND(ROUND(H50,2)*ROUND(G50,3),2)</f>
        <v>0</v>
      </c>
      <c r="O50">
        <f>(I50*21)/100</f>
        <v>0</v>
      </c>
      <c r="P50" t="s">
        <v>13</v>
      </c>
    </row>
    <row r="51" spans="1:18" x14ac:dyDescent="0.2">
      <c r="A51" s="20" t="s">
        <v>40</v>
      </c>
      <c r="E51" s="21" t="s">
        <v>37</v>
      </c>
    </row>
    <row r="52" spans="1:18" x14ac:dyDescent="0.2">
      <c r="A52" s="22" t="s">
        <v>41</v>
      </c>
      <c r="E52" s="23" t="s">
        <v>60</v>
      </c>
    </row>
    <row r="53" spans="1:18" ht="25.5" x14ac:dyDescent="0.2">
      <c r="A53" t="s">
        <v>43</v>
      </c>
      <c r="E53" s="21" t="s">
        <v>84</v>
      </c>
    </row>
    <row r="54" spans="1:18" x14ac:dyDescent="0.2">
      <c r="A54" s="11" t="s">
        <v>35</v>
      </c>
      <c r="B54" s="15" t="s">
        <v>85</v>
      </c>
      <c r="C54" s="15" t="s">
        <v>86</v>
      </c>
      <c r="D54" s="11" t="s">
        <v>37</v>
      </c>
      <c r="E54" s="16" t="s">
        <v>87</v>
      </c>
      <c r="F54" s="17" t="s">
        <v>83</v>
      </c>
      <c r="G54" s="18">
        <v>180</v>
      </c>
      <c r="H54" s="19">
        <v>0</v>
      </c>
      <c r="I54" s="19">
        <f>ROUND(ROUND(H54,2)*ROUND(G54,3),2)</f>
        <v>0</v>
      </c>
      <c r="O54">
        <f>(I54*21)/100</f>
        <v>0</v>
      </c>
      <c r="P54" t="s">
        <v>13</v>
      </c>
    </row>
    <row r="55" spans="1:18" x14ac:dyDescent="0.2">
      <c r="A55" s="20" t="s">
        <v>40</v>
      </c>
      <c r="E55" s="21" t="s">
        <v>37</v>
      </c>
    </row>
    <row r="56" spans="1:18" x14ac:dyDescent="0.2">
      <c r="A56" s="22" t="s">
        <v>41</v>
      </c>
      <c r="E56" s="23" t="s">
        <v>66</v>
      </c>
    </row>
    <row r="57" spans="1:18" ht="38.25" x14ac:dyDescent="0.2">
      <c r="A57" t="s">
        <v>43</v>
      </c>
      <c r="E57" s="21" t="s">
        <v>88</v>
      </c>
    </row>
    <row r="58" spans="1:18" x14ac:dyDescent="0.2">
      <c r="A58" s="11" t="s">
        <v>35</v>
      </c>
      <c r="B58" s="15" t="s">
        <v>89</v>
      </c>
      <c r="C58" s="15" t="s">
        <v>90</v>
      </c>
      <c r="D58" s="11" t="s">
        <v>37</v>
      </c>
      <c r="E58" s="16" t="s">
        <v>91</v>
      </c>
      <c r="F58" s="17" t="s">
        <v>83</v>
      </c>
      <c r="G58" s="18">
        <v>180</v>
      </c>
      <c r="H58" s="19">
        <v>0</v>
      </c>
      <c r="I58" s="19">
        <f>ROUND(ROUND(H58,2)*ROUND(G58,3),2)</f>
        <v>0</v>
      </c>
      <c r="O58">
        <f>(I58*21)/100</f>
        <v>0</v>
      </c>
      <c r="P58" t="s">
        <v>13</v>
      </c>
    </row>
    <row r="59" spans="1:18" x14ac:dyDescent="0.2">
      <c r="A59" s="20" t="s">
        <v>40</v>
      </c>
      <c r="E59" s="21" t="s">
        <v>37</v>
      </c>
    </row>
    <row r="60" spans="1:18" x14ac:dyDescent="0.2">
      <c r="A60" s="22" t="s">
        <v>41</v>
      </c>
      <c r="E60" s="23" t="s">
        <v>66</v>
      </c>
    </row>
    <row r="61" spans="1:18" ht="25.5" x14ac:dyDescent="0.2">
      <c r="A61" t="s">
        <v>43</v>
      </c>
      <c r="E61" s="21" t="s">
        <v>92</v>
      </c>
    </row>
    <row r="62" spans="1:18" ht="12.75" customHeight="1" x14ac:dyDescent="0.2">
      <c r="A62" s="4" t="s">
        <v>33</v>
      </c>
      <c r="B62" s="4"/>
      <c r="C62" s="24" t="s">
        <v>13</v>
      </c>
      <c r="D62" s="4"/>
      <c r="E62" s="13" t="s">
        <v>93</v>
      </c>
      <c r="F62" s="4"/>
      <c r="G62" s="4"/>
      <c r="H62" s="4"/>
      <c r="I62" s="25">
        <f>0+Q62</f>
        <v>0</v>
      </c>
      <c r="O62">
        <f>0+R62</f>
        <v>0</v>
      </c>
      <c r="Q62">
        <f>0+I63+I67+I71+I75+I79+I83+I87+I91+I95+I99+I103</f>
        <v>0</v>
      </c>
      <c r="R62">
        <f>0+O63+O67+O71+O75+O79+O83+O87+O91+O95+O99+O103</f>
        <v>0</v>
      </c>
    </row>
    <row r="63" spans="1:18" ht="25.5" x14ac:dyDescent="0.2">
      <c r="A63" s="11" t="s">
        <v>35</v>
      </c>
      <c r="B63" s="15" t="s">
        <v>94</v>
      </c>
      <c r="C63" s="15" t="s">
        <v>95</v>
      </c>
      <c r="D63" s="11" t="s">
        <v>37</v>
      </c>
      <c r="E63" s="16" t="s">
        <v>96</v>
      </c>
      <c r="F63" s="17" t="s">
        <v>39</v>
      </c>
      <c r="G63" s="18">
        <v>6.4480000000000004</v>
      </c>
      <c r="H63" s="19">
        <v>0</v>
      </c>
      <c r="I63" s="19">
        <f>ROUND(ROUND(H63,2)*ROUND(G63,3),2)</f>
        <v>0</v>
      </c>
      <c r="O63">
        <f>(I63*21)/100</f>
        <v>0</v>
      </c>
      <c r="P63" t="s">
        <v>13</v>
      </c>
    </row>
    <row r="64" spans="1:18" ht="25.5" x14ac:dyDescent="0.2">
      <c r="A64" s="20" t="s">
        <v>40</v>
      </c>
      <c r="E64" s="21" t="s">
        <v>97</v>
      </c>
    </row>
    <row r="65" spans="1:16" x14ac:dyDescent="0.2">
      <c r="A65" s="22" t="s">
        <v>41</v>
      </c>
      <c r="E65" s="23" t="s">
        <v>98</v>
      </c>
    </row>
    <row r="66" spans="1:16" ht="344.25" x14ac:dyDescent="0.2">
      <c r="A66" t="s">
        <v>43</v>
      </c>
      <c r="E66" s="21" t="s">
        <v>99</v>
      </c>
    </row>
    <row r="67" spans="1:16" x14ac:dyDescent="0.2">
      <c r="A67" s="11" t="s">
        <v>35</v>
      </c>
      <c r="B67" s="15" t="s">
        <v>100</v>
      </c>
      <c r="C67" s="15" t="s">
        <v>101</v>
      </c>
      <c r="D67" s="11" t="s">
        <v>37</v>
      </c>
      <c r="E67" s="16" t="s">
        <v>102</v>
      </c>
      <c r="F67" s="17" t="s">
        <v>39</v>
      </c>
      <c r="G67" s="18">
        <v>1.639</v>
      </c>
      <c r="H67" s="19">
        <v>0</v>
      </c>
      <c r="I67" s="19">
        <f>ROUND(ROUND(H67,2)*ROUND(G67,3),2)</f>
        <v>0</v>
      </c>
      <c r="O67">
        <f>(I67*21)/100</f>
        <v>0</v>
      </c>
      <c r="P67" t="s">
        <v>13</v>
      </c>
    </row>
    <row r="68" spans="1:16" ht="25.5" x14ac:dyDescent="0.2">
      <c r="A68" s="20" t="s">
        <v>40</v>
      </c>
      <c r="E68" s="21" t="s">
        <v>103</v>
      </c>
    </row>
    <row r="69" spans="1:16" x14ac:dyDescent="0.2">
      <c r="A69" s="22" t="s">
        <v>41</v>
      </c>
      <c r="E69" s="23" t="s">
        <v>98</v>
      </c>
    </row>
    <row r="70" spans="1:16" ht="344.25" x14ac:dyDescent="0.2">
      <c r="A70" t="s">
        <v>43</v>
      </c>
      <c r="E70" s="21" t="s">
        <v>99</v>
      </c>
    </row>
    <row r="71" spans="1:16" x14ac:dyDescent="0.2">
      <c r="A71" s="11" t="s">
        <v>35</v>
      </c>
      <c r="B71" s="15" t="s">
        <v>104</v>
      </c>
      <c r="C71" s="15" t="s">
        <v>105</v>
      </c>
      <c r="D71" s="11" t="s">
        <v>37</v>
      </c>
      <c r="E71" s="16" t="s">
        <v>102</v>
      </c>
      <c r="F71" s="17" t="s">
        <v>39</v>
      </c>
      <c r="G71" s="18">
        <v>3.56</v>
      </c>
      <c r="H71" s="19">
        <v>0</v>
      </c>
      <c r="I71" s="19">
        <f>ROUND(ROUND(H71,2)*ROUND(G71,3),2)</f>
        <v>0</v>
      </c>
      <c r="O71">
        <f>(I71*21)/100</f>
        <v>0</v>
      </c>
      <c r="P71" t="s">
        <v>13</v>
      </c>
    </row>
    <row r="72" spans="1:16" ht="25.5" x14ac:dyDescent="0.2">
      <c r="A72" s="20" t="s">
        <v>40</v>
      </c>
      <c r="E72" s="21" t="s">
        <v>106</v>
      </c>
    </row>
    <row r="73" spans="1:16" x14ac:dyDescent="0.2">
      <c r="A73" s="22" t="s">
        <v>41</v>
      </c>
      <c r="E73" s="23" t="s">
        <v>98</v>
      </c>
    </row>
    <row r="74" spans="1:16" ht="344.25" x14ac:dyDescent="0.2">
      <c r="A74" t="s">
        <v>43</v>
      </c>
      <c r="E74" s="21" t="s">
        <v>99</v>
      </c>
    </row>
    <row r="75" spans="1:16" x14ac:dyDescent="0.2">
      <c r="A75" s="11" t="s">
        <v>35</v>
      </c>
      <c r="B75" s="15" t="s">
        <v>107</v>
      </c>
      <c r="C75" s="15" t="s">
        <v>108</v>
      </c>
      <c r="D75" s="11" t="s">
        <v>37</v>
      </c>
      <c r="E75" s="16" t="s">
        <v>102</v>
      </c>
      <c r="F75" s="17" t="s">
        <v>39</v>
      </c>
      <c r="G75" s="18">
        <v>2.0630000000000002</v>
      </c>
      <c r="H75" s="19">
        <v>0</v>
      </c>
      <c r="I75" s="19">
        <f>ROUND(ROUND(H75,2)*ROUND(G75,3),2)</f>
        <v>0</v>
      </c>
      <c r="O75">
        <f>(I75*21)/100</f>
        <v>0</v>
      </c>
      <c r="P75" t="s">
        <v>13</v>
      </c>
    </row>
    <row r="76" spans="1:16" ht="25.5" x14ac:dyDescent="0.2">
      <c r="A76" s="20" t="s">
        <v>40</v>
      </c>
      <c r="E76" s="21" t="s">
        <v>109</v>
      </c>
    </row>
    <row r="77" spans="1:16" x14ac:dyDescent="0.2">
      <c r="A77" s="22" t="s">
        <v>41</v>
      </c>
      <c r="E77" s="23" t="s">
        <v>98</v>
      </c>
    </row>
    <row r="78" spans="1:16" ht="344.25" x14ac:dyDescent="0.2">
      <c r="A78" t="s">
        <v>43</v>
      </c>
      <c r="E78" s="21" t="s">
        <v>99</v>
      </c>
    </row>
    <row r="79" spans="1:16" x14ac:dyDescent="0.2">
      <c r="A79" s="11" t="s">
        <v>35</v>
      </c>
      <c r="B79" s="15" t="s">
        <v>110</v>
      </c>
      <c r="C79" s="15" t="s">
        <v>111</v>
      </c>
      <c r="D79" s="11" t="s">
        <v>37</v>
      </c>
      <c r="E79" s="16" t="s">
        <v>112</v>
      </c>
      <c r="F79" s="17" t="s">
        <v>39</v>
      </c>
      <c r="G79" s="18">
        <v>2.6360000000000001</v>
      </c>
      <c r="H79" s="19">
        <v>0</v>
      </c>
      <c r="I79" s="19">
        <f>ROUND(ROUND(H79,2)*ROUND(G79,3),2)</f>
        <v>0</v>
      </c>
      <c r="O79">
        <f>(I79*21)/100</f>
        <v>0</v>
      </c>
      <c r="P79" t="s">
        <v>13</v>
      </c>
    </row>
    <row r="80" spans="1:16" ht="25.5" x14ac:dyDescent="0.2">
      <c r="A80" s="20" t="s">
        <v>40</v>
      </c>
      <c r="E80" s="21" t="s">
        <v>113</v>
      </c>
    </row>
    <row r="81" spans="1:16" x14ac:dyDescent="0.2">
      <c r="A81" s="22" t="s">
        <v>41</v>
      </c>
      <c r="E81" s="23" t="s">
        <v>98</v>
      </c>
    </row>
    <row r="82" spans="1:16" x14ac:dyDescent="0.2">
      <c r="A82" t="s">
        <v>43</v>
      </c>
      <c r="E82" s="21" t="s">
        <v>114</v>
      </c>
    </row>
    <row r="83" spans="1:16" x14ac:dyDescent="0.2">
      <c r="A83" s="11" t="s">
        <v>35</v>
      </c>
      <c r="B83" s="15" t="s">
        <v>115</v>
      </c>
      <c r="C83" s="15" t="s">
        <v>116</v>
      </c>
      <c r="D83" s="11" t="s">
        <v>37</v>
      </c>
      <c r="E83" s="16" t="s">
        <v>112</v>
      </c>
      <c r="F83" s="17" t="s">
        <v>39</v>
      </c>
      <c r="G83" s="18">
        <v>6.2190000000000003</v>
      </c>
      <c r="H83" s="19">
        <v>0</v>
      </c>
      <c r="I83" s="19">
        <f>ROUND(ROUND(H83,2)*ROUND(G83,3),2)</f>
        <v>0</v>
      </c>
      <c r="O83">
        <f>(I83*21)/100</f>
        <v>0</v>
      </c>
      <c r="P83" t="s">
        <v>13</v>
      </c>
    </row>
    <row r="84" spans="1:16" ht="25.5" x14ac:dyDescent="0.2">
      <c r="A84" s="20" t="s">
        <v>40</v>
      </c>
      <c r="E84" s="21" t="s">
        <v>117</v>
      </c>
    </row>
    <row r="85" spans="1:16" x14ac:dyDescent="0.2">
      <c r="A85" s="22" t="s">
        <v>41</v>
      </c>
      <c r="E85" s="23" t="s">
        <v>98</v>
      </c>
    </row>
    <row r="86" spans="1:16" x14ac:dyDescent="0.2">
      <c r="A86" t="s">
        <v>43</v>
      </c>
      <c r="E86" s="21" t="s">
        <v>114</v>
      </c>
    </row>
    <row r="87" spans="1:16" x14ac:dyDescent="0.2">
      <c r="A87" s="11" t="s">
        <v>35</v>
      </c>
      <c r="B87" s="15" t="s">
        <v>118</v>
      </c>
      <c r="C87" s="15" t="s">
        <v>119</v>
      </c>
      <c r="D87" s="11" t="s">
        <v>37</v>
      </c>
      <c r="E87" s="16" t="s">
        <v>112</v>
      </c>
      <c r="F87" s="17" t="s">
        <v>39</v>
      </c>
      <c r="G87" s="18">
        <v>4.7220000000000004</v>
      </c>
      <c r="H87" s="19">
        <v>0</v>
      </c>
      <c r="I87" s="19">
        <f>ROUND(ROUND(H87,2)*ROUND(G87,3),2)</f>
        <v>0</v>
      </c>
      <c r="O87">
        <f>(I87*21)/100</f>
        <v>0</v>
      </c>
      <c r="P87" t="s">
        <v>13</v>
      </c>
    </row>
    <row r="88" spans="1:16" ht="25.5" x14ac:dyDescent="0.2">
      <c r="A88" s="20" t="s">
        <v>40</v>
      </c>
      <c r="E88" s="21" t="s">
        <v>120</v>
      </c>
    </row>
    <row r="89" spans="1:16" x14ac:dyDescent="0.2">
      <c r="A89" s="22" t="s">
        <v>41</v>
      </c>
      <c r="E89" s="23" t="s">
        <v>98</v>
      </c>
    </row>
    <row r="90" spans="1:16" x14ac:dyDescent="0.2">
      <c r="A90" t="s">
        <v>43</v>
      </c>
      <c r="E90" s="21" t="s">
        <v>114</v>
      </c>
    </row>
    <row r="91" spans="1:16" x14ac:dyDescent="0.2">
      <c r="A91" s="11" t="s">
        <v>35</v>
      </c>
      <c r="B91" s="15" t="s">
        <v>121</v>
      </c>
      <c r="C91" s="15" t="s">
        <v>122</v>
      </c>
      <c r="D91" s="11" t="s">
        <v>37</v>
      </c>
      <c r="E91" s="16" t="s">
        <v>123</v>
      </c>
      <c r="F91" s="17" t="s">
        <v>39</v>
      </c>
      <c r="G91" s="18">
        <v>1.843</v>
      </c>
      <c r="H91" s="19">
        <v>0</v>
      </c>
      <c r="I91" s="19">
        <f>ROUND(ROUND(H91,2)*ROUND(G91,3),2)</f>
        <v>0</v>
      </c>
      <c r="O91">
        <f>(I91*21)/100</f>
        <v>0</v>
      </c>
      <c r="P91" t="s">
        <v>13</v>
      </c>
    </row>
    <row r="92" spans="1:16" x14ac:dyDescent="0.2">
      <c r="A92" s="20" t="s">
        <v>40</v>
      </c>
      <c r="E92" s="21" t="s">
        <v>124</v>
      </c>
    </row>
    <row r="93" spans="1:16" x14ac:dyDescent="0.2">
      <c r="A93" s="22" t="s">
        <v>41</v>
      </c>
      <c r="E93" s="23" t="s">
        <v>98</v>
      </c>
    </row>
    <row r="94" spans="1:16" ht="267.75" x14ac:dyDescent="0.2">
      <c r="A94" t="s">
        <v>43</v>
      </c>
      <c r="E94" s="21" t="s">
        <v>125</v>
      </c>
    </row>
    <row r="95" spans="1:16" x14ac:dyDescent="0.2">
      <c r="A95" s="11" t="s">
        <v>35</v>
      </c>
      <c r="B95" s="15" t="s">
        <v>126</v>
      </c>
      <c r="C95" s="15" t="s">
        <v>127</v>
      </c>
      <c r="D95" s="11" t="s">
        <v>37</v>
      </c>
      <c r="E95" s="16" t="s">
        <v>128</v>
      </c>
      <c r="F95" s="17" t="s">
        <v>39</v>
      </c>
      <c r="G95" s="18">
        <v>0.93700000000000006</v>
      </c>
      <c r="H95" s="19">
        <v>0</v>
      </c>
      <c r="I95" s="19">
        <f>ROUND(ROUND(H95,2)*ROUND(G95,3),2)</f>
        <v>0</v>
      </c>
      <c r="O95">
        <f>(I95*21)/100</f>
        <v>0</v>
      </c>
      <c r="P95" t="s">
        <v>13</v>
      </c>
    </row>
    <row r="96" spans="1:16" ht="25.5" x14ac:dyDescent="0.2">
      <c r="A96" s="20" t="s">
        <v>40</v>
      </c>
      <c r="E96" s="21" t="s">
        <v>129</v>
      </c>
    </row>
    <row r="97" spans="1:18" x14ac:dyDescent="0.2">
      <c r="A97" s="22" t="s">
        <v>41</v>
      </c>
      <c r="E97" s="23" t="s">
        <v>98</v>
      </c>
    </row>
    <row r="98" spans="1:18" ht="267.75" x14ac:dyDescent="0.2">
      <c r="A98" t="s">
        <v>43</v>
      </c>
      <c r="E98" s="21" t="s">
        <v>125</v>
      </c>
    </row>
    <row r="99" spans="1:18" x14ac:dyDescent="0.2">
      <c r="A99" s="11" t="s">
        <v>35</v>
      </c>
      <c r="B99" s="15" t="s">
        <v>130</v>
      </c>
      <c r="C99" s="15" t="s">
        <v>131</v>
      </c>
      <c r="D99" s="11" t="s">
        <v>37</v>
      </c>
      <c r="E99" s="16" t="s">
        <v>128</v>
      </c>
      <c r="F99" s="17" t="s">
        <v>39</v>
      </c>
      <c r="G99" s="18">
        <v>2.6589999999999998</v>
      </c>
      <c r="H99" s="19">
        <v>0</v>
      </c>
      <c r="I99" s="19">
        <f>ROUND(ROUND(H99,2)*ROUND(G99,3),2)</f>
        <v>0</v>
      </c>
      <c r="O99">
        <f>(I99*21)/100</f>
        <v>0</v>
      </c>
      <c r="P99" t="s">
        <v>13</v>
      </c>
    </row>
    <row r="100" spans="1:18" ht="25.5" x14ac:dyDescent="0.2">
      <c r="A100" s="20" t="s">
        <v>40</v>
      </c>
      <c r="E100" s="21" t="s">
        <v>132</v>
      </c>
    </row>
    <row r="101" spans="1:18" x14ac:dyDescent="0.2">
      <c r="A101" s="22" t="s">
        <v>41</v>
      </c>
      <c r="E101" s="23" t="s">
        <v>98</v>
      </c>
    </row>
    <row r="102" spans="1:18" ht="267.75" x14ac:dyDescent="0.2">
      <c r="A102" t="s">
        <v>43</v>
      </c>
      <c r="E102" s="21" t="s">
        <v>125</v>
      </c>
    </row>
    <row r="103" spans="1:18" x14ac:dyDescent="0.2">
      <c r="A103" s="11" t="s">
        <v>35</v>
      </c>
      <c r="B103" s="15" t="s">
        <v>133</v>
      </c>
      <c r="C103" s="15" t="s">
        <v>134</v>
      </c>
      <c r="D103" s="11" t="s">
        <v>37</v>
      </c>
      <c r="E103" s="16" t="s">
        <v>128</v>
      </c>
      <c r="F103" s="17" t="s">
        <v>39</v>
      </c>
      <c r="G103" s="18">
        <v>2.6589999999999998</v>
      </c>
      <c r="H103" s="19">
        <v>0</v>
      </c>
      <c r="I103" s="19">
        <f>ROUND(ROUND(H103,2)*ROUND(G103,3),2)</f>
        <v>0</v>
      </c>
      <c r="O103">
        <f>(I103*21)/100</f>
        <v>0</v>
      </c>
      <c r="P103" t="s">
        <v>13</v>
      </c>
    </row>
    <row r="104" spans="1:18" ht="25.5" x14ac:dyDescent="0.2">
      <c r="A104" s="20" t="s">
        <v>40</v>
      </c>
      <c r="E104" s="21" t="s">
        <v>135</v>
      </c>
    </row>
    <row r="105" spans="1:18" x14ac:dyDescent="0.2">
      <c r="A105" s="22" t="s">
        <v>41</v>
      </c>
      <c r="E105" s="23" t="s">
        <v>98</v>
      </c>
    </row>
    <row r="106" spans="1:18" ht="267.75" x14ac:dyDescent="0.2">
      <c r="A106" t="s">
        <v>43</v>
      </c>
      <c r="E106" s="21" t="s">
        <v>125</v>
      </c>
    </row>
    <row r="107" spans="1:18" ht="12.75" customHeight="1" x14ac:dyDescent="0.2">
      <c r="A107" s="4" t="s">
        <v>33</v>
      </c>
      <c r="B107" s="4"/>
      <c r="C107" s="24" t="s">
        <v>12</v>
      </c>
      <c r="D107" s="4"/>
      <c r="E107" s="13" t="s">
        <v>136</v>
      </c>
      <c r="F107" s="4"/>
      <c r="G107" s="4"/>
      <c r="H107" s="4"/>
      <c r="I107" s="25">
        <f>0+Q107</f>
        <v>0</v>
      </c>
      <c r="O107">
        <f>0+R107</f>
        <v>0</v>
      </c>
      <c r="Q107">
        <f>0+I108+I112+I116</f>
        <v>0</v>
      </c>
      <c r="R107">
        <f>0+O108+O112+O116</f>
        <v>0</v>
      </c>
    </row>
    <row r="108" spans="1:18" x14ac:dyDescent="0.2">
      <c r="A108" s="11" t="s">
        <v>35</v>
      </c>
      <c r="B108" s="15" t="s">
        <v>137</v>
      </c>
      <c r="C108" s="15" t="s">
        <v>138</v>
      </c>
      <c r="D108" s="11" t="s">
        <v>37</v>
      </c>
      <c r="E108" s="16" t="s">
        <v>139</v>
      </c>
      <c r="F108" s="17" t="s">
        <v>65</v>
      </c>
      <c r="G108" s="18">
        <v>3.5</v>
      </c>
      <c r="H108" s="19">
        <v>0</v>
      </c>
      <c r="I108" s="19">
        <f>ROUND(ROUND(H108,2)*ROUND(G108,3),2)</f>
        <v>0</v>
      </c>
      <c r="O108">
        <f>(I108*21)/100</f>
        <v>0</v>
      </c>
      <c r="P108" t="s">
        <v>13</v>
      </c>
    </row>
    <row r="109" spans="1:18" x14ac:dyDescent="0.2">
      <c r="A109" s="20" t="s">
        <v>40</v>
      </c>
      <c r="E109" s="21" t="s">
        <v>37</v>
      </c>
    </row>
    <row r="110" spans="1:18" x14ac:dyDescent="0.2">
      <c r="A110" s="22" t="s">
        <v>41</v>
      </c>
      <c r="E110" s="23" t="s">
        <v>140</v>
      </c>
    </row>
    <row r="111" spans="1:18" ht="382.5" x14ac:dyDescent="0.2">
      <c r="A111" t="s">
        <v>43</v>
      </c>
      <c r="E111" s="21" t="s">
        <v>141</v>
      </c>
    </row>
    <row r="112" spans="1:18" x14ac:dyDescent="0.2">
      <c r="A112" s="11" t="s">
        <v>35</v>
      </c>
      <c r="B112" s="15" t="s">
        <v>142</v>
      </c>
      <c r="C112" s="15" t="s">
        <v>143</v>
      </c>
      <c r="D112" s="11" t="s">
        <v>37</v>
      </c>
      <c r="E112" s="16" t="s">
        <v>144</v>
      </c>
      <c r="F112" s="17" t="s">
        <v>39</v>
      </c>
      <c r="G112" s="18">
        <v>0.21099999999999999</v>
      </c>
      <c r="H112" s="19">
        <v>0</v>
      </c>
      <c r="I112" s="19">
        <f>ROUND(ROUND(H112,2)*ROUND(G112,3),2)</f>
        <v>0</v>
      </c>
      <c r="O112">
        <f>(I112*21)/100</f>
        <v>0</v>
      </c>
      <c r="P112" t="s">
        <v>13</v>
      </c>
    </row>
    <row r="113" spans="1:18" x14ac:dyDescent="0.2">
      <c r="A113" s="20" t="s">
        <v>40</v>
      </c>
      <c r="E113" s="21" t="s">
        <v>37</v>
      </c>
    </row>
    <row r="114" spans="1:18" x14ac:dyDescent="0.2">
      <c r="A114" s="22" t="s">
        <v>41</v>
      </c>
      <c r="E114" s="23" t="s">
        <v>145</v>
      </c>
    </row>
    <row r="115" spans="1:18" ht="242.25" x14ac:dyDescent="0.2">
      <c r="A115" t="s">
        <v>43</v>
      </c>
      <c r="E115" s="21" t="s">
        <v>146</v>
      </c>
    </row>
    <row r="116" spans="1:18" x14ac:dyDescent="0.2">
      <c r="A116" s="11" t="s">
        <v>35</v>
      </c>
      <c r="B116" s="15" t="s">
        <v>147</v>
      </c>
      <c r="C116" s="15" t="s">
        <v>148</v>
      </c>
      <c r="D116" s="11" t="s">
        <v>37</v>
      </c>
      <c r="E116" s="16" t="s">
        <v>149</v>
      </c>
      <c r="F116" s="17" t="s">
        <v>150</v>
      </c>
      <c r="G116" s="18">
        <v>241.68</v>
      </c>
      <c r="H116" s="19">
        <v>0</v>
      </c>
      <c r="I116" s="19">
        <f>ROUND(ROUND(H116,2)*ROUND(G116,3),2)</f>
        <v>0</v>
      </c>
      <c r="O116">
        <f>(I116*21)/100</f>
        <v>0</v>
      </c>
      <c r="P116" t="s">
        <v>13</v>
      </c>
    </row>
    <row r="117" spans="1:18" x14ac:dyDescent="0.2">
      <c r="A117" s="20" t="s">
        <v>40</v>
      </c>
      <c r="E117" s="21" t="s">
        <v>37</v>
      </c>
    </row>
    <row r="118" spans="1:18" x14ac:dyDescent="0.2">
      <c r="A118" s="22" t="s">
        <v>41</v>
      </c>
      <c r="E118" s="23" t="s">
        <v>151</v>
      </c>
    </row>
    <row r="119" spans="1:18" ht="293.25" x14ac:dyDescent="0.2">
      <c r="A119" t="s">
        <v>43</v>
      </c>
      <c r="E119" s="21" t="s">
        <v>152</v>
      </c>
    </row>
    <row r="120" spans="1:18" ht="12.75" customHeight="1" x14ac:dyDescent="0.2">
      <c r="A120" s="4" t="s">
        <v>33</v>
      </c>
      <c r="B120" s="4"/>
      <c r="C120" s="24" t="s">
        <v>23</v>
      </c>
      <c r="D120" s="4"/>
      <c r="E120" s="13" t="s">
        <v>153</v>
      </c>
      <c r="F120" s="4"/>
      <c r="G120" s="4"/>
      <c r="H120" s="4"/>
      <c r="I120" s="25">
        <f>0+Q120</f>
        <v>0</v>
      </c>
      <c r="O120">
        <f>0+R120</f>
        <v>0</v>
      </c>
      <c r="Q120">
        <f>0+I121+I125</f>
        <v>0</v>
      </c>
      <c r="R120">
        <f>0+O121+O125</f>
        <v>0</v>
      </c>
    </row>
    <row r="121" spans="1:18" x14ac:dyDescent="0.2">
      <c r="A121" s="11" t="s">
        <v>35</v>
      </c>
      <c r="B121" s="15" t="s">
        <v>154</v>
      </c>
      <c r="C121" s="15" t="s">
        <v>155</v>
      </c>
      <c r="D121" s="11" t="s">
        <v>37</v>
      </c>
      <c r="E121" s="16" t="s">
        <v>156</v>
      </c>
      <c r="F121" s="17" t="s">
        <v>65</v>
      </c>
      <c r="G121" s="18">
        <v>19.091999999999999</v>
      </c>
      <c r="H121" s="19">
        <v>0</v>
      </c>
      <c r="I121" s="19">
        <f>ROUND(ROUND(H121,2)*ROUND(G121,3),2)</f>
        <v>0</v>
      </c>
      <c r="O121">
        <f>(I121*21)/100</f>
        <v>0</v>
      </c>
      <c r="P121" t="s">
        <v>13</v>
      </c>
    </row>
    <row r="122" spans="1:18" x14ac:dyDescent="0.2">
      <c r="A122" s="20" t="s">
        <v>40</v>
      </c>
      <c r="E122" s="21" t="s">
        <v>157</v>
      </c>
    </row>
    <row r="123" spans="1:18" x14ac:dyDescent="0.2">
      <c r="A123" s="22" t="s">
        <v>41</v>
      </c>
      <c r="E123" s="23" t="s">
        <v>37</v>
      </c>
    </row>
    <row r="124" spans="1:18" ht="369.75" x14ac:dyDescent="0.2">
      <c r="A124" t="s">
        <v>43</v>
      </c>
      <c r="E124" s="21" t="s">
        <v>158</v>
      </c>
    </row>
    <row r="125" spans="1:18" x14ac:dyDescent="0.2">
      <c r="A125" s="11" t="s">
        <v>35</v>
      </c>
      <c r="B125" s="15" t="s">
        <v>159</v>
      </c>
      <c r="C125" s="15" t="s">
        <v>160</v>
      </c>
      <c r="D125" s="11" t="s">
        <v>37</v>
      </c>
      <c r="E125" s="16" t="s">
        <v>161</v>
      </c>
      <c r="F125" s="17" t="s">
        <v>65</v>
      </c>
      <c r="G125" s="18">
        <v>16.46</v>
      </c>
      <c r="H125" s="19">
        <v>0</v>
      </c>
      <c r="I125" s="19">
        <f>ROUND(ROUND(H125,2)*ROUND(G125,3),2)</f>
        <v>0</v>
      </c>
      <c r="O125">
        <f>(I125*21)/100</f>
        <v>0</v>
      </c>
      <c r="P125" t="s">
        <v>13</v>
      </c>
    </row>
    <row r="126" spans="1:18" x14ac:dyDescent="0.2">
      <c r="A126" s="20" t="s">
        <v>40</v>
      </c>
      <c r="E126" s="21" t="s">
        <v>162</v>
      </c>
    </row>
    <row r="127" spans="1:18" x14ac:dyDescent="0.2">
      <c r="A127" s="22" t="s">
        <v>41</v>
      </c>
      <c r="E127" s="23" t="s">
        <v>60</v>
      </c>
    </row>
    <row r="128" spans="1:18" ht="102" x14ac:dyDescent="0.2">
      <c r="A128" t="s">
        <v>43</v>
      </c>
      <c r="E128" s="21" t="s">
        <v>163</v>
      </c>
    </row>
    <row r="129" spans="1:18" ht="12.75" customHeight="1" x14ac:dyDescent="0.2">
      <c r="A129" s="4" t="s">
        <v>33</v>
      </c>
      <c r="B129" s="4"/>
      <c r="C129" s="24" t="s">
        <v>25</v>
      </c>
      <c r="D129" s="4"/>
      <c r="E129" s="13" t="s">
        <v>164</v>
      </c>
      <c r="F129" s="4"/>
      <c r="G129" s="4"/>
      <c r="H129" s="4"/>
      <c r="I129" s="25">
        <f>0+Q129</f>
        <v>0</v>
      </c>
      <c r="O129">
        <f>0+R129</f>
        <v>0</v>
      </c>
      <c r="Q129">
        <f>0+I130</f>
        <v>0</v>
      </c>
      <c r="R129">
        <f>0+O130</f>
        <v>0</v>
      </c>
    </row>
    <row r="130" spans="1:18" x14ac:dyDescent="0.2">
      <c r="A130" s="11" t="s">
        <v>35</v>
      </c>
      <c r="B130" s="15" t="s">
        <v>165</v>
      </c>
      <c r="C130" s="15" t="s">
        <v>166</v>
      </c>
      <c r="D130" s="11" t="s">
        <v>37</v>
      </c>
      <c r="E130" s="16" t="s">
        <v>167</v>
      </c>
      <c r="F130" s="17" t="s">
        <v>83</v>
      </c>
      <c r="G130" s="18">
        <v>70</v>
      </c>
      <c r="H130" s="19">
        <v>0</v>
      </c>
      <c r="I130" s="19">
        <f>ROUND(ROUND(H130,2)*ROUND(G130,3),2)</f>
        <v>0</v>
      </c>
      <c r="O130">
        <f>(I130*21)/100</f>
        <v>0</v>
      </c>
      <c r="P130" t="s">
        <v>13</v>
      </c>
    </row>
    <row r="131" spans="1:18" x14ac:dyDescent="0.2">
      <c r="A131" s="20" t="s">
        <v>40</v>
      </c>
      <c r="E131" s="21" t="s">
        <v>37</v>
      </c>
    </row>
    <row r="132" spans="1:18" x14ac:dyDescent="0.2">
      <c r="A132" s="22" t="s">
        <v>41</v>
      </c>
      <c r="E132" s="23" t="s">
        <v>60</v>
      </c>
    </row>
    <row r="133" spans="1:18" ht="51" x14ac:dyDescent="0.2">
      <c r="A133" t="s">
        <v>43</v>
      </c>
      <c r="E133" s="21" t="s">
        <v>168</v>
      </c>
    </row>
    <row r="134" spans="1:18" ht="12.75" customHeight="1" x14ac:dyDescent="0.2">
      <c r="A134" s="4" t="s">
        <v>33</v>
      </c>
      <c r="B134" s="4"/>
      <c r="C134" s="24" t="s">
        <v>27</v>
      </c>
      <c r="D134" s="4"/>
      <c r="E134" s="13" t="s">
        <v>169</v>
      </c>
      <c r="F134" s="4"/>
      <c r="G134" s="4"/>
      <c r="H134" s="4"/>
      <c r="I134" s="25">
        <f>0+Q134</f>
        <v>0</v>
      </c>
      <c r="O134">
        <f>0+R134</f>
        <v>0</v>
      </c>
      <c r="Q134">
        <f>0+I135+I139+I143+I147+I151+I155</f>
        <v>0</v>
      </c>
      <c r="R134">
        <f>0+O135+O139+O143+O147+O151+O155</f>
        <v>0</v>
      </c>
    </row>
    <row r="135" spans="1:18" ht="25.5" x14ac:dyDescent="0.2">
      <c r="A135" s="11" t="s">
        <v>35</v>
      </c>
      <c r="B135" s="15" t="s">
        <v>170</v>
      </c>
      <c r="C135" s="15" t="s">
        <v>171</v>
      </c>
      <c r="D135" s="11" t="s">
        <v>37</v>
      </c>
      <c r="E135" s="16" t="s">
        <v>172</v>
      </c>
      <c r="F135" s="17" t="s">
        <v>83</v>
      </c>
      <c r="G135" s="18">
        <v>12.1</v>
      </c>
      <c r="H135" s="19">
        <v>0</v>
      </c>
      <c r="I135" s="19">
        <f>ROUND(ROUND(H135,2)*ROUND(G135,3),2)</f>
        <v>0</v>
      </c>
      <c r="O135">
        <f>(I135*21)/100</f>
        <v>0</v>
      </c>
      <c r="P135" t="s">
        <v>13</v>
      </c>
    </row>
    <row r="136" spans="1:18" x14ac:dyDescent="0.2">
      <c r="A136" s="20" t="s">
        <v>40</v>
      </c>
      <c r="E136" s="21" t="s">
        <v>173</v>
      </c>
    </row>
    <row r="137" spans="1:18" x14ac:dyDescent="0.2">
      <c r="A137" s="22" t="s">
        <v>41</v>
      </c>
      <c r="E137" s="23" t="s">
        <v>78</v>
      </c>
    </row>
    <row r="138" spans="1:18" ht="76.5" x14ac:dyDescent="0.2">
      <c r="A138" t="s">
        <v>43</v>
      </c>
      <c r="E138" s="21" t="s">
        <v>174</v>
      </c>
    </row>
    <row r="139" spans="1:18" ht="25.5" x14ac:dyDescent="0.2">
      <c r="A139" s="11" t="s">
        <v>35</v>
      </c>
      <c r="B139" s="15" t="s">
        <v>175</v>
      </c>
      <c r="C139" s="15" t="s">
        <v>176</v>
      </c>
      <c r="D139" s="11" t="s">
        <v>37</v>
      </c>
      <c r="E139" s="16" t="s">
        <v>177</v>
      </c>
      <c r="F139" s="17" t="s">
        <v>83</v>
      </c>
      <c r="G139" s="18">
        <v>342</v>
      </c>
      <c r="H139" s="19">
        <v>0</v>
      </c>
      <c r="I139" s="19">
        <f>ROUND(ROUND(H139,2)*ROUND(G139,3),2)</f>
        <v>0</v>
      </c>
      <c r="O139">
        <f>(I139*21)/100</f>
        <v>0</v>
      </c>
      <c r="P139" t="s">
        <v>13</v>
      </c>
    </row>
    <row r="140" spans="1:18" x14ac:dyDescent="0.2">
      <c r="A140" s="20" t="s">
        <v>40</v>
      </c>
      <c r="E140" s="21" t="s">
        <v>37</v>
      </c>
    </row>
    <row r="141" spans="1:18" x14ac:dyDescent="0.2">
      <c r="A141" s="22" t="s">
        <v>41</v>
      </c>
      <c r="E141" s="23" t="s">
        <v>78</v>
      </c>
    </row>
    <row r="142" spans="1:18" ht="76.5" x14ac:dyDescent="0.2">
      <c r="A142" t="s">
        <v>43</v>
      </c>
      <c r="E142" s="21" t="s">
        <v>174</v>
      </c>
    </row>
    <row r="143" spans="1:18" x14ac:dyDescent="0.2">
      <c r="A143" s="11" t="s">
        <v>35</v>
      </c>
      <c r="B143" s="15" t="s">
        <v>178</v>
      </c>
      <c r="C143" s="15" t="s">
        <v>179</v>
      </c>
      <c r="D143" s="11" t="s">
        <v>37</v>
      </c>
      <c r="E143" s="16" t="s">
        <v>180</v>
      </c>
      <c r="F143" s="17" t="s">
        <v>83</v>
      </c>
      <c r="G143" s="18">
        <v>25</v>
      </c>
      <c r="H143" s="19">
        <v>0</v>
      </c>
      <c r="I143" s="19">
        <f>ROUND(ROUND(H143,2)*ROUND(G143,3),2)</f>
        <v>0</v>
      </c>
      <c r="O143">
        <f>(I143*21)/100</f>
        <v>0</v>
      </c>
      <c r="P143" t="s">
        <v>13</v>
      </c>
    </row>
    <row r="144" spans="1:18" x14ac:dyDescent="0.2">
      <c r="A144" s="20" t="s">
        <v>40</v>
      </c>
      <c r="E144" s="21" t="s">
        <v>181</v>
      </c>
    </row>
    <row r="145" spans="1:18" x14ac:dyDescent="0.2">
      <c r="A145" s="22" t="s">
        <v>41</v>
      </c>
      <c r="E145" s="23" t="s">
        <v>78</v>
      </c>
    </row>
    <row r="146" spans="1:18" ht="89.25" x14ac:dyDescent="0.2">
      <c r="A146" t="s">
        <v>43</v>
      </c>
      <c r="E146" s="21" t="s">
        <v>182</v>
      </c>
    </row>
    <row r="147" spans="1:18" x14ac:dyDescent="0.2">
      <c r="A147" s="11" t="s">
        <v>35</v>
      </c>
      <c r="B147" s="15" t="s">
        <v>183</v>
      </c>
      <c r="C147" s="15" t="s">
        <v>184</v>
      </c>
      <c r="D147" s="11" t="s">
        <v>37</v>
      </c>
      <c r="E147" s="16" t="s">
        <v>185</v>
      </c>
      <c r="F147" s="17" t="s">
        <v>83</v>
      </c>
      <c r="G147" s="18">
        <v>181.3</v>
      </c>
      <c r="H147" s="19">
        <v>0</v>
      </c>
      <c r="I147" s="19">
        <f>ROUND(ROUND(H147,2)*ROUND(G147,3),2)</f>
        <v>0</v>
      </c>
      <c r="O147">
        <f>(I147*21)/100</f>
        <v>0</v>
      </c>
      <c r="P147" t="s">
        <v>13</v>
      </c>
    </row>
    <row r="148" spans="1:18" x14ac:dyDescent="0.2">
      <c r="A148" s="20" t="s">
        <v>40</v>
      </c>
      <c r="E148" s="21" t="s">
        <v>186</v>
      </c>
    </row>
    <row r="149" spans="1:18" x14ac:dyDescent="0.2">
      <c r="A149" s="22" t="s">
        <v>41</v>
      </c>
      <c r="E149" s="23" t="s">
        <v>78</v>
      </c>
    </row>
    <row r="150" spans="1:18" ht="76.5" x14ac:dyDescent="0.2">
      <c r="A150" t="s">
        <v>43</v>
      </c>
      <c r="E150" s="21" t="s">
        <v>174</v>
      </c>
    </row>
    <row r="151" spans="1:18" x14ac:dyDescent="0.2">
      <c r="A151" s="11" t="s">
        <v>35</v>
      </c>
      <c r="B151" s="15" t="s">
        <v>187</v>
      </c>
      <c r="C151" s="15" t="s">
        <v>188</v>
      </c>
      <c r="D151" s="11" t="s">
        <v>37</v>
      </c>
      <c r="E151" s="16" t="s">
        <v>189</v>
      </c>
      <c r="F151" s="17" t="s">
        <v>65</v>
      </c>
      <c r="G151" s="18">
        <v>9.07</v>
      </c>
      <c r="H151" s="19">
        <v>0</v>
      </c>
      <c r="I151" s="19">
        <f>ROUND(ROUND(H151,2)*ROUND(G151,3),2)</f>
        <v>0</v>
      </c>
      <c r="O151">
        <f>(I151*21)/100</f>
        <v>0</v>
      </c>
      <c r="P151" t="s">
        <v>13</v>
      </c>
    </row>
    <row r="152" spans="1:18" x14ac:dyDescent="0.2">
      <c r="A152" s="20" t="s">
        <v>40</v>
      </c>
      <c r="E152" s="21" t="s">
        <v>190</v>
      </c>
    </row>
    <row r="153" spans="1:18" x14ac:dyDescent="0.2">
      <c r="A153" s="22" t="s">
        <v>41</v>
      </c>
      <c r="E153" s="23" t="s">
        <v>78</v>
      </c>
    </row>
    <row r="154" spans="1:18" ht="357" x14ac:dyDescent="0.2">
      <c r="A154" t="s">
        <v>43</v>
      </c>
      <c r="E154" s="21" t="s">
        <v>191</v>
      </c>
    </row>
    <row r="155" spans="1:18" x14ac:dyDescent="0.2">
      <c r="A155" s="11" t="s">
        <v>35</v>
      </c>
      <c r="B155" s="15" t="s">
        <v>192</v>
      </c>
      <c r="C155" s="15" t="s">
        <v>193</v>
      </c>
      <c r="D155" s="11" t="s">
        <v>37</v>
      </c>
      <c r="E155" s="16" t="s">
        <v>194</v>
      </c>
      <c r="F155" s="17" t="s">
        <v>39</v>
      </c>
      <c r="G155" s="18">
        <v>1.64</v>
      </c>
      <c r="H155" s="19">
        <v>0</v>
      </c>
      <c r="I155" s="19">
        <f>ROUND(ROUND(H155,2)*ROUND(G155,3),2)</f>
        <v>0</v>
      </c>
      <c r="O155">
        <f>(I155*21)/100</f>
        <v>0</v>
      </c>
      <c r="P155" t="s">
        <v>13</v>
      </c>
    </row>
    <row r="156" spans="1:18" x14ac:dyDescent="0.2">
      <c r="A156" s="20" t="s">
        <v>40</v>
      </c>
      <c r="E156" s="21" t="s">
        <v>37</v>
      </c>
    </row>
    <row r="157" spans="1:18" x14ac:dyDescent="0.2">
      <c r="A157" s="22" t="s">
        <v>41</v>
      </c>
      <c r="E157" s="23" t="s">
        <v>37</v>
      </c>
    </row>
    <row r="158" spans="1:18" ht="267.75" x14ac:dyDescent="0.2">
      <c r="A158" t="s">
        <v>43</v>
      </c>
      <c r="E158" s="21" t="s">
        <v>195</v>
      </c>
    </row>
    <row r="159" spans="1:18" ht="12.75" customHeight="1" x14ac:dyDescent="0.2">
      <c r="A159" s="4" t="s">
        <v>33</v>
      </c>
      <c r="B159" s="4"/>
      <c r="C159" s="24" t="s">
        <v>53</v>
      </c>
      <c r="D159" s="4"/>
      <c r="E159" s="13" t="s">
        <v>196</v>
      </c>
      <c r="F159" s="4"/>
      <c r="G159" s="4"/>
      <c r="H159" s="4"/>
      <c r="I159" s="25">
        <f>0+Q159</f>
        <v>0</v>
      </c>
      <c r="O159">
        <f>0+R159</f>
        <v>0</v>
      </c>
      <c r="Q159">
        <f>0+I160+I164+I168+I172</f>
        <v>0</v>
      </c>
      <c r="R159">
        <f>0+O160+O164+O168+O172</f>
        <v>0</v>
      </c>
    </row>
    <row r="160" spans="1:18" ht="25.5" x14ac:dyDescent="0.2">
      <c r="A160" s="11" t="s">
        <v>35</v>
      </c>
      <c r="B160" s="15" t="s">
        <v>197</v>
      </c>
      <c r="C160" s="15" t="s">
        <v>198</v>
      </c>
      <c r="D160" s="11" t="s">
        <v>37</v>
      </c>
      <c r="E160" s="16" t="s">
        <v>199</v>
      </c>
      <c r="F160" s="17" t="s">
        <v>83</v>
      </c>
      <c r="G160" s="18">
        <v>197.6</v>
      </c>
      <c r="H160" s="19">
        <v>0</v>
      </c>
      <c r="I160" s="19">
        <f>ROUND(ROUND(H160,2)*ROUND(G160,3),2)</f>
        <v>0</v>
      </c>
      <c r="O160">
        <f>(I160*21)/100</f>
        <v>0</v>
      </c>
      <c r="P160" t="s">
        <v>13</v>
      </c>
    </row>
    <row r="161" spans="1:18" x14ac:dyDescent="0.2">
      <c r="A161" s="20" t="s">
        <v>40</v>
      </c>
      <c r="E161" s="21" t="s">
        <v>37</v>
      </c>
    </row>
    <row r="162" spans="1:18" x14ac:dyDescent="0.2">
      <c r="A162" s="22" t="s">
        <v>41</v>
      </c>
      <c r="E162" s="23" t="s">
        <v>60</v>
      </c>
    </row>
    <row r="163" spans="1:18" ht="191.25" x14ac:dyDescent="0.2">
      <c r="A163" t="s">
        <v>43</v>
      </c>
      <c r="E163" s="21" t="s">
        <v>200</v>
      </c>
    </row>
    <row r="164" spans="1:18" x14ac:dyDescent="0.2">
      <c r="A164" s="11" t="s">
        <v>35</v>
      </c>
      <c r="B164" s="15" t="s">
        <v>201</v>
      </c>
      <c r="C164" s="15" t="s">
        <v>202</v>
      </c>
      <c r="D164" s="11" t="s">
        <v>37</v>
      </c>
      <c r="E164" s="16" t="s">
        <v>203</v>
      </c>
      <c r="F164" s="17" t="s">
        <v>83</v>
      </c>
      <c r="G164" s="18">
        <v>197.6</v>
      </c>
      <c r="H164" s="19">
        <v>0</v>
      </c>
      <c r="I164" s="19">
        <f>ROUND(ROUND(H164,2)*ROUND(G164,3),2)</f>
        <v>0</v>
      </c>
      <c r="O164">
        <f>(I164*21)/100</f>
        <v>0</v>
      </c>
      <c r="P164" t="s">
        <v>13</v>
      </c>
    </row>
    <row r="165" spans="1:18" x14ac:dyDescent="0.2">
      <c r="A165" s="20" t="s">
        <v>40</v>
      </c>
      <c r="E165" s="21" t="s">
        <v>37</v>
      </c>
    </row>
    <row r="166" spans="1:18" x14ac:dyDescent="0.2">
      <c r="A166" s="22" t="s">
        <v>41</v>
      </c>
      <c r="E166" s="23" t="s">
        <v>60</v>
      </c>
    </row>
    <row r="167" spans="1:18" ht="191.25" x14ac:dyDescent="0.2">
      <c r="A167" t="s">
        <v>43</v>
      </c>
      <c r="E167" s="21" t="s">
        <v>200</v>
      </c>
    </row>
    <row r="168" spans="1:18" x14ac:dyDescent="0.2">
      <c r="A168" s="11" t="s">
        <v>35</v>
      </c>
      <c r="B168" s="15" t="s">
        <v>204</v>
      </c>
      <c r="C168" s="15" t="s">
        <v>205</v>
      </c>
      <c r="D168" s="11" t="s">
        <v>37</v>
      </c>
      <c r="E168" s="16" t="s">
        <v>206</v>
      </c>
      <c r="F168" s="17" t="s">
        <v>83</v>
      </c>
      <c r="G168" s="18">
        <v>197.6</v>
      </c>
      <c r="H168" s="19">
        <v>0</v>
      </c>
      <c r="I168" s="19">
        <f>ROUND(ROUND(H168,2)*ROUND(G168,3),2)</f>
        <v>0</v>
      </c>
      <c r="O168">
        <f>(I168*21)/100</f>
        <v>0</v>
      </c>
      <c r="P168" t="s">
        <v>13</v>
      </c>
    </row>
    <row r="169" spans="1:18" x14ac:dyDescent="0.2">
      <c r="A169" s="20" t="s">
        <v>40</v>
      </c>
      <c r="E169" s="21" t="s">
        <v>37</v>
      </c>
    </row>
    <row r="170" spans="1:18" x14ac:dyDescent="0.2">
      <c r="A170" s="22" t="s">
        <v>41</v>
      </c>
      <c r="E170" s="23" t="s">
        <v>60</v>
      </c>
    </row>
    <row r="171" spans="1:18" ht="191.25" x14ac:dyDescent="0.2">
      <c r="A171" t="s">
        <v>43</v>
      </c>
      <c r="E171" s="21" t="s">
        <v>200</v>
      </c>
    </row>
    <row r="172" spans="1:18" ht="25.5" x14ac:dyDescent="0.2">
      <c r="A172" s="11" t="s">
        <v>35</v>
      </c>
      <c r="B172" s="15" t="s">
        <v>207</v>
      </c>
      <c r="C172" s="15" t="s">
        <v>208</v>
      </c>
      <c r="D172" s="11" t="s">
        <v>37</v>
      </c>
      <c r="E172" s="16" t="s">
        <v>209</v>
      </c>
      <c r="F172" s="17" t="s">
        <v>83</v>
      </c>
      <c r="G172" s="18">
        <v>267.60000000000002</v>
      </c>
      <c r="H172" s="19">
        <v>0</v>
      </c>
      <c r="I172" s="19">
        <f>ROUND(ROUND(H172,2)*ROUND(G172,3),2)</f>
        <v>0</v>
      </c>
      <c r="O172">
        <f>(I172*21)/100</f>
        <v>0</v>
      </c>
      <c r="P172" t="s">
        <v>13</v>
      </c>
    </row>
    <row r="173" spans="1:18" x14ac:dyDescent="0.2">
      <c r="A173" s="20" t="s">
        <v>40</v>
      </c>
      <c r="E173" s="21" t="s">
        <v>37</v>
      </c>
    </row>
    <row r="174" spans="1:18" x14ac:dyDescent="0.2">
      <c r="A174" s="22" t="s">
        <v>41</v>
      </c>
      <c r="E174" s="23" t="s">
        <v>60</v>
      </c>
    </row>
    <row r="175" spans="1:18" ht="191.25" x14ac:dyDescent="0.2">
      <c r="A175" t="s">
        <v>43</v>
      </c>
      <c r="E175" s="21" t="s">
        <v>200</v>
      </c>
    </row>
    <row r="176" spans="1:18" ht="12.75" customHeight="1" x14ac:dyDescent="0.2">
      <c r="A176" s="4" t="s">
        <v>33</v>
      </c>
      <c r="B176" s="4"/>
      <c r="C176" s="24" t="s">
        <v>56</v>
      </c>
      <c r="D176" s="4"/>
      <c r="E176" s="13" t="s">
        <v>210</v>
      </c>
      <c r="F176" s="4"/>
      <c r="G176" s="4"/>
      <c r="H176" s="4"/>
      <c r="I176" s="25">
        <f>0+Q176</f>
        <v>0</v>
      </c>
      <c r="O176">
        <f>0+R176</f>
        <v>0</v>
      </c>
      <c r="Q176">
        <f>0+I177</f>
        <v>0</v>
      </c>
      <c r="R176">
        <f>0+O177</f>
        <v>0</v>
      </c>
    </row>
    <row r="177" spans="1:18" x14ac:dyDescent="0.2">
      <c r="A177" s="11" t="s">
        <v>35</v>
      </c>
      <c r="B177" s="15" t="s">
        <v>211</v>
      </c>
      <c r="C177" s="15" t="s">
        <v>212</v>
      </c>
      <c r="D177" s="11" t="s">
        <v>37</v>
      </c>
      <c r="E177" s="16" t="s">
        <v>213</v>
      </c>
      <c r="F177" s="17" t="s">
        <v>214</v>
      </c>
      <c r="G177" s="18">
        <v>78.599999999999994</v>
      </c>
      <c r="H177" s="19">
        <v>0</v>
      </c>
      <c r="I177" s="19">
        <f>ROUND(ROUND(H177,2)*ROUND(G177,3),2)</f>
        <v>0</v>
      </c>
      <c r="O177">
        <f>(I177*21)/100</f>
        <v>0</v>
      </c>
      <c r="P177" t="s">
        <v>13</v>
      </c>
    </row>
    <row r="178" spans="1:18" x14ac:dyDescent="0.2">
      <c r="A178" s="20" t="s">
        <v>40</v>
      </c>
      <c r="E178" s="21" t="s">
        <v>37</v>
      </c>
    </row>
    <row r="179" spans="1:18" x14ac:dyDescent="0.2">
      <c r="A179" s="22" t="s">
        <v>41</v>
      </c>
      <c r="E179" s="23" t="s">
        <v>215</v>
      </c>
    </row>
    <row r="180" spans="1:18" ht="242.25" x14ac:dyDescent="0.2">
      <c r="A180" t="s">
        <v>43</v>
      </c>
      <c r="E180" s="21" t="s">
        <v>216</v>
      </c>
    </row>
    <row r="181" spans="1:18" ht="12.75" customHeight="1" x14ac:dyDescent="0.2">
      <c r="A181" s="4" t="s">
        <v>33</v>
      </c>
      <c r="B181" s="4"/>
      <c r="C181" s="24" t="s">
        <v>30</v>
      </c>
      <c r="D181" s="4"/>
      <c r="E181" s="13" t="s">
        <v>217</v>
      </c>
      <c r="F181" s="4"/>
      <c r="G181" s="4"/>
      <c r="H181" s="4"/>
      <c r="I181" s="25">
        <f>0+Q181</f>
        <v>0</v>
      </c>
      <c r="O181">
        <f>0+R181</f>
        <v>0</v>
      </c>
      <c r="Q181">
        <f>0+I182+I186+I190+I194+I198</f>
        <v>0</v>
      </c>
      <c r="R181">
        <f>0+O182+O186+O190+O194+O198</f>
        <v>0</v>
      </c>
    </row>
    <row r="182" spans="1:18" x14ac:dyDescent="0.2">
      <c r="A182" s="11" t="s">
        <v>35</v>
      </c>
      <c r="B182" s="15" t="s">
        <v>218</v>
      </c>
      <c r="C182" s="15" t="s">
        <v>219</v>
      </c>
      <c r="D182" s="11" t="s">
        <v>37</v>
      </c>
      <c r="E182" s="16" t="s">
        <v>220</v>
      </c>
      <c r="F182" s="17" t="s">
        <v>221</v>
      </c>
      <c r="G182" s="18">
        <v>2</v>
      </c>
      <c r="H182" s="19">
        <v>0</v>
      </c>
      <c r="I182" s="19">
        <f>ROUND(ROUND(H182,2)*ROUND(G182,3),2)</f>
        <v>0</v>
      </c>
      <c r="O182">
        <f>(I182*21)/100</f>
        <v>0</v>
      </c>
      <c r="P182" t="s">
        <v>13</v>
      </c>
    </row>
    <row r="183" spans="1:18" x14ac:dyDescent="0.2">
      <c r="A183" s="20" t="s">
        <v>40</v>
      </c>
      <c r="E183" s="21" t="s">
        <v>37</v>
      </c>
    </row>
    <row r="184" spans="1:18" x14ac:dyDescent="0.2">
      <c r="A184" s="22" t="s">
        <v>41</v>
      </c>
      <c r="E184" s="23" t="s">
        <v>215</v>
      </c>
    </row>
    <row r="185" spans="1:18" ht="25.5" x14ac:dyDescent="0.2">
      <c r="A185" t="s">
        <v>43</v>
      </c>
      <c r="E185" s="21" t="s">
        <v>222</v>
      </c>
    </row>
    <row r="186" spans="1:18" x14ac:dyDescent="0.2">
      <c r="A186" s="11" t="s">
        <v>35</v>
      </c>
      <c r="B186" s="15" t="s">
        <v>223</v>
      </c>
      <c r="C186" s="15" t="s">
        <v>224</v>
      </c>
      <c r="D186" s="11" t="s">
        <v>37</v>
      </c>
      <c r="E186" s="16" t="s">
        <v>225</v>
      </c>
      <c r="F186" s="17" t="s">
        <v>83</v>
      </c>
      <c r="G186" s="18">
        <v>366.2</v>
      </c>
      <c r="H186" s="19">
        <v>0</v>
      </c>
      <c r="I186" s="19">
        <f>ROUND(ROUND(H186,2)*ROUND(G186,3),2)</f>
        <v>0</v>
      </c>
      <c r="O186">
        <f>(I186*21)/100</f>
        <v>0</v>
      </c>
      <c r="P186" t="s">
        <v>13</v>
      </c>
    </row>
    <row r="187" spans="1:18" x14ac:dyDescent="0.2">
      <c r="A187" s="20" t="s">
        <v>40</v>
      </c>
      <c r="E187" s="21" t="s">
        <v>37</v>
      </c>
    </row>
    <row r="188" spans="1:18" x14ac:dyDescent="0.2">
      <c r="A188" s="22" t="s">
        <v>41</v>
      </c>
      <c r="E188" s="23" t="s">
        <v>226</v>
      </c>
    </row>
    <row r="189" spans="1:18" ht="25.5" x14ac:dyDescent="0.2">
      <c r="A189" t="s">
        <v>43</v>
      </c>
      <c r="E189" s="21" t="s">
        <v>227</v>
      </c>
    </row>
    <row r="190" spans="1:18" x14ac:dyDescent="0.2">
      <c r="A190" s="11" t="s">
        <v>35</v>
      </c>
      <c r="B190" s="15" t="s">
        <v>228</v>
      </c>
      <c r="C190" s="15" t="s">
        <v>229</v>
      </c>
      <c r="D190" s="11" t="s">
        <v>37</v>
      </c>
      <c r="E190" s="16" t="s">
        <v>230</v>
      </c>
      <c r="F190" s="17" t="s">
        <v>65</v>
      </c>
      <c r="G190" s="18">
        <v>3.4</v>
      </c>
      <c r="H190" s="19">
        <v>0</v>
      </c>
      <c r="I190" s="19">
        <f>ROUND(ROUND(H190,2)*ROUND(G190,3),2)</f>
        <v>0</v>
      </c>
      <c r="O190">
        <f>(I190*21)/100</f>
        <v>0</v>
      </c>
      <c r="P190" t="s">
        <v>13</v>
      </c>
    </row>
    <row r="191" spans="1:18" x14ac:dyDescent="0.2">
      <c r="A191" s="20" t="s">
        <v>40</v>
      </c>
      <c r="E191" s="21" t="s">
        <v>37</v>
      </c>
    </row>
    <row r="192" spans="1:18" x14ac:dyDescent="0.2">
      <c r="A192" s="22" t="s">
        <v>41</v>
      </c>
      <c r="E192" s="23" t="s">
        <v>231</v>
      </c>
    </row>
    <row r="193" spans="1:16" ht="114.75" x14ac:dyDescent="0.2">
      <c r="A193" t="s">
        <v>43</v>
      </c>
      <c r="E193" s="21" t="s">
        <v>232</v>
      </c>
    </row>
    <row r="194" spans="1:16" x14ac:dyDescent="0.2">
      <c r="A194" s="11" t="s">
        <v>35</v>
      </c>
      <c r="B194" s="15" t="s">
        <v>233</v>
      </c>
      <c r="C194" s="15" t="s">
        <v>234</v>
      </c>
      <c r="D194" s="11" t="s">
        <v>37</v>
      </c>
      <c r="E194" s="16" t="s">
        <v>235</v>
      </c>
      <c r="F194" s="17" t="s">
        <v>214</v>
      </c>
      <c r="G194" s="18">
        <v>12</v>
      </c>
      <c r="H194" s="19">
        <v>0</v>
      </c>
      <c r="I194" s="19">
        <f>ROUND(ROUND(H194,2)*ROUND(G194,3),2)</f>
        <v>0</v>
      </c>
      <c r="O194">
        <f>(I194*21)/100</f>
        <v>0</v>
      </c>
      <c r="P194" t="s">
        <v>13</v>
      </c>
    </row>
    <row r="195" spans="1:16" x14ac:dyDescent="0.2">
      <c r="A195" s="20" t="s">
        <v>40</v>
      </c>
      <c r="E195" s="21" t="s">
        <v>236</v>
      </c>
    </row>
    <row r="196" spans="1:16" x14ac:dyDescent="0.2">
      <c r="A196" s="22" t="s">
        <v>41</v>
      </c>
      <c r="E196" s="23" t="s">
        <v>78</v>
      </c>
    </row>
    <row r="197" spans="1:16" ht="114.75" x14ac:dyDescent="0.2">
      <c r="A197" t="s">
        <v>43</v>
      </c>
      <c r="E197" s="21" t="s">
        <v>237</v>
      </c>
    </row>
    <row r="198" spans="1:16" x14ac:dyDescent="0.2">
      <c r="A198" s="11" t="s">
        <v>35</v>
      </c>
      <c r="B198" s="15" t="s">
        <v>238</v>
      </c>
      <c r="C198" s="15" t="s">
        <v>239</v>
      </c>
      <c r="D198" s="11" t="s">
        <v>37</v>
      </c>
      <c r="E198" s="16" t="s">
        <v>240</v>
      </c>
      <c r="F198" s="17" t="s">
        <v>83</v>
      </c>
      <c r="G198" s="18">
        <v>197.6</v>
      </c>
      <c r="H198" s="19">
        <v>0</v>
      </c>
      <c r="I198" s="19">
        <f>ROUND(ROUND(H198,2)*ROUND(G198,3),2)</f>
        <v>0</v>
      </c>
      <c r="O198">
        <f>(I198*21)/100</f>
        <v>0</v>
      </c>
      <c r="P198" t="s">
        <v>13</v>
      </c>
    </row>
    <row r="199" spans="1:16" x14ac:dyDescent="0.2">
      <c r="A199" s="20" t="s">
        <v>40</v>
      </c>
      <c r="E199" s="21" t="s">
        <v>37</v>
      </c>
    </row>
    <row r="200" spans="1:16" x14ac:dyDescent="0.2">
      <c r="A200" s="22" t="s">
        <v>41</v>
      </c>
      <c r="E200" s="23" t="s">
        <v>241</v>
      </c>
    </row>
    <row r="201" spans="1:16" ht="89.25" x14ac:dyDescent="0.2">
      <c r="A201" t="s">
        <v>43</v>
      </c>
      <c r="E201" s="21" t="s">
        <v>242</v>
      </c>
    </row>
  </sheetData>
  <mergeCells count="10">
    <mergeCell ref="A5:A6"/>
    <mergeCell ref="B5:B6"/>
    <mergeCell ref="C5:C6"/>
    <mergeCell ref="D5:D6"/>
    <mergeCell ref="E5:E6"/>
    <mergeCell ref="F5:F6"/>
    <mergeCell ref="G5:G6"/>
    <mergeCell ref="H5:I5"/>
    <mergeCell ref="C3:D3"/>
    <mergeCell ref="C4:D4"/>
  </mergeCells>
  <pageMargins left="0.75" right="0.75" top="1" bottom="1" header="0.5" footer="0.5"/>
  <pageSetup paperSize="9" fitToHeight="0" orientation="portrait" horizontalDpi="300" verticalDpi="300"/>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03-19-01</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Stará Renata Ing.</dc:creator>
  <cp:lastModifiedBy>stara</cp:lastModifiedBy>
  <dcterms:created xsi:type="dcterms:W3CDTF">2019-10-22T11:38:28Z</dcterms:created>
  <dcterms:modified xsi:type="dcterms:W3CDTF">2019-10-22T11:38:28Z</dcterms:modified>
</cp:coreProperties>
</file>