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2335" windowHeight="8670"/>
  </bookViews>
  <sheets>
    <sheet name="SO 02-19-01" sheetId="1" r:id="rId1"/>
  </sheets>
  <calcPr calcId="152511"/>
</workbook>
</file>

<file path=xl/calcChain.xml><?xml version="1.0" encoding="utf-8"?>
<calcChain xmlns="http://schemas.openxmlformats.org/spreadsheetml/2006/main">
  <c r="I9" i="1" l="1"/>
  <c r="Q8" i="1"/>
  <c r="I8" i="1"/>
  <c r="I13" i="1"/>
  <c r="O13" i="1"/>
  <c r="I17" i="1"/>
  <c r="O17" i="1"/>
  <c r="I21" i="1"/>
  <c r="O21" i="1"/>
  <c r="I25" i="1"/>
  <c r="O25" i="1"/>
  <c r="I29" i="1"/>
  <c r="O29" i="1"/>
  <c r="I33" i="1"/>
  <c r="O33" i="1"/>
  <c r="I37" i="1"/>
  <c r="O37" i="1"/>
  <c r="I42" i="1"/>
  <c r="O42" i="1"/>
  <c r="I46" i="1"/>
  <c r="O46" i="1"/>
  <c r="I50" i="1"/>
  <c r="O50" i="1"/>
  <c r="I54" i="1"/>
  <c r="O54" i="1"/>
  <c r="I58" i="1"/>
  <c r="O58" i="1"/>
  <c r="I62" i="1"/>
  <c r="O62" i="1"/>
  <c r="I66" i="1"/>
  <c r="O66" i="1"/>
  <c r="I70" i="1"/>
  <c r="O70" i="1"/>
  <c r="I74" i="1"/>
  <c r="O74" i="1"/>
  <c r="I78" i="1"/>
  <c r="O78" i="1"/>
  <c r="I82" i="1"/>
  <c r="O82" i="1"/>
  <c r="I86" i="1"/>
  <c r="O86" i="1"/>
  <c r="I91" i="1"/>
  <c r="O91" i="1"/>
  <c r="I95" i="1"/>
  <c r="O95" i="1"/>
  <c r="I99" i="1"/>
  <c r="O99" i="1"/>
  <c r="I104" i="1"/>
  <c r="O104" i="1"/>
  <c r="I108" i="1"/>
  <c r="O108" i="1"/>
  <c r="I112" i="1"/>
  <c r="O112" i="1"/>
  <c r="I116" i="1"/>
  <c r="O116" i="1"/>
  <c r="I120" i="1"/>
  <c r="O120" i="1"/>
  <c r="I124" i="1"/>
  <c r="O124" i="1"/>
  <c r="I128" i="1"/>
  <c r="O128" i="1"/>
  <c r="I132" i="1"/>
  <c r="O132" i="1"/>
  <c r="I137" i="1"/>
  <c r="O137" i="1"/>
  <c r="R136" i="1"/>
  <c r="O136" i="1"/>
  <c r="I141" i="1"/>
  <c r="O141" i="1"/>
  <c r="I146" i="1"/>
  <c r="O146" i="1"/>
  <c r="I150" i="1"/>
  <c r="O150" i="1"/>
  <c r="I154" i="1"/>
  <c r="O154" i="1"/>
  <c r="I158" i="1"/>
  <c r="O158" i="1"/>
  <c r="I163" i="1"/>
  <c r="O163" i="1"/>
  <c r="R162" i="1"/>
  <c r="O162" i="1"/>
  <c r="I168" i="1"/>
  <c r="O168" i="1"/>
  <c r="I172" i="1"/>
  <c r="O172" i="1"/>
  <c r="I176" i="1"/>
  <c r="O176" i="1"/>
  <c r="I180" i="1"/>
  <c r="O180" i="1"/>
  <c r="R103" i="1"/>
  <c r="O103" i="1"/>
  <c r="R167" i="1"/>
  <c r="O167" i="1"/>
  <c r="R145" i="1"/>
  <c r="O145" i="1"/>
  <c r="R90" i="1"/>
  <c r="O90" i="1"/>
  <c r="R41" i="1"/>
  <c r="O41" i="1"/>
  <c r="O9" i="1"/>
  <c r="R8" i="1"/>
  <c r="O8" i="1"/>
  <c r="Q167" i="1"/>
  <c r="I167" i="1"/>
  <c r="Q41" i="1"/>
  <c r="I41" i="1"/>
  <c r="Q162" i="1"/>
  <c r="I162" i="1"/>
  <c r="Q145" i="1"/>
  <c r="I145" i="1"/>
  <c r="Q136" i="1"/>
  <c r="I136" i="1"/>
  <c r="Q103" i="1"/>
  <c r="I103" i="1"/>
  <c r="Q90" i="1"/>
  <c r="I90" i="1"/>
  <c r="I3" i="1"/>
  <c r="O2" i="1"/>
</calcChain>
</file>

<file path=xl/sharedStrings.xml><?xml version="1.0" encoding="utf-8"?>
<sst xmlns="http://schemas.openxmlformats.org/spreadsheetml/2006/main" count="611" uniqueCount="244">
  <si>
    <t>ASPE10</t>
  </si>
  <si>
    <t>S</t>
  </si>
  <si>
    <t>Firma: Prodex</t>
  </si>
  <si>
    <t>Príloha k formuláru pre ocenenie ponuky</t>
  </si>
  <si>
    <t>Stavba:</t>
  </si>
  <si>
    <t>18BR24003</t>
  </si>
  <si>
    <t>Elektrizace trati vč. PEÚ Brno - Zastávka u Brna (18060)</t>
  </si>
  <si>
    <t>O</t>
  </si>
  <si>
    <t>Rozpočet:</t>
  </si>
  <si>
    <t>0,00</t>
  </si>
  <si>
    <t>15,00</t>
  </si>
  <si>
    <t>21,00</t>
  </si>
  <si>
    <t>3</t>
  </si>
  <si>
    <t>2</t>
  </si>
  <si>
    <t>SO 02-19-01</t>
  </si>
  <si>
    <t>T.ú. Brno-Horní Heršpice - Střelice, propustek v km 150,379</t>
  </si>
  <si>
    <t>Typ</t>
  </si>
  <si>
    <t>0</t>
  </si>
  <si>
    <t>Por. číslo</t>
  </si>
  <si>
    <t>1</t>
  </si>
  <si>
    <t>Kód položky</t>
  </si>
  <si>
    <t>Varianta</t>
  </si>
  <si>
    <t>Názov položky</t>
  </si>
  <si>
    <t>4</t>
  </si>
  <si>
    <t>MJ</t>
  </si>
  <si>
    <t>5</t>
  </si>
  <si>
    <t>Množstvo</t>
  </si>
  <si>
    <t>6</t>
  </si>
  <si>
    <t>Cena</t>
  </si>
  <si>
    <t>Jednotková</t>
  </si>
  <si>
    <t>9</t>
  </si>
  <si>
    <t>Celkom</t>
  </si>
  <si>
    <t>10</t>
  </si>
  <si>
    <t>SD</t>
  </si>
  <si>
    <t>Zemní práce</t>
  </si>
  <si>
    <t>P</t>
  </si>
  <si>
    <t>107107</t>
  </si>
  <si>
    <t/>
  </si>
  <si>
    <t>STAVEBNÍ A DEMOLIČNÍ SUŤ (STAVEBNÍ HMOTY NA BÁZY PŘÍRODNÍCH MAT.) - O</t>
  </si>
  <si>
    <t>T</t>
  </si>
  <si>
    <t>PP</t>
  </si>
  <si>
    <t>10,51m3 - betón 
38,93m3 - murivo</t>
  </si>
  <si>
    <t>VV</t>
  </si>
  <si>
    <t>príloha 2.4 
přehledný výkres bouracích prací</t>
  </si>
  <si>
    <t>TS</t>
  </si>
  <si>
    <t>12110</t>
  </si>
  <si>
    <t>SEJMUTÍ ORNICE NEBO LESNÍ PŮDY</t>
  </si>
  <si>
    <t>M3</t>
  </si>
  <si>
    <t>- s odvozem do 20 km 
(I. + II. Etapa)</t>
  </si>
  <si>
    <t>príloha 2.5.5 
přehledný výkres - výkres výkopů</t>
  </si>
  <si>
    <t>položka zahrnuje sejmutí ornice bez ohledu na tloušťku vrstvy a její vodorovnou dopravu  
nezahrnuje uložení na trvalou skládku</t>
  </si>
  <si>
    <t>13193</t>
  </si>
  <si>
    <t>HLOUBENÍ JAM ZAPAŽ I NEPAŽ TŘ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</si>
  <si>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</si>
  <si>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170504</t>
  </si>
  <si>
    <t>VÝKOPOVÁ ZEMINA - ODKOP - O</t>
  </si>
  <si>
    <t>17110</t>
  </si>
  <si>
    <t>ULOŽENÍ SYPANINY DO NÁSYPŮ SE ZHUTNĚNÍM - ZEMINA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</si>
  <si>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</si>
  <si>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17110R</t>
  </si>
  <si>
    <t>ULOŽENÍ SYPANINY DO NÁSYPŮ SE ZHUTNĚNÍM - ŠTĚRKODRT</t>
  </si>
  <si>
    <t>7</t>
  </si>
  <si>
    <t>17160</t>
  </si>
  <si>
    <t>ULOŽENÍ SYPANINY DO NÁSYPŮ Z HORNIN KAMENITÝCH SE ZHUTNĚNÍM</t>
  </si>
  <si>
    <t>- za rubem</t>
  </si>
  <si>
    <t>2*0,55*0,3*11,8=3,894 [A]</t>
  </si>
  <si>
    <t>8</t>
  </si>
  <si>
    <t>17561</t>
  </si>
  <si>
    <t>OBSYP POTRUBÍ A OBJEKTŮ Z HORNIN KAMENITÝCH</t>
  </si>
  <si>
    <t>- fr. 16-32</t>
  </si>
  <si>
    <t>2*11,89*0,0454=1,080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</si>
  <si>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</si>
  <si>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Základy</t>
  </si>
  <si>
    <t>21461</t>
  </si>
  <si>
    <t>SEPARAČNÍ GEOTEXTILIE</t>
  </si>
  <si>
    <t>M2</t>
  </si>
  <si>
    <t>((3,4+5,3+2,8*2)*10,15+2*2,35*3,4)*1,1=177,295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</si>
  <si>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</si>
  <si>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23217</t>
  </si>
  <si>
    <t>ŠTĚTOVÉ STĚNY BERANĚNÉ Z KOVOVÝCH DÍLCŮ DOČASNÉ (HMOTNOST)</t>
  </si>
  <si>
    <t>- 5 x I240 dĺ. 8,0 m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</si>
  <si>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</si>
  <si>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11</t>
  </si>
  <si>
    <t>23217R</t>
  </si>
  <si>
    <t>ŠTĚTOVÉ STĚNY BERANĚNÉ Z KOVOVÝCH DÍLCŮ DOČASNÉ (HMOTNOST) ZÁPORA</t>
  </si>
  <si>
    <t>- 5 x Larsen III.n (S235) dĺ. 8,0 m (sum 40 m) dočasná razená zápora) 
- 10 x tiahlo bet. výstuž Fí20 B500B dĺ. 4,5 mpozink. (sum = 45 m) 
- 5 x plotna B500B 20/100/250 mm - 19,525 kg 
- 5 x plotna B500B 20/100/580 mm - 45,53 
- 40 x matice M20</t>
  </si>
  <si>
    <t>včetne vrtú 10x3,8 m Fí 50 mm</t>
  </si>
  <si>
    <t>12</t>
  </si>
  <si>
    <t>23218</t>
  </si>
  <si>
    <t>ŠTĚTOVÉ STĚNY BERANĚNÉ Z DŘEVĚNÝCH DÍLCŮ DOČASNÉ (KUBATURA)</t>
  </si>
  <si>
    <t>- 2,5x0,40x0,08 -  
- výdreva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</si>
  <si>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dílenská dokumentace, včetně technologického předpisu spojování,  
- zřízení  montážních  a  dilatačních  spojů,  spar, včetně potřebných úprav, vložek, opracování, očištění a ošetření,  
- všechny druhy ocelového kotvení,  
- osazení značek, včetně jejich zaměření.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</si>
  <si>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13</t>
  </si>
  <si>
    <t>237171</t>
  </si>
  <si>
    <t>VYTAŽENÍ ŠTĚTOVÝCH STĚN Z KOVOVÝCH DÍLCŮ (HMOTNOST)</t>
  </si>
  <si>
    <t>- Larsen III.n</t>
  </si>
  <si>
    <t>položka zahrnuje odstranění stěn včetně odvozu a uložení na skládku</t>
  </si>
  <si>
    <t>14</t>
  </si>
  <si>
    <t>23936</t>
  </si>
  <si>
    <t>VÝZTUŽ PODZEM STĚN Z OCELI</t>
  </si>
  <si>
    <t>- výdreva (štetovnice Larsen III.) 
12 ks dĺ. 2,5 m</t>
  </si>
  <si>
    <t>12*2,5*62=1,860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</si>
  <si>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</si>
  <si>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15</t>
  </si>
  <si>
    <t>27231</t>
  </si>
  <si>
    <t>ZÁKLADY Z PROSTÉHO BETONU - BET. OCHRANA ZÁKLADOVÉ DESKY C30/37 - XC4,XF3 (CZ,F.2) - Cl 0,40 - Dmax16 - S3</t>
  </si>
  <si>
    <t>Ochrana izolácie</t>
  </si>
  <si>
    <t>3,4*13,8*0,05=2,346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</si>
  <si>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</si>
  <si>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16</t>
  </si>
  <si>
    <t>27232</t>
  </si>
  <si>
    <t>ZÁKLADY ZE ŽELEZOBETONU</t>
  </si>
  <si>
    <t>- Ukončovací beton. prahy C25/30</t>
  </si>
  <si>
    <t>0,5*0,588*3,4+0,5*0,593*3,4=2,008 [A]</t>
  </si>
  <si>
    <t>17</t>
  </si>
  <si>
    <t>272324</t>
  </si>
  <si>
    <t>ZÁKLADY ZE ŽELEZOBETONU DO C25/30</t>
  </si>
  <si>
    <t>- zákl. deska</t>
  </si>
  <si>
    <t>13,8*3,4*0,25=11,730 [A]</t>
  </si>
  <si>
    <t>18</t>
  </si>
  <si>
    <t>272364</t>
  </si>
  <si>
    <t>VÝZTUŽ ZÁKLADŮ Z OCELI 10425, B420B</t>
  </si>
  <si>
    <t>- KARI</t>
  </si>
  <si>
    <t>2*5,4 kg/m2*3,3*13,7*1,1</t>
  </si>
  <si>
    <t>19</t>
  </si>
  <si>
    <t>28997</t>
  </si>
  <si>
    <t>OPLÁŠTĚNÍ (ZPEVNĚNÍ) Z GEOTEXTILIE A GEOMŘÍŽOVIN</t>
  </si>
  <si>
    <t>- min 300 g/m2</t>
  </si>
  <si>
    <t>príloha 2.5.7 
stavební postupy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</si>
  <si>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</si>
  <si>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20</t>
  </si>
  <si>
    <t>28999</t>
  </si>
  <si>
    <t>OPLÁŠTĚNÍ (ZPEVNĚNÍ) Z FÓLIE</t>
  </si>
  <si>
    <t>- separační PE folie</t>
  </si>
  <si>
    <t>príloha 2.5.1                 príloha 2.5.2               príloha 2.5.3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</si>
  <si>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</si>
  <si>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</si>
  <si>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21</t>
  </si>
  <si>
    <t>38912R1</t>
  </si>
  <si>
    <t>MOSTNÍ RÁMOVÉ KONSTRUKCE Z DÍLCŮ ŽELEZOBETONOVÝCH - TYPICKÝ PREFABRIKÁT</t>
  </si>
  <si>
    <t>- C35/45, 5 ks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</si>
  <si>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</si>
  <si>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22</t>
  </si>
  <si>
    <t>38912R2</t>
  </si>
  <si>
    <t>MOSTNÍ RÁMOVÉ KONSTRUKCE Z DÍLCŮ ŽELEZOBETONOVÝCH - SKRÁCENÝ PREFABRIKÁT</t>
  </si>
  <si>
    <t>- C35/45, 2 ks</t>
  </si>
  <si>
    <t>23</t>
  </si>
  <si>
    <t>38912R3</t>
  </si>
  <si>
    <t>MOSTNÍ RÁMOVÉ KONSTRUKCE Z DÍLCŮ ŽELEZOBETONOVÝCH - VTOK / VÝTOK PREFABRIKÁT</t>
  </si>
  <si>
    <t>Vodorovné konstrukce</t>
  </si>
  <si>
    <t>24</t>
  </si>
  <si>
    <t>45131R1</t>
  </si>
  <si>
    <t>PODKL A VÝPLŇ VRSTVY Z PROST BET - C8/10</t>
  </si>
  <si>
    <t>0,172*3,4*12,8=7,485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</si>
  <si>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</si>
  <si>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</si>
  <si>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45131R2</t>
  </si>
  <si>
    <t>PODKL A VÝPLŇ VRSTVY Z PROST BET - C25/30 - bet. lože 150 mm</t>
  </si>
  <si>
    <t>- bet. lože 200 mm - dno</t>
  </si>
  <si>
    <t>príloha 2.5.1</t>
  </si>
  <si>
    <t>26</t>
  </si>
  <si>
    <t>45131R3</t>
  </si>
  <si>
    <t>PODKL A VÝPLŇ VRSTVY Z PROST BET - C25/30 - BET. LOŽE 200 mm</t>
  </si>
  <si>
    <t>- svahy</t>
  </si>
  <si>
    <t>27</t>
  </si>
  <si>
    <t>45131R4</t>
  </si>
  <si>
    <t>PODKL A VÝPLŇ VRSTVY Z PROST BET - C25/30</t>
  </si>
  <si>
    <t>- betónová doska hr.300mm pod drenážou prechodovej oblasti.</t>
  </si>
  <si>
    <t>28</t>
  </si>
  <si>
    <t>45132</t>
  </si>
  <si>
    <t>PODKL A VÝPLŇ VRSTVY ZE ŽELEZOBET</t>
  </si>
  <si>
    <t>- C30/37 tl. min. 50 mm, ochranná vrstva hydroizolace</t>
  </si>
  <si>
    <t>29</t>
  </si>
  <si>
    <t>45736</t>
  </si>
  <si>
    <t>VÝZTUŽ VYROV A SPÁD BETONU Z OCELI - kari síť 4/4 100/100 (betonova ochrana izolace)</t>
  </si>
  <si>
    <t>kari síť 4/4 100/100 (betonova ochrana izolace)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</si>
  <si>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</si>
  <si>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30</t>
  </si>
  <si>
    <t>46451R2</t>
  </si>
  <si>
    <t>POHOZ DNA A SVAHŮ Z LOMOVÉHO KAMENE - SVAHY</t>
  </si>
  <si>
    <t>- 14,50 m2. tl. 200 mm</t>
  </si>
  <si>
    <t>11,6*0,15=1,740 [A] 
príloha 2.5.1</t>
  </si>
  <si>
    <t>položka zahrnuje dodávku předepsaného kamene, mimostaveništní a vnitrostaveništní dopravu a jeho uložení  
není-li v zadávací dokumentaci uvedeno jinak, jedná se o nakupovaný materiál</t>
  </si>
  <si>
    <t>31</t>
  </si>
  <si>
    <t>46451R4</t>
  </si>
  <si>
    <t>POHOZ DNA A SVAHŮ Z LOMOVÉHO KAMENE - Do BET. LOŽ.</t>
  </si>
  <si>
    <t>- 14,50 m2, tl. 200 mm</t>
  </si>
  <si>
    <t>príloha 2.5.1 
2,9*0,15=0,435 [A]</t>
  </si>
  <si>
    <t>Komunikace</t>
  </si>
  <si>
    <t>32</t>
  </si>
  <si>
    <t>57473</t>
  </si>
  <si>
    <t>VOZOVKOVÉ VÝZTUŽNÉ VRSTVY ZE SÍTÍ</t>
  </si>
  <si>
    <t>- 10/10 - 100/100 - 139 kg</t>
  </si>
  <si>
    <t>príloha 2.5.7 
6*1,4*1,3=10,920 [A]</t>
  </si>
  <si>
    <t>- dodání sítě v požadované kvalitě a v množství včetně přesahů (přesahy započteny v jednotkové ceně)  
- očištění podkladu  
- pokládka sítě dle předepsaného technologického předpisu</t>
  </si>
  <si>
    <t>33</t>
  </si>
  <si>
    <t>57475</t>
  </si>
  <si>
    <t>VOZOVKOVÉ VÝZTUŽNÉ VRSTVY Z GEOMŘÍŽOVINY</t>
  </si>
  <si>
    <t>príloha 2.5.7</t>
  </si>
  <si>
    <t>- dodání geomříže v požadované kvalitě a v množství včetně přesahů (přesahy započteny v jednotkové ceně)  
- očištění podkladu  
- pokládka geomříže dle předepsaného technologického předpisu</t>
  </si>
  <si>
    <t>Přidružená stavební výroba</t>
  </si>
  <si>
    <t>34</t>
  </si>
  <si>
    <t>711111R0</t>
  </si>
  <si>
    <t>IZOLACE BĚŽNÝCH KONSTRUKCÍ PROTI ZEMNÍ VLHKOSTI NA BÁZE EPOXIDU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</si>
  <si>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</si>
  <si>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35</t>
  </si>
  <si>
    <t>711131R1</t>
  </si>
  <si>
    <t>IZOLACE BĚŽNÝCH KONSTRUKCÍ PROTI VOLNĚ STÉKAJÍCÍ VODĚ ASFALTOVÝMI PÁSY</t>
  </si>
  <si>
    <t>36</t>
  </si>
  <si>
    <t>711131R2</t>
  </si>
  <si>
    <t>IZOLACE DRENÁŽE PROTI VOLNĚ STÉKAJÍCÍ VODĚ ASFALTOVÝMI PÁSY</t>
  </si>
  <si>
    <t>37</t>
  </si>
  <si>
    <t>71141R</t>
  </si>
  <si>
    <t>IZOLACE CELOPLOŠNÁ GEOTEXTÍLIE MIN 300 g/m2</t>
  </si>
  <si>
    <t>-o ochranná vrstva izolace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</si>
  <si>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</si>
  <si>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Potrubí</t>
  </si>
  <si>
    <t>38</t>
  </si>
  <si>
    <t>875342</t>
  </si>
  <si>
    <t>POTRUBÍ DREN Z TRUB PLAST DN DO 200MM DĚROVANÝCH</t>
  </si>
  <si>
    <t>M</t>
  </si>
  <si>
    <t>2*12,6=25,200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</si>
  <si>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</si>
  <si>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</si>
  <si>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39</t>
  </si>
  <si>
    <t>91355</t>
  </si>
  <si>
    <t>EVIDENČNÍ ČÍSLO MOSTU</t>
  </si>
  <si>
    <t>KUS</t>
  </si>
  <si>
    <t>technická správa</t>
  </si>
  <si>
    <t>položka zahrnuje štítek s evidenčním číslem mostu, sloupek dopravní značky včetně osazení a nutných zemních prací a zabetonování</t>
  </si>
  <si>
    <t>40</t>
  </si>
  <si>
    <t>966128</t>
  </si>
  <si>
    <t>BOURÁNÍ KONSTRUKCÍ Z KAMENE NA SUCHO S ODVOZEM DO 20KM</t>
  </si>
  <si>
    <t>- kamenné murivo spojené vápenno-cementovou maltou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</si>
  <si>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</si>
  <si>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41</t>
  </si>
  <si>
    <t>966148</t>
  </si>
  <si>
    <t>BOURÁNÍ KONSTRUKCÍ Z CIHEL A TVÁRNIC S ODVOZEM DO 20KM</t>
  </si>
  <si>
    <t>42</t>
  </si>
  <si>
    <t>966168</t>
  </si>
  <si>
    <t>BOURÁNÍ KONSTRUKCÍ ZE ŽELEZOBETONU S ODVOZEM DO 20KM</t>
  </si>
  <si>
    <t>SO 02-19-01_a</t>
  </si>
  <si>
    <t>NOVÝ</t>
  </si>
  <si>
    <t>Změna č.1 z 18.10.2019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</si>
</sst>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"/>
  </numFmts>
  <fonts count="7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0" borderId="1" xfId="0" applyBorder="1">
      <alignment vertical="center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0" xfId="0" applyFont="1" applyFill="1">
      <alignment vertical="center"/>
    </xf>
    <xf numFmtId="0" fontId="6" fillId="2" borderId="3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3"/>
  <sheetViews>
    <sheetView tabSelected="1" zoomScaleNormal="100" workbookViewId="0">
      <pane ySplit="7" topLeftCell="A8" activePane="bottomLeft" state="frozen"/>
      <selection pane="bottomLeft" activeCell="E2" sqref="E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33" t="s">
        <v>242</v>
      </c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243</v>
      </c>
      <c r="I2" s="4"/>
      <c r="O2">
        <f>0+O8+O41+O90+O103+O136+O145+O162+O167</f>
        <v>0</v>
      </c>
      <c r="P2" t="s">
        <v>12</v>
      </c>
    </row>
    <row r="3" spans="1:18" ht="15" customHeight="1" x14ac:dyDescent="0.2">
      <c r="A3" t="s">
        <v>1</v>
      </c>
      <c r="B3" s="5" t="s">
        <v>4</v>
      </c>
      <c r="C3" s="28" t="s">
        <v>5</v>
      </c>
      <c r="D3" s="29"/>
      <c r="E3" s="6" t="s">
        <v>6</v>
      </c>
      <c r="F3" s="1"/>
      <c r="G3" s="3"/>
      <c r="H3" s="35" t="s">
        <v>241</v>
      </c>
      <c r="I3" s="26">
        <f>0+I8+I41+I90+I103+I136+I145+I162+I167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8" t="s">
        <v>8</v>
      </c>
      <c r="C4" s="30" t="s">
        <v>14</v>
      </c>
      <c r="D4" s="31"/>
      <c r="E4" s="9" t="s">
        <v>15</v>
      </c>
      <c r="F4" s="4"/>
      <c r="G4" s="4"/>
      <c r="H4" s="32"/>
      <c r="I4" s="10"/>
      <c r="O4" t="s">
        <v>10</v>
      </c>
      <c r="P4" t="s">
        <v>13</v>
      </c>
    </row>
    <row r="5" spans="1:18" ht="12.75" customHeight="1" x14ac:dyDescent="0.2">
      <c r="A5" s="27" t="s">
        <v>16</v>
      </c>
      <c r="B5" s="27" t="s">
        <v>18</v>
      </c>
      <c r="C5" s="27" t="s">
        <v>20</v>
      </c>
      <c r="D5" s="27" t="s">
        <v>21</v>
      </c>
      <c r="E5" s="27" t="s">
        <v>22</v>
      </c>
      <c r="F5" s="27" t="s">
        <v>24</v>
      </c>
      <c r="G5" s="27" t="s">
        <v>26</v>
      </c>
      <c r="H5" s="27" t="s">
        <v>28</v>
      </c>
      <c r="I5" s="27"/>
      <c r="O5" t="s">
        <v>11</v>
      </c>
      <c r="P5" t="s">
        <v>13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7" t="s">
        <v>29</v>
      </c>
      <c r="I6" s="7" t="s">
        <v>31</v>
      </c>
    </row>
    <row r="7" spans="1:18" ht="12.75" customHeight="1" x14ac:dyDescent="0.2">
      <c r="A7" s="7" t="s">
        <v>17</v>
      </c>
      <c r="B7" s="7" t="s">
        <v>19</v>
      </c>
      <c r="C7" s="7" t="s">
        <v>13</v>
      </c>
      <c r="D7" s="7" t="s">
        <v>12</v>
      </c>
      <c r="E7" s="7" t="s">
        <v>23</v>
      </c>
      <c r="F7" s="7" t="s">
        <v>25</v>
      </c>
      <c r="G7" s="7" t="s">
        <v>27</v>
      </c>
      <c r="H7" s="7" t="s">
        <v>30</v>
      </c>
      <c r="I7" s="7" t="s">
        <v>32</v>
      </c>
    </row>
    <row r="8" spans="1:18" ht="12.75" customHeight="1" x14ac:dyDescent="0.2">
      <c r="A8" s="10" t="s">
        <v>33</v>
      </c>
      <c r="B8" s="10"/>
      <c r="C8" s="12" t="s">
        <v>19</v>
      </c>
      <c r="D8" s="10"/>
      <c r="E8" s="13" t="s">
        <v>34</v>
      </c>
      <c r="F8" s="10"/>
      <c r="G8" s="10"/>
      <c r="H8" s="10"/>
      <c r="I8" s="14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ht="25.5" x14ac:dyDescent="0.2">
      <c r="A9" s="11" t="s">
        <v>35</v>
      </c>
      <c r="B9" s="15" t="s">
        <v>19</v>
      </c>
      <c r="C9" s="15" t="s">
        <v>36</v>
      </c>
      <c r="D9" s="11" t="s">
        <v>37</v>
      </c>
      <c r="E9" s="16" t="s">
        <v>38</v>
      </c>
      <c r="F9" s="17" t="s">
        <v>39</v>
      </c>
      <c r="G9" s="18">
        <v>108.768</v>
      </c>
      <c r="H9" s="19">
        <v>0</v>
      </c>
      <c r="I9" s="19">
        <f>ROUND(ROUND(H9,2)*ROUND(G9,3),2)</f>
        <v>0</v>
      </c>
      <c r="O9">
        <f>(I9*21)/100</f>
        <v>0</v>
      </c>
      <c r="P9" t="s">
        <v>13</v>
      </c>
    </row>
    <row r="10" spans="1:18" ht="25.5" x14ac:dyDescent="0.2">
      <c r="A10" s="20" t="s">
        <v>40</v>
      </c>
      <c r="E10" s="21" t="s">
        <v>41</v>
      </c>
    </row>
    <row r="11" spans="1:18" ht="25.5" x14ac:dyDescent="0.2">
      <c r="A11" s="22" t="s">
        <v>42</v>
      </c>
      <c r="E11" s="23" t="s">
        <v>43</v>
      </c>
    </row>
    <row r="12" spans="1:18" x14ac:dyDescent="0.2">
      <c r="A12" t="s">
        <v>44</v>
      </c>
      <c r="E12" s="21" t="s">
        <v>37</v>
      </c>
    </row>
    <row r="13" spans="1:18" x14ac:dyDescent="0.2">
      <c r="A13" s="11" t="s">
        <v>35</v>
      </c>
      <c r="B13" s="15" t="s">
        <v>13</v>
      </c>
      <c r="C13" s="15" t="s">
        <v>45</v>
      </c>
      <c r="D13" s="11" t="s">
        <v>37</v>
      </c>
      <c r="E13" s="16" t="s">
        <v>46</v>
      </c>
      <c r="F13" s="17" t="s">
        <v>47</v>
      </c>
      <c r="G13" s="18">
        <v>14.51</v>
      </c>
      <c r="H13" s="19">
        <v>0</v>
      </c>
      <c r="I13" s="19">
        <f>ROUND(ROUND(H13,2)*ROUND(G13,3),2)</f>
        <v>0</v>
      </c>
      <c r="O13">
        <f>(I13*21)/100</f>
        <v>0</v>
      </c>
      <c r="P13" t="s">
        <v>13</v>
      </c>
    </row>
    <row r="14" spans="1:18" ht="25.5" x14ac:dyDescent="0.2">
      <c r="A14" s="20" t="s">
        <v>40</v>
      </c>
      <c r="E14" s="21" t="s">
        <v>48</v>
      </c>
    </row>
    <row r="15" spans="1:18" ht="25.5" x14ac:dyDescent="0.2">
      <c r="A15" s="22" t="s">
        <v>42</v>
      </c>
      <c r="E15" s="23" t="s">
        <v>49</v>
      </c>
    </row>
    <row r="16" spans="1:18" ht="38.25" x14ac:dyDescent="0.2">
      <c r="A16" t="s">
        <v>44</v>
      </c>
      <c r="E16" s="21" t="s">
        <v>50</v>
      </c>
    </row>
    <row r="17" spans="1:16" x14ac:dyDescent="0.2">
      <c r="A17" s="11" t="s">
        <v>35</v>
      </c>
      <c r="B17" s="15" t="s">
        <v>12</v>
      </c>
      <c r="C17" s="15" t="s">
        <v>51</v>
      </c>
      <c r="D17" s="11" t="s">
        <v>37</v>
      </c>
      <c r="E17" s="16" t="s">
        <v>52</v>
      </c>
      <c r="F17" s="17" t="s">
        <v>47</v>
      </c>
      <c r="G17" s="18">
        <v>113.46</v>
      </c>
      <c r="H17" s="19">
        <v>0</v>
      </c>
      <c r="I17" s="19">
        <f>ROUND(ROUND(H17,2)*ROUND(G17,3),2)</f>
        <v>0</v>
      </c>
      <c r="O17">
        <f>(I17*21)/100</f>
        <v>0</v>
      </c>
      <c r="P17" t="s">
        <v>13</v>
      </c>
    </row>
    <row r="18" spans="1:16" ht="25.5" x14ac:dyDescent="0.2">
      <c r="A18" s="20" t="s">
        <v>40</v>
      </c>
      <c r="E18" s="21" t="s">
        <v>48</v>
      </c>
    </row>
    <row r="19" spans="1:16" ht="25.5" x14ac:dyDescent="0.2">
      <c r="A19" s="22" t="s">
        <v>42</v>
      </c>
      <c r="E19" s="23" t="s">
        <v>49</v>
      </c>
    </row>
    <row r="20" spans="1:16" ht="318.75" x14ac:dyDescent="0.2">
      <c r="A20" t="s">
        <v>44</v>
      </c>
      <c r="E20" s="21" t="s">
        <v>53</v>
      </c>
    </row>
    <row r="21" spans="1:16" x14ac:dyDescent="0.2">
      <c r="A21" s="11" t="s">
        <v>35</v>
      </c>
      <c r="B21" s="15" t="s">
        <v>23</v>
      </c>
      <c r="C21" s="15" t="s">
        <v>54</v>
      </c>
      <c r="D21" s="11" t="s">
        <v>37</v>
      </c>
      <c r="E21" s="16" t="s">
        <v>55</v>
      </c>
      <c r="F21" s="17" t="s">
        <v>39</v>
      </c>
      <c r="G21" s="18">
        <v>107.47</v>
      </c>
      <c r="H21" s="19">
        <v>0</v>
      </c>
      <c r="I21" s="19">
        <f>ROUND(ROUND(H21,2)*ROUND(G21,3),2)</f>
        <v>0</v>
      </c>
      <c r="O21">
        <f>(I21*21)/100</f>
        <v>0</v>
      </c>
      <c r="P21" t="s">
        <v>13</v>
      </c>
    </row>
    <row r="22" spans="1:16" x14ac:dyDescent="0.2">
      <c r="A22" s="20" t="s">
        <v>40</v>
      </c>
      <c r="E22" s="21" t="s">
        <v>37</v>
      </c>
    </row>
    <row r="23" spans="1:16" ht="25.5" x14ac:dyDescent="0.2">
      <c r="A23" s="22" t="s">
        <v>42</v>
      </c>
      <c r="E23" s="23" t="s">
        <v>49</v>
      </c>
    </row>
    <row r="24" spans="1:16" x14ac:dyDescent="0.2">
      <c r="A24" t="s">
        <v>44</v>
      </c>
      <c r="E24" s="21" t="s">
        <v>37</v>
      </c>
    </row>
    <row r="25" spans="1:16" x14ac:dyDescent="0.2">
      <c r="A25" s="11" t="s">
        <v>35</v>
      </c>
      <c r="B25" s="15" t="s">
        <v>25</v>
      </c>
      <c r="C25" s="15" t="s">
        <v>56</v>
      </c>
      <c r="D25" s="11" t="s">
        <v>37</v>
      </c>
      <c r="E25" s="16" t="s">
        <v>57</v>
      </c>
      <c r="F25" s="17" t="s">
        <v>47</v>
      </c>
      <c r="G25" s="18">
        <v>53.734999999999999</v>
      </c>
      <c r="H25" s="19">
        <v>0</v>
      </c>
      <c r="I25" s="19">
        <f>ROUND(ROUND(H25,2)*ROUND(G25,3),2)</f>
        <v>0</v>
      </c>
      <c r="O25">
        <f>(I25*21)/100</f>
        <v>0</v>
      </c>
      <c r="P25" t="s">
        <v>13</v>
      </c>
    </row>
    <row r="26" spans="1:16" x14ac:dyDescent="0.2">
      <c r="A26" s="20" t="s">
        <v>40</v>
      </c>
      <c r="E26" s="21" t="s">
        <v>37</v>
      </c>
    </row>
    <row r="27" spans="1:16" ht="25.5" x14ac:dyDescent="0.2">
      <c r="A27" s="22" t="s">
        <v>42</v>
      </c>
      <c r="E27" s="23" t="s">
        <v>49</v>
      </c>
    </row>
    <row r="28" spans="1:16" ht="267.75" x14ac:dyDescent="0.2">
      <c r="A28" t="s">
        <v>44</v>
      </c>
      <c r="E28" s="21" t="s">
        <v>58</v>
      </c>
    </row>
    <row r="29" spans="1:16" x14ac:dyDescent="0.2">
      <c r="A29" s="11" t="s">
        <v>35</v>
      </c>
      <c r="B29" s="15" t="s">
        <v>27</v>
      </c>
      <c r="C29" s="15" t="s">
        <v>59</v>
      </c>
      <c r="D29" s="11" t="s">
        <v>37</v>
      </c>
      <c r="E29" s="16" t="s">
        <v>60</v>
      </c>
      <c r="F29" s="17" t="s">
        <v>47</v>
      </c>
      <c r="G29" s="18">
        <v>53.734999999999999</v>
      </c>
      <c r="H29" s="19">
        <v>0</v>
      </c>
      <c r="I29" s="19">
        <f>ROUND(ROUND(H29,2)*ROUND(G29,3),2)</f>
        <v>0</v>
      </c>
      <c r="O29">
        <f>(I29*21)/100</f>
        <v>0</v>
      </c>
      <c r="P29" t="s">
        <v>13</v>
      </c>
    </row>
    <row r="30" spans="1:16" x14ac:dyDescent="0.2">
      <c r="A30" s="20" t="s">
        <v>40</v>
      </c>
      <c r="E30" s="21" t="s">
        <v>37</v>
      </c>
    </row>
    <row r="31" spans="1:16" ht="25.5" x14ac:dyDescent="0.2">
      <c r="A31" s="22" t="s">
        <v>42</v>
      </c>
      <c r="E31" s="23" t="s">
        <v>49</v>
      </c>
    </row>
    <row r="32" spans="1:16" ht="267.75" x14ac:dyDescent="0.2">
      <c r="A32" t="s">
        <v>44</v>
      </c>
      <c r="E32" s="21" t="s">
        <v>58</v>
      </c>
    </row>
    <row r="33" spans="1:18" x14ac:dyDescent="0.2">
      <c r="A33" s="11" t="s">
        <v>35</v>
      </c>
      <c r="B33" s="15" t="s">
        <v>61</v>
      </c>
      <c r="C33" s="15" t="s">
        <v>62</v>
      </c>
      <c r="D33" s="11" t="s">
        <v>37</v>
      </c>
      <c r="E33" s="16" t="s">
        <v>63</v>
      </c>
      <c r="F33" s="17" t="s">
        <v>47</v>
      </c>
      <c r="G33" s="18">
        <v>3.8940000000000001</v>
      </c>
      <c r="H33" s="19">
        <v>0</v>
      </c>
      <c r="I33" s="19">
        <f>ROUND(ROUND(H33,2)*ROUND(G33,3),2)</f>
        <v>0</v>
      </c>
      <c r="O33">
        <f>(I33*21)/100</f>
        <v>0</v>
      </c>
      <c r="P33" t="s">
        <v>13</v>
      </c>
    </row>
    <row r="34" spans="1:18" x14ac:dyDescent="0.2">
      <c r="A34" s="20" t="s">
        <v>40</v>
      </c>
      <c r="E34" s="21" t="s">
        <v>64</v>
      </c>
    </row>
    <row r="35" spans="1:18" x14ac:dyDescent="0.2">
      <c r="A35" s="22" t="s">
        <v>42</v>
      </c>
      <c r="E35" s="23" t="s">
        <v>65</v>
      </c>
    </row>
    <row r="36" spans="1:18" ht="267.75" x14ac:dyDescent="0.2">
      <c r="A36" t="s">
        <v>44</v>
      </c>
      <c r="E36" s="21" t="s">
        <v>58</v>
      </c>
    </row>
    <row r="37" spans="1:18" x14ac:dyDescent="0.2">
      <c r="A37" s="11" t="s">
        <v>35</v>
      </c>
      <c r="B37" s="15" t="s">
        <v>66</v>
      </c>
      <c r="C37" s="15" t="s">
        <v>67</v>
      </c>
      <c r="D37" s="11" t="s">
        <v>37</v>
      </c>
      <c r="E37" s="16" t="s">
        <v>68</v>
      </c>
      <c r="F37" s="17" t="s">
        <v>47</v>
      </c>
      <c r="G37" s="18">
        <v>1.08</v>
      </c>
      <c r="H37" s="19">
        <v>0</v>
      </c>
      <c r="I37" s="19">
        <f>ROUND(ROUND(H37,2)*ROUND(G37,3),2)</f>
        <v>0</v>
      </c>
      <c r="O37">
        <f>(I37*21)/100</f>
        <v>0</v>
      </c>
      <c r="P37" t="s">
        <v>13</v>
      </c>
    </row>
    <row r="38" spans="1:18" x14ac:dyDescent="0.2">
      <c r="A38" s="20" t="s">
        <v>40</v>
      </c>
      <c r="E38" s="21" t="s">
        <v>69</v>
      </c>
    </row>
    <row r="39" spans="1:18" x14ac:dyDescent="0.2">
      <c r="A39" s="22" t="s">
        <v>42</v>
      </c>
      <c r="E39" s="23" t="s">
        <v>70</v>
      </c>
    </row>
    <row r="40" spans="1:18" ht="280.5" x14ac:dyDescent="0.2">
      <c r="A40" t="s">
        <v>44</v>
      </c>
      <c r="E40" s="21" t="s">
        <v>71</v>
      </c>
    </row>
    <row r="41" spans="1:18" ht="12.75" customHeight="1" x14ac:dyDescent="0.2">
      <c r="A41" s="4" t="s">
        <v>33</v>
      </c>
      <c r="B41" s="4"/>
      <c r="C41" s="24" t="s">
        <v>13</v>
      </c>
      <c r="D41" s="4"/>
      <c r="E41" s="13" t="s">
        <v>72</v>
      </c>
      <c r="F41" s="4"/>
      <c r="G41" s="4"/>
      <c r="H41" s="4"/>
      <c r="I41" s="25">
        <f>0+Q41</f>
        <v>0</v>
      </c>
      <c r="O41">
        <f>0+R41</f>
        <v>0</v>
      </c>
      <c r="Q41">
        <f>0+I42+I46+I50+I54+I58+I62+I66+I70+I74+I78+I82+I86</f>
        <v>0</v>
      </c>
      <c r="R41">
        <f>0+O42+O46+O50+O54+O58+O62+O66+O70+O74+O78+O82+O86</f>
        <v>0</v>
      </c>
    </row>
    <row r="42" spans="1:18" x14ac:dyDescent="0.2">
      <c r="A42" s="11" t="s">
        <v>35</v>
      </c>
      <c r="B42" s="15" t="s">
        <v>30</v>
      </c>
      <c r="C42" s="15" t="s">
        <v>73</v>
      </c>
      <c r="D42" s="11" t="s">
        <v>37</v>
      </c>
      <c r="E42" s="16" t="s">
        <v>74</v>
      </c>
      <c r="F42" s="17" t="s">
        <v>75</v>
      </c>
      <c r="G42" s="18">
        <v>177.29499999999999</v>
      </c>
      <c r="H42" s="19">
        <v>0</v>
      </c>
      <c r="I42" s="19">
        <f>ROUND(ROUND(H42,2)*ROUND(G42,3),2)</f>
        <v>0</v>
      </c>
      <c r="O42">
        <f>(I42*21)/100</f>
        <v>0</v>
      </c>
      <c r="P42" t="s">
        <v>13</v>
      </c>
    </row>
    <row r="43" spans="1:18" x14ac:dyDescent="0.2">
      <c r="A43" s="20" t="s">
        <v>40</v>
      </c>
      <c r="E43" s="21" t="s">
        <v>37</v>
      </c>
    </row>
    <row r="44" spans="1:18" x14ac:dyDescent="0.2">
      <c r="A44" s="22" t="s">
        <v>42</v>
      </c>
      <c r="E44" s="23" t="s">
        <v>76</v>
      </c>
    </row>
    <row r="45" spans="1:18" ht="102" x14ac:dyDescent="0.2">
      <c r="A45" t="s">
        <v>44</v>
      </c>
      <c r="E45" s="21" t="s">
        <v>77</v>
      </c>
    </row>
    <row r="46" spans="1:18" x14ac:dyDescent="0.2">
      <c r="A46" s="11" t="s">
        <v>35</v>
      </c>
      <c r="B46" s="15" t="s">
        <v>32</v>
      </c>
      <c r="C46" s="15" t="s">
        <v>78</v>
      </c>
      <c r="D46" s="11" t="s">
        <v>37</v>
      </c>
      <c r="E46" s="16" t="s">
        <v>79</v>
      </c>
      <c r="F46" s="17" t="s">
        <v>39</v>
      </c>
      <c r="G46" s="18">
        <v>1.448</v>
      </c>
      <c r="H46" s="19">
        <v>0</v>
      </c>
      <c r="I46" s="19">
        <f>ROUND(ROUND(H46,2)*ROUND(G46,3),2)</f>
        <v>0</v>
      </c>
      <c r="O46">
        <f>(I46*21)/100</f>
        <v>0</v>
      </c>
      <c r="P46" t="s">
        <v>13</v>
      </c>
    </row>
    <row r="47" spans="1:18" x14ac:dyDescent="0.2">
      <c r="A47" s="20" t="s">
        <v>40</v>
      </c>
      <c r="E47" s="21" t="s">
        <v>80</v>
      </c>
    </row>
    <row r="48" spans="1:18" x14ac:dyDescent="0.2">
      <c r="A48" s="22" t="s">
        <v>42</v>
      </c>
      <c r="E48" s="23" t="s">
        <v>37</v>
      </c>
    </row>
    <row r="49" spans="1:16" ht="344.25" x14ac:dyDescent="0.2">
      <c r="A49" t="s">
        <v>44</v>
      </c>
      <c r="E49" s="21" t="s">
        <v>81</v>
      </c>
    </row>
    <row r="50" spans="1:16" ht="25.5" x14ac:dyDescent="0.2">
      <c r="A50" s="11" t="s">
        <v>35</v>
      </c>
      <c r="B50" s="15" t="s">
        <v>82</v>
      </c>
      <c r="C50" s="15" t="s">
        <v>83</v>
      </c>
      <c r="D50" s="11" t="s">
        <v>37</v>
      </c>
      <c r="E50" s="16" t="s">
        <v>84</v>
      </c>
      <c r="F50" s="17" t="s">
        <v>39</v>
      </c>
      <c r="G50" s="18">
        <v>2.48</v>
      </c>
      <c r="H50" s="19">
        <v>0</v>
      </c>
      <c r="I50" s="19">
        <f>ROUND(ROUND(H50,2)*ROUND(G50,3),2)</f>
        <v>0</v>
      </c>
      <c r="O50">
        <f>(I50*21)/100</f>
        <v>0</v>
      </c>
      <c r="P50" t="s">
        <v>13</v>
      </c>
    </row>
    <row r="51" spans="1:16" ht="63.75" x14ac:dyDescent="0.2">
      <c r="A51" s="20" t="s">
        <v>40</v>
      </c>
      <c r="E51" s="21" t="s">
        <v>85</v>
      </c>
    </row>
    <row r="52" spans="1:16" x14ac:dyDescent="0.2">
      <c r="A52" s="22" t="s">
        <v>42</v>
      </c>
      <c r="E52" s="23" t="s">
        <v>86</v>
      </c>
    </row>
    <row r="53" spans="1:16" ht="344.25" x14ac:dyDescent="0.2">
      <c r="A53" t="s">
        <v>44</v>
      </c>
      <c r="E53" s="21" t="s">
        <v>81</v>
      </c>
    </row>
    <row r="54" spans="1:16" x14ac:dyDescent="0.2">
      <c r="A54" s="11" t="s">
        <v>35</v>
      </c>
      <c r="B54" s="15" t="s">
        <v>87</v>
      </c>
      <c r="C54" s="15" t="s">
        <v>88</v>
      </c>
      <c r="D54" s="11" t="s">
        <v>37</v>
      </c>
      <c r="E54" s="16" t="s">
        <v>89</v>
      </c>
      <c r="F54" s="17" t="s">
        <v>47</v>
      </c>
      <c r="G54" s="18">
        <v>0.88</v>
      </c>
      <c r="H54" s="19">
        <v>0</v>
      </c>
      <c r="I54" s="19">
        <f>ROUND(ROUND(H54,2)*ROUND(G54,3),2)</f>
        <v>0</v>
      </c>
      <c r="O54">
        <f>(I54*21)/100</f>
        <v>0</v>
      </c>
      <c r="P54" t="s">
        <v>13</v>
      </c>
    </row>
    <row r="55" spans="1:16" ht="25.5" x14ac:dyDescent="0.2">
      <c r="A55" s="20" t="s">
        <v>40</v>
      </c>
      <c r="E55" s="21" t="s">
        <v>90</v>
      </c>
    </row>
    <row r="56" spans="1:16" x14ac:dyDescent="0.2">
      <c r="A56" s="22" t="s">
        <v>42</v>
      </c>
      <c r="E56" s="23" t="s">
        <v>37</v>
      </c>
    </row>
    <row r="57" spans="1:16" ht="306" x14ac:dyDescent="0.2">
      <c r="A57" t="s">
        <v>44</v>
      </c>
      <c r="E57" s="21" t="s">
        <v>91</v>
      </c>
    </row>
    <row r="58" spans="1:16" x14ac:dyDescent="0.2">
      <c r="A58" s="11" t="s">
        <v>35</v>
      </c>
      <c r="B58" s="15" t="s">
        <v>92</v>
      </c>
      <c r="C58" s="15" t="s">
        <v>93</v>
      </c>
      <c r="D58" s="11" t="s">
        <v>37</v>
      </c>
      <c r="E58" s="16" t="s">
        <v>94</v>
      </c>
      <c r="F58" s="17" t="s">
        <v>39</v>
      </c>
      <c r="G58" s="18">
        <v>3.9279999999999999</v>
      </c>
      <c r="H58" s="19">
        <v>0</v>
      </c>
      <c r="I58" s="19">
        <f>ROUND(ROUND(H58,2)*ROUND(G58,3),2)</f>
        <v>0</v>
      </c>
      <c r="O58">
        <f>(I58*21)/100</f>
        <v>0</v>
      </c>
      <c r="P58" t="s">
        <v>13</v>
      </c>
    </row>
    <row r="59" spans="1:16" x14ac:dyDescent="0.2">
      <c r="A59" s="20" t="s">
        <v>40</v>
      </c>
      <c r="E59" s="21" t="s">
        <v>95</v>
      </c>
    </row>
    <row r="60" spans="1:16" x14ac:dyDescent="0.2">
      <c r="A60" s="22" t="s">
        <v>42</v>
      </c>
      <c r="E60" s="23" t="s">
        <v>37</v>
      </c>
    </row>
    <row r="61" spans="1:16" x14ac:dyDescent="0.2">
      <c r="A61" t="s">
        <v>44</v>
      </c>
      <c r="E61" s="21" t="s">
        <v>96</v>
      </c>
    </row>
    <row r="62" spans="1:16" x14ac:dyDescent="0.2">
      <c r="A62" s="11" t="s">
        <v>35</v>
      </c>
      <c r="B62" s="15" t="s">
        <v>97</v>
      </c>
      <c r="C62" s="15" t="s">
        <v>98</v>
      </c>
      <c r="D62" s="11" t="s">
        <v>37</v>
      </c>
      <c r="E62" s="16" t="s">
        <v>99</v>
      </c>
      <c r="F62" s="17" t="s">
        <v>39</v>
      </c>
      <c r="G62" s="18">
        <v>1.86</v>
      </c>
      <c r="H62" s="19">
        <v>0</v>
      </c>
      <c r="I62" s="19">
        <f>ROUND(ROUND(H62,2)*ROUND(G62,3),2)</f>
        <v>0</v>
      </c>
      <c r="O62">
        <f>(I62*21)/100</f>
        <v>0</v>
      </c>
      <c r="P62" t="s">
        <v>13</v>
      </c>
    </row>
    <row r="63" spans="1:16" ht="25.5" x14ac:dyDescent="0.2">
      <c r="A63" s="20" t="s">
        <v>40</v>
      </c>
      <c r="E63" s="21" t="s">
        <v>100</v>
      </c>
    </row>
    <row r="64" spans="1:16" x14ac:dyDescent="0.2">
      <c r="A64" s="22" t="s">
        <v>42</v>
      </c>
      <c r="E64" s="23" t="s">
        <v>101</v>
      </c>
    </row>
    <row r="65" spans="1:16" ht="267.75" x14ac:dyDescent="0.2">
      <c r="A65" t="s">
        <v>44</v>
      </c>
      <c r="E65" s="21" t="s">
        <v>102</v>
      </c>
    </row>
    <row r="66" spans="1:16" ht="25.5" x14ac:dyDescent="0.2">
      <c r="A66" s="11" t="s">
        <v>35</v>
      </c>
      <c r="B66" s="15" t="s">
        <v>103</v>
      </c>
      <c r="C66" s="15" t="s">
        <v>104</v>
      </c>
      <c r="D66" s="11" t="s">
        <v>37</v>
      </c>
      <c r="E66" s="16" t="s">
        <v>105</v>
      </c>
      <c r="F66" s="17" t="s">
        <v>47</v>
      </c>
      <c r="G66" s="18">
        <v>2.3460000000000001</v>
      </c>
      <c r="H66" s="19">
        <v>0</v>
      </c>
      <c r="I66" s="19">
        <f>ROUND(ROUND(H66,2)*ROUND(G66,3),2)</f>
        <v>0</v>
      </c>
      <c r="O66">
        <f>(I66*21)/100</f>
        <v>0</v>
      </c>
      <c r="P66" t="s">
        <v>13</v>
      </c>
    </row>
    <row r="67" spans="1:16" x14ac:dyDescent="0.2">
      <c r="A67" s="20" t="s">
        <v>40</v>
      </c>
      <c r="E67" s="21" t="s">
        <v>106</v>
      </c>
    </row>
    <row r="68" spans="1:16" x14ac:dyDescent="0.2">
      <c r="A68" s="22" t="s">
        <v>42</v>
      </c>
      <c r="E68" s="23" t="s">
        <v>107</v>
      </c>
    </row>
    <row r="69" spans="1:16" ht="369.75" x14ac:dyDescent="0.2">
      <c r="A69" t="s">
        <v>44</v>
      </c>
      <c r="E69" s="21" t="s">
        <v>108</v>
      </c>
    </row>
    <row r="70" spans="1:16" x14ac:dyDescent="0.2">
      <c r="A70" s="11" t="s">
        <v>35</v>
      </c>
      <c r="B70" s="15" t="s">
        <v>109</v>
      </c>
      <c r="C70" s="15" t="s">
        <v>110</v>
      </c>
      <c r="D70" s="11" t="s">
        <v>37</v>
      </c>
      <c r="E70" s="16" t="s">
        <v>111</v>
      </c>
      <c r="F70" s="17" t="s">
        <v>47</v>
      </c>
      <c r="G70" s="18">
        <v>2.008</v>
      </c>
      <c r="H70" s="19">
        <v>0</v>
      </c>
      <c r="I70" s="19">
        <f>ROUND(ROUND(H70,2)*ROUND(G70,3),2)</f>
        <v>0</v>
      </c>
      <c r="O70">
        <f>(I70*21)/100</f>
        <v>0</v>
      </c>
      <c r="P70" t="s">
        <v>13</v>
      </c>
    </row>
    <row r="71" spans="1:16" x14ac:dyDescent="0.2">
      <c r="A71" s="20" t="s">
        <v>40</v>
      </c>
      <c r="E71" s="21" t="s">
        <v>112</v>
      </c>
    </row>
    <row r="72" spans="1:16" x14ac:dyDescent="0.2">
      <c r="A72" s="22" t="s">
        <v>42</v>
      </c>
      <c r="E72" s="23" t="s">
        <v>113</v>
      </c>
    </row>
    <row r="73" spans="1:16" ht="369.75" x14ac:dyDescent="0.2">
      <c r="A73" t="s">
        <v>44</v>
      </c>
      <c r="E73" s="21" t="s">
        <v>108</v>
      </c>
    </row>
    <row r="74" spans="1:16" x14ac:dyDescent="0.2">
      <c r="A74" s="11" t="s">
        <v>35</v>
      </c>
      <c r="B74" s="15" t="s">
        <v>114</v>
      </c>
      <c r="C74" s="15" t="s">
        <v>115</v>
      </c>
      <c r="D74" s="11" t="s">
        <v>37</v>
      </c>
      <c r="E74" s="16" t="s">
        <v>116</v>
      </c>
      <c r="F74" s="17" t="s">
        <v>47</v>
      </c>
      <c r="G74" s="18">
        <v>11.73</v>
      </c>
      <c r="H74" s="19">
        <v>0</v>
      </c>
      <c r="I74" s="19">
        <f>ROUND(ROUND(H74,2)*ROUND(G74,3),2)</f>
        <v>0</v>
      </c>
      <c r="O74">
        <f>(I74*21)/100</f>
        <v>0</v>
      </c>
      <c r="P74" t="s">
        <v>13</v>
      </c>
    </row>
    <row r="75" spans="1:16" x14ac:dyDescent="0.2">
      <c r="A75" s="20" t="s">
        <v>40</v>
      </c>
      <c r="E75" s="21" t="s">
        <v>117</v>
      </c>
    </row>
    <row r="76" spans="1:16" x14ac:dyDescent="0.2">
      <c r="A76" s="22" t="s">
        <v>42</v>
      </c>
      <c r="E76" s="23" t="s">
        <v>118</v>
      </c>
    </row>
    <row r="77" spans="1:16" ht="369.75" x14ac:dyDescent="0.2">
      <c r="A77" t="s">
        <v>44</v>
      </c>
      <c r="E77" s="21" t="s">
        <v>108</v>
      </c>
    </row>
    <row r="78" spans="1:16" x14ac:dyDescent="0.2">
      <c r="A78" s="11" t="s">
        <v>35</v>
      </c>
      <c r="B78" s="15" t="s">
        <v>119</v>
      </c>
      <c r="C78" s="15" t="s">
        <v>120</v>
      </c>
      <c r="D78" s="11" t="s">
        <v>37</v>
      </c>
      <c r="E78" s="16" t="s">
        <v>121</v>
      </c>
      <c r="F78" s="17" t="s">
        <v>39</v>
      </c>
      <c r="G78" s="18">
        <v>0.53700000000000003</v>
      </c>
      <c r="H78" s="19">
        <v>0</v>
      </c>
      <c r="I78" s="19">
        <f>ROUND(ROUND(H78,2)*ROUND(G78,3),2)</f>
        <v>0</v>
      </c>
      <c r="O78">
        <f>(I78*21)/100</f>
        <v>0</v>
      </c>
      <c r="P78" t="s">
        <v>13</v>
      </c>
    </row>
    <row r="79" spans="1:16" x14ac:dyDescent="0.2">
      <c r="A79" s="20" t="s">
        <v>40</v>
      </c>
      <c r="E79" s="21" t="s">
        <v>122</v>
      </c>
    </row>
    <row r="80" spans="1:16" x14ac:dyDescent="0.2">
      <c r="A80" s="22" t="s">
        <v>42</v>
      </c>
      <c r="E80" s="23" t="s">
        <v>123</v>
      </c>
    </row>
    <row r="81" spans="1:18" ht="267.75" x14ac:dyDescent="0.2">
      <c r="A81" t="s">
        <v>44</v>
      </c>
      <c r="E81" s="21" t="s">
        <v>102</v>
      </c>
    </row>
    <row r="82" spans="1:18" x14ac:dyDescent="0.2">
      <c r="A82" s="11" t="s">
        <v>35</v>
      </c>
      <c r="B82" s="15" t="s">
        <v>124</v>
      </c>
      <c r="C82" s="15" t="s">
        <v>125</v>
      </c>
      <c r="D82" s="11" t="s">
        <v>37</v>
      </c>
      <c r="E82" s="16" t="s">
        <v>126</v>
      </c>
      <c r="F82" s="17" t="s">
        <v>75</v>
      </c>
      <c r="G82" s="18">
        <v>113.355</v>
      </c>
      <c r="H82" s="19">
        <v>0</v>
      </c>
      <c r="I82" s="19">
        <f>ROUND(ROUND(H82,2)*ROUND(G82,3),2)</f>
        <v>0</v>
      </c>
      <c r="O82">
        <f>(I82*21)/100</f>
        <v>0</v>
      </c>
      <c r="P82" t="s">
        <v>13</v>
      </c>
    </row>
    <row r="83" spans="1:18" x14ac:dyDescent="0.2">
      <c r="A83" s="20" t="s">
        <v>40</v>
      </c>
      <c r="E83" s="21" t="s">
        <v>127</v>
      </c>
    </row>
    <row r="84" spans="1:18" ht="25.5" x14ac:dyDescent="0.2">
      <c r="A84" s="22" t="s">
        <v>42</v>
      </c>
      <c r="E84" s="23" t="s">
        <v>128</v>
      </c>
    </row>
    <row r="85" spans="1:18" ht="102" x14ac:dyDescent="0.2">
      <c r="A85" t="s">
        <v>44</v>
      </c>
      <c r="E85" s="21" t="s">
        <v>129</v>
      </c>
    </row>
    <row r="86" spans="1:18" x14ac:dyDescent="0.2">
      <c r="A86" s="11" t="s">
        <v>35</v>
      </c>
      <c r="B86" s="15" t="s">
        <v>130</v>
      </c>
      <c r="C86" s="15" t="s">
        <v>131</v>
      </c>
      <c r="D86" s="11" t="s">
        <v>37</v>
      </c>
      <c r="E86" s="16" t="s">
        <v>132</v>
      </c>
      <c r="F86" s="17" t="s">
        <v>75</v>
      </c>
      <c r="G86" s="18">
        <v>74.144999999999996</v>
      </c>
      <c r="H86" s="19">
        <v>0</v>
      </c>
      <c r="I86" s="19">
        <f>ROUND(ROUND(H86,2)*ROUND(G86,3),2)</f>
        <v>0</v>
      </c>
      <c r="O86">
        <f>(I86*21)/100</f>
        <v>0</v>
      </c>
      <c r="P86" t="s">
        <v>13</v>
      </c>
    </row>
    <row r="87" spans="1:18" x14ac:dyDescent="0.2">
      <c r="A87" s="20" t="s">
        <v>40</v>
      </c>
      <c r="E87" s="21" t="s">
        <v>133</v>
      </c>
    </row>
    <row r="88" spans="1:18" x14ac:dyDescent="0.2">
      <c r="A88" s="22" t="s">
        <v>42</v>
      </c>
      <c r="E88" s="23" t="s">
        <v>134</v>
      </c>
    </row>
    <row r="89" spans="1:18" ht="102" x14ac:dyDescent="0.2">
      <c r="A89" t="s">
        <v>44</v>
      </c>
      <c r="E89" s="21" t="s">
        <v>135</v>
      </c>
    </row>
    <row r="90" spans="1:18" ht="12.75" customHeight="1" x14ac:dyDescent="0.2">
      <c r="A90" s="4" t="s">
        <v>33</v>
      </c>
      <c r="B90" s="4"/>
      <c r="C90" s="24" t="s">
        <v>12</v>
      </c>
      <c r="D90" s="4"/>
      <c r="E90" s="13" t="s">
        <v>136</v>
      </c>
      <c r="F90" s="4"/>
      <c r="G90" s="4"/>
      <c r="H90" s="4"/>
      <c r="I90" s="25">
        <f>0+Q90</f>
        <v>0</v>
      </c>
      <c r="O90">
        <f>0+R90</f>
        <v>0</v>
      </c>
      <c r="Q90">
        <f>0+I91+I95+I99</f>
        <v>0</v>
      </c>
      <c r="R90">
        <f>0+O91+O95+O99</f>
        <v>0</v>
      </c>
    </row>
    <row r="91" spans="1:18" ht="25.5" x14ac:dyDescent="0.2">
      <c r="A91" s="11" t="s">
        <v>35</v>
      </c>
      <c r="B91" s="15" t="s">
        <v>137</v>
      </c>
      <c r="C91" s="15" t="s">
        <v>138</v>
      </c>
      <c r="D91" s="11" t="s">
        <v>37</v>
      </c>
      <c r="E91" s="16" t="s">
        <v>139</v>
      </c>
      <c r="F91" s="17" t="s">
        <v>47</v>
      </c>
      <c r="G91" s="18">
        <v>11.8</v>
      </c>
      <c r="H91" s="19">
        <v>0</v>
      </c>
      <c r="I91" s="19">
        <f>ROUND(ROUND(H91,2)*ROUND(G91,3),2)</f>
        <v>0</v>
      </c>
      <c r="O91">
        <f>(I91*21)/100</f>
        <v>0</v>
      </c>
      <c r="P91" t="s">
        <v>13</v>
      </c>
    </row>
    <row r="92" spans="1:18" x14ac:dyDescent="0.2">
      <c r="A92" s="20" t="s">
        <v>40</v>
      </c>
      <c r="E92" s="21" t="s">
        <v>140</v>
      </c>
    </row>
    <row r="93" spans="1:18" x14ac:dyDescent="0.2">
      <c r="A93" s="22" t="s">
        <v>42</v>
      </c>
      <c r="E93" s="23" t="s">
        <v>134</v>
      </c>
    </row>
    <row r="94" spans="1:18" ht="229.5" x14ac:dyDescent="0.2">
      <c r="A94" t="s">
        <v>44</v>
      </c>
      <c r="E94" s="21" t="s">
        <v>141</v>
      </c>
    </row>
    <row r="95" spans="1:18" ht="25.5" x14ac:dyDescent="0.2">
      <c r="A95" s="11" t="s">
        <v>35</v>
      </c>
      <c r="B95" s="15" t="s">
        <v>142</v>
      </c>
      <c r="C95" s="15" t="s">
        <v>143</v>
      </c>
      <c r="D95" s="11" t="s">
        <v>37</v>
      </c>
      <c r="E95" s="16" t="s">
        <v>144</v>
      </c>
      <c r="F95" s="17" t="s">
        <v>47</v>
      </c>
      <c r="G95" s="18">
        <v>3.14</v>
      </c>
      <c r="H95" s="19">
        <v>0</v>
      </c>
      <c r="I95" s="19">
        <f>ROUND(ROUND(H95,2)*ROUND(G95,3),2)</f>
        <v>0</v>
      </c>
      <c r="O95">
        <f>(I95*21)/100</f>
        <v>0</v>
      </c>
      <c r="P95" t="s">
        <v>13</v>
      </c>
    </row>
    <row r="96" spans="1:18" x14ac:dyDescent="0.2">
      <c r="A96" s="20" t="s">
        <v>40</v>
      </c>
      <c r="E96" s="21" t="s">
        <v>145</v>
      </c>
    </row>
    <row r="97" spans="1:18" x14ac:dyDescent="0.2">
      <c r="A97" s="22" t="s">
        <v>42</v>
      </c>
      <c r="E97" s="23" t="s">
        <v>134</v>
      </c>
    </row>
    <row r="98" spans="1:18" ht="229.5" x14ac:dyDescent="0.2">
      <c r="A98" t="s">
        <v>44</v>
      </c>
      <c r="E98" s="21" t="s">
        <v>141</v>
      </c>
    </row>
    <row r="99" spans="1:18" ht="25.5" x14ac:dyDescent="0.2">
      <c r="A99" s="11" t="s">
        <v>35</v>
      </c>
      <c r="B99" s="15" t="s">
        <v>146</v>
      </c>
      <c r="C99" s="15" t="s">
        <v>147</v>
      </c>
      <c r="D99" s="11" t="s">
        <v>37</v>
      </c>
      <c r="E99" s="16" t="s">
        <v>148</v>
      </c>
      <c r="F99" s="17" t="s">
        <v>47</v>
      </c>
      <c r="G99" s="18">
        <v>4.54</v>
      </c>
      <c r="H99" s="19">
        <v>0</v>
      </c>
      <c r="I99" s="19">
        <f>ROUND(ROUND(H99,2)*ROUND(G99,3),2)</f>
        <v>0</v>
      </c>
      <c r="O99">
        <f>(I99*21)/100</f>
        <v>0</v>
      </c>
      <c r="P99" t="s">
        <v>13</v>
      </c>
    </row>
    <row r="100" spans="1:18" x14ac:dyDescent="0.2">
      <c r="A100" s="20" t="s">
        <v>40</v>
      </c>
      <c r="E100" s="21" t="s">
        <v>145</v>
      </c>
    </row>
    <row r="101" spans="1:18" x14ac:dyDescent="0.2">
      <c r="A101" s="22" t="s">
        <v>42</v>
      </c>
      <c r="E101" s="23" t="s">
        <v>134</v>
      </c>
    </row>
    <row r="102" spans="1:18" ht="229.5" x14ac:dyDescent="0.2">
      <c r="A102" t="s">
        <v>44</v>
      </c>
      <c r="E102" s="21" t="s">
        <v>141</v>
      </c>
    </row>
    <row r="103" spans="1:18" ht="12.75" customHeight="1" x14ac:dyDescent="0.2">
      <c r="A103" s="4" t="s">
        <v>33</v>
      </c>
      <c r="B103" s="4"/>
      <c r="C103" s="24" t="s">
        <v>23</v>
      </c>
      <c r="D103" s="4"/>
      <c r="E103" s="13" t="s">
        <v>149</v>
      </c>
      <c r="F103" s="4"/>
      <c r="G103" s="4"/>
      <c r="H103" s="4"/>
      <c r="I103" s="25">
        <f>0+Q103</f>
        <v>0</v>
      </c>
      <c r="O103">
        <f>0+R103</f>
        <v>0</v>
      </c>
      <c r="Q103">
        <f>0+I104+I108+I112+I116+I120+I124+I128+I132</f>
        <v>0</v>
      </c>
      <c r="R103">
        <f>0+O104+O108+O112+O116+O120+O124+O128+O132</f>
        <v>0</v>
      </c>
    </row>
    <row r="104" spans="1:18" x14ac:dyDescent="0.2">
      <c r="A104" s="11" t="s">
        <v>35</v>
      </c>
      <c r="B104" s="15" t="s">
        <v>150</v>
      </c>
      <c r="C104" s="15" t="s">
        <v>151</v>
      </c>
      <c r="D104" s="11" t="s">
        <v>37</v>
      </c>
      <c r="E104" s="16" t="s">
        <v>152</v>
      </c>
      <c r="F104" s="17" t="s">
        <v>47</v>
      </c>
      <c r="G104" s="18">
        <v>7.4850000000000003</v>
      </c>
      <c r="H104" s="19">
        <v>0</v>
      </c>
      <c r="I104" s="19">
        <f>ROUND(ROUND(H104,2)*ROUND(G104,3),2)</f>
        <v>0</v>
      </c>
      <c r="O104">
        <f>(I104*21)/100</f>
        <v>0</v>
      </c>
      <c r="P104" t="s">
        <v>13</v>
      </c>
    </row>
    <row r="105" spans="1:18" x14ac:dyDescent="0.2">
      <c r="A105" s="20" t="s">
        <v>40</v>
      </c>
      <c r="E105" s="21" t="s">
        <v>37</v>
      </c>
    </row>
    <row r="106" spans="1:18" x14ac:dyDescent="0.2">
      <c r="A106" s="22" t="s">
        <v>42</v>
      </c>
      <c r="E106" s="23" t="s">
        <v>153</v>
      </c>
    </row>
    <row r="107" spans="1:18" ht="369.75" x14ac:dyDescent="0.2">
      <c r="A107" t="s">
        <v>44</v>
      </c>
      <c r="E107" s="21" t="s">
        <v>154</v>
      </c>
    </row>
    <row r="108" spans="1:18" x14ac:dyDescent="0.2">
      <c r="A108" s="11" t="s">
        <v>35</v>
      </c>
      <c r="B108" s="15" t="s">
        <v>155</v>
      </c>
      <c r="C108" s="15" t="s">
        <v>156</v>
      </c>
      <c r="D108" s="11" t="s">
        <v>37</v>
      </c>
      <c r="E108" s="16" t="s">
        <v>157</v>
      </c>
      <c r="F108" s="17" t="s">
        <v>47</v>
      </c>
      <c r="G108" s="18">
        <v>2.2999999999999998</v>
      </c>
      <c r="H108" s="19">
        <v>0</v>
      </c>
      <c r="I108" s="19">
        <f>ROUND(ROUND(H108,2)*ROUND(G108,3),2)</f>
        <v>0</v>
      </c>
      <c r="O108">
        <f>(I108*21)/100</f>
        <v>0</v>
      </c>
      <c r="P108" t="s">
        <v>13</v>
      </c>
    </row>
    <row r="109" spans="1:18" x14ac:dyDescent="0.2">
      <c r="A109" s="20" t="s">
        <v>40</v>
      </c>
      <c r="E109" s="21" t="s">
        <v>158</v>
      </c>
    </row>
    <row r="110" spans="1:18" x14ac:dyDescent="0.2">
      <c r="A110" s="22" t="s">
        <v>42</v>
      </c>
      <c r="E110" s="23" t="s">
        <v>159</v>
      </c>
    </row>
    <row r="111" spans="1:18" ht="369.75" x14ac:dyDescent="0.2">
      <c r="A111" t="s">
        <v>44</v>
      </c>
      <c r="E111" s="21" t="s">
        <v>154</v>
      </c>
    </row>
    <row r="112" spans="1:18" x14ac:dyDescent="0.2">
      <c r="A112" s="11" t="s">
        <v>35</v>
      </c>
      <c r="B112" s="15" t="s">
        <v>160</v>
      </c>
      <c r="C112" s="15" t="s">
        <v>161</v>
      </c>
      <c r="D112" s="11" t="s">
        <v>37</v>
      </c>
      <c r="E112" s="16" t="s">
        <v>162</v>
      </c>
      <c r="F112" s="17" t="s">
        <v>47</v>
      </c>
      <c r="G112" s="18">
        <v>2.3199999999999998</v>
      </c>
      <c r="H112" s="19">
        <v>0</v>
      </c>
      <c r="I112" s="19">
        <f>ROUND(ROUND(H112,2)*ROUND(G112,3),2)</f>
        <v>0</v>
      </c>
      <c r="O112">
        <f>(I112*21)/100</f>
        <v>0</v>
      </c>
      <c r="P112" t="s">
        <v>13</v>
      </c>
    </row>
    <row r="113" spans="1:16" x14ac:dyDescent="0.2">
      <c r="A113" s="20" t="s">
        <v>40</v>
      </c>
      <c r="E113" s="21" t="s">
        <v>163</v>
      </c>
    </row>
    <row r="114" spans="1:16" x14ac:dyDescent="0.2">
      <c r="A114" s="22" t="s">
        <v>42</v>
      </c>
      <c r="E114" s="23" t="s">
        <v>159</v>
      </c>
    </row>
    <row r="115" spans="1:16" ht="369.75" x14ac:dyDescent="0.2">
      <c r="A115" t="s">
        <v>44</v>
      </c>
      <c r="E115" s="21" t="s">
        <v>154</v>
      </c>
    </row>
    <row r="116" spans="1:16" x14ac:dyDescent="0.2">
      <c r="A116" s="11" t="s">
        <v>35</v>
      </c>
      <c r="B116" s="15" t="s">
        <v>164</v>
      </c>
      <c r="C116" s="15" t="s">
        <v>165</v>
      </c>
      <c r="D116" s="11" t="s">
        <v>37</v>
      </c>
      <c r="E116" s="16" t="s">
        <v>166</v>
      </c>
      <c r="F116" s="17" t="s">
        <v>47</v>
      </c>
      <c r="G116" s="18">
        <v>19.7</v>
      </c>
      <c r="H116" s="19">
        <v>0</v>
      </c>
      <c r="I116" s="19">
        <f>ROUND(ROUND(H116,2)*ROUND(G116,3),2)</f>
        <v>0</v>
      </c>
      <c r="O116">
        <f>(I116*21)/100</f>
        <v>0</v>
      </c>
      <c r="P116" t="s">
        <v>13</v>
      </c>
    </row>
    <row r="117" spans="1:16" x14ac:dyDescent="0.2">
      <c r="A117" s="20" t="s">
        <v>40</v>
      </c>
      <c r="E117" s="21" t="s">
        <v>167</v>
      </c>
    </row>
    <row r="118" spans="1:16" x14ac:dyDescent="0.2">
      <c r="A118" s="22" t="s">
        <v>42</v>
      </c>
      <c r="E118" s="23" t="s">
        <v>159</v>
      </c>
    </row>
    <row r="119" spans="1:16" ht="369.75" x14ac:dyDescent="0.2">
      <c r="A119" t="s">
        <v>44</v>
      </c>
      <c r="E119" s="21" t="s">
        <v>154</v>
      </c>
    </row>
    <row r="120" spans="1:16" x14ac:dyDescent="0.2">
      <c r="A120" s="11" t="s">
        <v>35</v>
      </c>
      <c r="B120" s="15" t="s">
        <v>168</v>
      </c>
      <c r="C120" s="15" t="s">
        <v>169</v>
      </c>
      <c r="D120" s="11" t="s">
        <v>37</v>
      </c>
      <c r="E120" s="16" t="s">
        <v>170</v>
      </c>
      <c r="F120" s="17" t="s">
        <v>47</v>
      </c>
      <c r="G120" s="18">
        <v>5.3949999999999996</v>
      </c>
      <c r="H120" s="19">
        <v>0</v>
      </c>
      <c r="I120" s="19">
        <f>ROUND(ROUND(H120,2)*ROUND(G120,3),2)</f>
        <v>0</v>
      </c>
      <c r="O120">
        <f>(I120*21)/100</f>
        <v>0</v>
      </c>
      <c r="P120" t="s">
        <v>13</v>
      </c>
    </row>
    <row r="121" spans="1:16" x14ac:dyDescent="0.2">
      <c r="A121" s="20" t="s">
        <v>40</v>
      </c>
      <c r="E121" s="21" t="s">
        <v>171</v>
      </c>
    </row>
    <row r="122" spans="1:16" x14ac:dyDescent="0.2">
      <c r="A122" s="22" t="s">
        <v>42</v>
      </c>
      <c r="E122" s="23" t="s">
        <v>134</v>
      </c>
    </row>
    <row r="123" spans="1:16" ht="369.75" x14ac:dyDescent="0.2">
      <c r="A123" t="s">
        <v>44</v>
      </c>
      <c r="E123" s="21" t="s">
        <v>154</v>
      </c>
    </row>
    <row r="124" spans="1:16" ht="25.5" x14ac:dyDescent="0.2">
      <c r="A124" s="11" t="s">
        <v>35</v>
      </c>
      <c r="B124" s="15" t="s">
        <v>172</v>
      </c>
      <c r="C124" s="15" t="s">
        <v>173</v>
      </c>
      <c r="D124" s="11" t="s">
        <v>37</v>
      </c>
      <c r="E124" s="16" t="s">
        <v>174</v>
      </c>
      <c r="F124" s="17" t="s">
        <v>39</v>
      </c>
      <c r="G124" s="18">
        <v>0.35099999999999998</v>
      </c>
      <c r="H124" s="19">
        <v>0</v>
      </c>
      <c r="I124" s="19">
        <f>ROUND(ROUND(H124,2)*ROUND(G124,3),2)</f>
        <v>0</v>
      </c>
      <c r="O124">
        <f>(I124*21)/100</f>
        <v>0</v>
      </c>
      <c r="P124" t="s">
        <v>13</v>
      </c>
    </row>
    <row r="125" spans="1:16" x14ac:dyDescent="0.2">
      <c r="A125" s="20" t="s">
        <v>40</v>
      </c>
      <c r="E125" s="21" t="s">
        <v>175</v>
      </c>
    </row>
    <row r="126" spans="1:16" x14ac:dyDescent="0.2">
      <c r="A126" s="22" t="s">
        <v>42</v>
      </c>
      <c r="E126" s="23" t="s">
        <v>134</v>
      </c>
    </row>
    <row r="127" spans="1:16" ht="178.5" x14ac:dyDescent="0.2">
      <c r="A127" t="s">
        <v>44</v>
      </c>
      <c r="E127" s="21" t="s">
        <v>176</v>
      </c>
    </row>
    <row r="128" spans="1:16" x14ac:dyDescent="0.2">
      <c r="A128" s="11" t="s">
        <v>35</v>
      </c>
      <c r="B128" s="15" t="s">
        <v>177</v>
      </c>
      <c r="C128" s="15" t="s">
        <v>178</v>
      </c>
      <c r="D128" s="11" t="s">
        <v>37</v>
      </c>
      <c r="E128" s="16" t="s">
        <v>179</v>
      </c>
      <c r="F128" s="17" t="s">
        <v>47</v>
      </c>
      <c r="G128" s="18">
        <v>1.74</v>
      </c>
      <c r="H128" s="19">
        <v>0</v>
      </c>
      <c r="I128" s="19">
        <f>ROUND(ROUND(H128,2)*ROUND(G128,3),2)</f>
        <v>0</v>
      </c>
      <c r="O128">
        <f>(I128*21)/100</f>
        <v>0</v>
      </c>
      <c r="P128" t="s">
        <v>13</v>
      </c>
    </row>
    <row r="129" spans="1:18" x14ac:dyDescent="0.2">
      <c r="A129" s="20" t="s">
        <v>40</v>
      </c>
      <c r="E129" s="21" t="s">
        <v>180</v>
      </c>
    </row>
    <row r="130" spans="1:18" ht="25.5" x14ac:dyDescent="0.2">
      <c r="A130" s="22" t="s">
        <v>42</v>
      </c>
      <c r="E130" s="23" t="s">
        <v>181</v>
      </c>
    </row>
    <row r="131" spans="1:18" ht="38.25" x14ac:dyDescent="0.2">
      <c r="A131" t="s">
        <v>44</v>
      </c>
      <c r="E131" s="21" t="s">
        <v>182</v>
      </c>
    </row>
    <row r="132" spans="1:18" x14ac:dyDescent="0.2">
      <c r="A132" s="11" t="s">
        <v>35</v>
      </c>
      <c r="B132" s="15" t="s">
        <v>183</v>
      </c>
      <c r="C132" s="15" t="s">
        <v>184</v>
      </c>
      <c r="D132" s="11" t="s">
        <v>37</v>
      </c>
      <c r="E132" s="16" t="s">
        <v>185</v>
      </c>
      <c r="F132" s="17" t="s">
        <v>47</v>
      </c>
      <c r="G132" s="18">
        <v>0.435</v>
      </c>
      <c r="H132" s="19">
        <v>0</v>
      </c>
      <c r="I132" s="19">
        <f>ROUND(ROUND(H132,2)*ROUND(G132,3),2)</f>
        <v>0</v>
      </c>
      <c r="O132">
        <f>(I132*21)/100</f>
        <v>0</v>
      </c>
      <c r="P132" t="s">
        <v>13</v>
      </c>
    </row>
    <row r="133" spans="1:18" x14ac:dyDescent="0.2">
      <c r="A133" s="20" t="s">
        <v>40</v>
      </c>
      <c r="E133" s="21" t="s">
        <v>186</v>
      </c>
    </row>
    <row r="134" spans="1:18" ht="25.5" x14ac:dyDescent="0.2">
      <c r="A134" s="22" t="s">
        <v>42</v>
      </c>
      <c r="E134" s="23" t="s">
        <v>187</v>
      </c>
    </row>
    <row r="135" spans="1:18" ht="38.25" x14ac:dyDescent="0.2">
      <c r="A135" t="s">
        <v>44</v>
      </c>
      <c r="E135" s="21" t="s">
        <v>182</v>
      </c>
    </row>
    <row r="136" spans="1:18" ht="12.75" customHeight="1" x14ac:dyDescent="0.2">
      <c r="A136" s="4" t="s">
        <v>33</v>
      </c>
      <c r="B136" s="4"/>
      <c r="C136" s="24" t="s">
        <v>25</v>
      </c>
      <c r="D136" s="4"/>
      <c r="E136" s="13" t="s">
        <v>188</v>
      </c>
      <c r="F136" s="4"/>
      <c r="G136" s="4"/>
      <c r="H136" s="4"/>
      <c r="I136" s="25">
        <f>0+Q136</f>
        <v>0</v>
      </c>
      <c r="O136">
        <f>0+R136</f>
        <v>0</v>
      </c>
      <c r="Q136">
        <f>0+I137+I141</f>
        <v>0</v>
      </c>
      <c r="R136">
        <f>0+O137+O141</f>
        <v>0</v>
      </c>
    </row>
    <row r="137" spans="1:18" x14ac:dyDescent="0.2">
      <c r="A137" s="11" t="s">
        <v>35</v>
      </c>
      <c r="B137" s="15" t="s">
        <v>189</v>
      </c>
      <c r="C137" s="15" t="s">
        <v>190</v>
      </c>
      <c r="D137" s="11" t="s">
        <v>37</v>
      </c>
      <c r="E137" s="16" t="s">
        <v>191</v>
      </c>
      <c r="F137" s="17" t="s">
        <v>75</v>
      </c>
      <c r="G137" s="18">
        <v>10.92</v>
      </c>
      <c r="H137" s="19">
        <v>0</v>
      </c>
      <c r="I137" s="19">
        <f>ROUND(ROUND(H137,2)*ROUND(G137,3),2)</f>
        <v>0</v>
      </c>
      <c r="O137">
        <f>(I137*21)/100</f>
        <v>0</v>
      </c>
      <c r="P137" t="s">
        <v>13</v>
      </c>
    </row>
    <row r="138" spans="1:18" x14ac:dyDescent="0.2">
      <c r="A138" s="20" t="s">
        <v>40</v>
      </c>
      <c r="E138" s="21" t="s">
        <v>192</v>
      </c>
    </row>
    <row r="139" spans="1:18" ht="25.5" x14ac:dyDescent="0.2">
      <c r="A139" s="22" t="s">
        <v>42</v>
      </c>
      <c r="E139" s="23" t="s">
        <v>193</v>
      </c>
    </row>
    <row r="140" spans="1:18" ht="51" x14ac:dyDescent="0.2">
      <c r="A140" t="s">
        <v>44</v>
      </c>
      <c r="E140" s="21" t="s">
        <v>194</v>
      </c>
    </row>
    <row r="141" spans="1:18" x14ac:dyDescent="0.2">
      <c r="A141" s="11" t="s">
        <v>35</v>
      </c>
      <c r="B141" s="15" t="s">
        <v>195</v>
      </c>
      <c r="C141" s="15" t="s">
        <v>196</v>
      </c>
      <c r="D141" s="11" t="s">
        <v>37</v>
      </c>
      <c r="E141" s="16" t="s">
        <v>197</v>
      </c>
      <c r="F141" s="17" t="s">
        <v>75</v>
      </c>
      <c r="G141" s="18">
        <v>94.64</v>
      </c>
      <c r="H141" s="19">
        <v>0</v>
      </c>
      <c r="I141" s="19">
        <f>ROUND(ROUND(H141,2)*ROUND(G141,3),2)</f>
        <v>0</v>
      </c>
      <c r="O141">
        <f>(I141*21)/100</f>
        <v>0</v>
      </c>
      <c r="P141" t="s">
        <v>13</v>
      </c>
    </row>
    <row r="142" spans="1:18" x14ac:dyDescent="0.2">
      <c r="A142" s="20" t="s">
        <v>40</v>
      </c>
      <c r="E142" s="21" t="s">
        <v>37</v>
      </c>
    </row>
    <row r="143" spans="1:18" x14ac:dyDescent="0.2">
      <c r="A143" s="22" t="s">
        <v>42</v>
      </c>
      <c r="E143" s="23" t="s">
        <v>198</v>
      </c>
    </row>
    <row r="144" spans="1:18" ht="51" x14ac:dyDescent="0.2">
      <c r="A144" t="s">
        <v>44</v>
      </c>
      <c r="E144" s="21" t="s">
        <v>199</v>
      </c>
    </row>
    <row r="145" spans="1:18" ht="12.75" customHeight="1" x14ac:dyDescent="0.2">
      <c r="A145" s="4" t="s">
        <v>33</v>
      </c>
      <c r="B145" s="4"/>
      <c r="C145" s="24" t="s">
        <v>61</v>
      </c>
      <c r="D145" s="4"/>
      <c r="E145" s="13" t="s">
        <v>200</v>
      </c>
      <c r="F145" s="4"/>
      <c r="G145" s="4"/>
      <c r="H145" s="4"/>
      <c r="I145" s="25">
        <f>0+Q145</f>
        <v>0</v>
      </c>
      <c r="O145">
        <f>0+R145</f>
        <v>0</v>
      </c>
      <c r="Q145">
        <f>0+I146+I150+I154+I158</f>
        <v>0</v>
      </c>
      <c r="R145">
        <f>0+O146+O150+O154+O158</f>
        <v>0</v>
      </c>
    </row>
    <row r="146" spans="1:18" ht="25.5" x14ac:dyDescent="0.2">
      <c r="A146" s="11" t="s">
        <v>35</v>
      </c>
      <c r="B146" s="15" t="s">
        <v>201</v>
      </c>
      <c r="C146" s="15" t="s">
        <v>202</v>
      </c>
      <c r="D146" s="11" t="s">
        <v>37</v>
      </c>
      <c r="E146" s="16" t="s">
        <v>203</v>
      </c>
      <c r="F146" s="17" t="s">
        <v>75</v>
      </c>
      <c r="G146" s="18">
        <v>115.325</v>
      </c>
      <c r="H146" s="19">
        <v>0</v>
      </c>
      <c r="I146" s="19">
        <f>ROUND(ROUND(H146,2)*ROUND(G146,3),2)</f>
        <v>0</v>
      </c>
      <c r="O146">
        <f>(I146*21)/100</f>
        <v>0</v>
      </c>
      <c r="P146" t="s">
        <v>13</v>
      </c>
    </row>
    <row r="147" spans="1:18" x14ac:dyDescent="0.2">
      <c r="A147" s="20" t="s">
        <v>40</v>
      </c>
      <c r="E147" s="21" t="s">
        <v>37</v>
      </c>
    </row>
    <row r="148" spans="1:18" x14ac:dyDescent="0.2">
      <c r="A148" s="22" t="s">
        <v>42</v>
      </c>
      <c r="E148" s="23" t="s">
        <v>134</v>
      </c>
    </row>
    <row r="149" spans="1:18" ht="191.25" x14ac:dyDescent="0.2">
      <c r="A149" t="s">
        <v>44</v>
      </c>
      <c r="E149" s="21" t="s">
        <v>204</v>
      </c>
    </row>
    <row r="150" spans="1:18" ht="25.5" x14ac:dyDescent="0.2">
      <c r="A150" s="11" t="s">
        <v>35</v>
      </c>
      <c r="B150" s="15" t="s">
        <v>205</v>
      </c>
      <c r="C150" s="15" t="s">
        <v>206</v>
      </c>
      <c r="D150" s="11" t="s">
        <v>37</v>
      </c>
      <c r="E150" s="16" t="s">
        <v>207</v>
      </c>
      <c r="F150" s="17" t="s">
        <v>75</v>
      </c>
      <c r="G150" s="18">
        <v>107.895</v>
      </c>
      <c r="H150" s="19">
        <v>0</v>
      </c>
      <c r="I150" s="19">
        <f>ROUND(ROUND(H150,2)*ROUND(G150,3),2)</f>
        <v>0</v>
      </c>
      <c r="O150">
        <f>(I150*21)/100</f>
        <v>0</v>
      </c>
      <c r="P150" t="s">
        <v>13</v>
      </c>
    </row>
    <row r="151" spans="1:18" x14ac:dyDescent="0.2">
      <c r="A151" s="20" t="s">
        <v>40</v>
      </c>
      <c r="E151" s="21" t="s">
        <v>37</v>
      </c>
    </row>
    <row r="152" spans="1:18" x14ac:dyDescent="0.2">
      <c r="A152" s="22" t="s">
        <v>42</v>
      </c>
      <c r="E152" s="23" t="s">
        <v>134</v>
      </c>
    </row>
    <row r="153" spans="1:18" ht="191.25" x14ac:dyDescent="0.2">
      <c r="A153" t="s">
        <v>44</v>
      </c>
      <c r="E153" s="21" t="s">
        <v>204</v>
      </c>
    </row>
    <row r="154" spans="1:18" x14ac:dyDescent="0.2">
      <c r="A154" s="11" t="s">
        <v>35</v>
      </c>
      <c r="B154" s="15" t="s">
        <v>208</v>
      </c>
      <c r="C154" s="15" t="s">
        <v>209</v>
      </c>
      <c r="D154" s="11" t="s">
        <v>37</v>
      </c>
      <c r="E154" s="16" t="s">
        <v>210</v>
      </c>
      <c r="F154" s="17" t="s">
        <v>75</v>
      </c>
      <c r="G154" s="18">
        <v>69.400000000000006</v>
      </c>
      <c r="H154" s="19">
        <v>0</v>
      </c>
      <c r="I154" s="19">
        <f>ROUND(ROUND(H154,2)*ROUND(G154,3),2)</f>
        <v>0</v>
      </c>
      <c r="O154">
        <f>(I154*21)/100</f>
        <v>0</v>
      </c>
      <c r="P154" t="s">
        <v>13</v>
      </c>
    </row>
    <row r="155" spans="1:18" x14ac:dyDescent="0.2">
      <c r="A155" s="20" t="s">
        <v>40</v>
      </c>
      <c r="E155" s="21" t="s">
        <v>37</v>
      </c>
    </row>
    <row r="156" spans="1:18" x14ac:dyDescent="0.2">
      <c r="A156" s="22" t="s">
        <v>42</v>
      </c>
      <c r="E156" s="23" t="s">
        <v>159</v>
      </c>
    </row>
    <row r="157" spans="1:18" ht="191.25" x14ac:dyDescent="0.2">
      <c r="A157" t="s">
        <v>44</v>
      </c>
      <c r="E157" s="21" t="s">
        <v>204</v>
      </c>
    </row>
    <row r="158" spans="1:18" x14ac:dyDescent="0.2">
      <c r="A158" s="11" t="s">
        <v>35</v>
      </c>
      <c r="B158" s="15" t="s">
        <v>211</v>
      </c>
      <c r="C158" s="15" t="s">
        <v>212</v>
      </c>
      <c r="D158" s="11" t="s">
        <v>37</v>
      </c>
      <c r="E158" s="16" t="s">
        <v>213</v>
      </c>
      <c r="F158" s="17" t="s">
        <v>75</v>
      </c>
      <c r="G158" s="18">
        <v>184.72499999999999</v>
      </c>
      <c r="H158" s="19">
        <v>0</v>
      </c>
      <c r="I158" s="19">
        <f>ROUND(ROUND(H158,2)*ROUND(G158,3),2)</f>
        <v>0</v>
      </c>
      <c r="O158">
        <f>(I158*21)/100</f>
        <v>0</v>
      </c>
      <c r="P158" t="s">
        <v>13</v>
      </c>
    </row>
    <row r="159" spans="1:18" x14ac:dyDescent="0.2">
      <c r="A159" s="20" t="s">
        <v>40</v>
      </c>
      <c r="E159" s="21" t="s">
        <v>214</v>
      </c>
    </row>
    <row r="160" spans="1:18" x14ac:dyDescent="0.2">
      <c r="A160" s="22" t="s">
        <v>42</v>
      </c>
      <c r="E160" s="23" t="s">
        <v>134</v>
      </c>
    </row>
    <row r="161" spans="1:18" ht="216.75" x14ac:dyDescent="0.2">
      <c r="A161" t="s">
        <v>44</v>
      </c>
      <c r="E161" s="21" t="s">
        <v>215</v>
      </c>
    </row>
    <row r="162" spans="1:18" ht="12.75" customHeight="1" x14ac:dyDescent="0.2">
      <c r="A162" s="4" t="s">
        <v>33</v>
      </c>
      <c r="B162" s="4"/>
      <c r="C162" s="24" t="s">
        <v>66</v>
      </c>
      <c r="D162" s="4"/>
      <c r="E162" s="13" t="s">
        <v>216</v>
      </c>
      <c r="F162" s="4"/>
      <c r="G162" s="4"/>
      <c r="H162" s="4"/>
      <c r="I162" s="25">
        <f>0+Q162</f>
        <v>0</v>
      </c>
      <c r="O162">
        <f>0+R162</f>
        <v>0</v>
      </c>
      <c r="Q162">
        <f>0+I163</f>
        <v>0</v>
      </c>
      <c r="R162">
        <f>0+O163</f>
        <v>0</v>
      </c>
    </row>
    <row r="163" spans="1:18" x14ac:dyDescent="0.2">
      <c r="A163" s="11" t="s">
        <v>35</v>
      </c>
      <c r="B163" s="15" t="s">
        <v>217</v>
      </c>
      <c r="C163" s="15" t="s">
        <v>218</v>
      </c>
      <c r="D163" s="11" t="s">
        <v>37</v>
      </c>
      <c r="E163" s="16" t="s">
        <v>219</v>
      </c>
      <c r="F163" s="17" t="s">
        <v>220</v>
      </c>
      <c r="G163" s="18">
        <v>25.2</v>
      </c>
      <c r="H163" s="19">
        <v>0</v>
      </c>
      <c r="I163" s="19">
        <f>ROUND(ROUND(H163,2)*ROUND(G163,3),2)</f>
        <v>0</v>
      </c>
      <c r="O163">
        <f>(I163*21)/100</f>
        <v>0</v>
      </c>
      <c r="P163" t="s">
        <v>13</v>
      </c>
    </row>
    <row r="164" spans="1:18" x14ac:dyDescent="0.2">
      <c r="A164" s="20" t="s">
        <v>40</v>
      </c>
      <c r="E164" s="21" t="s">
        <v>37</v>
      </c>
    </row>
    <row r="165" spans="1:18" x14ac:dyDescent="0.2">
      <c r="A165" s="22" t="s">
        <v>42</v>
      </c>
      <c r="E165" s="23" t="s">
        <v>221</v>
      </c>
    </row>
    <row r="166" spans="1:18" ht="242.25" x14ac:dyDescent="0.2">
      <c r="A166" t="s">
        <v>44</v>
      </c>
      <c r="E166" s="21" t="s">
        <v>222</v>
      </c>
    </row>
    <row r="167" spans="1:18" ht="12.75" customHeight="1" x14ac:dyDescent="0.2">
      <c r="A167" s="4" t="s">
        <v>33</v>
      </c>
      <c r="B167" s="4"/>
      <c r="C167" s="24" t="s">
        <v>30</v>
      </c>
      <c r="D167" s="4"/>
      <c r="E167" s="13" t="s">
        <v>223</v>
      </c>
      <c r="F167" s="4"/>
      <c r="G167" s="4"/>
      <c r="H167" s="4"/>
      <c r="I167" s="25">
        <f>0+Q167</f>
        <v>0</v>
      </c>
      <c r="O167">
        <f>0+R167</f>
        <v>0</v>
      </c>
      <c r="Q167">
        <f>0+I168+I172+I176+I180</f>
        <v>0</v>
      </c>
      <c r="R167">
        <f>0+O168+O172+O176+O180</f>
        <v>0</v>
      </c>
    </row>
    <row r="168" spans="1:18" x14ac:dyDescent="0.2">
      <c r="A168" s="11" t="s">
        <v>35</v>
      </c>
      <c r="B168" s="15" t="s">
        <v>224</v>
      </c>
      <c r="C168" s="15" t="s">
        <v>225</v>
      </c>
      <c r="D168" s="11" t="s">
        <v>37</v>
      </c>
      <c r="E168" s="16" t="s">
        <v>226</v>
      </c>
      <c r="F168" s="17" t="s">
        <v>227</v>
      </c>
      <c r="G168" s="18">
        <v>2</v>
      </c>
      <c r="H168" s="19">
        <v>0</v>
      </c>
      <c r="I168" s="19">
        <f>ROUND(ROUND(H168,2)*ROUND(G168,3),2)</f>
        <v>0</v>
      </c>
      <c r="O168">
        <f>(I168*21)/100</f>
        <v>0</v>
      </c>
      <c r="P168" t="s">
        <v>13</v>
      </c>
    </row>
    <row r="169" spans="1:18" x14ac:dyDescent="0.2">
      <c r="A169" s="20" t="s">
        <v>40</v>
      </c>
      <c r="E169" s="21" t="s">
        <v>37</v>
      </c>
    </row>
    <row r="170" spans="1:18" x14ac:dyDescent="0.2">
      <c r="A170" s="22" t="s">
        <v>42</v>
      </c>
      <c r="E170" s="23" t="s">
        <v>228</v>
      </c>
    </row>
    <row r="171" spans="1:18" ht="25.5" x14ac:dyDescent="0.2">
      <c r="A171" t="s">
        <v>44</v>
      </c>
      <c r="E171" s="21" t="s">
        <v>229</v>
      </c>
    </row>
    <row r="172" spans="1:18" x14ac:dyDescent="0.2">
      <c r="A172" s="11" t="s">
        <v>35</v>
      </c>
      <c r="B172" s="15" t="s">
        <v>230</v>
      </c>
      <c r="C172" s="15" t="s">
        <v>231</v>
      </c>
      <c r="D172" s="11" t="s">
        <v>37</v>
      </c>
      <c r="E172" s="16" t="s">
        <v>232</v>
      </c>
      <c r="F172" s="17" t="s">
        <v>47</v>
      </c>
      <c r="G172" s="18">
        <v>33.020000000000003</v>
      </c>
      <c r="H172" s="19">
        <v>0</v>
      </c>
      <c r="I172" s="19">
        <f>ROUND(ROUND(H172,2)*ROUND(G172,3),2)</f>
        <v>0</v>
      </c>
      <c r="O172">
        <f>(I172*21)/100</f>
        <v>0</v>
      </c>
      <c r="P172" t="s">
        <v>13</v>
      </c>
    </row>
    <row r="173" spans="1:18" x14ac:dyDescent="0.2">
      <c r="A173" s="20" t="s">
        <v>40</v>
      </c>
      <c r="E173" s="21" t="s">
        <v>233</v>
      </c>
    </row>
    <row r="174" spans="1:18" ht="25.5" x14ac:dyDescent="0.2">
      <c r="A174" s="22" t="s">
        <v>42</v>
      </c>
      <c r="E174" s="23" t="s">
        <v>43</v>
      </c>
    </row>
    <row r="175" spans="1:18" ht="114.75" x14ac:dyDescent="0.2">
      <c r="A175" t="s">
        <v>44</v>
      </c>
      <c r="E175" s="21" t="s">
        <v>234</v>
      </c>
    </row>
    <row r="176" spans="1:18" x14ac:dyDescent="0.2">
      <c r="A176" s="11" t="s">
        <v>35</v>
      </c>
      <c r="B176" s="15" t="s">
        <v>235</v>
      </c>
      <c r="C176" s="15" t="s">
        <v>236</v>
      </c>
      <c r="D176" s="11" t="s">
        <v>37</v>
      </c>
      <c r="E176" s="16" t="s">
        <v>237</v>
      </c>
      <c r="F176" s="17" t="s">
        <v>47</v>
      </c>
      <c r="G176" s="18">
        <v>5.91</v>
      </c>
      <c r="H176" s="19">
        <v>0</v>
      </c>
      <c r="I176" s="19">
        <f>ROUND(ROUND(H176,2)*ROUND(G176,3),2)</f>
        <v>0</v>
      </c>
      <c r="O176">
        <f>(I176*21)/100</f>
        <v>0</v>
      </c>
      <c r="P176" t="s">
        <v>13</v>
      </c>
    </row>
    <row r="177" spans="1:16" x14ac:dyDescent="0.2">
      <c r="A177" s="20" t="s">
        <v>40</v>
      </c>
      <c r="E177" s="21" t="s">
        <v>37</v>
      </c>
    </row>
    <row r="178" spans="1:16" ht="25.5" x14ac:dyDescent="0.2">
      <c r="A178" s="22" t="s">
        <v>42</v>
      </c>
      <c r="E178" s="23" t="s">
        <v>43</v>
      </c>
    </row>
    <row r="179" spans="1:16" ht="114.75" x14ac:dyDescent="0.2">
      <c r="A179" t="s">
        <v>44</v>
      </c>
      <c r="E179" s="21" t="s">
        <v>234</v>
      </c>
    </row>
    <row r="180" spans="1:16" x14ac:dyDescent="0.2">
      <c r="A180" s="11" t="s">
        <v>35</v>
      </c>
      <c r="B180" s="15" t="s">
        <v>238</v>
      </c>
      <c r="C180" s="15" t="s">
        <v>239</v>
      </c>
      <c r="D180" s="11" t="s">
        <v>37</v>
      </c>
      <c r="E180" s="16" t="s">
        <v>240</v>
      </c>
      <c r="F180" s="17" t="s">
        <v>47</v>
      </c>
      <c r="G180" s="18">
        <v>10.51</v>
      </c>
      <c r="H180" s="19">
        <v>0</v>
      </c>
      <c r="I180" s="19">
        <f>ROUND(ROUND(H180,2)*ROUND(G180,3),2)</f>
        <v>0</v>
      </c>
      <c r="O180">
        <f>(I180*21)/100</f>
        <v>0</v>
      </c>
      <c r="P180" t="s">
        <v>13</v>
      </c>
    </row>
    <row r="181" spans="1:16" x14ac:dyDescent="0.2">
      <c r="A181" s="20" t="s">
        <v>40</v>
      </c>
      <c r="E181" s="21" t="s">
        <v>37</v>
      </c>
    </row>
    <row r="182" spans="1:16" ht="25.5" x14ac:dyDescent="0.2">
      <c r="A182" s="22" t="s">
        <v>42</v>
      </c>
      <c r="E182" s="23" t="s">
        <v>43</v>
      </c>
    </row>
    <row r="183" spans="1:16" ht="114.75" x14ac:dyDescent="0.2">
      <c r="A183" t="s">
        <v>44</v>
      </c>
      <c r="E183" s="21" t="s">
        <v>234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Renata Ing.</dc:creator>
  <cp:lastModifiedBy>stara</cp:lastModifiedBy>
  <dcterms:created xsi:type="dcterms:W3CDTF">2019-10-22T11:20:33Z</dcterms:created>
  <dcterms:modified xsi:type="dcterms:W3CDTF">2019-10-22T11:20:33Z</dcterms:modified>
</cp:coreProperties>
</file>