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18060_Br-Za-aktualizace\11_Soutěž 1etapa\Dotazy\03-Vysvětlení č.3\Přílohy\"/>
    </mc:Choice>
  </mc:AlternateContent>
  <bookViews>
    <workbookView xWindow="0" yWindow="0" windowWidth="28800" windowHeight="11445"/>
  </bookViews>
  <sheets>
    <sheet name="SO 02-19-06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Q8" i="1" s="1"/>
  <c r="I8" i="1" s="1"/>
  <c r="O9" i="1"/>
  <c r="I13" i="1"/>
  <c r="O13" i="1" s="1"/>
  <c r="I17" i="1"/>
  <c r="O17" i="1"/>
  <c r="I21" i="1"/>
  <c r="O21" i="1"/>
  <c r="I25" i="1"/>
  <c r="O25" i="1"/>
  <c r="I29" i="1"/>
  <c r="O29" i="1" s="1"/>
  <c r="I34" i="1"/>
  <c r="Q33" i="1" s="1"/>
  <c r="I33" i="1" s="1"/>
  <c r="O34" i="1"/>
  <c r="I38" i="1"/>
  <c r="O38" i="1" s="1"/>
  <c r="I42" i="1"/>
  <c r="O42" i="1"/>
  <c r="I46" i="1"/>
  <c r="O46" i="1"/>
  <c r="I50" i="1"/>
  <c r="O50" i="1"/>
  <c r="I54" i="1"/>
  <c r="O54" i="1" s="1"/>
  <c r="I58" i="1"/>
  <c r="O58" i="1"/>
  <c r="I62" i="1"/>
  <c r="O62" i="1"/>
  <c r="I66" i="1"/>
  <c r="O66" i="1"/>
  <c r="I71" i="1"/>
  <c r="O71" i="1"/>
  <c r="I75" i="1"/>
  <c r="Q70" i="1" s="1"/>
  <c r="I70" i="1" s="1"/>
  <c r="O75" i="1"/>
  <c r="I79" i="1"/>
  <c r="O79" i="1" s="1"/>
  <c r="I83" i="1"/>
  <c r="O83" i="1"/>
  <c r="I87" i="1"/>
  <c r="O87" i="1"/>
  <c r="I91" i="1"/>
  <c r="O91" i="1"/>
  <c r="I96" i="1"/>
  <c r="O96" i="1"/>
  <c r="I100" i="1"/>
  <c r="Q95" i="1" s="1"/>
  <c r="I95" i="1" s="1"/>
  <c r="O100" i="1"/>
  <c r="I104" i="1"/>
  <c r="O104" i="1" s="1"/>
  <c r="I108" i="1"/>
  <c r="O108" i="1"/>
  <c r="I113" i="1"/>
  <c r="O113" i="1" s="1"/>
  <c r="R112" i="1" s="1"/>
  <c r="O112" i="1" s="1"/>
  <c r="I117" i="1"/>
  <c r="O117" i="1"/>
  <c r="I121" i="1"/>
  <c r="O121" i="1"/>
  <c r="I125" i="1"/>
  <c r="Q112" i="1" s="1"/>
  <c r="I112" i="1" s="1"/>
  <c r="O125" i="1"/>
  <c r="I130" i="1"/>
  <c r="O130" i="1"/>
  <c r="I134" i="1"/>
  <c r="Q129" i="1" s="1"/>
  <c r="I129" i="1" s="1"/>
  <c r="O134" i="1"/>
  <c r="R129" i="1" s="1"/>
  <c r="O129" i="1" s="1"/>
  <c r="I139" i="1"/>
  <c r="O139" i="1"/>
  <c r="I143" i="1"/>
  <c r="Q138" i="1" s="1"/>
  <c r="I138" i="1" s="1"/>
  <c r="O143" i="1"/>
  <c r="I147" i="1"/>
  <c r="O147" i="1" s="1"/>
  <c r="I151" i="1"/>
  <c r="O151" i="1"/>
  <c r="I155" i="1"/>
  <c r="O155" i="1"/>
  <c r="I159" i="1"/>
  <c r="O159" i="1"/>
  <c r="I163" i="1"/>
  <c r="O163" i="1" s="1"/>
  <c r="I168" i="1"/>
  <c r="Q167" i="1" s="1"/>
  <c r="I167" i="1" s="1"/>
  <c r="O168" i="1"/>
  <c r="I172" i="1"/>
  <c r="O172" i="1" s="1"/>
  <c r="I176" i="1"/>
  <c r="O176" i="1"/>
  <c r="I180" i="1"/>
  <c r="O180" i="1"/>
  <c r="I184" i="1"/>
  <c r="O184" i="1"/>
  <c r="I188" i="1"/>
  <c r="O188" i="1" s="1"/>
  <c r="I192" i="1"/>
  <c r="O192" i="1"/>
  <c r="I196" i="1"/>
  <c r="O196" i="1"/>
  <c r="I200" i="1"/>
  <c r="O200" i="1"/>
  <c r="I204" i="1"/>
  <c r="O204" i="1" s="1"/>
  <c r="I208" i="1"/>
  <c r="O208" i="1"/>
  <c r="R70" i="1" l="1"/>
  <c r="O70" i="1" s="1"/>
  <c r="R33" i="1"/>
  <c r="O33" i="1" s="1"/>
  <c r="R138" i="1"/>
  <c r="O138" i="1" s="1"/>
  <c r="R8" i="1"/>
  <c r="O8" i="1" s="1"/>
  <c r="R167" i="1"/>
  <c r="O167" i="1" s="1"/>
  <c r="R95" i="1"/>
  <c r="O95" i="1" s="1"/>
  <c r="I3" i="1"/>
  <c r="O2" i="1" l="1"/>
</calcChain>
</file>

<file path=xl/sharedStrings.xml><?xml version="1.0" encoding="utf-8"?>
<sst xmlns="http://schemas.openxmlformats.org/spreadsheetml/2006/main" count="701" uniqueCount="289">
  <si>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položka zahrnuje veškeré další práce plynoucí z technologického předpisu a z platných předpisů</t>
  </si>
  <si>
    <t>TS</t>
  </si>
  <si>
    <t>nosná konstrukce (8,92+1,5)*(14,1+1,5)=162,552 [A] 
rub opěr 2*10,1*2=40,400 [B] 
A+B=202,952 [C]</t>
  </si>
  <si>
    <t>VV</t>
  </si>
  <si>
    <t/>
  </si>
  <si>
    <t>PP</t>
  </si>
  <si>
    <t>2</t>
  </si>
  <si>
    <t>m2</t>
  </si>
  <si>
    <t>ODSTRANĚNÍ MOSTNÍ IZOLACE</t>
  </si>
  <si>
    <t>97817</t>
  </si>
  <si>
    <t>49</t>
  </si>
  <si>
    <t>P</t>
  </si>
  <si>
    <t>Položka zahrnuje samostatnou dopravu suti a vybouraných hmot. Množství se určí jako součin hmotnosti [t] a požadované vzdálenosti [km].</t>
  </si>
  <si>
    <t>části říms 4*2,5*0,5*0,2=1,000 [A] 
patky zábradlí 10*0,3*0,3*1=0,900 [B] 
objem A+B=1,900 [C] 
hmotnost 2,5*C=4,750 [D] 
25*D=118,750 [E]</t>
  </si>
  <si>
    <t>25 km</t>
  </si>
  <si>
    <t>tkm</t>
  </si>
  <si>
    <t>VYBOURÁNÍ ČÁSTÍ KONSTRUKCÍ BETON - DOPRAVA</t>
  </si>
  <si>
    <t>96715B</t>
  </si>
  <si>
    <t>48</t>
  </si>
  <si>
    <t>- položka zahrnuje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položka zahrnuje veškeré další práce plynoucí z technologického předpisu a z platných předpisů</t>
  </si>
  <si>
    <t>části říms 4*2,5*0,5*0,2=1,000 [A] 
patky zábradlí 10*0,3*0,3*1=0,900 [B] 
A+B=1,900 [C]</t>
  </si>
  <si>
    <t>M3</t>
  </si>
  <si>
    <t>VYBOURÁNÍ ČÁSTÍ KONSTRUKCÍ BETON - BEZ DOPRAVY</t>
  </si>
  <si>
    <t>96715A</t>
  </si>
  <si>
    <t>47</t>
  </si>
  <si>
    <t>(6,07+2,93+2,61+2,39)*40/1000=0,560 [A] 
25*A=14,000 [B]</t>
  </si>
  <si>
    <t>stávající zábradlí na patkách 
25 km</t>
  </si>
  <si>
    <t>BOURÁNÍ KONSTRUKCÍ KOVOVÝCH - DOPRAVA</t>
  </si>
  <si>
    <t>96618B</t>
  </si>
  <si>
    <t>46</t>
  </si>
  <si>
    <t>položka zahrnuje: 
- rozebrání konstrukce bez ohledu na použitou technologii 
- veškeré pomocné konstrukce (lešení a pod.)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</si>
  <si>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(6,07+2,93+2,61+2,39)*40/1000=0,560 [A]</t>
  </si>
  <si>
    <t>stávající zábradlí na patkách</t>
  </si>
  <si>
    <t>T</t>
  </si>
  <si>
    <t>BOURÁNÍ KONSTRUKCÍ KOVOVÝCH - BEZ DOPRAVY</t>
  </si>
  <si>
    <t>96618A</t>
  </si>
  <si>
    <t>45</t>
  </si>
  <si>
    <t>položka zahrnuje očištění předepsaným způsobem včetně odklizení vzniklého odpadu</t>
  </si>
  <si>
    <t>dolní pásnice 24*0,24*12,5=72,000 [A] 
zábradlí (18,32+18,1)*1,5=54,630 [B] 
A+B=126,630 [C]</t>
  </si>
  <si>
    <t>dolní pásnice zabetonovaných nosníků a stávající zábradlí</t>
  </si>
  <si>
    <t>OČIŠTĚNÍ OCEL KONSTR OTRYSKÁNÍM NA SUCHO KŘEMIČ PÍSKEM</t>
  </si>
  <si>
    <t>938652</t>
  </si>
  <si>
    <t>44</t>
  </si>
  <si>
    <t>opěry 2*(51,5+3,5+6,9)=123,800 [A] 
křídla 4*50=200,000 [B] 
nosná konstrukce 145+2*8,5=162,000 [C] 
A+B+C=485,800 [D]</t>
  </si>
  <si>
    <t>OČIŠTĚNÍ BETON KONSTR OTRYSKÁNÍM TLAK VODOU DO 1000 BARŮ</t>
  </si>
  <si>
    <t>938543</t>
  </si>
  <si>
    <t>43</t>
  </si>
  <si>
    <t>položka zahrnuje sazbu za pronájem dopravních značek a zařízení, počet jednotek je určen jako součin počtu značek a počtu dní použití</t>
  </si>
  <si>
    <t>2*21*21=882,000 [A]</t>
  </si>
  <si>
    <t>omezení dopravy pod mostem viz TZ 
2 x 3 týdny</t>
  </si>
  <si>
    <t>KSDEN</t>
  </si>
  <si>
    <t>DOPRAV ZNAČ ZÁKL VEL OCEL FÓLIE TŘ 3 - NÁJEMNÉ</t>
  </si>
  <si>
    <t>914149</t>
  </si>
  <si>
    <t>42</t>
  </si>
  <si>
    <t>Položka zahrnuje odstranění, demontáž a odklizení materiálu s odvozem na předepsané místo</t>
  </si>
  <si>
    <t>2*21=42,000 [A]</t>
  </si>
  <si>
    <t>omezení dopravy pod mostem viz TZ</t>
  </si>
  <si>
    <t>KUS</t>
  </si>
  <si>
    <t>DOPRAV ZNAČ ZÁKL VEL OCEL FÓLIE TŘ 3 - DEMONTÁŽ</t>
  </si>
  <si>
    <t>914143</t>
  </si>
  <si>
    <t>41</t>
  </si>
  <si>
    <t>položka zahrnuje: 
- dodávku a montáž značek v požadovaném provedení</t>
  </si>
  <si>
    <t>omezení dopravy pod mostem viz TZ 
včetně servisu</t>
  </si>
  <si>
    <t>DOPRAV ZNAČ ZÁKL VEL OCEL FÓLIE TŘ 3 - DODÁVKA A MONT</t>
  </si>
  <si>
    <t>914141</t>
  </si>
  <si>
    <t>40</t>
  </si>
  <si>
    <t>položka zahrnuje štítek s evidenčním číslem mostu, sloupek dopravní značky včetně osazení a nutných zemních prací a zabetonování</t>
  </si>
  <si>
    <t>EVIDENČNÍ ČÍSLO MOSTU</t>
  </si>
  <si>
    <t>91355</t>
  </si>
  <si>
    <t>39</t>
  </si>
  <si>
    <t>Ostatní konstrukce a práce</t>
  </si>
  <si>
    <t>9</t>
  </si>
  <si>
    <t>SD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</si>
  <si>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</si>
  <si>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2*42*1,5=126,000 [A]</t>
  </si>
  <si>
    <t>nátěr proti rozmrazovacím solím na spodní stavbě do výšky 1,5 m</t>
  </si>
  <si>
    <t>NÁTĚRY BETON KONSTR TYP S11 (OS-F)</t>
  </si>
  <si>
    <t>78387</t>
  </si>
  <si>
    <t>38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</si>
  <si>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</si>
  <si>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PROTIKOROZ OCHRANA OCEL KONSTR NÁTĚREM VÍCEVRST</t>
  </si>
  <si>
    <t>78312</t>
  </si>
  <si>
    <t>37</t>
  </si>
  <si>
    <t>položka zahrnuje: 
- dodání  předepsaného ochranného materiálu 
- zřízení ochrany izolace</t>
  </si>
  <si>
    <t>22,2+22,2+19,2+19,2=82,800 [A]</t>
  </si>
  <si>
    <t>SVI typ 3 - římsové zídky</t>
  </si>
  <si>
    <t>OCHRANA IZOLACE NA POVRCHU TEXTILIÍ</t>
  </si>
  <si>
    <t>711509</t>
  </si>
  <si>
    <t>36</t>
  </si>
  <si>
    <t>2*10,1*2=40,400 [A]</t>
  </si>
  <si>
    <t>SVI typ 2 - rub opěr</t>
  </si>
  <si>
    <t>OCHRANA IZOLACE NA POVRCHU</t>
  </si>
  <si>
    <t>71150</t>
  </si>
  <si>
    <t>35</t>
  </si>
  <si>
    <t>(8,92+1,5)*(14,1+1,5)=162,552 [A]</t>
  </si>
  <si>
    <t>SVI typ 1 - nosná konstrukce</t>
  </si>
  <si>
    <t>1</t>
  </si>
  <si>
    <t>34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</si>
  <si>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litý asfalt, asfaltový beton 
v této položce se vykáže i izolace rámových konstrukcí (mosty, propusty, kolektory)</t>
  </si>
  <si>
    <t>SVI typ 1 - nosná konstrukce 
SVI typ 2 - rub opěr</t>
  </si>
  <si>
    <t>IZOLACE MOSTOVEK CELOPLOŠNÁ ASFALTOVÝMI PÁSY</t>
  </si>
  <si>
    <t>711412</t>
  </si>
  <si>
    <t>33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</si>
  <si>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geotextilii</t>
  </si>
  <si>
    <t>IZOLACE BĚŽNÝCH KONSTRUKCÍ PROTI ZEMNÍ VLHKOSTI ASFALTOVÝMI NÁTĚRY</t>
  </si>
  <si>
    <t>711111</t>
  </si>
  <si>
    <t>32</t>
  </si>
  <si>
    <t>Přidružená stavební výroba</t>
  </si>
  <si>
    <t>7</t>
  </si>
  <si>
    <t>položka zahrnuje: 
dodávku veškerého materiálu potřebného pro předepsanou úpravu v předepsané kvalitě 
nutné vyspravení podkladu, případně zatření spar zdiva 
položení vrstvy v předepsané tloušťce 
potřebná lešení a podpěrné konstrukce</t>
  </si>
  <si>
    <t>opěry 2*(51,5+3,5+6,9)=123,800 [A] 
křídla 4*50=200,000 [B] 
nosná konstrukce 145+2*8,5=162,000 [C] 
zídky odvodňovacího příkopu 2*12*2,5=60,000 [D] 
A+B+C+D=545,800 [E]</t>
  </si>
  <si>
    <t>SJEDNOCUJÍCÍ STĚRKA JEMNOU MALTOU TL CCA 2MM</t>
  </si>
  <si>
    <t>62641</t>
  </si>
  <si>
    <t>31</t>
  </si>
  <si>
    <t>REPROFILACE PODHLEDŮ, SVISLÝCH PLOCH SANAČNÍ MALTOU JEDNOVRST TL 10MM</t>
  </si>
  <si>
    <t>626111</t>
  </si>
  <si>
    <t>30</t>
  </si>
  <si>
    <t>Úpravy povrchů, podlahy, výplně otvorů</t>
  </si>
  <si>
    <t>6</t>
  </si>
  <si>
    <t>položka zahrnuje: 
- nutné zemní práce (svahování, úpravu pláně a pod.) 
- zřízení spojovací vrstvy 
- zřízení lože dlažby z cementové malty předepsané kvality a předepsané tloušťky 
- dodávku a položení dlažby z lomového kamene do předepsaného tvaru 
- spárování, těsnění, tmelení a vyplnění spar MC případně s vyklínováním 
- úprava povrchu pro odvedení srážkové vody 
- nezahrnuje podklad pod dlažbu, vykazuje se samostatně položkami SD 45</t>
  </si>
  <si>
    <t>4*16*0,2=12,800 [A]</t>
  </si>
  <si>
    <t>dlažba za rubem křídel</t>
  </si>
  <si>
    <t>DLAŽBY Z LOMOVÉHO KAMENE NA MC</t>
  </si>
  <si>
    <t>465512</t>
  </si>
  <si>
    <t>29</t>
  </si>
  <si>
    <t>položka zahrnuje: 
- dodávku a vyrovnání lomového kamene předepsané frakce do předepsaného tvaru včetně mimostaveništní a vnitrostaveništní dopravy 
není-li v zadávací dokumentaci uvedeno jinak, jedná se o nakupovaný materiál</t>
  </si>
  <si>
    <t>1,7*2*10,1=34,340 [A]</t>
  </si>
  <si>
    <t>ROVNANINA Z LOMOVÉHO KAMENE</t>
  </si>
  <si>
    <t>46321</t>
  </si>
  <si>
    <t>28</t>
  </si>
  <si>
    <t>položka zahrnuje dodávku předepsaného kameniva, mimostaveništní a vnitrostaveništní dopravu a jeho uložení 
není-li v zadávací dokumentaci uvedeno jinak, jedná se o nakupovaný materiál</t>
  </si>
  <si>
    <t>1,6*2*10,1=32,320 [A]</t>
  </si>
  <si>
    <t>VÝPLŇ ZA OPĚRAMI A ZDMI Z KAMENIVA DRCENÉHO</t>
  </si>
  <si>
    <t>45852</t>
  </si>
  <si>
    <t>27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</si>
  <si>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</si>
  <si>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4*16*0,1=6,400 [A]</t>
  </si>
  <si>
    <t>PODKL A VÝPLŇ VRSTVY Z PROST BET</t>
  </si>
  <si>
    <t>45131</t>
  </si>
  <si>
    <t>26</t>
  </si>
  <si>
    <t>Vodorovné konstrukce</t>
  </si>
  <si>
    <t>4</t>
  </si>
  <si>
    <t>- dílenská dokumentace, včetně technologického předpisu spojování, 
- dodání  materiálu  v požadované kvalitě a výroba konstrukce (včetně  pomůcek,  přípravků a prostředků pro výrobu) bez ohledu na náročnost a její hmotnost, 
- dodání spojovacího materiálu, 
- zřízení  montážních  a  dilatačních  spojů,  spar, včetně potřebných úprav, vložek, opracování, očištění a ošetření, 
- podpěr. konstr. a lešení všech druhů pro montáž konstrukcí i doplňkových, včetně požadovaných otvorů, ochranných a bezpečnostních opatření a základů pro tyto konstrukce a lešení, 
- montáž konstrukce na staveništi, včetně montážních prostředků a pomůcek a zednických výpomocí,                               
- výplň, těsnění a tmelení spar a spojů, 
- všechny druhy ocelového kotvení, 
- dílenskou přejímku a montážní prohlídku, včetně požadovaných dokladů, 
- zřízení kotevních otvorů nebo jam, nejsou-li částí jiné konstrukce, 
- osazení kotvení nebo přímo částí konstrukce do podpůrné konstrukce nebo do zeminy, 
- výplň kotevních otvorů  (příp.  podlití  patních  desek) maltou,  betonem  nebo  jinou speciální hmotou, vyplnění jam zeminou, 
- veškeré druhy protikorozní ochrany a nátěry konstrukcí, 
 žárové zinkování s ponorem 
- zvláštní spojovací prostředky, rozebíratelnost konstrukce, 
- ochranná opatření před účinky bludných proudů 
- ochranu před přepětím.</t>
  </si>
  <si>
    <t>684,12+36,72=720,840 [A]</t>
  </si>
  <si>
    <t>včetně VD, PKO a spojovacích prostředků</t>
  </si>
  <si>
    <t>kg</t>
  </si>
  <si>
    <t>ZÁBRADLÍ Z DÍLCŮ KOVOVÝCH ŽÁROVĚ ZINK PONOREM S NÁTĚREM</t>
  </si>
  <si>
    <t>348173</t>
  </si>
  <si>
    <t>25</t>
  </si>
  <si>
    <t>Položka zahrnuje veškerý materiál, výrobky a polotovary, včetně mimostaveništní a vnitrostaveništní dopravy (rovněž přesuny), včetně naložení a složení, případně s uložením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74), 
- povrchovou antikorozní úpravu výztuže, 
- separaci výztuže, 
- osazení měřících zařízení a úpravy pro ně, 
- osazení měřících skříní nebo míst pro měření bludných proudů.</t>
  </si>
  <si>
    <t>0,261+0,261+0,314+0,314=1,150 [A]</t>
  </si>
  <si>
    <t>VÝZTUŽ MOSTNÍCH OPĚR A KŘÍDEL Z OCELI 10505, B500B</t>
  </si>
  <si>
    <t>333365</t>
  </si>
  <si>
    <t>24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</si>
  <si>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</t>
  </si>
  <si>
    <t>4,415+4,415+5,263+5,263=19,356 [A]</t>
  </si>
  <si>
    <t>MOSTNÍ OPĚRY A KŘÍDLA ZE ŽELEZOVÉHO BETONU DO C30/37</t>
  </si>
  <si>
    <t>333325</t>
  </si>
  <si>
    <t>23</t>
  </si>
  <si>
    <t>položka zahrnuje: 
- dodání  čerstvého  betonu  (betonové  směsi)  požadované  kvality,  jeho  uložení  do požadovaného tvaru při jakékoliv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</t>
  </si>
  <si>
    <t>4*2,5*0,5*0,2=1,000 [A]</t>
  </si>
  <si>
    <t>ŘÍMSY Z PROST BETONU</t>
  </si>
  <si>
    <t>31731</t>
  </si>
  <si>
    <t>22</t>
  </si>
  <si>
    <t>Svislé konstrukce</t>
  </si>
  <si>
    <t>3</t>
  </si>
  <si>
    <t>položka zahrnuje: 
přemístění, montáž a demontáž vrtných souprav 
svislou dopravu zeminy z vrtu 
vodorovnou dopravu zeminy bez uložení na skládku 
případně nutné pažení dočasné (včetně odpažení) i trvalé</t>
  </si>
  <si>
    <t>SP1 2*(6,5+5,1)=23,200 [A] 
SP2 2*(6,5+5,1)=23,200 [B] 
A+B=46,400 [C]</t>
  </si>
  <si>
    <t>m</t>
  </si>
  <si>
    <t>VRTY PRO KOTVENÍ, INJEKTÁŽ A MIKROPILOTY NA POVRCHU TŘ. III D DO 300MM</t>
  </si>
  <si>
    <t>26135</t>
  </si>
  <si>
    <t>21</t>
  </si>
  <si>
    <t>položka zahrnuje odstranění stěn včetně odvozu a uložení na skládku</t>
  </si>
  <si>
    <t>SP1 9,3=9,300 [A] 
SP2 9,3=9,300 [B] 
zajištění příkopové zídky 5,2=5,200 [C] 
A+B+C=23,800 [D]</t>
  </si>
  <si>
    <t>VYTAŽENÍ ŠTĚTOVÝCH STĚN Z KOVOVÝCH DÍLCŮ (HMOTNOST)</t>
  </si>
  <si>
    <t>237171</t>
  </si>
  <si>
    <t>20</t>
  </si>
  <si>
    <t>- zřízení stěny 
- opotřebení štětovnic, případně jejich ošetřování, řezání, nastavování a další úpravy 
- kleštiny, převázky. a další pomocné a doplňkové konstrukce 
- nastražení a zaberanění štětovnic do jakékoliv třídy horniny 
- veškerou dopravu, nájem, provoz a přemístění beranících zařízení a dalších mechanismů 
- lešení a podpěrné konstrukce pro práci a manipulaci beranících zařízení a dalších mechanismů 
- beranící plošiny vč. zemních prací, zpevnění, odvodnění a pod. 
- při provádění z lodi náklady na prám nebo lodi 
- těsnění stěny, je-li nutné 
- kotvení stěny, je-li nutné nebo vzepření, případně rozepření 
- vodící piloty nebo stabilizační hrázky 
- zhotovení koutových štětovnic 
- dílenská dokumentace, včetně technologického předpisu spojování, 
- dodání spojovacího materiálu, 
- zřízení  montážních  a  dilatačních  spojů,  spar, včetně potřebných úprav, vložek, opracování, očištění a ošetření, 
- jakákoliv doprava a manipulace dílců  a  montážních  sestav,  včetně  dopravy konstrukce z výrobny na stavbu, 
- montážní dokumentace včetně technologického předpisu montáže, 
- výplň, těsnění a tmelení spar a spojů, 
- veškeré druhy opracování povrchů, včetně úprav pod nátěry a pod izolaci, 
- veškeré druhy dílenských základů a základních nátěrů a povlaků, 
- všechny druhy ocelového kotvení, 
- dílenskou přejímku a montážní prohlídku, včetně požadovaných dokladů</t>
  </si>
  <si>
    <t>ŠTĚTOVÉ STĚNY NASAZENÉ Z KOVOVÝCH DÍLCŮ DOČASNÉ (HMOTNOST)</t>
  </si>
  <si>
    <t>23417</t>
  </si>
  <si>
    <t>19</t>
  </si>
  <si>
    <t>zahrnuje i vodorovnou dopravu a uložení na skládku (bez poplatku)</t>
  </si>
  <si>
    <t>SP1 4=4,000 [A] 
SP2 4=4,000 [B] 
A+B=8,000 [C]</t>
  </si>
  <si>
    <t>ODŘEZÁNÍ PILOT Z KOVOVÝCH DÍLCŮ</t>
  </si>
  <si>
    <t>228172</t>
  </si>
  <si>
    <t>18</t>
  </si>
  <si>
    <t>položka zahrnuje osazení pažin bez ohledu na druh, jejich opotřebení a jejich odstranění</t>
  </si>
  <si>
    <t>SP1 2*2*2,7=10,800 [A] 
SP2 2*2*2,7=10,800 [B] 
A+B=21,600 [C]</t>
  </si>
  <si>
    <t>VÝDŘEVA ZÁPOROVÉHO PAŽENÍ DOČASNÁ (PLOCHA)</t>
  </si>
  <si>
    <t>22695A</t>
  </si>
  <si>
    <t>17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</si>
  <si>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</si>
  <si>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SP1 11,978-9,3=2,678 [A] 
SP1 11,978-9,3=2,678 [B] 
A+B=5,356 [C]</t>
  </si>
  <si>
    <t>včetně převázek a táhel</t>
  </si>
  <si>
    <t>ZÁPOROVÉ PAŽENÍ Z KOVU DOČASNÉ</t>
  </si>
  <si>
    <t>22694</t>
  </si>
  <si>
    <t>16</t>
  </si>
  <si>
    <t>Základy</t>
  </si>
  <si>
    <t>Zahrnuje dodání předepsané travní směsi, její výsev na ornici, zalévání, první pokosení, to vše bez ohledu na sklon terénu</t>
  </si>
  <si>
    <t>ZALOŽENÍ TRÁVNÍKU RUČNÍM VÝSEVEM</t>
  </si>
  <si>
    <t>18241</t>
  </si>
  <si>
    <t>15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</si>
  <si>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</si>
  <si>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zemina za křídly a novými zídkami - zpětné použití</t>
  </si>
  <si>
    <t>ULOŽENÍ SYPANINY DO NÁSYPŮ A NA SKLÁDKY BEZ ZHUTNĚNÍ</t>
  </si>
  <si>
    <t>17120</t>
  </si>
  <si>
    <t>14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</si>
  <si>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</si>
  <si>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ULOŽENÍ SYPANINY DO NÁSYPŮ SE ZHUTNĚNÍM</t>
  </si>
  <si>
    <t>17110</t>
  </si>
  <si>
    <t>13</t>
  </si>
  <si>
    <t>Položka zahrnuje samostatnou dopravu zeminy. Množství se určí jako součin kubatutry [m3] a požadované vzdálenosti [km].</t>
  </si>
  <si>
    <t>zkpp 2*12,2*10,1*0,55=135,542 [A] 
za opěrami 2*2,8*1,9/2*10,1=53,732 [B] 
zídky 2*(4,25+5)*3*0,8=44,400 [C] 
vrty 3,14*0,25^2*(6+5,1)*2*2=8,714 [D] 
objem A+B+C+D=242,388 [E] 
25*E=6 059,700 [F]</t>
  </si>
  <si>
    <t>M3KM</t>
  </si>
  <si>
    <t>HLOUBENÍ JAM ZAPAŽ I NEPAŽ TŘ. I - DOPRAVA</t>
  </si>
  <si>
    <t>13173B</t>
  </si>
  <si>
    <t>12</t>
  </si>
  <si>
    <t>položka zahrnuje: 
-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</si>
  <si>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zkpp 2*12,2*10,1*0,55=135,542 [A] 
za opěrami 2*2,8*1,9/2*10,1=53,732 [B] 
zídky 2*(4,25+5)*3*0,8=44,400 [C] 
objem A+B+C=233,674 [D]</t>
  </si>
  <si>
    <t>HLOUBENÍ JAM ZAPAŽ I NEPAŽ TŘ. I - BEZ DOPRAVY</t>
  </si>
  <si>
    <t>13173A</t>
  </si>
  <si>
    <t>11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</si>
  <si>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</si>
  <si>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HLOUBENÍ JAM ZAPAŽ I NEPAŽ TŘ. I, ODVOZ DO 1KM</t>
  </si>
  <si>
    <t>131731</t>
  </si>
  <si>
    <t>10</t>
  </si>
  <si>
    <t>- vodorovná a svislá doprava, přemístění, přeložení, manipulace s výkopkem a uložení na skládku (bez poplatku)</t>
  </si>
  <si>
    <t>pročištění odvodnění brněnské opěry</t>
  </si>
  <si>
    <t>ČIŠTĚNÍ POTRUBÍ DN DO 200MM</t>
  </si>
  <si>
    <t>12993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</si>
  <si>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ruční vykopávky, odstranění kořenů a napadávek 
- pažení, vzepření a rozepření vč. přepažování (vyjma štětových stěn) 
- úpravu, ochranu a očištění dna, základové spáry, stěn a svahů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položka nezahrnuje: 
- práce spojené s otvírkou zemníku</t>
  </si>
  <si>
    <t>VYKOPÁVKY ZE ZEMNÍKŮ A SKLÁDEK TŘ. I, ODVOZ DO 1KM</t>
  </si>
  <si>
    <t>125731</t>
  </si>
  <si>
    <t>8</t>
  </si>
  <si>
    <t>odstranění křovin a stromů do průměru 100 mm 
doprava dřevin bez ohledu na vzdálenost 
spálení na hromadách nebo štěpkování</t>
  </si>
  <si>
    <t>ODSTRANĚNÍ KŘOVIN</t>
  </si>
  <si>
    <t>11120</t>
  </si>
  <si>
    <t>Zemní práce</t>
  </si>
  <si>
    <t>zahrnuje veškeré náklady spojené s objednatelem požadovanými pracemi</t>
  </si>
  <si>
    <t>3*8=24,000 [A]</t>
  </si>
  <si>
    <t>HOD</t>
  </si>
  <si>
    <t>OSTATNÍ POŽADAVKY - POSUDKY A KONTROLY</t>
  </si>
  <si>
    <t>029511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</si>
  <si>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</si>
  <si>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nosná konstrukce (8,92+1,5)*(14,1+1,5)=162,552 [A] 
rub opěr 2*10,1*2=40,400 [B] 
plocha A+B=202,952 [C] 
hmotnost 2,5*0,05*C=25,369 [D]</t>
  </si>
  <si>
    <t>POPLATKY ZA LIKVIDACI ODPADŮ NEBEZPEČNÝCH - 17 03 03* ASFALTOVÉ STAVEBNÍ NÁTĚRY</t>
  </si>
  <si>
    <t>015570</t>
  </si>
  <si>
    <t>5</t>
  </si>
  <si>
    <t>POPLATKY ZA LIKVIDACI ODPADŮ NEKONTAMINOVANÝCH - 02 01 03 SMÝCENÉ STROMY A KEŘE</t>
  </si>
  <si>
    <t>015160</t>
  </si>
  <si>
    <t>části říms 4*2,5*0,5*0,2=1,000 [A] 
patky zábradlí 10*0,3*0,3*1=0,900 [B] 
objem A+B=1,900 [C] 
hmotnost 2,5*C=4,750 [D]</t>
  </si>
  <si>
    <t>POPLATKY ZA LIKVIDACI ODPADŮ NEKONTAMINOVANÝCH - 17 01 01 BETON Z DEMOLIC OBJEKTŮ, ZÁKLADŮ TV</t>
  </si>
  <si>
    <t>015140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</si>
  <si>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</si>
  <si>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zkpp 2*12,2*10,1*0,55=135,542 [A] 
za opěrami 2*2,8*1,9/2*10,1=53,732 [B] 
zídky 2*(4,25+5)*3*0,8=44,400 [C] 
vrty 3,14*0,25^2*(6+5,1)*2*2=8,714 [D] 
objem A+B+C+D=242,388 [E] 
hmotnost 2,1*E=509,015 [F]</t>
  </si>
  <si>
    <t>POPLATKY ZA LIKVIDACŮ ODPADŮ NEKONTAMINOVANÝCH - 17 05 04  VYTĚŽENÉ ZEMINY A HORNINY -  I. TŘÍDA TĚŽITELNOSTI</t>
  </si>
  <si>
    <t>015111</t>
  </si>
  <si>
    <t>zahrnuje veškeré poplatky provozovateli skládky související s uložením odpadu na skládce.</t>
  </si>
  <si>
    <t>POPLATKY ZA SKLÁDKU</t>
  </si>
  <si>
    <t>014102</t>
  </si>
  <si>
    <t>Všeobecné konstrukce a práce</t>
  </si>
  <si>
    <t>0</t>
  </si>
  <si>
    <t>Celkem</t>
  </si>
  <si>
    <t>Jednotková</t>
  </si>
  <si>
    <t>21,00</t>
  </si>
  <si>
    <t>Cena</t>
  </si>
  <si>
    <t>Množství</t>
  </si>
  <si>
    <t>MJ</t>
  </si>
  <si>
    <t>Název položky</t>
  </si>
  <si>
    <t>Varianta</t>
  </si>
  <si>
    <t>Kód položky</t>
  </si>
  <si>
    <t>Poř. číslo</t>
  </si>
  <si>
    <t>Typ</t>
  </si>
  <si>
    <t>15,00</t>
  </si>
  <si>
    <t>T.ú. Brno-Horní Heršpice - Střelice, most v km 148,450</t>
  </si>
  <si>
    <t>SO 02-19-06</t>
  </si>
  <si>
    <t>Rozpočet:</t>
  </si>
  <si>
    <t>O</t>
  </si>
  <si>
    <t>0,00</t>
  </si>
  <si>
    <t>Elektrizace trati vč. PEÚ Brno - Zastávka u Brna 1.etapa - po připomínkách</t>
  </si>
  <si>
    <t>18060</t>
  </si>
  <si>
    <t xml:space="preserve">Stavba: </t>
  </si>
  <si>
    <t>S</t>
  </si>
  <si>
    <t>Příloha k formuláři pro ocenění nabídky</t>
  </si>
  <si>
    <t>Firma: SUDOP BRNO, spol. s r.o.</t>
  </si>
  <si>
    <t>ASPE10</t>
  </si>
  <si>
    <t>železný šrot; neoceňuje se (materiál na výkup)</t>
  </si>
  <si>
    <t>SO 02-19-06_a</t>
  </si>
  <si>
    <t>Změna č.1 ze dne 18.10.2019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</si>
</sst>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7" x14ac:knownFonts="1">
    <font>
      <sz val="10"/>
      <name val="Arial"/>
    </font>
    <font>
      <i/>
      <sz val="10"/>
      <name val="Arial"/>
    </font>
    <font>
      <b/>
      <sz val="10"/>
      <name val="Arial"/>
    </font>
    <font>
      <sz val="10"/>
      <color indexed="9"/>
      <name val="Arial"/>
    </font>
    <font>
      <b/>
      <sz val="11"/>
      <name val="Arial"/>
    </font>
    <font>
      <b/>
      <sz val="16"/>
      <color indexed="8"/>
      <name val="Arial"/>
    </font>
    <font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vertical="top"/>
    </xf>
    <xf numFmtId="0" fontId="0" fillId="0" borderId="2" xfId="0" applyBorder="1" applyAlignment="1">
      <alignment vertical="top"/>
    </xf>
    <xf numFmtId="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/>
    </xf>
    <xf numFmtId="4" fontId="2" fillId="2" borderId="4" xfId="0" applyNumberFormat="1" applyFont="1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2" fillId="2" borderId="4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3" xfId="0" applyFont="1" applyFill="1" applyBorder="1">
      <alignment vertical="center"/>
    </xf>
    <xf numFmtId="4" fontId="0" fillId="2" borderId="1" xfId="0" applyNumberFormat="1" applyFill="1" applyBorder="1" applyAlignment="1">
      <alignment horizontal="center" vertical="center"/>
    </xf>
    <xf numFmtId="0" fontId="0" fillId="2" borderId="5" xfId="0" applyFill="1" applyBorder="1">
      <alignment vertical="center"/>
    </xf>
    <xf numFmtId="0" fontId="0" fillId="2" borderId="0" xfId="0" applyFill="1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4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0" xfId="0" applyFont="1" applyFill="1">
      <alignment vertical="center"/>
    </xf>
    <xf numFmtId="0" fontId="6" fillId="4" borderId="1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9525"/>
          <a:ext cx="114300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11"/>
  <sheetViews>
    <sheetView tabSelected="1" zoomScaleNormal="100" workbookViewId="0">
      <pane ySplit="7" topLeftCell="A8" activePane="bottomLeft" state="frozen"/>
      <selection pane="bottomLeft" activeCell="E10" sqref="E10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285</v>
      </c>
      <c r="B1" s="23"/>
      <c r="C1" s="23"/>
      <c r="D1" s="23"/>
      <c r="E1" s="23" t="s">
        <v>284</v>
      </c>
      <c r="F1" s="23"/>
      <c r="G1" s="23"/>
      <c r="H1" s="33" t="s">
        <v>288</v>
      </c>
      <c r="I1" s="23"/>
      <c r="P1" t="s">
        <v>165</v>
      </c>
    </row>
    <row r="2" spans="1:18" ht="24.95" customHeight="1" x14ac:dyDescent="0.2">
      <c r="B2" s="23"/>
      <c r="C2" s="23"/>
      <c r="D2" s="23"/>
      <c r="E2" s="26" t="s">
        <v>283</v>
      </c>
      <c r="F2" s="23"/>
      <c r="G2" s="23"/>
      <c r="H2" s="12"/>
      <c r="I2" s="12"/>
      <c r="O2">
        <f>0+O8+O33+O70+O95+O112+O129+O138+O167</f>
        <v>0</v>
      </c>
      <c r="P2" t="s">
        <v>165</v>
      </c>
    </row>
    <row r="3" spans="1:18" ht="15" customHeight="1" x14ac:dyDescent="0.2">
      <c r="A3" t="s">
        <v>282</v>
      </c>
      <c r="B3" s="25" t="s">
        <v>281</v>
      </c>
      <c r="C3" s="28" t="s">
        <v>280</v>
      </c>
      <c r="D3" s="29"/>
      <c r="E3" s="24" t="s">
        <v>279</v>
      </c>
      <c r="F3" s="23"/>
      <c r="G3" s="22"/>
      <c r="H3" s="32" t="s">
        <v>287</v>
      </c>
      <c r="I3" s="21">
        <f>0+I8+I33+I70+I95+I112+I129+I138+I167</f>
        <v>0</v>
      </c>
      <c r="O3" t="s">
        <v>278</v>
      </c>
      <c r="P3" t="s">
        <v>6</v>
      </c>
    </row>
    <row r="4" spans="1:18" ht="15" customHeight="1" x14ac:dyDescent="0.2">
      <c r="A4" t="s">
        <v>277</v>
      </c>
      <c r="B4" s="20" t="s">
        <v>276</v>
      </c>
      <c r="C4" s="30" t="s">
        <v>275</v>
      </c>
      <c r="D4" s="31"/>
      <c r="E4" s="19" t="s">
        <v>274</v>
      </c>
      <c r="F4" s="12"/>
      <c r="G4" s="12"/>
      <c r="H4" s="16"/>
      <c r="I4" s="16"/>
      <c r="O4" t="s">
        <v>273</v>
      </c>
      <c r="P4" t="s">
        <v>6</v>
      </c>
    </row>
    <row r="5" spans="1:18" ht="12.75" customHeight="1" x14ac:dyDescent="0.2">
      <c r="A5" s="27" t="s">
        <v>272</v>
      </c>
      <c r="B5" s="27" t="s">
        <v>271</v>
      </c>
      <c r="C5" s="27" t="s">
        <v>270</v>
      </c>
      <c r="D5" s="27" t="s">
        <v>269</v>
      </c>
      <c r="E5" s="27" t="s">
        <v>268</v>
      </c>
      <c r="F5" s="27" t="s">
        <v>267</v>
      </c>
      <c r="G5" s="27" t="s">
        <v>266</v>
      </c>
      <c r="H5" s="27" t="s">
        <v>265</v>
      </c>
      <c r="I5" s="27"/>
      <c r="O5" t="s">
        <v>264</v>
      </c>
      <c r="P5" t="s">
        <v>6</v>
      </c>
    </row>
    <row r="6" spans="1:18" ht="12.75" customHeight="1" x14ac:dyDescent="0.2">
      <c r="A6" s="27"/>
      <c r="B6" s="27"/>
      <c r="C6" s="27"/>
      <c r="D6" s="27"/>
      <c r="E6" s="27"/>
      <c r="F6" s="27"/>
      <c r="G6" s="27"/>
      <c r="H6" s="18" t="s">
        <v>263</v>
      </c>
      <c r="I6" s="18" t="s">
        <v>262</v>
      </c>
    </row>
    <row r="7" spans="1:18" ht="12.75" customHeight="1" x14ac:dyDescent="0.2">
      <c r="A7" s="18" t="s">
        <v>261</v>
      </c>
      <c r="B7" s="18" t="s">
        <v>96</v>
      </c>
      <c r="C7" s="18" t="s">
        <v>6</v>
      </c>
      <c r="D7" s="18" t="s">
        <v>165</v>
      </c>
      <c r="E7" s="18" t="s">
        <v>141</v>
      </c>
      <c r="F7" s="18" t="s">
        <v>247</v>
      </c>
      <c r="G7" s="18" t="s">
        <v>118</v>
      </c>
      <c r="H7" s="18" t="s">
        <v>71</v>
      </c>
      <c r="I7" s="18" t="s">
        <v>225</v>
      </c>
    </row>
    <row r="8" spans="1:18" ht="12.75" customHeight="1" x14ac:dyDescent="0.2">
      <c r="A8" s="16" t="s">
        <v>72</v>
      </c>
      <c r="B8" s="16"/>
      <c r="C8" s="17" t="s">
        <v>261</v>
      </c>
      <c r="D8" s="16"/>
      <c r="E8" s="13" t="s">
        <v>260</v>
      </c>
      <c r="F8" s="16"/>
      <c r="G8" s="16"/>
      <c r="H8" s="16"/>
      <c r="I8" s="15">
        <f>0+Q8</f>
        <v>0</v>
      </c>
      <c r="O8">
        <f>0+R8</f>
        <v>0</v>
      </c>
      <c r="Q8">
        <f>0+I9+I13+I17+I21+I25+I29</f>
        <v>0</v>
      </c>
      <c r="R8">
        <f>0+O9+O13+O17+O21+O25+O29</f>
        <v>0</v>
      </c>
    </row>
    <row r="9" spans="1:18" x14ac:dyDescent="0.2">
      <c r="A9" s="9" t="s">
        <v>11</v>
      </c>
      <c r="B9" s="10" t="s">
        <v>96</v>
      </c>
      <c r="C9" s="10" t="s">
        <v>259</v>
      </c>
      <c r="D9" s="9" t="s">
        <v>4</v>
      </c>
      <c r="E9" s="8" t="s">
        <v>258</v>
      </c>
      <c r="F9" s="7" t="s">
        <v>33</v>
      </c>
      <c r="G9" s="6">
        <v>0.56000000000000005</v>
      </c>
      <c r="H9" s="5">
        <v>0</v>
      </c>
      <c r="I9" s="5">
        <f>ROUND(ROUND(H9,2)*ROUND(G9,3),2)</f>
        <v>0</v>
      </c>
      <c r="O9">
        <f>(I9*21)/100</f>
        <v>0</v>
      </c>
      <c r="P9" t="s">
        <v>6</v>
      </c>
    </row>
    <row r="10" spans="1:18" x14ac:dyDescent="0.2">
      <c r="A10" s="4" t="s">
        <v>5</v>
      </c>
      <c r="E10" s="34" t="s">
        <v>286</v>
      </c>
    </row>
    <row r="11" spans="1:18" x14ac:dyDescent="0.2">
      <c r="A11" s="3" t="s">
        <v>3</v>
      </c>
      <c r="E11" s="2" t="s">
        <v>31</v>
      </c>
    </row>
    <row r="12" spans="1:18" ht="25.5" x14ac:dyDescent="0.2">
      <c r="A12" t="s">
        <v>1</v>
      </c>
      <c r="E12" s="1" t="s">
        <v>257</v>
      </c>
    </row>
    <row r="13" spans="1:18" ht="25.5" x14ac:dyDescent="0.2">
      <c r="A13" s="9" t="s">
        <v>11</v>
      </c>
      <c r="B13" s="10" t="s">
        <v>6</v>
      </c>
      <c r="C13" s="10" t="s">
        <v>256</v>
      </c>
      <c r="D13" s="9" t="s">
        <v>4</v>
      </c>
      <c r="E13" s="8" t="s">
        <v>255</v>
      </c>
      <c r="F13" s="7" t="s">
        <v>33</v>
      </c>
      <c r="G13" s="6">
        <v>509.01499999999999</v>
      </c>
      <c r="H13" s="5">
        <v>0</v>
      </c>
      <c r="I13" s="5">
        <f>ROUND(ROUND(H13,2)*ROUND(G13,3),2)</f>
        <v>0</v>
      </c>
      <c r="O13">
        <f>(I13*21)/100</f>
        <v>0</v>
      </c>
      <c r="P13" t="s">
        <v>6</v>
      </c>
    </row>
    <row r="14" spans="1:18" x14ac:dyDescent="0.2">
      <c r="A14" s="4" t="s">
        <v>5</v>
      </c>
      <c r="E14" s="1" t="s">
        <v>4</v>
      </c>
    </row>
    <row r="15" spans="1:18" ht="76.5" x14ac:dyDescent="0.2">
      <c r="A15" s="3" t="s">
        <v>3</v>
      </c>
      <c r="E15" s="2" t="s">
        <v>254</v>
      </c>
    </row>
    <row r="16" spans="1:18" ht="140.25" x14ac:dyDescent="0.2">
      <c r="A16" t="s">
        <v>1</v>
      </c>
      <c r="E16" s="1" t="s">
        <v>253</v>
      </c>
    </row>
    <row r="17" spans="1:16" ht="25.5" x14ac:dyDescent="0.2">
      <c r="A17" s="9" t="s">
        <v>11</v>
      </c>
      <c r="B17" s="10" t="s">
        <v>165</v>
      </c>
      <c r="C17" s="10" t="s">
        <v>252</v>
      </c>
      <c r="D17" s="9" t="s">
        <v>4</v>
      </c>
      <c r="E17" s="8" t="s">
        <v>251</v>
      </c>
      <c r="F17" s="7" t="s">
        <v>33</v>
      </c>
      <c r="G17" s="6">
        <v>4.75</v>
      </c>
      <c r="H17" s="5">
        <v>0</v>
      </c>
      <c r="I17" s="5">
        <f>ROUND(ROUND(H17,2)*ROUND(G17,3),2)</f>
        <v>0</v>
      </c>
      <c r="O17">
        <f>(I17*21)/100</f>
        <v>0</v>
      </c>
      <c r="P17" t="s">
        <v>6</v>
      </c>
    </row>
    <row r="18" spans="1:16" x14ac:dyDescent="0.2">
      <c r="A18" s="4" t="s">
        <v>5</v>
      </c>
      <c r="E18" s="1" t="s">
        <v>4</v>
      </c>
    </row>
    <row r="19" spans="1:16" ht="51" x14ac:dyDescent="0.2">
      <c r="A19" s="3" t="s">
        <v>3</v>
      </c>
      <c r="E19" s="2" t="s">
        <v>250</v>
      </c>
    </row>
    <row r="20" spans="1:16" ht="140.25" x14ac:dyDescent="0.2">
      <c r="A20" t="s">
        <v>1</v>
      </c>
      <c r="E20" s="1" t="s">
        <v>243</v>
      </c>
    </row>
    <row r="21" spans="1:16" ht="25.5" x14ac:dyDescent="0.2">
      <c r="A21" s="9" t="s">
        <v>11</v>
      </c>
      <c r="B21" s="10" t="s">
        <v>141</v>
      </c>
      <c r="C21" s="10" t="s">
        <v>249</v>
      </c>
      <c r="D21" s="9" t="s">
        <v>4</v>
      </c>
      <c r="E21" s="8" t="s">
        <v>248</v>
      </c>
      <c r="F21" s="7" t="s">
        <v>33</v>
      </c>
      <c r="G21" s="6">
        <v>3</v>
      </c>
      <c r="H21" s="5">
        <v>0</v>
      </c>
      <c r="I21" s="5">
        <f>ROUND(ROUND(H21,2)*ROUND(G21,3),2)</f>
        <v>0</v>
      </c>
      <c r="O21">
        <f>(I21*21)/100</f>
        <v>0</v>
      </c>
      <c r="P21" t="s">
        <v>6</v>
      </c>
    </row>
    <row r="22" spans="1:16" x14ac:dyDescent="0.2">
      <c r="A22" s="4" t="s">
        <v>5</v>
      </c>
      <c r="E22" s="1" t="s">
        <v>4</v>
      </c>
    </row>
    <row r="23" spans="1:16" x14ac:dyDescent="0.2">
      <c r="A23" s="3" t="s">
        <v>3</v>
      </c>
      <c r="E23" s="2" t="s">
        <v>4</v>
      </c>
    </row>
    <row r="24" spans="1:16" ht="140.25" x14ac:dyDescent="0.2">
      <c r="A24" t="s">
        <v>1</v>
      </c>
      <c r="E24" s="1" t="s">
        <v>243</v>
      </c>
    </row>
    <row r="25" spans="1:16" ht="25.5" x14ac:dyDescent="0.2">
      <c r="A25" s="9" t="s">
        <v>11</v>
      </c>
      <c r="B25" s="10" t="s">
        <v>247</v>
      </c>
      <c r="C25" s="10" t="s">
        <v>246</v>
      </c>
      <c r="D25" s="9" t="s">
        <v>4</v>
      </c>
      <c r="E25" s="8" t="s">
        <v>245</v>
      </c>
      <c r="F25" s="7" t="s">
        <v>33</v>
      </c>
      <c r="G25" s="6">
        <v>25.369</v>
      </c>
      <c r="H25" s="5">
        <v>0</v>
      </c>
      <c r="I25" s="5">
        <f>ROUND(ROUND(H25,2)*ROUND(G25,3),2)</f>
        <v>0</v>
      </c>
      <c r="O25">
        <f>(I25*21)/100</f>
        <v>0</v>
      </c>
      <c r="P25" t="s">
        <v>6</v>
      </c>
    </row>
    <row r="26" spans="1:16" x14ac:dyDescent="0.2">
      <c r="A26" s="4" t="s">
        <v>5</v>
      </c>
      <c r="E26" s="1" t="s">
        <v>4</v>
      </c>
    </row>
    <row r="27" spans="1:16" ht="51" x14ac:dyDescent="0.2">
      <c r="A27" s="3" t="s">
        <v>3</v>
      </c>
      <c r="E27" s="2" t="s">
        <v>244</v>
      </c>
    </row>
    <row r="28" spans="1:16" ht="140.25" x14ac:dyDescent="0.2">
      <c r="A28" t="s">
        <v>1</v>
      </c>
      <c r="E28" s="1" t="s">
        <v>243</v>
      </c>
    </row>
    <row r="29" spans="1:16" x14ac:dyDescent="0.2">
      <c r="A29" s="9" t="s">
        <v>11</v>
      </c>
      <c r="B29" s="10" t="s">
        <v>118</v>
      </c>
      <c r="C29" s="10" t="s">
        <v>242</v>
      </c>
      <c r="D29" s="9" t="s">
        <v>4</v>
      </c>
      <c r="E29" s="8" t="s">
        <v>241</v>
      </c>
      <c r="F29" s="7" t="s">
        <v>240</v>
      </c>
      <c r="G29" s="6">
        <v>24</v>
      </c>
      <c r="H29" s="5">
        <v>0</v>
      </c>
      <c r="I29" s="5">
        <f>ROUND(ROUND(H29,2)*ROUND(G29,3),2)</f>
        <v>0</v>
      </c>
      <c r="O29">
        <f>(I29*21)/100</f>
        <v>0</v>
      </c>
      <c r="P29" t="s">
        <v>6</v>
      </c>
    </row>
    <row r="30" spans="1:16" x14ac:dyDescent="0.2">
      <c r="A30" s="4" t="s">
        <v>5</v>
      </c>
      <c r="E30" s="1" t="s">
        <v>4</v>
      </c>
    </row>
    <row r="31" spans="1:16" x14ac:dyDescent="0.2">
      <c r="A31" s="3" t="s">
        <v>3</v>
      </c>
      <c r="E31" s="2" t="s">
        <v>239</v>
      </c>
    </row>
    <row r="32" spans="1:16" x14ac:dyDescent="0.2">
      <c r="A32" t="s">
        <v>1</v>
      </c>
      <c r="E32" s="1" t="s">
        <v>238</v>
      </c>
    </row>
    <row r="33" spans="1:18" ht="12.75" customHeight="1" x14ac:dyDescent="0.2">
      <c r="A33" s="12" t="s">
        <v>72</v>
      </c>
      <c r="B33" s="12"/>
      <c r="C33" s="14" t="s">
        <v>96</v>
      </c>
      <c r="D33" s="12"/>
      <c r="E33" s="13" t="s">
        <v>237</v>
      </c>
      <c r="F33" s="12"/>
      <c r="G33" s="12"/>
      <c r="H33" s="12"/>
      <c r="I33" s="11">
        <f>0+Q33</f>
        <v>0</v>
      </c>
      <c r="O33">
        <f>0+R33</f>
        <v>0</v>
      </c>
      <c r="Q33">
        <f>0+I34+I38+I42+I46+I50+I54+I58+I62+I66</f>
        <v>0</v>
      </c>
      <c r="R33">
        <f>0+O34+O38+O42+O46+O50+O54+O58+O62+O66</f>
        <v>0</v>
      </c>
    </row>
    <row r="34" spans="1:18" x14ac:dyDescent="0.2">
      <c r="A34" s="9" t="s">
        <v>11</v>
      </c>
      <c r="B34" s="10" t="s">
        <v>108</v>
      </c>
      <c r="C34" s="10" t="s">
        <v>236</v>
      </c>
      <c r="D34" s="9" t="s">
        <v>4</v>
      </c>
      <c r="E34" s="8" t="s">
        <v>235</v>
      </c>
      <c r="F34" s="7" t="s">
        <v>7</v>
      </c>
      <c r="G34" s="6">
        <v>10</v>
      </c>
      <c r="H34" s="5">
        <v>0</v>
      </c>
      <c r="I34" s="5">
        <f>ROUND(ROUND(H34,2)*ROUND(G34,3),2)</f>
        <v>0</v>
      </c>
      <c r="O34">
        <f>(I34*21)/100</f>
        <v>0</v>
      </c>
      <c r="P34" t="s">
        <v>6</v>
      </c>
    </row>
    <row r="35" spans="1:18" x14ac:dyDescent="0.2">
      <c r="A35" s="4" t="s">
        <v>5</v>
      </c>
      <c r="E35" s="1" t="s">
        <v>4</v>
      </c>
    </row>
    <row r="36" spans="1:18" x14ac:dyDescent="0.2">
      <c r="A36" s="3" t="s">
        <v>3</v>
      </c>
      <c r="E36" s="2" t="s">
        <v>4</v>
      </c>
    </row>
    <row r="37" spans="1:18" ht="38.25" x14ac:dyDescent="0.2">
      <c r="A37" t="s">
        <v>1</v>
      </c>
      <c r="E37" s="1" t="s">
        <v>234</v>
      </c>
    </row>
    <row r="38" spans="1:18" x14ac:dyDescent="0.2">
      <c r="A38" s="9" t="s">
        <v>11</v>
      </c>
      <c r="B38" s="10" t="s">
        <v>233</v>
      </c>
      <c r="C38" s="10" t="s">
        <v>232</v>
      </c>
      <c r="D38" s="9" t="s">
        <v>4</v>
      </c>
      <c r="E38" s="8" t="s">
        <v>231</v>
      </c>
      <c r="F38" s="7" t="s">
        <v>21</v>
      </c>
      <c r="G38" s="6">
        <v>75</v>
      </c>
      <c r="H38" s="5">
        <v>0</v>
      </c>
      <c r="I38" s="5">
        <f>ROUND(ROUND(H38,2)*ROUND(G38,3),2)</f>
        <v>0</v>
      </c>
      <c r="O38">
        <f>(I38*21)/100</f>
        <v>0</v>
      </c>
      <c r="P38" t="s">
        <v>6</v>
      </c>
    </row>
    <row r="39" spans="1:18" x14ac:dyDescent="0.2">
      <c r="A39" s="4" t="s">
        <v>5</v>
      </c>
      <c r="E39" s="1" t="s">
        <v>203</v>
      </c>
    </row>
    <row r="40" spans="1:18" x14ac:dyDescent="0.2">
      <c r="A40" s="3" t="s">
        <v>3</v>
      </c>
      <c r="E40" s="2" t="s">
        <v>4</v>
      </c>
    </row>
    <row r="41" spans="1:18" ht="306" x14ac:dyDescent="0.2">
      <c r="A41" t="s">
        <v>1</v>
      </c>
      <c r="E41" s="1" t="s">
        <v>230</v>
      </c>
    </row>
    <row r="42" spans="1:18" x14ac:dyDescent="0.2">
      <c r="A42" s="9" t="s">
        <v>11</v>
      </c>
      <c r="B42" s="10" t="s">
        <v>71</v>
      </c>
      <c r="C42" s="10" t="s">
        <v>229</v>
      </c>
      <c r="D42" s="9" t="s">
        <v>4</v>
      </c>
      <c r="E42" s="8" t="s">
        <v>228</v>
      </c>
      <c r="F42" s="7" t="s">
        <v>168</v>
      </c>
      <c r="G42" s="6">
        <v>20</v>
      </c>
      <c r="H42" s="5">
        <v>0</v>
      </c>
      <c r="I42" s="5">
        <f>ROUND(ROUND(H42,2)*ROUND(G42,3),2)</f>
        <v>0</v>
      </c>
      <c r="O42">
        <f>(I42*21)/100</f>
        <v>0</v>
      </c>
      <c r="P42" t="s">
        <v>6</v>
      </c>
    </row>
    <row r="43" spans="1:18" x14ac:dyDescent="0.2">
      <c r="A43" s="4" t="s">
        <v>5</v>
      </c>
      <c r="E43" s="1" t="s">
        <v>227</v>
      </c>
    </row>
    <row r="44" spans="1:18" x14ac:dyDescent="0.2">
      <c r="A44" s="3" t="s">
        <v>3</v>
      </c>
      <c r="E44" s="2" t="s">
        <v>4</v>
      </c>
    </row>
    <row r="45" spans="1:18" ht="25.5" x14ac:dyDescent="0.2">
      <c r="A45" t="s">
        <v>1</v>
      </c>
      <c r="E45" s="1" t="s">
        <v>226</v>
      </c>
    </row>
    <row r="46" spans="1:18" x14ac:dyDescent="0.2">
      <c r="A46" s="9" t="s">
        <v>11</v>
      </c>
      <c r="B46" s="10" t="s">
        <v>225</v>
      </c>
      <c r="C46" s="10" t="s">
        <v>224</v>
      </c>
      <c r="D46" s="9" t="s">
        <v>4</v>
      </c>
      <c r="E46" s="8" t="s">
        <v>223</v>
      </c>
      <c r="F46" s="7" t="s">
        <v>21</v>
      </c>
      <c r="G46" s="6">
        <v>75</v>
      </c>
      <c r="H46" s="5">
        <v>0</v>
      </c>
      <c r="I46" s="5">
        <f>ROUND(ROUND(H46,2)*ROUND(G46,3),2)</f>
        <v>0</v>
      </c>
      <c r="O46">
        <f>(I46*21)/100</f>
        <v>0</v>
      </c>
      <c r="P46" t="s">
        <v>6</v>
      </c>
    </row>
    <row r="47" spans="1:18" x14ac:dyDescent="0.2">
      <c r="A47" s="4" t="s">
        <v>5</v>
      </c>
      <c r="E47" s="1" t="s">
        <v>203</v>
      </c>
    </row>
    <row r="48" spans="1:18" x14ac:dyDescent="0.2">
      <c r="A48" s="3" t="s">
        <v>3</v>
      </c>
      <c r="E48" s="2" t="s">
        <v>4</v>
      </c>
    </row>
    <row r="49" spans="1:16" ht="318.75" x14ac:dyDescent="0.2">
      <c r="A49" t="s">
        <v>1</v>
      </c>
      <c r="E49" s="1" t="s">
        <v>222</v>
      </c>
    </row>
    <row r="50" spans="1:16" x14ac:dyDescent="0.2">
      <c r="A50" s="9" t="s">
        <v>11</v>
      </c>
      <c r="B50" s="10" t="s">
        <v>221</v>
      </c>
      <c r="C50" s="10" t="s">
        <v>220</v>
      </c>
      <c r="D50" s="9" t="s">
        <v>4</v>
      </c>
      <c r="E50" s="8" t="s">
        <v>219</v>
      </c>
      <c r="F50" s="7" t="s">
        <v>21</v>
      </c>
      <c r="G50" s="6">
        <v>233.67400000000001</v>
      </c>
      <c r="H50" s="5">
        <v>0</v>
      </c>
      <c r="I50" s="5">
        <f>ROUND(ROUND(H50,2)*ROUND(G50,3),2)</f>
        <v>0</v>
      </c>
      <c r="O50">
        <f>(I50*21)/100</f>
        <v>0</v>
      </c>
      <c r="P50" t="s">
        <v>6</v>
      </c>
    </row>
    <row r="51" spans="1:16" x14ac:dyDescent="0.2">
      <c r="A51" s="4" t="s">
        <v>5</v>
      </c>
      <c r="E51" s="1" t="s">
        <v>4</v>
      </c>
    </row>
    <row r="52" spans="1:16" ht="51" x14ac:dyDescent="0.2">
      <c r="A52" s="3" t="s">
        <v>3</v>
      </c>
      <c r="E52" s="2" t="s">
        <v>218</v>
      </c>
    </row>
    <row r="53" spans="1:16" ht="318.75" x14ac:dyDescent="0.2">
      <c r="A53" t="s">
        <v>1</v>
      </c>
      <c r="E53" s="1" t="s">
        <v>217</v>
      </c>
    </row>
    <row r="54" spans="1:16" x14ac:dyDescent="0.2">
      <c r="A54" s="9" t="s">
        <v>11</v>
      </c>
      <c r="B54" s="10" t="s">
        <v>216</v>
      </c>
      <c r="C54" s="10" t="s">
        <v>215</v>
      </c>
      <c r="D54" s="9" t="s">
        <v>4</v>
      </c>
      <c r="E54" s="8" t="s">
        <v>214</v>
      </c>
      <c r="F54" s="7" t="s">
        <v>213</v>
      </c>
      <c r="G54" s="6">
        <v>6059.7</v>
      </c>
      <c r="H54" s="5">
        <v>0</v>
      </c>
      <c r="I54" s="5">
        <f>ROUND(ROUND(H54,2)*ROUND(G54,3),2)</f>
        <v>0</v>
      </c>
      <c r="O54">
        <f>(I54*21)/100</f>
        <v>0</v>
      </c>
      <c r="P54" t="s">
        <v>6</v>
      </c>
    </row>
    <row r="55" spans="1:16" x14ac:dyDescent="0.2">
      <c r="A55" s="4" t="s">
        <v>5</v>
      </c>
      <c r="E55" s="1" t="s">
        <v>14</v>
      </c>
    </row>
    <row r="56" spans="1:16" ht="76.5" x14ac:dyDescent="0.2">
      <c r="A56" s="3" t="s">
        <v>3</v>
      </c>
      <c r="E56" s="2" t="s">
        <v>212</v>
      </c>
    </row>
    <row r="57" spans="1:16" ht="25.5" x14ac:dyDescent="0.2">
      <c r="A57" t="s">
        <v>1</v>
      </c>
      <c r="E57" s="1" t="s">
        <v>211</v>
      </c>
    </row>
    <row r="58" spans="1:16" x14ac:dyDescent="0.2">
      <c r="A58" s="9" t="s">
        <v>11</v>
      </c>
      <c r="B58" s="10" t="s">
        <v>210</v>
      </c>
      <c r="C58" s="10" t="s">
        <v>209</v>
      </c>
      <c r="D58" s="9" t="s">
        <v>4</v>
      </c>
      <c r="E58" s="8" t="s">
        <v>208</v>
      </c>
      <c r="F58" s="7" t="s">
        <v>21</v>
      </c>
      <c r="G58" s="6">
        <v>75</v>
      </c>
      <c r="H58" s="5">
        <v>0</v>
      </c>
      <c r="I58" s="5">
        <f>ROUND(ROUND(H58,2)*ROUND(G58,3),2)</f>
        <v>0</v>
      </c>
      <c r="O58">
        <f>(I58*21)/100</f>
        <v>0</v>
      </c>
      <c r="P58" t="s">
        <v>6</v>
      </c>
    </row>
    <row r="59" spans="1:16" x14ac:dyDescent="0.2">
      <c r="A59" s="4" t="s">
        <v>5</v>
      </c>
      <c r="E59" s="1" t="s">
        <v>203</v>
      </c>
    </row>
    <row r="60" spans="1:16" x14ac:dyDescent="0.2">
      <c r="A60" s="3" t="s">
        <v>3</v>
      </c>
      <c r="E60" s="2" t="s">
        <v>4</v>
      </c>
    </row>
    <row r="61" spans="1:16" ht="267.75" x14ac:dyDescent="0.2">
      <c r="A61" t="s">
        <v>1</v>
      </c>
      <c r="E61" s="1" t="s">
        <v>207</v>
      </c>
    </row>
    <row r="62" spans="1:16" x14ac:dyDescent="0.2">
      <c r="A62" s="9" t="s">
        <v>11</v>
      </c>
      <c r="B62" s="10" t="s">
        <v>206</v>
      </c>
      <c r="C62" s="10" t="s">
        <v>205</v>
      </c>
      <c r="D62" s="9" t="s">
        <v>4</v>
      </c>
      <c r="E62" s="8" t="s">
        <v>204</v>
      </c>
      <c r="F62" s="7" t="s">
        <v>21</v>
      </c>
      <c r="G62" s="6">
        <v>75</v>
      </c>
      <c r="H62" s="5">
        <v>0</v>
      </c>
      <c r="I62" s="5">
        <f>ROUND(ROUND(H62,2)*ROUND(G62,3),2)</f>
        <v>0</v>
      </c>
      <c r="O62">
        <f>(I62*21)/100</f>
        <v>0</v>
      </c>
      <c r="P62" t="s">
        <v>6</v>
      </c>
    </row>
    <row r="63" spans="1:16" x14ac:dyDescent="0.2">
      <c r="A63" s="4" t="s">
        <v>5</v>
      </c>
      <c r="E63" s="1" t="s">
        <v>203</v>
      </c>
    </row>
    <row r="64" spans="1:16" x14ac:dyDescent="0.2">
      <c r="A64" s="3" t="s">
        <v>3</v>
      </c>
      <c r="E64" s="2" t="s">
        <v>4</v>
      </c>
    </row>
    <row r="65" spans="1:18" ht="191.25" x14ac:dyDescent="0.2">
      <c r="A65" t="s">
        <v>1</v>
      </c>
      <c r="E65" s="1" t="s">
        <v>202</v>
      </c>
    </row>
    <row r="66" spans="1:18" x14ac:dyDescent="0.2">
      <c r="A66" s="9" t="s">
        <v>11</v>
      </c>
      <c r="B66" s="10" t="s">
        <v>201</v>
      </c>
      <c r="C66" s="10" t="s">
        <v>200</v>
      </c>
      <c r="D66" s="9" t="s">
        <v>4</v>
      </c>
      <c r="E66" s="8" t="s">
        <v>199</v>
      </c>
      <c r="F66" s="7" t="s">
        <v>7</v>
      </c>
      <c r="G66" s="6">
        <v>60</v>
      </c>
      <c r="H66" s="5">
        <v>0</v>
      </c>
      <c r="I66" s="5">
        <f>ROUND(ROUND(H66,2)*ROUND(G66,3),2)</f>
        <v>0</v>
      </c>
      <c r="O66">
        <f>(I66*21)/100</f>
        <v>0</v>
      </c>
      <c r="P66" t="s">
        <v>6</v>
      </c>
    </row>
    <row r="67" spans="1:18" x14ac:dyDescent="0.2">
      <c r="A67" s="4" t="s">
        <v>5</v>
      </c>
      <c r="E67" s="1" t="s">
        <v>4</v>
      </c>
    </row>
    <row r="68" spans="1:18" x14ac:dyDescent="0.2">
      <c r="A68" s="3" t="s">
        <v>3</v>
      </c>
      <c r="E68" s="2" t="s">
        <v>4</v>
      </c>
    </row>
    <row r="69" spans="1:18" ht="25.5" x14ac:dyDescent="0.2">
      <c r="A69" t="s">
        <v>1</v>
      </c>
      <c r="E69" s="1" t="s">
        <v>198</v>
      </c>
    </row>
    <row r="70" spans="1:18" ht="12.75" customHeight="1" x14ac:dyDescent="0.2">
      <c r="A70" s="12" t="s">
        <v>72</v>
      </c>
      <c r="B70" s="12"/>
      <c r="C70" s="14" t="s">
        <v>6</v>
      </c>
      <c r="D70" s="12"/>
      <c r="E70" s="13" t="s">
        <v>197</v>
      </c>
      <c r="F70" s="12"/>
      <c r="G70" s="12"/>
      <c r="H70" s="12"/>
      <c r="I70" s="11">
        <f>0+Q70</f>
        <v>0</v>
      </c>
      <c r="O70">
        <f>0+R70</f>
        <v>0</v>
      </c>
      <c r="Q70">
        <f>0+I71+I75+I79+I83+I87+I91</f>
        <v>0</v>
      </c>
      <c r="R70">
        <f>0+O71+O75+O79+O83+O87+O91</f>
        <v>0</v>
      </c>
    </row>
    <row r="71" spans="1:18" x14ac:dyDescent="0.2">
      <c r="A71" s="9" t="s">
        <v>11</v>
      </c>
      <c r="B71" s="10" t="s">
        <v>196</v>
      </c>
      <c r="C71" s="10" t="s">
        <v>195</v>
      </c>
      <c r="D71" s="9" t="s">
        <v>4</v>
      </c>
      <c r="E71" s="8" t="s">
        <v>194</v>
      </c>
      <c r="F71" s="7" t="s">
        <v>33</v>
      </c>
      <c r="G71" s="6">
        <v>5.3559999999999999</v>
      </c>
      <c r="H71" s="5">
        <v>0</v>
      </c>
      <c r="I71" s="5">
        <f>ROUND(ROUND(H71,2)*ROUND(G71,3),2)</f>
        <v>0</v>
      </c>
      <c r="O71">
        <f>(I71*21)/100</f>
        <v>0</v>
      </c>
      <c r="P71" t="s">
        <v>6</v>
      </c>
    </row>
    <row r="72" spans="1:18" x14ac:dyDescent="0.2">
      <c r="A72" s="4" t="s">
        <v>5</v>
      </c>
      <c r="E72" s="1" t="s">
        <v>193</v>
      </c>
    </row>
    <row r="73" spans="1:18" ht="38.25" x14ac:dyDescent="0.2">
      <c r="A73" s="3" t="s">
        <v>3</v>
      </c>
      <c r="E73" s="2" t="s">
        <v>192</v>
      </c>
    </row>
    <row r="74" spans="1:18" ht="38.25" x14ac:dyDescent="0.2">
      <c r="A74" t="s">
        <v>1</v>
      </c>
      <c r="E74" s="1" t="s">
        <v>191</v>
      </c>
    </row>
    <row r="75" spans="1:18" x14ac:dyDescent="0.2">
      <c r="A75" s="9" t="s">
        <v>11</v>
      </c>
      <c r="B75" s="10" t="s">
        <v>190</v>
      </c>
      <c r="C75" s="10" t="s">
        <v>189</v>
      </c>
      <c r="D75" s="9" t="s">
        <v>4</v>
      </c>
      <c r="E75" s="8" t="s">
        <v>188</v>
      </c>
      <c r="F75" s="7" t="s">
        <v>7</v>
      </c>
      <c r="G75" s="6">
        <v>21.6</v>
      </c>
      <c r="H75" s="5">
        <v>0</v>
      </c>
      <c r="I75" s="5">
        <f>ROUND(ROUND(H75,2)*ROUND(G75,3),2)</f>
        <v>0</v>
      </c>
      <c r="O75">
        <f>(I75*21)/100</f>
        <v>0</v>
      </c>
      <c r="P75" t="s">
        <v>6</v>
      </c>
    </row>
    <row r="76" spans="1:18" x14ac:dyDescent="0.2">
      <c r="A76" s="4" t="s">
        <v>5</v>
      </c>
      <c r="E76" s="1" t="s">
        <v>4</v>
      </c>
    </row>
    <row r="77" spans="1:18" ht="38.25" x14ac:dyDescent="0.2">
      <c r="A77" s="3" t="s">
        <v>3</v>
      </c>
      <c r="E77" s="2" t="s">
        <v>187</v>
      </c>
    </row>
    <row r="78" spans="1:18" ht="25.5" x14ac:dyDescent="0.2">
      <c r="A78" t="s">
        <v>1</v>
      </c>
      <c r="E78" s="1" t="s">
        <v>186</v>
      </c>
    </row>
    <row r="79" spans="1:18" x14ac:dyDescent="0.2">
      <c r="A79" s="9" t="s">
        <v>11</v>
      </c>
      <c r="B79" s="10" t="s">
        <v>185</v>
      </c>
      <c r="C79" s="10" t="s">
        <v>184</v>
      </c>
      <c r="D79" s="9" t="s">
        <v>4</v>
      </c>
      <c r="E79" s="8" t="s">
        <v>183</v>
      </c>
      <c r="F79" s="7" t="s">
        <v>57</v>
      </c>
      <c r="G79" s="6">
        <v>8</v>
      </c>
      <c r="H79" s="5">
        <v>0</v>
      </c>
      <c r="I79" s="5">
        <f>ROUND(ROUND(H79,2)*ROUND(G79,3),2)</f>
        <v>0</v>
      </c>
      <c r="O79">
        <f>(I79*21)/100</f>
        <v>0</v>
      </c>
      <c r="P79" t="s">
        <v>6</v>
      </c>
    </row>
    <row r="80" spans="1:18" x14ac:dyDescent="0.2">
      <c r="A80" s="4" t="s">
        <v>5</v>
      </c>
      <c r="E80" s="1" t="s">
        <v>4</v>
      </c>
    </row>
    <row r="81" spans="1:18" ht="38.25" x14ac:dyDescent="0.2">
      <c r="A81" s="3" t="s">
        <v>3</v>
      </c>
      <c r="E81" s="2" t="s">
        <v>182</v>
      </c>
    </row>
    <row r="82" spans="1:18" x14ac:dyDescent="0.2">
      <c r="A82" t="s">
        <v>1</v>
      </c>
      <c r="E82" s="1" t="s">
        <v>181</v>
      </c>
    </row>
    <row r="83" spans="1:18" x14ac:dyDescent="0.2">
      <c r="A83" s="9" t="s">
        <v>11</v>
      </c>
      <c r="B83" s="10" t="s">
        <v>180</v>
      </c>
      <c r="C83" s="10" t="s">
        <v>179</v>
      </c>
      <c r="D83" s="9" t="s">
        <v>4</v>
      </c>
      <c r="E83" s="8" t="s">
        <v>178</v>
      </c>
      <c r="F83" s="7" t="s">
        <v>33</v>
      </c>
      <c r="G83" s="6">
        <v>23.8</v>
      </c>
      <c r="H83" s="5">
        <v>0</v>
      </c>
      <c r="I83" s="5">
        <f>ROUND(ROUND(H83,2)*ROUND(G83,3),2)</f>
        <v>0</v>
      </c>
      <c r="O83">
        <f>(I83*21)/100</f>
        <v>0</v>
      </c>
      <c r="P83" t="s">
        <v>6</v>
      </c>
    </row>
    <row r="84" spans="1:18" x14ac:dyDescent="0.2">
      <c r="A84" s="4" t="s">
        <v>5</v>
      </c>
      <c r="E84" s="1" t="s">
        <v>4</v>
      </c>
    </row>
    <row r="85" spans="1:18" ht="51" x14ac:dyDescent="0.2">
      <c r="A85" s="3" t="s">
        <v>3</v>
      </c>
      <c r="E85" s="2" t="s">
        <v>173</v>
      </c>
    </row>
    <row r="86" spans="1:18" ht="344.25" x14ac:dyDescent="0.2">
      <c r="A86" t="s">
        <v>1</v>
      </c>
      <c r="E86" s="1" t="s">
        <v>177</v>
      </c>
    </row>
    <row r="87" spans="1:18" x14ac:dyDescent="0.2">
      <c r="A87" s="9" t="s">
        <v>11</v>
      </c>
      <c r="B87" s="10" t="s">
        <v>176</v>
      </c>
      <c r="C87" s="10" t="s">
        <v>175</v>
      </c>
      <c r="D87" s="9" t="s">
        <v>4</v>
      </c>
      <c r="E87" s="8" t="s">
        <v>174</v>
      </c>
      <c r="F87" s="7" t="s">
        <v>33</v>
      </c>
      <c r="G87" s="6">
        <v>23.8</v>
      </c>
      <c r="H87" s="5">
        <v>0</v>
      </c>
      <c r="I87" s="5">
        <f>ROUND(ROUND(H87,2)*ROUND(G87,3),2)</f>
        <v>0</v>
      </c>
      <c r="O87">
        <f>(I87*21)/100</f>
        <v>0</v>
      </c>
      <c r="P87" t="s">
        <v>6</v>
      </c>
    </row>
    <row r="88" spans="1:18" x14ac:dyDescent="0.2">
      <c r="A88" s="4" t="s">
        <v>5</v>
      </c>
      <c r="E88" s="1" t="s">
        <v>4</v>
      </c>
    </row>
    <row r="89" spans="1:18" ht="51" x14ac:dyDescent="0.2">
      <c r="A89" s="3" t="s">
        <v>3</v>
      </c>
      <c r="E89" s="2" t="s">
        <v>173</v>
      </c>
    </row>
    <row r="90" spans="1:18" x14ac:dyDescent="0.2">
      <c r="A90" t="s">
        <v>1</v>
      </c>
      <c r="E90" s="1" t="s">
        <v>172</v>
      </c>
    </row>
    <row r="91" spans="1:18" ht="25.5" x14ac:dyDescent="0.2">
      <c r="A91" s="9" t="s">
        <v>11</v>
      </c>
      <c r="B91" s="10" t="s">
        <v>171</v>
      </c>
      <c r="C91" s="10" t="s">
        <v>170</v>
      </c>
      <c r="D91" s="9" t="s">
        <v>4</v>
      </c>
      <c r="E91" s="8" t="s">
        <v>169</v>
      </c>
      <c r="F91" s="7" t="s">
        <v>168</v>
      </c>
      <c r="G91" s="6">
        <v>46.4</v>
      </c>
      <c r="H91" s="5">
        <v>0</v>
      </c>
      <c r="I91" s="5">
        <f>ROUND(ROUND(H91,2)*ROUND(G91,3),2)</f>
        <v>0</v>
      </c>
      <c r="O91">
        <f>(I91*21)/100</f>
        <v>0</v>
      </c>
      <c r="P91" t="s">
        <v>6</v>
      </c>
    </row>
    <row r="92" spans="1:18" x14ac:dyDescent="0.2">
      <c r="A92" s="4" t="s">
        <v>5</v>
      </c>
      <c r="E92" s="1" t="s">
        <v>4</v>
      </c>
    </row>
    <row r="93" spans="1:18" ht="38.25" x14ac:dyDescent="0.2">
      <c r="A93" s="3" t="s">
        <v>3</v>
      </c>
      <c r="E93" s="2" t="s">
        <v>167</v>
      </c>
    </row>
    <row r="94" spans="1:18" ht="63.75" x14ac:dyDescent="0.2">
      <c r="A94" t="s">
        <v>1</v>
      </c>
      <c r="E94" s="1" t="s">
        <v>166</v>
      </c>
    </row>
    <row r="95" spans="1:18" ht="12.75" customHeight="1" x14ac:dyDescent="0.2">
      <c r="A95" s="12" t="s">
        <v>72</v>
      </c>
      <c r="B95" s="12"/>
      <c r="C95" s="14" t="s">
        <v>165</v>
      </c>
      <c r="D95" s="12"/>
      <c r="E95" s="13" t="s">
        <v>164</v>
      </c>
      <c r="F95" s="12"/>
      <c r="G95" s="12"/>
      <c r="H95" s="12"/>
      <c r="I95" s="11">
        <f>0+Q95</f>
        <v>0</v>
      </c>
      <c r="O95">
        <f>0+R95</f>
        <v>0</v>
      </c>
      <c r="Q95">
        <f>0+I96+I100+I104+I108</f>
        <v>0</v>
      </c>
      <c r="R95">
        <f>0+O96+O100+O104+O108</f>
        <v>0</v>
      </c>
    </row>
    <row r="96" spans="1:18" x14ac:dyDescent="0.2">
      <c r="A96" s="9" t="s">
        <v>11</v>
      </c>
      <c r="B96" s="10" t="s">
        <v>163</v>
      </c>
      <c r="C96" s="10" t="s">
        <v>162</v>
      </c>
      <c r="D96" s="9" t="s">
        <v>4</v>
      </c>
      <c r="E96" s="8" t="s">
        <v>161</v>
      </c>
      <c r="F96" s="7" t="s">
        <v>21</v>
      </c>
      <c r="G96" s="6">
        <v>1</v>
      </c>
      <c r="H96" s="5">
        <v>0</v>
      </c>
      <c r="I96" s="5">
        <f>ROUND(ROUND(H96,2)*ROUND(G96,3),2)</f>
        <v>0</v>
      </c>
      <c r="O96">
        <f>(I96*21)/100</f>
        <v>0</v>
      </c>
      <c r="P96" t="s">
        <v>6</v>
      </c>
    </row>
    <row r="97" spans="1:18" x14ac:dyDescent="0.2">
      <c r="A97" s="4" t="s">
        <v>5</v>
      </c>
      <c r="E97" s="1" t="s">
        <v>4</v>
      </c>
    </row>
    <row r="98" spans="1:18" x14ac:dyDescent="0.2">
      <c r="A98" s="3" t="s">
        <v>3</v>
      </c>
      <c r="E98" s="2" t="s">
        <v>160</v>
      </c>
    </row>
    <row r="99" spans="1:18" ht="369.75" x14ac:dyDescent="0.2">
      <c r="A99" t="s">
        <v>1</v>
      </c>
      <c r="E99" s="1" t="s">
        <v>159</v>
      </c>
    </row>
    <row r="100" spans="1:18" x14ac:dyDescent="0.2">
      <c r="A100" s="9" t="s">
        <v>11</v>
      </c>
      <c r="B100" s="10" t="s">
        <v>158</v>
      </c>
      <c r="C100" s="10" t="s">
        <v>157</v>
      </c>
      <c r="D100" s="9" t="s">
        <v>4</v>
      </c>
      <c r="E100" s="8" t="s">
        <v>156</v>
      </c>
      <c r="F100" s="7" t="s">
        <v>21</v>
      </c>
      <c r="G100" s="6">
        <v>19.356000000000002</v>
      </c>
      <c r="H100" s="5">
        <v>0</v>
      </c>
      <c r="I100" s="5">
        <f>ROUND(ROUND(H100,2)*ROUND(G100,3),2)</f>
        <v>0</v>
      </c>
      <c r="O100">
        <f>(I100*21)/100</f>
        <v>0</v>
      </c>
      <c r="P100" t="s">
        <v>6</v>
      </c>
    </row>
    <row r="101" spans="1:18" x14ac:dyDescent="0.2">
      <c r="A101" s="4" t="s">
        <v>5</v>
      </c>
      <c r="E101" s="1" t="s">
        <v>4</v>
      </c>
    </row>
    <row r="102" spans="1:18" x14ac:dyDescent="0.2">
      <c r="A102" s="3" t="s">
        <v>3</v>
      </c>
      <c r="E102" s="2" t="s">
        <v>155</v>
      </c>
    </row>
    <row r="103" spans="1:18" ht="369.75" x14ac:dyDescent="0.2">
      <c r="A103" t="s">
        <v>1</v>
      </c>
      <c r="E103" s="1" t="s">
        <v>154</v>
      </c>
    </row>
    <row r="104" spans="1:18" x14ac:dyDescent="0.2">
      <c r="A104" s="9" t="s">
        <v>11</v>
      </c>
      <c r="B104" s="10" t="s">
        <v>153</v>
      </c>
      <c r="C104" s="10" t="s">
        <v>152</v>
      </c>
      <c r="D104" s="9" t="s">
        <v>4</v>
      </c>
      <c r="E104" s="8" t="s">
        <v>151</v>
      </c>
      <c r="F104" s="7" t="s">
        <v>33</v>
      </c>
      <c r="G104" s="6">
        <v>1.1499999999999999</v>
      </c>
      <c r="H104" s="5">
        <v>0</v>
      </c>
      <c r="I104" s="5">
        <f>ROUND(ROUND(H104,2)*ROUND(G104,3),2)</f>
        <v>0</v>
      </c>
      <c r="O104">
        <f>(I104*21)/100</f>
        <v>0</v>
      </c>
      <c r="P104" t="s">
        <v>6</v>
      </c>
    </row>
    <row r="105" spans="1:18" x14ac:dyDescent="0.2">
      <c r="A105" s="4" t="s">
        <v>5</v>
      </c>
      <c r="E105" s="1" t="s">
        <v>4</v>
      </c>
    </row>
    <row r="106" spans="1:18" x14ac:dyDescent="0.2">
      <c r="A106" s="3" t="s">
        <v>3</v>
      </c>
      <c r="E106" s="2" t="s">
        <v>150</v>
      </c>
    </row>
    <row r="107" spans="1:18" ht="267.75" x14ac:dyDescent="0.2">
      <c r="A107" t="s">
        <v>1</v>
      </c>
      <c r="E107" s="1" t="s">
        <v>149</v>
      </c>
    </row>
    <row r="108" spans="1:18" x14ac:dyDescent="0.2">
      <c r="A108" s="9" t="s">
        <v>11</v>
      </c>
      <c r="B108" s="10" t="s">
        <v>148</v>
      </c>
      <c r="C108" s="10" t="s">
        <v>147</v>
      </c>
      <c r="D108" s="9" t="s">
        <v>4</v>
      </c>
      <c r="E108" s="8" t="s">
        <v>146</v>
      </c>
      <c r="F108" s="7" t="s">
        <v>145</v>
      </c>
      <c r="G108" s="6">
        <v>720.84</v>
      </c>
      <c r="H108" s="5">
        <v>0</v>
      </c>
      <c r="I108" s="5">
        <f>ROUND(ROUND(H108,2)*ROUND(G108,3),2)</f>
        <v>0</v>
      </c>
      <c r="O108">
        <f>(I108*21)/100</f>
        <v>0</v>
      </c>
      <c r="P108" t="s">
        <v>6</v>
      </c>
    </row>
    <row r="109" spans="1:18" x14ac:dyDescent="0.2">
      <c r="A109" s="4" t="s">
        <v>5</v>
      </c>
      <c r="E109" s="1" t="s">
        <v>144</v>
      </c>
    </row>
    <row r="110" spans="1:18" x14ac:dyDescent="0.2">
      <c r="A110" s="3" t="s">
        <v>3</v>
      </c>
      <c r="E110" s="2" t="s">
        <v>143</v>
      </c>
    </row>
    <row r="111" spans="1:18" ht="357" x14ac:dyDescent="0.2">
      <c r="A111" t="s">
        <v>1</v>
      </c>
      <c r="E111" s="1" t="s">
        <v>142</v>
      </c>
    </row>
    <row r="112" spans="1:18" ht="12.75" customHeight="1" x14ac:dyDescent="0.2">
      <c r="A112" s="12" t="s">
        <v>72</v>
      </c>
      <c r="B112" s="12"/>
      <c r="C112" s="14" t="s">
        <v>141</v>
      </c>
      <c r="D112" s="12"/>
      <c r="E112" s="13" t="s">
        <v>140</v>
      </c>
      <c r="F112" s="12"/>
      <c r="G112" s="12"/>
      <c r="H112" s="12"/>
      <c r="I112" s="11">
        <f>0+Q112</f>
        <v>0</v>
      </c>
      <c r="O112">
        <f>0+R112</f>
        <v>0</v>
      </c>
      <c r="Q112">
        <f>0+I113+I117+I121+I125</f>
        <v>0</v>
      </c>
      <c r="R112">
        <f>0+O113+O117+O121+O125</f>
        <v>0</v>
      </c>
    </row>
    <row r="113" spans="1:16" x14ac:dyDescent="0.2">
      <c r="A113" s="9" t="s">
        <v>11</v>
      </c>
      <c r="B113" s="10" t="s">
        <v>139</v>
      </c>
      <c r="C113" s="10" t="s">
        <v>138</v>
      </c>
      <c r="D113" s="9" t="s">
        <v>4</v>
      </c>
      <c r="E113" s="8" t="s">
        <v>137</v>
      </c>
      <c r="F113" s="7" t="s">
        <v>21</v>
      </c>
      <c r="G113" s="6">
        <v>6.4</v>
      </c>
      <c r="H113" s="5">
        <v>0</v>
      </c>
      <c r="I113" s="5">
        <f>ROUND(ROUND(H113,2)*ROUND(G113,3),2)</f>
        <v>0</v>
      </c>
      <c r="O113">
        <f>(I113*21)/100</f>
        <v>0</v>
      </c>
      <c r="P113" t="s">
        <v>6</v>
      </c>
    </row>
    <row r="114" spans="1:16" x14ac:dyDescent="0.2">
      <c r="A114" s="4" t="s">
        <v>5</v>
      </c>
      <c r="E114" s="1" t="s">
        <v>121</v>
      </c>
    </row>
    <row r="115" spans="1:16" x14ac:dyDescent="0.2">
      <c r="A115" s="3" t="s">
        <v>3</v>
      </c>
      <c r="E115" s="2" t="s">
        <v>136</v>
      </c>
    </row>
    <row r="116" spans="1:16" ht="369.75" x14ac:dyDescent="0.2">
      <c r="A116" t="s">
        <v>1</v>
      </c>
      <c r="E116" s="1" t="s">
        <v>135</v>
      </c>
    </row>
    <row r="117" spans="1:16" x14ac:dyDescent="0.2">
      <c r="A117" s="9" t="s">
        <v>11</v>
      </c>
      <c r="B117" s="10" t="s">
        <v>134</v>
      </c>
      <c r="C117" s="10" t="s">
        <v>133</v>
      </c>
      <c r="D117" s="9" t="s">
        <v>4</v>
      </c>
      <c r="E117" s="8" t="s">
        <v>132</v>
      </c>
      <c r="F117" s="7" t="s">
        <v>21</v>
      </c>
      <c r="G117" s="6">
        <v>32.32</v>
      </c>
      <c r="H117" s="5">
        <v>0</v>
      </c>
      <c r="I117" s="5">
        <f>ROUND(ROUND(H117,2)*ROUND(G117,3),2)</f>
        <v>0</v>
      </c>
      <c r="O117">
        <f>(I117*21)/100</f>
        <v>0</v>
      </c>
      <c r="P117" t="s">
        <v>6</v>
      </c>
    </row>
    <row r="118" spans="1:16" x14ac:dyDescent="0.2">
      <c r="A118" s="4" t="s">
        <v>5</v>
      </c>
      <c r="E118" s="1" t="s">
        <v>4</v>
      </c>
    </row>
    <row r="119" spans="1:16" x14ac:dyDescent="0.2">
      <c r="A119" s="3" t="s">
        <v>3</v>
      </c>
      <c r="E119" s="2" t="s">
        <v>131</v>
      </c>
    </row>
    <row r="120" spans="1:16" ht="38.25" x14ac:dyDescent="0.2">
      <c r="A120" t="s">
        <v>1</v>
      </c>
      <c r="E120" s="1" t="s">
        <v>130</v>
      </c>
    </row>
    <row r="121" spans="1:16" x14ac:dyDescent="0.2">
      <c r="A121" s="9" t="s">
        <v>11</v>
      </c>
      <c r="B121" s="10" t="s">
        <v>129</v>
      </c>
      <c r="C121" s="10" t="s">
        <v>128</v>
      </c>
      <c r="D121" s="9" t="s">
        <v>4</v>
      </c>
      <c r="E121" s="8" t="s">
        <v>127</v>
      </c>
      <c r="F121" s="7" t="s">
        <v>21</v>
      </c>
      <c r="G121" s="6">
        <v>34.340000000000003</v>
      </c>
      <c r="H121" s="5">
        <v>0</v>
      </c>
      <c r="I121" s="5">
        <f>ROUND(ROUND(H121,2)*ROUND(G121,3),2)</f>
        <v>0</v>
      </c>
      <c r="O121">
        <f>(I121*21)/100</f>
        <v>0</v>
      </c>
      <c r="P121" t="s">
        <v>6</v>
      </c>
    </row>
    <row r="122" spans="1:16" x14ac:dyDescent="0.2">
      <c r="A122" s="4" t="s">
        <v>5</v>
      </c>
      <c r="E122" s="1" t="s">
        <v>4</v>
      </c>
    </row>
    <row r="123" spans="1:16" x14ac:dyDescent="0.2">
      <c r="A123" s="3" t="s">
        <v>3</v>
      </c>
      <c r="E123" s="2" t="s">
        <v>126</v>
      </c>
    </row>
    <row r="124" spans="1:16" ht="51" x14ac:dyDescent="0.2">
      <c r="A124" t="s">
        <v>1</v>
      </c>
      <c r="E124" s="1" t="s">
        <v>125</v>
      </c>
    </row>
    <row r="125" spans="1:16" x14ac:dyDescent="0.2">
      <c r="A125" s="9" t="s">
        <v>11</v>
      </c>
      <c r="B125" s="10" t="s">
        <v>124</v>
      </c>
      <c r="C125" s="10" t="s">
        <v>123</v>
      </c>
      <c r="D125" s="9" t="s">
        <v>4</v>
      </c>
      <c r="E125" s="8" t="s">
        <v>122</v>
      </c>
      <c r="F125" s="7" t="s">
        <v>21</v>
      </c>
      <c r="G125" s="6">
        <v>12.8</v>
      </c>
      <c r="H125" s="5">
        <v>0</v>
      </c>
      <c r="I125" s="5">
        <f>ROUND(ROUND(H125,2)*ROUND(G125,3),2)</f>
        <v>0</v>
      </c>
      <c r="O125">
        <f>(I125*21)/100</f>
        <v>0</v>
      </c>
      <c r="P125" t="s">
        <v>6</v>
      </c>
    </row>
    <row r="126" spans="1:16" x14ac:dyDescent="0.2">
      <c r="A126" s="4" t="s">
        <v>5</v>
      </c>
      <c r="E126" s="1" t="s">
        <v>121</v>
      </c>
    </row>
    <row r="127" spans="1:16" x14ac:dyDescent="0.2">
      <c r="A127" s="3" t="s">
        <v>3</v>
      </c>
      <c r="E127" s="2" t="s">
        <v>120</v>
      </c>
    </row>
    <row r="128" spans="1:16" ht="102" x14ac:dyDescent="0.2">
      <c r="A128" t="s">
        <v>1</v>
      </c>
      <c r="E128" s="1" t="s">
        <v>119</v>
      </c>
    </row>
    <row r="129" spans="1:18" ht="12.75" customHeight="1" x14ac:dyDescent="0.2">
      <c r="A129" s="12" t="s">
        <v>72</v>
      </c>
      <c r="B129" s="12"/>
      <c r="C129" s="14" t="s">
        <v>118</v>
      </c>
      <c r="D129" s="12"/>
      <c r="E129" s="13" t="s">
        <v>117</v>
      </c>
      <c r="F129" s="12"/>
      <c r="G129" s="12"/>
      <c r="H129" s="12"/>
      <c r="I129" s="11">
        <f>0+Q129</f>
        <v>0</v>
      </c>
      <c r="O129">
        <f>0+R129</f>
        <v>0</v>
      </c>
      <c r="Q129">
        <f>0+I130+I134</f>
        <v>0</v>
      </c>
      <c r="R129">
        <f>0+O130+O134</f>
        <v>0</v>
      </c>
    </row>
    <row r="130" spans="1:18" ht="25.5" x14ac:dyDescent="0.2">
      <c r="A130" s="9" t="s">
        <v>11</v>
      </c>
      <c r="B130" s="10" t="s">
        <v>116</v>
      </c>
      <c r="C130" s="10" t="s">
        <v>115</v>
      </c>
      <c r="D130" s="9" t="s">
        <v>4</v>
      </c>
      <c r="E130" s="8" t="s">
        <v>114</v>
      </c>
      <c r="F130" s="7" t="s">
        <v>7</v>
      </c>
      <c r="G130" s="6">
        <v>545.79999999999995</v>
      </c>
      <c r="H130" s="5">
        <v>0</v>
      </c>
      <c r="I130" s="5">
        <f>ROUND(ROUND(H130,2)*ROUND(G130,3),2)</f>
        <v>0</v>
      </c>
      <c r="O130">
        <f>(I130*21)/100</f>
        <v>0</v>
      </c>
      <c r="P130" t="s">
        <v>6</v>
      </c>
    </row>
    <row r="131" spans="1:18" x14ac:dyDescent="0.2">
      <c r="A131" s="4" t="s">
        <v>5</v>
      </c>
      <c r="E131" s="1" t="s">
        <v>4</v>
      </c>
    </row>
    <row r="132" spans="1:18" ht="63.75" x14ac:dyDescent="0.2">
      <c r="A132" s="3" t="s">
        <v>3</v>
      </c>
      <c r="E132" s="2" t="s">
        <v>110</v>
      </c>
    </row>
    <row r="133" spans="1:18" ht="76.5" x14ac:dyDescent="0.2">
      <c r="A133" t="s">
        <v>1</v>
      </c>
      <c r="E133" s="1" t="s">
        <v>109</v>
      </c>
    </row>
    <row r="134" spans="1:18" x14ac:dyDescent="0.2">
      <c r="A134" s="9" t="s">
        <v>11</v>
      </c>
      <c r="B134" s="10" t="s">
        <v>113</v>
      </c>
      <c r="C134" s="10" t="s">
        <v>112</v>
      </c>
      <c r="D134" s="9" t="s">
        <v>4</v>
      </c>
      <c r="E134" s="8" t="s">
        <v>111</v>
      </c>
      <c r="F134" s="7" t="s">
        <v>7</v>
      </c>
      <c r="G134" s="6">
        <v>545.79999999999995</v>
      </c>
      <c r="H134" s="5">
        <v>0</v>
      </c>
      <c r="I134" s="5">
        <f>ROUND(ROUND(H134,2)*ROUND(G134,3),2)</f>
        <v>0</v>
      </c>
      <c r="O134">
        <f>(I134*21)/100</f>
        <v>0</v>
      </c>
      <c r="P134" t="s">
        <v>6</v>
      </c>
    </row>
    <row r="135" spans="1:18" x14ac:dyDescent="0.2">
      <c r="A135" s="4" t="s">
        <v>5</v>
      </c>
      <c r="E135" s="1" t="s">
        <v>4</v>
      </c>
    </row>
    <row r="136" spans="1:18" ht="63.75" x14ac:dyDescent="0.2">
      <c r="A136" s="3" t="s">
        <v>3</v>
      </c>
      <c r="E136" s="2" t="s">
        <v>110</v>
      </c>
    </row>
    <row r="137" spans="1:18" ht="76.5" x14ac:dyDescent="0.2">
      <c r="A137" t="s">
        <v>1</v>
      </c>
      <c r="E137" s="1" t="s">
        <v>109</v>
      </c>
    </row>
    <row r="138" spans="1:18" ht="12.75" customHeight="1" x14ac:dyDescent="0.2">
      <c r="A138" s="12" t="s">
        <v>72</v>
      </c>
      <c r="B138" s="12"/>
      <c r="C138" s="14" t="s">
        <v>108</v>
      </c>
      <c r="D138" s="12"/>
      <c r="E138" s="13" t="s">
        <v>107</v>
      </c>
      <c r="F138" s="12"/>
      <c r="G138" s="12"/>
      <c r="H138" s="12"/>
      <c r="I138" s="11">
        <f>0+Q138</f>
        <v>0</v>
      </c>
      <c r="O138">
        <f>0+R138</f>
        <v>0</v>
      </c>
      <c r="Q138">
        <f>0+I139+I143+I147+I151+I155+I159+I163</f>
        <v>0</v>
      </c>
      <c r="R138">
        <f>0+O139+O143+O147+O151+O155+O159+O163</f>
        <v>0</v>
      </c>
    </row>
    <row r="139" spans="1:18" ht="25.5" x14ac:dyDescent="0.2">
      <c r="A139" s="9" t="s">
        <v>11</v>
      </c>
      <c r="B139" s="10" t="s">
        <v>106</v>
      </c>
      <c r="C139" s="10" t="s">
        <v>105</v>
      </c>
      <c r="D139" s="9" t="s">
        <v>4</v>
      </c>
      <c r="E139" s="8" t="s">
        <v>104</v>
      </c>
      <c r="F139" s="7" t="s">
        <v>7</v>
      </c>
      <c r="G139" s="6">
        <v>82.8</v>
      </c>
      <c r="H139" s="5">
        <v>0</v>
      </c>
      <c r="I139" s="5">
        <f>ROUND(ROUND(H139,2)*ROUND(G139,3),2)</f>
        <v>0</v>
      </c>
      <c r="O139">
        <f>(I139*21)/100</f>
        <v>0</v>
      </c>
      <c r="P139" t="s">
        <v>6</v>
      </c>
    </row>
    <row r="140" spans="1:18" x14ac:dyDescent="0.2">
      <c r="A140" s="4" t="s">
        <v>5</v>
      </c>
      <c r="E140" s="1" t="s">
        <v>85</v>
      </c>
    </row>
    <row r="141" spans="1:18" x14ac:dyDescent="0.2">
      <c r="A141" s="3" t="s">
        <v>3</v>
      </c>
      <c r="E141" s="2" t="s">
        <v>84</v>
      </c>
    </row>
    <row r="142" spans="1:18" ht="191.25" x14ac:dyDescent="0.2">
      <c r="A142" t="s">
        <v>1</v>
      </c>
      <c r="E142" s="1" t="s">
        <v>103</v>
      </c>
    </row>
    <row r="143" spans="1:18" x14ac:dyDescent="0.2">
      <c r="A143" s="9" t="s">
        <v>11</v>
      </c>
      <c r="B143" s="10" t="s">
        <v>102</v>
      </c>
      <c r="C143" s="10" t="s">
        <v>101</v>
      </c>
      <c r="D143" s="9" t="s">
        <v>4</v>
      </c>
      <c r="E143" s="8" t="s">
        <v>100</v>
      </c>
      <c r="F143" s="7" t="s">
        <v>7</v>
      </c>
      <c r="G143" s="6">
        <v>202.952</v>
      </c>
      <c r="H143" s="5">
        <v>0</v>
      </c>
      <c r="I143" s="5">
        <f>ROUND(ROUND(H143,2)*ROUND(G143,3),2)</f>
        <v>0</v>
      </c>
      <c r="O143">
        <f>(I143*21)/100</f>
        <v>0</v>
      </c>
      <c r="P143" t="s">
        <v>6</v>
      </c>
    </row>
    <row r="144" spans="1:18" ht="25.5" x14ac:dyDescent="0.2">
      <c r="A144" s="4" t="s">
        <v>5</v>
      </c>
      <c r="E144" s="1" t="s">
        <v>99</v>
      </c>
    </row>
    <row r="145" spans="1:16" ht="38.25" x14ac:dyDescent="0.2">
      <c r="A145" s="3" t="s">
        <v>3</v>
      </c>
      <c r="E145" s="2" t="s">
        <v>2</v>
      </c>
    </row>
    <row r="146" spans="1:16" ht="216.75" x14ac:dyDescent="0.2">
      <c r="A146" t="s">
        <v>1</v>
      </c>
      <c r="E146" s="1" t="s">
        <v>98</v>
      </c>
    </row>
    <row r="147" spans="1:16" x14ac:dyDescent="0.2">
      <c r="A147" s="9" t="s">
        <v>11</v>
      </c>
      <c r="B147" s="10" t="s">
        <v>97</v>
      </c>
      <c r="C147" s="10" t="s">
        <v>92</v>
      </c>
      <c r="D147" s="9" t="s">
        <v>96</v>
      </c>
      <c r="E147" s="8" t="s">
        <v>91</v>
      </c>
      <c r="F147" s="7" t="s">
        <v>7</v>
      </c>
      <c r="G147" s="6">
        <v>162.55199999999999</v>
      </c>
      <c r="H147" s="5">
        <v>0</v>
      </c>
      <c r="I147" s="5">
        <f>ROUND(ROUND(H147,2)*ROUND(G147,3),2)</f>
        <v>0</v>
      </c>
      <c r="O147">
        <f>(I147*21)/100</f>
        <v>0</v>
      </c>
      <c r="P147" t="s">
        <v>6</v>
      </c>
    </row>
    <row r="148" spans="1:16" x14ac:dyDescent="0.2">
      <c r="A148" s="4" t="s">
        <v>5</v>
      </c>
      <c r="E148" s="1" t="s">
        <v>95</v>
      </c>
    </row>
    <row r="149" spans="1:16" x14ac:dyDescent="0.2">
      <c r="A149" s="3" t="s">
        <v>3</v>
      </c>
      <c r="E149" s="2" t="s">
        <v>94</v>
      </c>
    </row>
    <row r="150" spans="1:16" ht="38.25" x14ac:dyDescent="0.2">
      <c r="A150" t="s">
        <v>1</v>
      </c>
      <c r="E150" s="1" t="s">
        <v>83</v>
      </c>
    </row>
    <row r="151" spans="1:16" x14ac:dyDescent="0.2">
      <c r="A151" s="9" t="s">
        <v>11</v>
      </c>
      <c r="B151" s="10" t="s">
        <v>93</v>
      </c>
      <c r="C151" s="10" t="s">
        <v>92</v>
      </c>
      <c r="D151" s="9" t="s">
        <v>6</v>
      </c>
      <c r="E151" s="8" t="s">
        <v>91</v>
      </c>
      <c r="F151" s="7" t="s">
        <v>7</v>
      </c>
      <c r="G151" s="6">
        <v>40.4</v>
      </c>
      <c r="H151" s="5">
        <v>0</v>
      </c>
      <c r="I151" s="5">
        <f>ROUND(ROUND(H151,2)*ROUND(G151,3),2)</f>
        <v>0</v>
      </c>
      <c r="O151">
        <f>(I151*21)/100</f>
        <v>0</v>
      </c>
      <c r="P151" t="s">
        <v>6</v>
      </c>
    </row>
    <row r="152" spans="1:16" x14ac:dyDescent="0.2">
      <c r="A152" s="4" t="s">
        <v>5</v>
      </c>
      <c r="E152" s="1" t="s">
        <v>90</v>
      </c>
    </row>
    <row r="153" spans="1:16" x14ac:dyDescent="0.2">
      <c r="A153" s="3" t="s">
        <v>3</v>
      </c>
      <c r="E153" s="2" t="s">
        <v>89</v>
      </c>
    </row>
    <row r="154" spans="1:16" ht="38.25" x14ac:dyDescent="0.2">
      <c r="A154" t="s">
        <v>1</v>
      </c>
      <c r="E154" s="1" t="s">
        <v>83</v>
      </c>
    </row>
    <row r="155" spans="1:16" x14ac:dyDescent="0.2">
      <c r="A155" s="9" t="s">
        <v>11</v>
      </c>
      <c r="B155" s="10" t="s">
        <v>88</v>
      </c>
      <c r="C155" s="10" t="s">
        <v>87</v>
      </c>
      <c r="D155" s="9" t="s">
        <v>4</v>
      </c>
      <c r="E155" s="8" t="s">
        <v>86</v>
      </c>
      <c r="F155" s="7" t="s">
        <v>7</v>
      </c>
      <c r="G155" s="6">
        <v>82.8</v>
      </c>
      <c r="H155" s="5">
        <v>0</v>
      </c>
      <c r="I155" s="5">
        <f>ROUND(ROUND(H155,2)*ROUND(G155,3),2)</f>
        <v>0</v>
      </c>
      <c r="O155">
        <f>(I155*21)/100</f>
        <v>0</v>
      </c>
      <c r="P155" t="s">
        <v>6</v>
      </c>
    </row>
    <row r="156" spans="1:16" x14ac:dyDescent="0.2">
      <c r="A156" s="4" t="s">
        <v>5</v>
      </c>
      <c r="E156" s="1" t="s">
        <v>85</v>
      </c>
    </row>
    <row r="157" spans="1:16" x14ac:dyDescent="0.2">
      <c r="A157" s="3" t="s">
        <v>3</v>
      </c>
      <c r="E157" s="2" t="s">
        <v>84</v>
      </c>
    </row>
    <row r="158" spans="1:16" ht="38.25" x14ac:dyDescent="0.2">
      <c r="A158" t="s">
        <v>1</v>
      </c>
      <c r="E158" s="1" t="s">
        <v>83</v>
      </c>
    </row>
    <row r="159" spans="1:16" x14ac:dyDescent="0.2">
      <c r="A159" s="9" t="s">
        <v>11</v>
      </c>
      <c r="B159" s="10" t="s">
        <v>82</v>
      </c>
      <c r="C159" s="10" t="s">
        <v>81</v>
      </c>
      <c r="D159" s="9" t="s">
        <v>4</v>
      </c>
      <c r="E159" s="8" t="s">
        <v>80</v>
      </c>
      <c r="F159" s="7" t="s">
        <v>7</v>
      </c>
      <c r="G159" s="6">
        <v>126.63</v>
      </c>
      <c r="H159" s="5">
        <v>0</v>
      </c>
      <c r="I159" s="5">
        <f>ROUND(ROUND(H159,2)*ROUND(G159,3),2)</f>
        <v>0</v>
      </c>
      <c r="O159">
        <f>(I159*21)/100</f>
        <v>0</v>
      </c>
      <c r="P159" t="s">
        <v>6</v>
      </c>
    </row>
    <row r="160" spans="1:16" x14ac:dyDescent="0.2">
      <c r="A160" s="4" t="s">
        <v>5</v>
      </c>
      <c r="E160" s="1" t="s">
        <v>39</v>
      </c>
    </row>
    <row r="161" spans="1:18" ht="38.25" x14ac:dyDescent="0.2">
      <c r="A161" s="3" t="s">
        <v>3</v>
      </c>
      <c r="E161" s="2" t="s">
        <v>38</v>
      </c>
    </row>
    <row r="162" spans="1:18" ht="51" x14ac:dyDescent="0.2">
      <c r="A162" t="s">
        <v>1</v>
      </c>
      <c r="E162" s="1" t="s">
        <v>79</v>
      </c>
    </row>
    <row r="163" spans="1:18" x14ac:dyDescent="0.2">
      <c r="A163" s="9" t="s">
        <v>11</v>
      </c>
      <c r="B163" s="10" t="s">
        <v>78</v>
      </c>
      <c r="C163" s="10" t="s">
        <v>77</v>
      </c>
      <c r="D163" s="9" t="s">
        <v>4</v>
      </c>
      <c r="E163" s="8" t="s">
        <v>76</v>
      </c>
      <c r="F163" s="7" t="s">
        <v>7</v>
      </c>
      <c r="G163" s="6">
        <v>126</v>
      </c>
      <c r="H163" s="5">
        <v>0</v>
      </c>
      <c r="I163" s="5">
        <f>ROUND(ROUND(H163,2)*ROUND(G163,3),2)</f>
        <v>0</v>
      </c>
      <c r="O163">
        <f>(I163*21)/100</f>
        <v>0</v>
      </c>
      <c r="P163" t="s">
        <v>6</v>
      </c>
    </row>
    <row r="164" spans="1:18" x14ac:dyDescent="0.2">
      <c r="A164" s="4" t="s">
        <v>5</v>
      </c>
      <c r="E164" s="1" t="s">
        <v>75</v>
      </c>
    </row>
    <row r="165" spans="1:18" x14ac:dyDescent="0.2">
      <c r="A165" s="3" t="s">
        <v>3</v>
      </c>
      <c r="E165" s="2" t="s">
        <v>74</v>
      </c>
    </row>
    <row r="166" spans="1:18" ht="51" x14ac:dyDescent="0.2">
      <c r="A166" t="s">
        <v>1</v>
      </c>
      <c r="E166" s="1" t="s">
        <v>73</v>
      </c>
    </row>
    <row r="167" spans="1:18" ht="12.75" customHeight="1" x14ac:dyDescent="0.2">
      <c r="A167" s="12" t="s">
        <v>72</v>
      </c>
      <c r="B167" s="12"/>
      <c r="C167" s="14" t="s">
        <v>71</v>
      </c>
      <c r="D167" s="12"/>
      <c r="E167" s="13" t="s">
        <v>70</v>
      </c>
      <c r="F167" s="12"/>
      <c r="G167" s="12"/>
      <c r="H167" s="12"/>
      <c r="I167" s="11">
        <f>0+Q167</f>
        <v>0</v>
      </c>
      <c r="O167">
        <f>0+R167</f>
        <v>0</v>
      </c>
      <c r="Q167">
        <f>0+I168+I172+I176+I180+I184+I188+I192+I196+I200+I204+I208</f>
        <v>0</v>
      </c>
      <c r="R167">
        <f>0+O168+O172+O176+O180+O184+O188+O192+O196+O200+O204+O208</f>
        <v>0</v>
      </c>
    </row>
    <row r="168" spans="1:18" x14ac:dyDescent="0.2">
      <c r="A168" s="9" t="s">
        <v>11</v>
      </c>
      <c r="B168" s="10" t="s">
        <v>69</v>
      </c>
      <c r="C168" s="10" t="s">
        <v>68</v>
      </c>
      <c r="D168" s="9" t="s">
        <v>4</v>
      </c>
      <c r="E168" s="8" t="s">
        <v>67</v>
      </c>
      <c r="F168" s="7" t="s">
        <v>57</v>
      </c>
      <c r="G168" s="6">
        <v>2</v>
      </c>
      <c r="H168" s="5">
        <v>0</v>
      </c>
      <c r="I168" s="5">
        <f>ROUND(ROUND(H168,2)*ROUND(G168,3),2)</f>
        <v>0</v>
      </c>
      <c r="O168">
        <f>(I168*21)/100</f>
        <v>0</v>
      </c>
      <c r="P168" t="s">
        <v>6</v>
      </c>
    </row>
    <row r="169" spans="1:18" x14ac:dyDescent="0.2">
      <c r="A169" s="4" t="s">
        <v>5</v>
      </c>
      <c r="E169" s="1" t="s">
        <v>4</v>
      </c>
    </row>
    <row r="170" spans="1:18" x14ac:dyDescent="0.2">
      <c r="A170" s="3" t="s">
        <v>3</v>
      </c>
      <c r="E170" s="2" t="s">
        <v>4</v>
      </c>
    </row>
    <row r="171" spans="1:18" ht="25.5" x14ac:dyDescent="0.2">
      <c r="A171" t="s">
        <v>1</v>
      </c>
      <c r="E171" s="1" t="s">
        <v>66</v>
      </c>
    </row>
    <row r="172" spans="1:18" x14ac:dyDescent="0.2">
      <c r="A172" s="9" t="s">
        <v>11</v>
      </c>
      <c r="B172" s="10" t="s">
        <v>65</v>
      </c>
      <c r="C172" s="10" t="s">
        <v>64</v>
      </c>
      <c r="D172" s="9" t="s">
        <v>4</v>
      </c>
      <c r="E172" s="8" t="s">
        <v>63</v>
      </c>
      <c r="F172" s="7" t="s">
        <v>57</v>
      </c>
      <c r="G172" s="6">
        <v>42</v>
      </c>
      <c r="H172" s="5">
        <v>0</v>
      </c>
      <c r="I172" s="5">
        <f>ROUND(ROUND(H172,2)*ROUND(G172,3),2)</f>
        <v>0</v>
      </c>
      <c r="O172">
        <f>(I172*21)/100</f>
        <v>0</v>
      </c>
      <c r="P172" t="s">
        <v>6</v>
      </c>
    </row>
    <row r="173" spans="1:18" ht="25.5" x14ac:dyDescent="0.2">
      <c r="A173" s="4" t="s">
        <v>5</v>
      </c>
      <c r="E173" s="1" t="s">
        <v>62</v>
      </c>
    </row>
    <row r="174" spans="1:18" x14ac:dyDescent="0.2">
      <c r="A174" s="3" t="s">
        <v>3</v>
      </c>
      <c r="E174" s="2" t="s">
        <v>55</v>
      </c>
    </row>
    <row r="175" spans="1:18" ht="25.5" x14ac:dyDescent="0.2">
      <c r="A175" t="s">
        <v>1</v>
      </c>
      <c r="E175" s="1" t="s">
        <v>61</v>
      </c>
    </row>
    <row r="176" spans="1:18" x14ac:dyDescent="0.2">
      <c r="A176" s="9" t="s">
        <v>11</v>
      </c>
      <c r="B176" s="10" t="s">
        <v>60</v>
      </c>
      <c r="C176" s="10" t="s">
        <v>59</v>
      </c>
      <c r="D176" s="9" t="s">
        <v>4</v>
      </c>
      <c r="E176" s="8" t="s">
        <v>58</v>
      </c>
      <c r="F176" s="7" t="s">
        <v>57</v>
      </c>
      <c r="G176" s="6">
        <v>42</v>
      </c>
      <c r="H176" s="5">
        <v>0</v>
      </c>
      <c r="I176" s="5">
        <f>ROUND(ROUND(H176,2)*ROUND(G176,3),2)</f>
        <v>0</v>
      </c>
      <c r="O176">
        <f>(I176*21)/100</f>
        <v>0</v>
      </c>
      <c r="P176" t="s">
        <v>6</v>
      </c>
    </row>
    <row r="177" spans="1:16" x14ac:dyDescent="0.2">
      <c r="A177" s="4" t="s">
        <v>5</v>
      </c>
      <c r="E177" s="1" t="s">
        <v>56</v>
      </c>
    </row>
    <row r="178" spans="1:16" x14ac:dyDescent="0.2">
      <c r="A178" s="3" t="s">
        <v>3</v>
      </c>
      <c r="E178" s="2" t="s">
        <v>55</v>
      </c>
    </row>
    <row r="179" spans="1:16" ht="25.5" x14ac:dyDescent="0.2">
      <c r="A179" t="s">
        <v>1</v>
      </c>
      <c r="E179" s="1" t="s">
        <v>54</v>
      </c>
    </row>
    <row r="180" spans="1:16" x14ac:dyDescent="0.2">
      <c r="A180" s="9" t="s">
        <v>11</v>
      </c>
      <c r="B180" s="10" t="s">
        <v>53</v>
      </c>
      <c r="C180" s="10" t="s">
        <v>52</v>
      </c>
      <c r="D180" s="9" t="s">
        <v>4</v>
      </c>
      <c r="E180" s="8" t="s">
        <v>51</v>
      </c>
      <c r="F180" s="7" t="s">
        <v>50</v>
      </c>
      <c r="G180" s="6">
        <v>882</v>
      </c>
      <c r="H180" s="5">
        <v>0</v>
      </c>
      <c r="I180" s="5">
        <f>ROUND(ROUND(H180,2)*ROUND(G180,3),2)</f>
        <v>0</v>
      </c>
      <c r="O180">
        <f>(I180*21)/100</f>
        <v>0</v>
      </c>
      <c r="P180" t="s">
        <v>6</v>
      </c>
    </row>
    <row r="181" spans="1:16" ht="25.5" x14ac:dyDescent="0.2">
      <c r="A181" s="4" t="s">
        <v>5</v>
      </c>
      <c r="E181" s="1" t="s">
        <v>49</v>
      </c>
    </row>
    <row r="182" spans="1:16" x14ac:dyDescent="0.2">
      <c r="A182" s="3" t="s">
        <v>3</v>
      </c>
      <c r="E182" s="2" t="s">
        <v>48</v>
      </c>
    </row>
    <row r="183" spans="1:16" ht="25.5" x14ac:dyDescent="0.2">
      <c r="A183" t="s">
        <v>1</v>
      </c>
      <c r="E183" s="1" t="s">
        <v>47</v>
      </c>
    </row>
    <row r="184" spans="1:16" x14ac:dyDescent="0.2">
      <c r="A184" s="9" t="s">
        <v>11</v>
      </c>
      <c r="B184" s="10" t="s">
        <v>46</v>
      </c>
      <c r="C184" s="10" t="s">
        <v>45</v>
      </c>
      <c r="D184" s="9" t="s">
        <v>4</v>
      </c>
      <c r="E184" s="8" t="s">
        <v>44</v>
      </c>
      <c r="F184" s="7" t="s">
        <v>7</v>
      </c>
      <c r="G184" s="6">
        <v>485.8</v>
      </c>
      <c r="H184" s="5">
        <v>0</v>
      </c>
      <c r="I184" s="5">
        <f>ROUND(ROUND(H184,2)*ROUND(G184,3),2)</f>
        <v>0</v>
      </c>
      <c r="O184">
        <f>(I184*21)/100</f>
        <v>0</v>
      </c>
      <c r="P184" t="s">
        <v>6</v>
      </c>
    </row>
    <row r="185" spans="1:16" x14ac:dyDescent="0.2">
      <c r="A185" s="4" t="s">
        <v>5</v>
      </c>
      <c r="E185" s="1" t="s">
        <v>4</v>
      </c>
    </row>
    <row r="186" spans="1:16" ht="51" x14ac:dyDescent="0.2">
      <c r="A186" s="3" t="s">
        <v>3</v>
      </c>
      <c r="E186" s="2" t="s">
        <v>43</v>
      </c>
    </row>
    <row r="187" spans="1:16" ht="25.5" x14ac:dyDescent="0.2">
      <c r="A187" t="s">
        <v>1</v>
      </c>
      <c r="E187" s="1" t="s">
        <v>37</v>
      </c>
    </row>
    <row r="188" spans="1:16" x14ac:dyDescent="0.2">
      <c r="A188" s="9" t="s">
        <v>11</v>
      </c>
      <c r="B188" s="10" t="s">
        <v>42</v>
      </c>
      <c r="C188" s="10" t="s">
        <v>41</v>
      </c>
      <c r="D188" s="9" t="s">
        <v>4</v>
      </c>
      <c r="E188" s="8" t="s">
        <v>40</v>
      </c>
      <c r="F188" s="7" t="s">
        <v>7</v>
      </c>
      <c r="G188" s="6">
        <v>126.63</v>
      </c>
      <c r="H188" s="5">
        <v>0</v>
      </c>
      <c r="I188" s="5">
        <f>ROUND(ROUND(H188,2)*ROUND(G188,3),2)</f>
        <v>0</v>
      </c>
      <c r="O188">
        <f>(I188*21)/100</f>
        <v>0</v>
      </c>
      <c r="P188" t="s">
        <v>6</v>
      </c>
    </row>
    <row r="189" spans="1:16" x14ac:dyDescent="0.2">
      <c r="A189" s="4" t="s">
        <v>5</v>
      </c>
      <c r="E189" s="1" t="s">
        <v>39</v>
      </c>
    </row>
    <row r="190" spans="1:16" ht="38.25" x14ac:dyDescent="0.2">
      <c r="A190" s="3" t="s">
        <v>3</v>
      </c>
      <c r="E190" s="2" t="s">
        <v>38</v>
      </c>
    </row>
    <row r="191" spans="1:16" ht="25.5" x14ac:dyDescent="0.2">
      <c r="A191" t="s">
        <v>1</v>
      </c>
      <c r="E191" s="1" t="s">
        <v>37</v>
      </c>
    </row>
    <row r="192" spans="1:16" x14ac:dyDescent="0.2">
      <c r="A192" s="9" t="s">
        <v>11</v>
      </c>
      <c r="B192" s="10" t="s">
        <v>36</v>
      </c>
      <c r="C192" s="10" t="s">
        <v>35</v>
      </c>
      <c r="D192" s="9" t="s">
        <v>4</v>
      </c>
      <c r="E192" s="8" t="s">
        <v>34</v>
      </c>
      <c r="F192" s="7" t="s">
        <v>33</v>
      </c>
      <c r="G192" s="6">
        <v>0.56000000000000005</v>
      </c>
      <c r="H192" s="5">
        <v>0</v>
      </c>
      <c r="I192" s="5">
        <f>ROUND(ROUND(H192,2)*ROUND(G192,3),2)</f>
        <v>0</v>
      </c>
      <c r="O192">
        <f>(I192*21)/100</f>
        <v>0</v>
      </c>
      <c r="P192" t="s">
        <v>6</v>
      </c>
    </row>
    <row r="193" spans="1:16" x14ac:dyDescent="0.2">
      <c r="A193" s="4" t="s">
        <v>5</v>
      </c>
      <c r="E193" s="1" t="s">
        <v>32</v>
      </c>
    </row>
    <row r="194" spans="1:16" x14ac:dyDescent="0.2">
      <c r="A194" s="3" t="s">
        <v>3</v>
      </c>
      <c r="E194" s="2" t="s">
        <v>31</v>
      </c>
    </row>
    <row r="195" spans="1:16" ht="114.75" x14ac:dyDescent="0.2">
      <c r="A195" t="s">
        <v>1</v>
      </c>
      <c r="E195" s="1" t="s">
        <v>30</v>
      </c>
    </row>
    <row r="196" spans="1:16" x14ac:dyDescent="0.2">
      <c r="A196" s="9" t="s">
        <v>11</v>
      </c>
      <c r="B196" s="10" t="s">
        <v>29</v>
      </c>
      <c r="C196" s="10" t="s">
        <v>28</v>
      </c>
      <c r="D196" s="9" t="s">
        <v>4</v>
      </c>
      <c r="E196" s="8" t="s">
        <v>27</v>
      </c>
      <c r="F196" s="7" t="s">
        <v>15</v>
      </c>
      <c r="G196" s="6">
        <v>14</v>
      </c>
      <c r="H196" s="5">
        <v>0</v>
      </c>
      <c r="I196" s="5">
        <f>ROUND(ROUND(H196,2)*ROUND(G196,3),2)</f>
        <v>0</v>
      </c>
      <c r="O196">
        <f>(I196*21)/100</f>
        <v>0</v>
      </c>
      <c r="P196" t="s">
        <v>6</v>
      </c>
    </row>
    <row r="197" spans="1:16" ht="25.5" x14ac:dyDescent="0.2">
      <c r="A197" s="4" t="s">
        <v>5</v>
      </c>
      <c r="E197" s="1" t="s">
        <v>26</v>
      </c>
    </row>
    <row r="198" spans="1:16" ht="25.5" x14ac:dyDescent="0.2">
      <c r="A198" s="3" t="s">
        <v>3</v>
      </c>
      <c r="E198" s="2" t="s">
        <v>25</v>
      </c>
    </row>
    <row r="199" spans="1:16" ht="25.5" x14ac:dyDescent="0.2">
      <c r="A199" t="s">
        <v>1</v>
      </c>
      <c r="E199" s="1" t="s">
        <v>12</v>
      </c>
    </row>
    <row r="200" spans="1:16" x14ac:dyDescent="0.2">
      <c r="A200" s="9" t="s">
        <v>11</v>
      </c>
      <c r="B200" s="10" t="s">
        <v>24</v>
      </c>
      <c r="C200" s="10" t="s">
        <v>23</v>
      </c>
      <c r="D200" s="9" t="s">
        <v>4</v>
      </c>
      <c r="E200" s="8" t="s">
        <v>22</v>
      </c>
      <c r="F200" s="7" t="s">
        <v>21</v>
      </c>
      <c r="G200" s="6">
        <v>1.9</v>
      </c>
      <c r="H200" s="5">
        <v>0</v>
      </c>
      <c r="I200" s="5">
        <f>ROUND(ROUND(H200,2)*ROUND(G200,3),2)</f>
        <v>0</v>
      </c>
      <c r="O200">
        <f>(I200*21)/100</f>
        <v>0</v>
      </c>
      <c r="P200" t="s">
        <v>6</v>
      </c>
    </row>
    <row r="201" spans="1:16" x14ac:dyDescent="0.2">
      <c r="A201" s="4" t="s">
        <v>5</v>
      </c>
      <c r="E201" s="1" t="s">
        <v>4</v>
      </c>
    </row>
    <row r="202" spans="1:16" ht="38.25" x14ac:dyDescent="0.2">
      <c r="A202" s="3" t="s">
        <v>3</v>
      </c>
      <c r="E202" s="2" t="s">
        <v>20</v>
      </c>
    </row>
    <row r="203" spans="1:16" ht="89.25" x14ac:dyDescent="0.2">
      <c r="A203" t="s">
        <v>1</v>
      </c>
      <c r="E203" s="1" t="s">
        <v>19</v>
      </c>
    </row>
    <row r="204" spans="1:16" x14ac:dyDescent="0.2">
      <c r="A204" s="9" t="s">
        <v>11</v>
      </c>
      <c r="B204" s="10" t="s">
        <v>18</v>
      </c>
      <c r="C204" s="10" t="s">
        <v>17</v>
      </c>
      <c r="D204" s="9" t="s">
        <v>4</v>
      </c>
      <c r="E204" s="8" t="s">
        <v>16</v>
      </c>
      <c r="F204" s="7" t="s">
        <v>15</v>
      </c>
      <c r="G204" s="6">
        <v>118.75</v>
      </c>
      <c r="H204" s="5">
        <v>0</v>
      </c>
      <c r="I204" s="5">
        <f>ROUND(ROUND(H204,2)*ROUND(G204,3),2)</f>
        <v>0</v>
      </c>
      <c r="O204">
        <f>(I204*21)/100</f>
        <v>0</v>
      </c>
      <c r="P204" t="s">
        <v>6</v>
      </c>
    </row>
    <row r="205" spans="1:16" x14ac:dyDescent="0.2">
      <c r="A205" s="4" t="s">
        <v>5</v>
      </c>
      <c r="E205" s="1" t="s">
        <v>14</v>
      </c>
    </row>
    <row r="206" spans="1:16" ht="63.75" x14ac:dyDescent="0.2">
      <c r="A206" s="3" t="s">
        <v>3</v>
      </c>
      <c r="E206" s="2" t="s">
        <v>13</v>
      </c>
    </row>
    <row r="207" spans="1:16" ht="25.5" x14ac:dyDescent="0.2">
      <c r="A207" t="s">
        <v>1</v>
      </c>
      <c r="E207" s="1" t="s">
        <v>12</v>
      </c>
    </row>
    <row r="208" spans="1:16" x14ac:dyDescent="0.2">
      <c r="A208" s="9" t="s">
        <v>11</v>
      </c>
      <c r="B208" s="10" t="s">
        <v>10</v>
      </c>
      <c r="C208" s="10" t="s">
        <v>9</v>
      </c>
      <c r="D208" s="9" t="s">
        <v>4</v>
      </c>
      <c r="E208" s="8" t="s">
        <v>8</v>
      </c>
      <c r="F208" s="7" t="s">
        <v>7</v>
      </c>
      <c r="G208" s="6">
        <v>202.952</v>
      </c>
      <c r="H208" s="5">
        <v>0</v>
      </c>
      <c r="I208" s="5">
        <f>ROUND(ROUND(H208,2)*ROUND(G208,3),2)</f>
        <v>0</v>
      </c>
      <c r="O208">
        <f>(I208*21)/100</f>
        <v>0</v>
      </c>
      <c r="P208" t="s">
        <v>6</v>
      </c>
    </row>
    <row r="209" spans="1:5" x14ac:dyDescent="0.2">
      <c r="A209" s="4" t="s">
        <v>5</v>
      </c>
      <c r="E209" s="1" t="s">
        <v>4</v>
      </c>
    </row>
    <row r="210" spans="1:5" ht="38.25" x14ac:dyDescent="0.2">
      <c r="A210" s="3" t="s">
        <v>3</v>
      </c>
      <c r="E210" s="2" t="s">
        <v>2</v>
      </c>
    </row>
    <row r="211" spans="1:5" ht="89.25" x14ac:dyDescent="0.2">
      <c r="A211" t="s">
        <v>1</v>
      </c>
      <c r="E211" s="1" t="s">
        <v>0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02-19-06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2019-09-03T13:39:44Z</dcterms:created>
  <dcterms:modified xsi:type="dcterms:W3CDTF">2019-10-19T16:20:19Z</dcterms:modified>
</cp:coreProperties>
</file>