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CNM\"/>
    </mc:Choice>
  </mc:AlternateContent>
  <bookViews>
    <workbookView xWindow="0" yWindow="0" windowWidth="22335" windowHeight="8670"/>
  </bookViews>
  <sheets>
    <sheet name="SO 03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8" i="1" l="1"/>
  <c r="O318" i="1" s="1"/>
  <c r="O314" i="1"/>
  <c r="I314" i="1"/>
  <c r="I310" i="1"/>
  <c r="O310" i="1" s="1"/>
  <c r="I306" i="1"/>
  <c r="O306" i="1" s="1"/>
  <c r="I302" i="1"/>
  <c r="O302" i="1" s="1"/>
  <c r="O298" i="1"/>
  <c r="I298" i="1"/>
  <c r="I294" i="1"/>
  <c r="O294" i="1" s="1"/>
  <c r="I290" i="1"/>
  <c r="O290" i="1" s="1"/>
  <c r="R289" i="1" s="1"/>
  <c r="O289" i="1" s="1"/>
  <c r="I285" i="1"/>
  <c r="O285" i="1" s="1"/>
  <c r="I281" i="1"/>
  <c r="Q280" i="1" s="1"/>
  <c r="I280" i="1" s="1"/>
  <c r="I276" i="1"/>
  <c r="O276" i="1" s="1"/>
  <c r="I272" i="1"/>
  <c r="O272" i="1" s="1"/>
  <c r="I268" i="1"/>
  <c r="O268" i="1" s="1"/>
  <c r="O264" i="1"/>
  <c r="I264" i="1"/>
  <c r="I260" i="1"/>
  <c r="O260" i="1" s="1"/>
  <c r="I256" i="1"/>
  <c r="O256" i="1" s="1"/>
  <c r="I252" i="1"/>
  <c r="O252" i="1" s="1"/>
  <c r="O248" i="1"/>
  <c r="I248" i="1"/>
  <c r="I244" i="1"/>
  <c r="O244" i="1" s="1"/>
  <c r="I240" i="1"/>
  <c r="O240" i="1" s="1"/>
  <c r="I236" i="1"/>
  <c r="O236" i="1" s="1"/>
  <c r="O232" i="1"/>
  <c r="I232" i="1"/>
  <c r="I228" i="1"/>
  <c r="O228" i="1" s="1"/>
  <c r="I224" i="1"/>
  <c r="O224" i="1" s="1"/>
  <c r="I220" i="1"/>
  <c r="O220" i="1" s="1"/>
  <c r="O216" i="1"/>
  <c r="I216" i="1"/>
  <c r="I212" i="1"/>
  <c r="O212" i="1" s="1"/>
  <c r="I208" i="1"/>
  <c r="O208" i="1" s="1"/>
  <c r="I204" i="1"/>
  <c r="O204" i="1" s="1"/>
  <c r="R203" i="1" s="1"/>
  <c r="O203" i="1" s="1"/>
  <c r="I199" i="1"/>
  <c r="O199" i="1" s="1"/>
  <c r="I195" i="1"/>
  <c r="O195" i="1" s="1"/>
  <c r="O191" i="1"/>
  <c r="I191" i="1"/>
  <c r="I187" i="1"/>
  <c r="O187" i="1" s="1"/>
  <c r="I183" i="1"/>
  <c r="O183" i="1" s="1"/>
  <c r="I179" i="1"/>
  <c r="O179" i="1" s="1"/>
  <c r="O175" i="1"/>
  <c r="I175" i="1"/>
  <c r="I171" i="1"/>
  <c r="O171" i="1" s="1"/>
  <c r="I167" i="1"/>
  <c r="O167" i="1" s="1"/>
  <c r="I163" i="1"/>
  <c r="O163" i="1" s="1"/>
  <c r="O159" i="1"/>
  <c r="I159" i="1"/>
  <c r="I155" i="1"/>
  <c r="O155" i="1" s="1"/>
  <c r="I151" i="1"/>
  <c r="O151" i="1" s="1"/>
  <c r="I147" i="1"/>
  <c r="O147" i="1" s="1"/>
  <c r="O143" i="1"/>
  <c r="I143" i="1"/>
  <c r="I139" i="1"/>
  <c r="O139" i="1" s="1"/>
  <c r="I135" i="1"/>
  <c r="O135" i="1" s="1"/>
  <c r="I131" i="1"/>
  <c r="O131" i="1" s="1"/>
  <c r="O127" i="1"/>
  <c r="I127" i="1"/>
  <c r="I123" i="1"/>
  <c r="O123" i="1" s="1"/>
  <c r="I119" i="1"/>
  <c r="O119" i="1" s="1"/>
  <c r="I115" i="1"/>
  <c r="O115" i="1" s="1"/>
  <c r="O111" i="1"/>
  <c r="I111" i="1"/>
  <c r="I107" i="1"/>
  <c r="O107" i="1" s="1"/>
  <c r="I103" i="1"/>
  <c r="O103" i="1" s="1"/>
  <c r="I99" i="1"/>
  <c r="O99" i="1" s="1"/>
  <c r="O95" i="1"/>
  <c r="I95" i="1"/>
  <c r="I91" i="1"/>
  <c r="O91" i="1" s="1"/>
  <c r="I87" i="1"/>
  <c r="O87" i="1" s="1"/>
  <c r="I83" i="1"/>
  <c r="O83" i="1" s="1"/>
  <c r="O79" i="1"/>
  <c r="I79" i="1"/>
  <c r="I75" i="1"/>
  <c r="O75" i="1" s="1"/>
  <c r="I71" i="1"/>
  <c r="O71" i="1" s="1"/>
  <c r="I67" i="1"/>
  <c r="O67" i="1" s="1"/>
  <c r="O63" i="1"/>
  <c r="I63" i="1"/>
  <c r="I59" i="1"/>
  <c r="O59" i="1" s="1"/>
  <c r="I55" i="1"/>
  <c r="O55" i="1" s="1"/>
  <c r="I51" i="1"/>
  <c r="O51" i="1" s="1"/>
  <c r="O47" i="1"/>
  <c r="I47" i="1"/>
  <c r="I43" i="1"/>
  <c r="O43" i="1" s="1"/>
  <c r="I39" i="1"/>
  <c r="Q38" i="1" s="1"/>
  <c r="I38" i="1" s="1"/>
  <c r="I34" i="1"/>
  <c r="O34" i="1" s="1"/>
  <c r="I30" i="1"/>
  <c r="O30" i="1" s="1"/>
  <c r="I26" i="1"/>
  <c r="O26" i="1" s="1"/>
  <c r="I21" i="1"/>
  <c r="O21" i="1" s="1"/>
  <c r="I17" i="1"/>
  <c r="O17" i="1" s="1"/>
  <c r="O13" i="1"/>
  <c r="I13" i="1"/>
  <c r="I9" i="1"/>
  <c r="O9" i="1" s="1"/>
  <c r="R8" i="1" l="1"/>
  <c r="O8" i="1" s="1"/>
  <c r="R25" i="1"/>
  <c r="O25" i="1" s="1"/>
  <c r="O281" i="1"/>
  <c r="R280" i="1" s="1"/>
  <c r="O280" i="1" s="1"/>
  <c r="Q25" i="1"/>
  <c r="I25" i="1" s="1"/>
  <c r="Q203" i="1"/>
  <c r="I203" i="1" s="1"/>
  <c r="Q8" i="1"/>
  <c r="I8" i="1" s="1"/>
  <c r="O39" i="1"/>
  <c r="R38" i="1" s="1"/>
  <c r="O38" i="1" s="1"/>
  <c r="Q289" i="1"/>
  <c r="I289" i="1" s="1"/>
  <c r="O2" i="1" l="1"/>
  <c r="I3" i="1"/>
</calcChain>
</file>

<file path=xl/sharedStrings.xml><?xml version="1.0" encoding="utf-8"?>
<sst xmlns="http://schemas.openxmlformats.org/spreadsheetml/2006/main" count="1060" uniqueCount="393">
  <si>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</si>
  <si>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</si>
  <si>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</si>
  <si>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</si>
  <si>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</si>
  <si>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</si>
  <si>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</si>
  <si>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03-17-01</t>
  </si>
  <si>
    <t>0,00</t>
  </si>
  <si>
    <t>2</t>
  </si>
  <si>
    <t>O</t>
  </si>
  <si>
    <t>Rozpočet:</t>
  </si>
  <si>
    <t>žst. Střelice,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</si>
  <si>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</si>
  <si>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</si>
  <si>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</si>
  <si>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</si>
  <si>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</si>
  <si>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</si>
  <si>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</si>
  <si>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</si>
  <si>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</si>
  <si>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</si>
  <si>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</si>
  <si>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</si>
  <si>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</si>
  <si>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</si>
  <si>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</si>
  <si>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</si>
  <si>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</si>
  <si>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</si>
  <si>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</si>
  <si>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</si>
  <si>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</si>
  <si>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</si>
  <si>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29611</t>
  </si>
  <si>
    <t/>
  </si>
  <si>
    <t>OSTATNÍ POŽADAVKY - ODBORNÝ DOZOR</t>
  </si>
  <si>
    <t>HOD</t>
  </si>
  <si>
    <t>PP</t>
  </si>
  <si>
    <t>VV</t>
  </si>
  <si>
    <t>TS</t>
  </si>
  <si>
    <t>R10297</t>
  </si>
  <si>
    <t>Kontrola GPK měřícím vozem</t>
  </si>
  <si>
    <t>km</t>
  </si>
  <si>
    <t>R20297</t>
  </si>
  <si>
    <t>Kontrola prostorové průchodnosti koleje</t>
  </si>
  <si>
    <t>R30297</t>
  </si>
  <si>
    <t>Kontinuální radarové měření pražcového podloží</t>
  </si>
  <si>
    <t>Zemné práce</t>
  </si>
  <si>
    <t>122738</t>
  </si>
  <si>
    <t>ODKOPÁVKY A PROKOPÁVKY OBECNÉ TŘ. I, ODVOZ DO 20KM</t>
  </si>
  <si>
    <t>M3</t>
  </si>
  <si>
    <t>(11550-1717.52)*0.1 po recyklaci na biodegradaci=983,248 [A] 
(11550-1717.52)*0.05 po recyklaci skládka S-NO=491,624 [B] 
Celkem: A+B=1 474,872 [C]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</si>
  <si>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</si>
  <si>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122739</t>
  </si>
  <si>
    <t>PŘÍPLATEK ZA DALŠÍ 1KM DOPRAVY ZEMINY</t>
  </si>
  <si>
    <t>(11550-1717.52)*0.1*(25-20) po recyklaci na biodegradaci=4 916,240 [A] 
(11550-1717.52)*0.05*(50-20) po recyklaci skládka S-NO=14 748,720 [B] 
Celkem: A+B=19 664,960 [C]</t>
  </si>
  <si>
    <t>položka zahrnuje příplatek k vodorovnému přemístění zeminy za každý další 1km nad 20km</t>
  </si>
  <si>
    <t>7</t>
  </si>
  <si>
    <t>18214</t>
  </si>
  <si>
    <t>ÚPRAVA POVRCHŮ SROVNÁNÍM ÚZEMÍ V TL DO 0,25M</t>
  </si>
  <si>
    <t>m2</t>
  </si>
  <si>
    <t>1535 úprava po zrušené kol. č. 11 a 13b=1 535,000 [A]</t>
  </si>
  <si>
    <t>položka zahrnuje srovnání výškových rozdílů terénu</t>
  </si>
  <si>
    <t>Komunikácie</t>
  </si>
  <si>
    <t>8</t>
  </si>
  <si>
    <t>512550</t>
  </si>
  <si>
    <t>KOLEJOVÉ LOŽE - ZŘÍZENÍ Z KAMENIVA HRUBÉHO DRCENÉHO (ŠTĚRK)</t>
  </si>
  <si>
    <t>17202.9 Nové štěrkové lože 31,5/63=17 202,900 [A]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</si>
  <si>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</si>
  <si>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512560</t>
  </si>
  <si>
    <t>KOLEJOVÉ LOŽE - ZŘÍZENÍ Z KAMENIVA HRUBÉHO RECYKLOVANÉHO</t>
  </si>
  <si>
    <t>1209 lože pro PS=1 209,000 [A]</t>
  </si>
  <si>
    <t>513550</t>
  </si>
  <si>
    <t>KOLEJOVÉ LOŽE - DOPLNĚNÍ Z KAMENIVA HRUBÉHO DRCENÉHO (ŠTĚRK)</t>
  </si>
  <si>
    <t>3017.3 =3 017,300 [A]</t>
  </si>
  <si>
    <t>11</t>
  </si>
  <si>
    <t>528352</t>
  </si>
  <si>
    <t>KOLEJ 49 E1, ROZD. "U", BEZSTYKOVÁ, PR. BET. BEZPODKLADNICOVÝ, UP. PRUŽNÉ</t>
  </si>
  <si>
    <t>m</t>
  </si>
  <si>
    <t>žel.svršek tv. 49 E1, bet.pražce B91, bezpodkladnicové průžné upevnění, rozedělení 'u' 
285.734 kolej č. 1=285,734 [A] 
92.699 kolej č. 2=92,699 [B] 
122.555 kolej č. 3=122,555 [C] 
510.682 kolej č. 5=510,682 [D] 
453.158 kolej č. 7=453,158 [E] 
413.116 kolej č. 9=413,116 [F] 
Celkem: A+B+C+D+E+F=1 877,944 [G]</t>
  </si>
  <si>
    <t>1. Položka obsahuje: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</si>
  <si>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12</t>
  </si>
  <si>
    <t>528372</t>
  </si>
  <si>
    <t>KOLEJ 49 E1, ROZD. "U", BEZSTYKOVÁ, PR. BET. VÝHYBKOVÝ KRÁTKÝ, UP. PRUŽNÉ</t>
  </si>
  <si>
    <t>61.200 kolej č. 1=61,200 [A] 
28.571 kolej č. 2=28,571 [B] 
18.782 kolej č. 3=18,782 [C] 
11.540 kolej č. 5=11,540 [D] 
17.261 kolej č. 7=17,261 [E] 
10.753 kolej č. 9=10,753 [F] 
2.400 kolej č. 13=2,400 [G] 
1.571 SP 1-2=1,571 [H] 
5.572 SP 4-5=5,572 [I] 
3.544 SP 11-15=3,544 [J] 
6.555 SP 19-16=6,555 [K] 
6.958 SP 21-22=6,958 [L] 
4.200 SP 23-22=4,200 [M] 
3.470 SP 3-B1=3,470 [N] 
Celkem: A+B+C+D+E+F+G+H+I+J+K+L+M+N=182,377 [O]</t>
  </si>
  <si>
    <t>13</t>
  </si>
  <si>
    <t>528392</t>
  </si>
  <si>
    <t>KOLEJ 49 E1, ROZD. "U", BEZSTYKOVÁ, PR. BET. VÝHYBKOVÝ DLOUHÝ, UP. PRUŽNÉ</t>
  </si>
  <si>
    <t>36.048 kolej č. 1=36,048 [A] 
22.752 kolej č. 2=22,752 [B] 
16.900 kolej č. 3=16,900 [C] 
13.653 kolej č. 5=13,653 [D] 
12.467 kolej č. 7=12,467 [E] 
10.920 kolej č. 9=10,920 [F] 
3.640 kolej č. 13=3,640 [G] 
8.466 SP 1-2=8,466 [H] 
9.652 SP 4-5=9,652 [I] 
9.660 SP 11-15=9,660 [J] 
9.660 SP 19-16=9,660 [K] 
7.280 SP 21-22=7,280 [L] 
9.260 SP 23-22=9,260 [M] 
3.640 SP 3-B1=3,640 [N] 
Celkem: A+B+C+D+E+F+G+H+I+J+K+L+M+N=173,998 [O]</t>
  </si>
  <si>
    <t>14</t>
  </si>
  <si>
    <t>529352</t>
  </si>
  <si>
    <t>KOLEJ 49 E1 DLOUHÉ PASY, ROZD. "U", BEZSTYKOVÁ, PR. BET. BEZPODKLADNICOVÝ, UP. PRUŽNÉ</t>
  </si>
  <si>
    <t>žel.svršek tv. 49 E1, bet.pražce B91, bezpodkladnicové průžné upevnění, rozedělení 'u' 
975 kolej č. 1=975,000 [A] 
1350 kolej č. 2=1 350,000 [B] 
750 kolej č. 3=750,000 [C] 
Celkem: A+B+C=3 075,000 [D]</t>
  </si>
  <si>
    <t>1. Položka obsahuje: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dopravu dlouhých kolejnicových pasů na místo určení   – následnou výměnu inventárních kolejnic dlouhými kolejnicovými pasy pomocí vhodného zařízení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</si>
  <si>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15</t>
  </si>
  <si>
    <t>52A641</t>
  </si>
  <si>
    <t>KOLEJ 49 E1 REGENEROVANÁ, ROZD. "D", STYKOVANÁ, PR. BET. PODKLADNICOVÝ UŽITÝ, UP. TUHÉ -  žel.svršek tv. S49</t>
  </si>
  <si>
    <t>KOLEJ 49 E1 REGENEROVANÁ, ROZD. "D", STYKOVANÁ, PR. BET. PODKLADNICOVÝ UŽITÝ, UP. TUHÉ</t>
  </si>
  <si>
    <t>žel.svršek tv. S49 - regenerovaný, bet.pražce PP240 užité, podkl. tuhé upevnění, rozdělení 'u' 
18.565 kolej č. 13 =18,565 [A] 
žel.svršek tv. S49 - regenerovaný, bet.pražce SB8P užité, podkl. tuhé upevnění, rozdělení 'u' 
91+32 SP 2B=123,000 [B] 
72+68 SP 2=140,000 [C] 
51 SP 3=51,000 [D] 
Celkem: A+B+C+D=332,565 [E]</t>
  </si>
  <si>
    <t>1. Položka obsahuje:   – ověření kvality vyzískaných materiálů s případnou regenerací do předpisového stavu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broušení koleje   – případnou dodávku a montáž pražcových kotev   – následnou úpravu směrového a výškového uspořádání koleje  3. Způsob měření:  Měří se délka koleje ve smyslu ČSN 73 6360, tj. v ose koleje.</t>
  </si>
  <si>
    <t>16</t>
  </si>
  <si>
    <t>533243</t>
  </si>
  <si>
    <t>J 49 1:7,5-190, PR. BET., UP. PRUŽNÉ</t>
  </si>
  <si>
    <t>KUS</t>
  </si>
  <si>
    <t>1 Dle tabulky vkládaných výhybek: 1 ks, Obl-o 49 1:7.5-190 (400,176/362,517), ČZ ,b, SK, KS, EM, nová, tr., zp.jazyky, EOV,  včetně váleč. stoliček=1,000 [A]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</si>
  <si>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</si>
  <si>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17</t>
  </si>
  <si>
    <t>533253</t>
  </si>
  <si>
    <t>J 49 1:9-190, PR. BET., UP. PRUŽNÉ</t>
  </si>
  <si>
    <t>1 Dle tabulky vkládaných výhybek: 1 ks, Obl-o 49-1:9-190 (519,165/300,008), ZP ,b, SK, KS, EM, nová, tr., zp.jazyky, EOV,  včetně váleč. stoliček=1,000 [A]</t>
  </si>
  <si>
    <t>18</t>
  </si>
  <si>
    <t>533273</t>
  </si>
  <si>
    <t>J 49 1:9-300, PR. BET., UP. PRUŽNÉ</t>
  </si>
  <si>
    <t>1 Dle tabulky vkládaných výhybek: 1 ks, Obl-o 49-1:9-300 (2556,902/340,000), ZP ,b, SK, KS, EM, nová, tr., zp.jazyky, EOV,  včetně váleč. stoliček=1,000 [A] 
1 Dle tabulky vkládaných výhybek: 1 ks, J 49-1:9-300, žl, ČZP ,b, SK, KS, EM, nová, zp.jazyky, EOV,  včetně váleč. stoliček=1,000 [B] 
6 Dle tabulky vkládaných výhybek: 6 ks, J 49-1:9-300, ČZ ,b, SK, KS, EM, nová, zp.jazyky, EOV,  včetně váleč. stoliček=6,000 [C] 
Celkem: A+B+C=8,000 [D]</t>
  </si>
  <si>
    <t>19</t>
  </si>
  <si>
    <t>533293</t>
  </si>
  <si>
    <t>J 49 1:11-300, PR. BET., UP. PRUŽNÉ</t>
  </si>
  <si>
    <t>2 Dle tabulky vkládaných výhybek: 2 ks, J 49-1:11-300, ZP ,b, SK, KS, EM, nová, zp.jazyky, EOV,  včetně válečkových stoliček=2,000 [A]</t>
  </si>
  <si>
    <t>20</t>
  </si>
  <si>
    <t>5332C3</t>
  </si>
  <si>
    <t>J 49 1:12-500, PR. BET., UP. PRUŽNÉ</t>
  </si>
  <si>
    <t>1 Dle tabulky vkládaných výhybek: 1 ks, J 49-1:12-500-I, žl, ČZP,b, SK, KS, EM, nová, zp.jazyky, EOV,  včetně válečkových stoliček=1,000 [A] 
1 Dle tabulky vkládaných výhybek: 1 ks, J 49-1:12-500-I, ZP ,b, SK, KS, EM, nová, zp.jazyky, EOV,  včetně válečkových stoliček=1,000 [B] 
6 Dle tabulky vkládaných výhybek: 1 ks, Obl-o 1:12-500 (4400,000/448,891)-I, ZP ,b, SK, KS, EM, nová, tr., zp.jazyky, EOV,  včetně váleč. stoliček=6,000 [C] 
Celkem: A+B+C=8,000 [D]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</si>
  <si>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 
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</si>
  <si>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21</t>
  </si>
  <si>
    <t>5332E3</t>
  </si>
  <si>
    <t>J 49 1:14-760, PR. BET., UP. PRUŽNÉ</t>
  </si>
  <si>
    <t>1 Dle tabulky vkládaných výhybek: 1 ks, Obl-o 49-1:14-760 (2204,750/1160,301),ZP,b, SK, KS, EM, nová, tr., zp.jazyky, EOV,  včetně váleč. stoliček=1,000 [A]</t>
  </si>
  <si>
    <t>22</t>
  </si>
  <si>
    <t>539101</t>
  </si>
  <si>
    <t>ZVLÁŠTNÍ VYBAVENÍ VÝHYBEK, PRAŽCE ŽLABOVÉ, SESTAVA 1 KS</t>
  </si>
  <si>
    <t>KPL</t>
  </si>
  <si>
    <t>1 Dle tabulky vkládaných výhybek:, výhybka J 49-1:9-300=1,000 [A]</t>
  </si>
  <si>
    <t>(Položka je příplatkovou k položkám výhybek a nelze ji použít samostatně.)  1. Položka obsahuje:   – žlabové provedení výhybkových pražců včetně veškerých nákladů s tímto spojených  2. Položka neobsahuje:   – stavěcí a přestavné zařízení včetně táhel  3. Způsob měření:  Udává se počet sad, které se skládají z předepsaných dílů, jež tvoří požadovaný celek.</t>
  </si>
  <si>
    <t>23</t>
  </si>
  <si>
    <t>539102</t>
  </si>
  <si>
    <t>ZVLÁŠTNÍ VYBAVENÍ VÝHYBEK, PRAŽCE ŽLABOVÉ, SESTAVA 2 KS</t>
  </si>
  <si>
    <t>1 Dle tabulky vkládaných výhybek:, výhybka J 49 1:12-500-I=1,000 [A] 
Celkem: A=1,000 [B]</t>
  </si>
  <si>
    <t>24</t>
  </si>
  <si>
    <t>539325</t>
  </si>
  <si>
    <t>ZVLÁŠTNÍ VYBAVENÍ VÝHYBEK, TEPELNĚ OPRACOVANÝ JAZYK S OPORNICÍ 49 E1 PRO TVAR 1:9-190</t>
  </si>
  <si>
    <t>1 Dle tabulky vkládaných výhybek: J 49 1:9-190=1,000 [A]</t>
  </si>
  <si>
    <t>(Položka je příplatkovou k položkám výhybek a nelze ji použít samostatně.)  1. Položka obsahuje:   – tepelné opracování jazyka a opornice ve výrobním závodě výhybkové konstrukce včetně veškerých nákladů s tímto spojených  2. Položka neobsahuje:   X  3. Způsob měření:  Udává se počet sad, které se skládají z předepsaných dílů, jež tvoří požadovaný celek.</t>
  </si>
  <si>
    <t>25</t>
  </si>
  <si>
    <t>539327</t>
  </si>
  <si>
    <t>ZVLÁŠTNÍ VYBAVENÍ VÝHYBEK, TEPELNĚ OPRACOVANÝ JAZYK S OPORNICÍ 49 E1 PRO TVAR 1:9-300</t>
  </si>
  <si>
    <t>4 Dle tabulky vkládaných výhybek: J 49 1:9-300=4,000 [A]</t>
  </si>
  <si>
    <t>26</t>
  </si>
  <si>
    <t>539329</t>
  </si>
  <si>
    <t>ZVLÁŠTNÍ VYBAVENÍ VÝHYBEK, TEPELNĚ OPRACOVANÝ JAZYK S OPORNICÍ 49 E1 PRO TVAR 1:11-300</t>
  </si>
  <si>
    <t>2 Dle tabulky vkládaných výhybek: J 49 1:11-300=2,000 [A]</t>
  </si>
  <si>
    <t>27</t>
  </si>
  <si>
    <t>53932C</t>
  </si>
  <si>
    <t>ZVLÁŠTNÍ VYBAVENÍ VÝHYBEK, TEPELNĚ OPRACOVANÝ JAZYK S OPORNICÍ 49 E1 PRO TVAR 1:12-500</t>
  </si>
  <si>
    <t>8 Dle tabulky vkládaných výhybek: J 49 1:12-500=8,000 [A]</t>
  </si>
  <si>
    <t>28</t>
  </si>
  <si>
    <t>53932E</t>
  </si>
  <si>
    <t>ZVLÁŠTNÍ VYBAVENÍ VÝHYBEK, TEPELNĚ OPRACOVANÝ JAZYK S OPORNICÍ 49 E1 PRO TVAR 1:14-760</t>
  </si>
  <si>
    <t>1 Dle tabulky vkládaných výhybek: J 49 1:14-760=1,000 [A]</t>
  </si>
  <si>
    <t>29</t>
  </si>
  <si>
    <t>53932R</t>
  </si>
  <si>
    <t>ZVLÁŠTNÍ VYBAVENÍ VÝHYBEK, TEPELNĚ OPRACOVANÝ JAZYK S OPORNICÍ - Obl-o T 6°</t>
  </si>
  <si>
    <t>1 Dle tabulky vkládaných výhybek: Obl-o T 6°=1,000 [A]</t>
  </si>
  <si>
    <t>30</t>
  </si>
  <si>
    <t>539404</t>
  </si>
  <si>
    <t>ZVLÁŠTNÍ VYBAVENÍ VÝHYBEK, VÁLEČKOVÉ STOLIČKY NADZVEDÁVACÍ (BEZ ROZLIŠENÍ PROFILU KOLEJNIC) PRO TVAR 1:7,5-190</t>
  </si>
  <si>
    <t>6 Dle tabulky vkládaných výhybek: J 49 1:7.5-190 =6,000 [A]</t>
  </si>
  <si>
    <t>1. Položka obsahuje:   – dodání a montáž počtu a typu válečkových stoliček odpovídající dané výhybkové konstrukci dle platných předpisů SŽDC  2. Položka neobsahuje:   X  3. Způsob měření:  Udává se počet sad, které se skládají z předepsaných dílů, jež tvoří požadovaný celek.</t>
  </si>
  <si>
    <t>31</t>
  </si>
  <si>
    <t>539405</t>
  </si>
  <si>
    <t>ZVLÁŠTNÍ VYBAVENÍ VÝHYBEK, VÁLEČKOVÉ STOLIČKY NADZVEDÁVACÍ (BEZ ROZLIŠENÍ PROFILU KOLEJNIC) PRO TVAR 1:9-190</t>
  </si>
  <si>
    <t>6 Dle tabulky vkládaných výhybek: J 49 1:9-190 =6,000 [A]</t>
  </si>
  <si>
    <t>32</t>
  </si>
  <si>
    <t>539407</t>
  </si>
  <si>
    <t>ZVLÁŠTNÍ VYBAVENÍ VÝHYBEK, VÁLEČKOVÉ STOLIČKY NADZVEDÁVACÍ (BEZ ROZLIŠENÍ PROFILU KOLEJNIC) PRO TVAR 1:9-300</t>
  </si>
  <si>
    <t>8*6 Dle tabulky vkládaných výhybek: J 49 1:9-300=48,000 [A]</t>
  </si>
  <si>
    <t>33</t>
  </si>
  <si>
    <t>539409</t>
  </si>
  <si>
    <t>ZVLÁŠTNÍ VYBAVENÍ VÝHYBEK, VÁLEČKOVÉ STOLIČKY NADZVEDÁVACÍ (BEZ ROZLIŠENÍ PROFILU KOLEJNIC) PRO TVAR 1:11-300</t>
  </si>
  <si>
    <t>2*6 Dle tabulky vkládaných výhybek: J 49 1:11-300=12,000 [A]</t>
  </si>
  <si>
    <t>34</t>
  </si>
  <si>
    <t>53940C</t>
  </si>
  <si>
    <t>ZVLÁŠTNÍ VYBAVENÍ VÝHYBEK, VÁLEČKOVÉ STOLIČKY NADZVEDÁVACÍ (BEZ ROZLIŠENÍ PROFILU KOLEJNIC) PRO TVAR 1:12-500</t>
  </si>
  <si>
    <t>8*6 Dle tabulky vkládaných výhybek: J 49 1:12-500=48,000 [A]</t>
  </si>
  <si>
    <t>35</t>
  </si>
  <si>
    <t>53940E</t>
  </si>
  <si>
    <t>ZVLÁŠTNÍ VYBAVENÍ VÝHYBEK, VÁLEČKOVÉ STOLIČKY NADZVEDÁVACÍ (BEZ ROZLIŠENÍ PROFILU KOLEJNIC) PRO TVAR 1:14-760</t>
  </si>
  <si>
    <t>6 Dle tabulky vkládaných výhybek: J 49 1:14-760=6,000 [A]</t>
  </si>
  <si>
    <t>36</t>
  </si>
  <si>
    <t>539530</t>
  </si>
  <si>
    <t>ZVLÁŠTNÍ VYBAVENÍ VÝHYBEK, RUČNÍ PŘESTAVNÍK (BEZ NÁVĚSTNÍHO TĚLESA)</t>
  </si>
  <si>
    <t>1 Dle tabulky vkládaných výhybek: J 49 1:7.5-190 =1,000 [A] 
1 Dle tabulky vkládaných výhybek: J 49 1:9-190 =1,000 [B] 
8*1 Dle tabulky vkládaných výhybek: J 49 1:9-300=8,000 [C] 
2*1 Dle tabulky vkládaných výhybek: J 49 1:11-300=2,000 [D] 
8*1 Dle tabulky vkládaných výhybek: J 49 1:12-500=8,000 [E] 
1 Dle tabulky vkládaných výhybek: J 49 1:14-760=1,000 [F] 
Celkem: A+B+C+D+E+F=21,000 [G]</t>
  </si>
  <si>
    <t>1. Položka obsahuje:   – dodání a montáž ručního přestavníku  2. Položka neobsahuje:   X  3. Způsob měření:  Udává se počet kusů kompletní konstrukce nebo práce.</t>
  </si>
  <si>
    <t>37</t>
  </si>
  <si>
    <t>539540</t>
  </si>
  <si>
    <t>ZVLÁŠTNÍ VYBAVENÍ VÝHYBEK, ČELISŤOVÝ ZÁVĚR</t>
  </si>
  <si>
    <t>1. Položka obsahuje:   – dodání a montáž čelisťového závěru  2. Položka neobsahuje:   X  3. Způsob měření:  Udává se počet kusů kompletní konstrukce nebo práce.</t>
  </si>
  <si>
    <t>38</t>
  </si>
  <si>
    <t>539710</t>
  </si>
  <si>
    <t>ZVLÁŠTNÍ VYBAVENÍ VÝHYBEK, PŘÍPLATEK ZA KONSTRUKCI A VÝROBU OBLOUKOVÉ VÝHYBKY</t>
  </si>
  <si>
    <t>1 Obl-o 1:12-500 (4400,000/448,891)-I=1,000 [A] 
1 Obl-o 49-1:14-760 (2204,750/1160,301)=1,000 [B] 
1 Obl-o 49-1:9-300 (2556,902/340,000)=1,000 [C] 
1 Obl-o 49-1:9-190 (519,165/300,008)=1,000 [D] 
1 Obl-o 49 1:7.5-190 (400,176/362,517)=1,000 [E] 
1 Obl-o T 6° =1,000 [F] 
Celkem: A+B+C+D+E+F=6,000 [G]</t>
  </si>
  <si>
    <t>1. Položka obsahuje:   – zpracování výrobní dokumentace transformované výhybky   – veškeré vícenáklady na výrobu obloukové výhybky oproti standardní  2. Položka neobsahuje:   X  3. Způsob měření:  Udává se počet kusů kompletní konstrukce nebo práce.</t>
  </si>
  <si>
    <t>39</t>
  </si>
  <si>
    <t>542121</t>
  </si>
  <si>
    <t>SMĚROVÉ A VÝŠKOVÉ VYROVNÁNÍ KOLEJE NA PRAŽCÍCH BETONOVÝCH DO 0,05 M</t>
  </si>
  <si>
    <t>SVÚ koleje v provizórních stavech 
137.3 SP 2B=137,300 [A] 
140 SP 2B=140,000 [B] 
51 SP 2B=51,000 [C] 
Celkem: A+B+C=328,300 [D]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</si>
  <si>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</si>
  <si>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40</t>
  </si>
  <si>
    <t>542211</t>
  </si>
  <si>
    <t>SMĚROVÉ A VÝŠKOVÉ VYROVNÁNÍ VÝHYBKOVÉ KONSTRUKCE NA PRAŽCÍCH DŘEVĚNÝCH DO 0,05 M</t>
  </si>
  <si>
    <t>SVÚ výhybek v provizorních stavech 
49.9*3 SP 2B=149,700 [A] 
Celkem: A=149,700 [B]</t>
  </si>
  <si>
    <t>41</t>
  </si>
  <si>
    <t>542312</t>
  </si>
  <si>
    <t>NÁSLEDNÁ ÚPRAVA SMĚROVÉHO A VÝŠKOVÉHO USPOŘÁDÁNÍ KOLEJE - PRAŽCE BETONOVÉ</t>
  </si>
  <si>
    <t>5327.884=5 327,884 [A]</t>
  </si>
  <si>
    <t>Položka obsahuje: 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Způsob měření:  - Měří se délka koleje ve smyslu ČSN 73 6360, tj. v ose koleje.</t>
  </si>
  <si>
    <t>42</t>
  </si>
  <si>
    <t>542322</t>
  </si>
  <si>
    <t>NÁSLEDNÁ ÚPRAVA SMĚROVÉHO A VÝŠKOVÉHO USPOŘÁDÁNÍ VÝHYBKOVÉ KONSTRUKCE - PRAŽCE BETONOVÉ</t>
  </si>
  <si>
    <t>1314.260=1 314,260 [A]</t>
  </si>
  <si>
    <t>43</t>
  </si>
  <si>
    <t>544412</t>
  </si>
  <si>
    <t>IZOLOVANÝ STYK LEPENÝ DÉLKY VĚTŠÍ NEŽ STANDARDNÍ (PŘES 8,0 M), TEPELNĚ OPRACOVANÝ, TVARU 49 E1</t>
  </si>
  <si>
    <t>3*2=6,000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</si>
  <si>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</si>
  <si>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44</t>
  </si>
  <si>
    <t>545121</t>
  </si>
  <si>
    <t>SVAR KOLEJNIC (STEJNÉHO TVARU) 49 E1, T JEDNOTLIVĚ</t>
  </si>
  <si>
    <t>Svary LISů 
(3)*2*2 LIS=12,000 [A] 
Dle tabulky nového svrškového materiálu a výhybek, sumáře výhybek: 
168=168,000 [B] 
Celkem: A+B=180,000 [C]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</si>
  <si>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</si>
  <si>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45</t>
  </si>
  <si>
    <t>545122</t>
  </si>
  <si>
    <t>SVAR KOLEJNIC (STEJNÉHO TVARU) 49 E1, T SPOJITĚ</t>
  </si>
  <si>
    <t>157*2+12*2=338,000 [A]</t>
  </si>
  <si>
    <t>46</t>
  </si>
  <si>
    <t>549111</t>
  </si>
  <si>
    <t>BROUŠENÍ KOLEJE A VÝHYBEK</t>
  </si>
  <si>
    <t>Dle tabulky nového svrškového materiálu -broušení v hlavních kolejích a rozvětveních:; 
4535 dle TZ broušení kolejí a rozvětvení=4 535,000 [A]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</si>
  <si>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</si>
  <si>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47</t>
  </si>
  <si>
    <t>549510</t>
  </si>
  <si>
    <t>ŘEZÁNÍ KOLEJNIC BEZ OHLEDU NA TVAR</t>
  </si>
  <si>
    <t>3*2*2 IZOLOVANÉ STYKY=12,000 [A] 
25*2*2 Kolejová pole=100,000 [B] 
Celkem: A+B=112,000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</si>
  <si>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</si>
  <si>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48</t>
  </si>
  <si>
    <t>R543332</t>
  </si>
  <si>
    <t>VÝMĚNA KOLEJNICE 49 E1 SPOJITĚ (BEZ DODÁVKY KOLEJNIC - SŽDC)</t>
  </si>
  <si>
    <t>5309.319=5 309,319 [A]</t>
  </si>
  <si>
    <t>Ostatné konštrukcie a práce-búranie</t>
  </si>
  <si>
    <t>49</t>
  </si>
  <si>
    <t>921930</t>
  </si>
  <si>
    <t>ANTIKOROZNÍ PROVEDENÍ UPEVŇOVADEL A JINÉHO DROBNÉHO KOLEJIVA</t>
  </si>
  <si>
    <t>18.6 kolej č. 1=18,600 [A] 
18.6 kolej č. 2=18,600 [B] 
13.8 kolej č. 5=13,800 [C] 
13.8 kolej č. 7=13,800 [D] 
Celkem: A+B+C+D=64,800 [E]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</si>
  <si>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</si>
  <si>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50</t>
  </si>
  <si>
    <t>921940R</t>
  </si>
  <si>
    <t>MONTÁŽ PŘEJEZDU NEBO PŘECHODU Z JAKÝCHKOLIV VYZÍSKANÝCH NEBO REGENEROVANÝCH DÍLCŮ -  PODKLADU A DETAILŮ DLE TKP S ODSTRANĚNÍM, S ODVOZEM NA DEPONII PRO DALŠÍ PO</t>
  </si>
  <si>
    <t>MONTÁŽ PŘEJEZDU NEBO PŘECHODU Z JAKÝCHKOLIV VYZÍSKANÝCH NEBO REGENEROVANÝCH DÍLCŮ</t>
  </si>
  <si>
    <t>- OBSAHUJE VEŠKERÉ NÁKLADY NA ZŘÍZENÍ, PROVOZOVÁNÍ (VYSPRÁVKY, VYROVNÁNÍ) A ODSTRANĚNÍ 
Náklady spojené s částí Organizace výstavby pro zakalkulování do SO - PROVIZORNÍ STAVENIŠTNÍ PŘEJEZD 
150 staveništní přejezd přes 3 koleje, spojku a výhybku (její střední část)=150,000 [A]</t>
  </si>
  <si>
    <t>1. Položka obsahuje:   – dodání a pokládka panelů včetně lože   – příplatky za ztížené podmínky vyskytující se při zřízení kolejových vah, např. za překážky na straně koleje apod.  2. Položka neobsahuje:   – zřízení, pronájem a odstranění dopravního značení objízdné trasy   – úpravy koleje (např. posun pražců, doplnění kolejového lože, směrová a výšková úprava)   – silniční panely v přechodu těles a prefabrikované základy pod závěrnými zídkami   – prahovou vpusť 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</si>
  <si>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51</t>
  </si>
  <si>
    <t>923131</t>
  </si>
  <si>
    <t>NÁMEZNÍK</t>
  </si>
  <si>
    <t>21 Ke každé nově vložené výhybce bude osazen jeden nový prefabrikovaný námezník=21,000 [A]</t>
  </si>
  <si>
    <t>1. Položka obsahuje:   – dodávku a osazení včetně nutných zemních prací a obetonování   – odrazky nebo retroreflexní fólie  2. Položka neobsahuje:   X  3. Způsob měření:  Udává se počet kusů kompletní konstrukce nebo práce.</t>
  </si>
  <si>
    <t>52</t>
  </si>
  <si>
    <t>925120</t>
  </si>
  <si>
    <t>DRÁŽNÍ STEZKY Z DRTI TL. PŘES 50 MM</t>
  </si>
  <si>
    <t>8360 Drážní stezka frakce 4/16 mm =8 360,000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</si>
  <si>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</si>
  <si>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53</t>
  </si>
  <si>
    <t>965010</t>
  </si>
  <si>
    <t>ODSTRANĚNÍ KOLEJOVÉHO LOŽE A DRÁŽNÍCH STEZEK</t>
  </si>
  <si>
    <t>Výsledný objem snášeného ŠL: 11550 m3 
24*14.63*0.8 biodegradace výhybky=280,896 [A] 
24*14.63*0.2 skládka S-NO výhybky=70,224 [B] 
7*122*0.8 biodegradace kolej=683,200 [C] 
7*122*0.8 skládka S-NO kolej=683,200 [D] 
Mezisoučet: A+B+C+D=1 717,520 [E] 
(11550-1717.52)*0.65 do stavby, bez dopravy=6 391,112 [F] 
(11550-1717.52)*0.2 skládka S-OO doprava 0=1 966,496 [G] 
(11550-1717.52)*0.1 na biodegradaci=983,248 [H] 
(11550-1717.52)*0.05 skládka S-NO=491,624 [I] 
Celkem: A+B+C+D+F+G+H+I=11 550,000 [J]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</si>
  <si>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</si>
  <si>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54</t>
  </si>
  <si>
    <t>965021</t>
  </si>
  <si>
    <t>ODSTRANĚNÍ KOLEJOVÉHO LOŽE A DRÁŽNÍCH STEZEK - ODVOZ NA SKLÁDKU</t>
  </si>
  <si>
    <t>M3KM</t>
  </si>
  <si>
    <t>24*14.63*0.8*25 biodegradace výhybky=7 022,400 [A] 
24*14.63*0.2*50 skládka S-NO výhybky=3 511,200 [B] 
7*122*0.8*25 biodegradace kolej=17 080,000 [C] 
7*122*0.8*50 skládka S-NO kolej=34 160,000 [D] 
Celkem: A+B+C+D=61 773,600 [E]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</si>
  <si>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</si>
  <si>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55</t>
  </si>
  <si>
    <t>965023</t>
  </si>
  <si>
    <t>ODSTRANĚNÍ KOLEJOVÉHO LOŽE A DRÁŽNÍCH STEZEK - ODVOZ NA RECYKLACI</t>
  </si>
  <si>
    <t>(11550-1717.52)*15 na recyklaci lom Hutira=147 487,200 [A] 
Celkem: A=147 487,200 [B]</t>
  </si>
  <si>
    <t>56</t>
  </si>
  <si>
    <t>965112</t>
  </si>
  <si>
    <t>DEMONTÁŽ KOLEJE NA BETONOVÝCH PRAŽCÍCH DO KOLEJOVÝCH POLÍ S ODVOZEM NA MONTÁŽNÍ ZÁKLADNU BEZ NÁSLEDNÉHO ROZEBRÁNÍ</t>
  </si>
  <si>
    <t>314=314,000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</si>
  <si>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příplatky za ztížené podmínky při práci v kolejišti, např. za překážky na straně koleje apod.  2. Položka neobsahuje:   – rozebrání kolejových polí na montážní základně do součástí  3. Způsob měření:  Měří se délka koleje ve smyslu ČSN 73 6360, tj. v ose koleje.</t>
  </si>
  <si>
    <t>57</t>
  </si>
  <si>
    <t>965113</t>
  </si>
  <si>
    <t>DEMONTÁŽ KOLEJE NA BETONOVÝCH PRAŽCÍCH DO KOLEJOVÝCH POLÍ S ODVOZEM NA MONTÁŽNÍ ZÁKLADNU S NÁSLEDNÝM ROZEBRÁNÍM</t>
  </si>
  <si>
    <t>4110.560+314.000=4 424,560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</si>
  <si>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</si>
  <si>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58</t>
  </si>
  <si>
    <t>965116</t>
  </si>
  <si>
    <t>DEMONTÁŽ KOLEJE NA BETONOVÝCH PRAŽCÍCH - ODVOZ ROZEBRANÝCH SOUČÁSTÍ (Z MÍSTA DEMONTÁŽE NEBO Z MONTÁŽNÍ ZÁKLADNY) K LIKVIDACI</t>
  </si>
  <si>
    <t>tkm</t>
  </si>
  <si>
    <t>288.306*25 ocel=7 207,650 [A] 
1346.950*25 bet. pražce=33 673,750 [B] 
1.063*25 PE=26,575 [C] 
2.165*25 pryž=54,125 [D] 
Celkem: A+B+C+D=40 962,100 [E]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</si>
  <si>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</si>
  <si>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59</t>
  </si>
  <si>
    <t>965123</t>
  </si>
  <si>
    <t>DEMONTÁŽ KOLEJE NA DŘEVĚNÝCH PRAŽCÍCH DO KOLEJOVÝCH POLÍ S ODVOZEM NA MONTÁŽNÍ ZÁKLADNU S NÁSLEDNÝM ROZEBRÁNÍM</t>
  </si>
  <si>
    <t>997.44=997,440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</si>
  <si>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</si>
  <si>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60</t>
  </si>
  <si>
    <t>965126</t>
  </si>
  <si>
    <t>DEMONTÁŽ KOLEJE NA DŘEVĚNÝCH PRAŽCÍCH - ODVOZ ROZEBRANÝCH SOUČÁSTÍ (Z MÍSTA DEMONTÁŽE NEBO Z MONTÁŽNÍ ZÁKLADNY) K LIKVIDACI</t>
  </si>
  <si>
    <t>65.736*25 ocel=1 643,400 [A] 
73.780*50 dřev. pražce=3 689,000 [B] 
0.238*25 PE=5,950 [C] 
0.485*25 pryž=12,125 [D] 
Celkem: A+B+C+D=5 350,475 [E]</t>
  </si>
  <si>
    <t>61</t>
  </si>
  <si>
    <t>965223</t>
  </si>
  <si>
    <t>DEMONTÁŽ VÝHYBKOVÉ KONSTRUKCE NA DŘEVĚNÝCH PRAŽCÍCH DO KOLEJOVÝCH POLÍ S ODVOZEM NA MONTÁŽNÍ ZÁKLADNU S NÁSLEDNÝM ROZEBRÁNÍM</t>
  </si>
  <si>
    <t>53.608 č. 25 J S49-1:11-300=53,608 [A] 
53.608 č. 24 J S49-1:11-300=53,608 [B] 
65.49 č.4  JT5°=65,490 [C] 
49.836 č.3 JS49 1:9-300=49,836 [D] 
37.833 č.22 JS49 1:7.5-190=37,833 [E] 
43.753 č.20 JS49 1:9-190=43,753 [F] 
49.836 č.17 JS49 1:9-300=49,836 [G] 
43.753 č.15 JS49 1:9-190=43,753 [H] 
43.753 č.16 JS49 1:9-190=43,753 [I] 
43.753 č.18 JS49 1:9-190=43,753 [J] 
43.753 č.19 JS49 1:9-190=43,753 [K] 
49.836 č.23 JS49 1:9-300=49,836 [L] 
48.390 č.1 JT6°=48,390 [M] 
48.39 č.14 JA6°=48,390 [N] 
48.39 č.2 JT6°=48,390 [O] 
49.836 č.21 JS49 1:9-300°=49,836 [P] 
48.390 č.5 JT6°=48,390 [Q] 
48.390 č.6 JT6°=48,390 [R] 
48.390 č.7 JT6°=48,390 [S] 
Celkem: A+B+C+D+E+F+G+H+I+J+K+L+M+N+O+P+Q+R+S=918,988 [T]</t>
  </si>
  <si>
    <t>1. Položka obsahuje:   – uvolnění kolejového roštu výhybkové konstrukce z kolejového lože   – odstranění kolejnicových propojek, uzemnění a jiného vybavení   – případné rozřezání kolejového roštu výhybkové konstrukce   – úplné rozebrání výhybkové konstrukce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rozvinutá délka výhybkové konstrukce ve všech větvcích dle ČSN 73 6360, tj. v ose koleje.</t>
  </si>
  <si>
    <t>62</t>
  </si>
  <si>
    <t>965226</t>
  </si>
  <si>
    <t>DEMONTÁŽ VÝHYBKOVÉ KONSTRUKCE NA DŘEVĚNÝCH PRAŽCÍCH - ODVOZ ROZEBRANÝCH SOUČÁSTÍ (Z MÍSTA DEMONTÁŽE NEBO Z MONTÁŽNÍ ZÁKLADNY) K LIKVIDACI</t>
  </si>
  <si>
    <t>45.08*25 ocel=1 127,000 [A] 
71.234*50 pražce=3 561,700 [B] 
0.484*25 PE=12,100 [C] 
0.878*25 pryž=21,950 [D] 
Celkem: A+B+C+D=4 722,750 [E]</t>
  </si>
  <si>
    <t>63</t>
  </si>
  <si>
    <t>965233</t>
  </si>
  <si>
    <t>DEMONTÁŽ VÝHYBKOVÉ KONSTRUKCE NA OCELOVÝCH PRAŽCÍCH DO KOLEJOVÝCH POLÍ S ODVOZEM NA MONTÁŽNÍ ZÁKLADNU S NÁSLEDNÝM ROZEBRÁNÍM</t>
  </si>
  <si>
    <t>48.39 č. 10 JT6°=48,390 [A] 
48.39 č. 11 JT6°=48,390 [B] 
48.39 č. 12 JT6°=48,390 [C] 
48.39 č. 8 JT6°=48,390 [D] 
48.39 č. 9 JT6°=48,390 [E] 
Celkem: A+B+C+D+E=241,950 [F]</t>
  </si>
  <si>
    <t>64</t>
  </si>
  <si>
    <t>965236</t>
  </si>
  <si>
    <t>DEMONTÁŽ VÝHYBKOVÉ KONSTRUKCE NA OCELOVÝCH PRAŽCÍCH - ODVOZ ROZEBRANÝCH SOUČÁSTÍ (Z MÍSTA DEMONTÁŽE NEBO Z MONTÁŽNÍ ZÁKLADNY) K LIKVIDACI</t>
  </si>
  <si>
    <t>48.750*25 ocel=1 218,750 [A] 
24.400*25 ocel.pražce=610,000 [B] 
0.133*25 PE=3,325 [C] 
0.271*25 pryž=6,775 [D] 
Celkem: A+B+C+D=1 838,850 [E]</t>
  </si>
  <si>
    <t>65</t>
  </si>
  <si>
    <t>R965116</t>
  </si>
  <si>
    <t>DEMONTÁŽ KOLEJE NA BETONOVÝCH PRAŽCÍCH - ODVOZ ROZEBRANÝCH SOUČÁSTÍ (Z MÍSTA DEMONTÁŽE NEBO Z MONTÁŽNÍ ZÁKLADNY) na skládkovou plochu v žst. Brno-Horní Heršpice</t>
  </si>
  <si>
    <t>141.765*20 ocel=2 835,300 [A] 
479.600*25 bet. pražce=11 990,000 [B] 
Celkem: A+B=14 825,300 [C]</t>
  </si>
  <si>
    <t>66</t>
  </si>
  <si>
    <t>R965126</t>
  </si>
  <si>
    <t>DEMONTÁŽ KOLEJE NA DŘEVĚNÝCH PRAŽCÍCH - ODVOZ ROZEBRANÝCH SOUČÁSTÍ (Z MÍSTA DEMONTÁŽE NEBO Z MONTÁŽNÍ ZÁKLADNY) na skládkovou plochu v žst. Brno-Horní Heršpice</t>
  </si>
  <si>
    <t>32.871*20 ocel=657,420 [A] 
52.785*20 dřev. pražce=1 055,700 [B] 
Celkem: A+B=1 713,120 [C]</t>
  </si>
  <si>
    <t>67</t>
  </si>
  <si>
    <t>R965226</t>
  </si>
  <si>
    <t>DEMONTÁŽ VÝHYBKOVÉ KONSTRUKCE NA DŘEVĚNÝCH PRAŽCÍCH - ODVOZ ROZEBRANÝCH SOUČÁSTÍ (Z MÍSTA DEMONTÁŽE NEBO Z MONTÁŽNÍ ZÁKLADNY) na skládkovou plochu v žst. Brno-H</t>
  </si>
  <si>
    <t>125.074*20 ocel=2 501,480 [A] 
37.293*20 dřev. pražce=745,860 [B] 
Celkem: A+B=3 247,340 [C]</t>
  </si>
  <si>
    <t>N01</t>
  </si>
  <si>
    <t>Nepomenovaný diel</t>
  </si>
  <si>
    <t>68</t>
  </si>
  <si>
    <t>75C871</t>
  </si>
  <si>
    <t>KOLEJOVÁ PROPOJKA VÝHYBKOVÁ - DODÁVKA</t>
  </si>
  <si>
    <t>Sumární přehled délek a počtu ocelových kolíkových propojek dle tabulky sumáře vkládaných výhybek 
48 Jazykové propojky výhybek (jedno lano) dl. 700 mm (J1)-48 ks ozn. LBI 20/70=48,000 [A] 
48 Srdcovkové propojky výhybek (jedno lano) dl. 700 mm (S1)- 3 ks ozn. LBI 20/70=48,000 [B] 
Celkem: A+B=96,000 [C]</t>
  </si>
  <si>
    <t>1. Položka obsahuje:   – dodávka kolejové propojky výhybkové (do 3 lan) podle typu a potřebné délky včetně potřebného pomocného materiálu a dopravy do staveništního skladu   – dodávku kolejové propojky výhybkové včetně pomocného materiálu, dopravu do staveništního skladu  2. Položka neobsahuje:   X  3. Způsob měření:  Udává se počet kusů kompletní konstrukce nebo práce.</t>
  </si>
  <si>
    <t>69</t>
  </si>
  <si>
    <t>75C877</t>
  </si>
  <si>
    <t>KOLEJOVÁ PROPOJKA VÝHYBKOVÁ - MONTÁŽ</t>
  </si>
  <si>
    <t>1. Položka obsahuje:   – rozměření místa připojení, případné vyvrtání otvorů, montáž kolejové propojky výhybkové   – montáž kolejové propojky výhybkové (do 3 lan) se všemi pomocnými a doplňujícími pracemi a součástmi, případné použití mechanizmů, včetně dopravy ze skladu k místu montáže  2. Položka neobsahuje:   X  3. Způsob měření:  Udává se počet kusů kompletní konstrukce nebo práce.</t>
  </si>
  <si>
    <t>OST</t>
  </si>
  <si>
    <t>Ostatné</t>
  </si>
  <si>
    <t>70</t>
  </si>
  <si>
    <t>015111</t>
  </si>
  <si>
    <t>POPLATKY ZA LIKVIDACŮ ODPADŮ NEKONTAMINOVANÝCH - 17 05 04  VYTĚŽENÉ ZEMINY A HORNINY -  I. TŘÍDA TĚŽITELNOSTI</t>
  </si>
  <si>
    <t>T</t>
  </si>
  <si>
    <t>(11550-1717.52)*0.2*2.05 skládka S-OO =4 031,317 [A] 
Celkem: A=4 031,317 [B]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</si>
  <si>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</si>
  <si>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71</t>
  </si>
  <si>
    <t>015130</t>
  </si>
  <si>
    <t>POPLATKY ZA LIKVIDACŮ ODPADŮ NEKONTAMINOVANÝCH - 17 04 05 železý a ocelový šrot - konstrukce, kolejnice</t>
  </si>
  <si>
    <t>POPLATKY ZA LIKVIDACŮ ODPADŮ NEKONTAMINOVANÝCH - 17 03 02  VYBOURANÝ ASFALTOVÝ BETON BEZ DEHTU</t>
  </si>
  <si>
    <t>45.080 ocel z výhybek na dřevěnývh pražcích=45,080 [A] 
48.750+24.400 ocel z výhybek na ocelových pražcích=73,150 [B] 
288.306 ocel z koleje na betonových pražcích=288,306 [C] 
65.736 ocel z koleje na dřevěných pražcích=65,736 [D] 
Celkem: A+B+C+D=472,272 [E]</t>
  </si>
  <si>
    <t>72</t>
  </si>
  <si>
    <t>015140</t>
  </si>
  <si>
    <t>POPLATKY ZA LIKVIDACŮ ODPADŮ NEKONTAMINOVANÝCH - 17 01 01  BETON Z DEMOLIC OBJEKTŮ, ZÁKLADŮ TV</t>
  </si>
  <si>
    <t>0.5=0,500 [A]</t>
  </si>
  <si>
    <t>73</t>
  </si>
  <si>
    <t>015210</t>
  </si>
  <si>
    <t>POPLATKY ZA LIKVIDACŮ ODPADŮ NEKONTAMINOVANÝCH - 17 01 01  ŽELEZNIČNÍ PRAŽCE BETONOVÉ</t>
  </si>
  <si>
    <t>1346.950 pražce z koleje=1 346,950 [A]</t>
  </si>
  <si>
    <t>74</t>
  </si>
  <si>
    <t>015250</t>
  </si>
  <si>
    <t>POPLATKY ZA LIKVIDACŮ ODPADŮ NEKONTAMINOVANÝCH - 17 02 03  POLYETYLÉNOVÉ  PODLOŽKY (ŽEL. SVRŠEK)</t>
  </si>
  <si>
    <t>0.484 PE podložky z výhybek na dřev. pražcích=0,484 [A] 
0.133 PE podložky z výhybek na ocel. pražcích=0,133 [B] 
1.063 PE podložky z koleje na beton. pražcích=1,063 [C] 
0.238 PE podložky z koleje na dřev. pražcích=0,238 [D] 
Celkem: A+B+C+D=1,918 [E]</t>
  </si>
  <si>
    <t>75</t>
  </si>
  <si>
    <t>015260</t>
  </si>
  <si>
    <t>POPLATKY ZA LIKVIDACŮ ODPADŮ NEKONTAMINOVANÝCH - 07 02 99  PRYŽOVÉ PODLOŽKY (ŽEL. SVRŠEK)</t>
  </si>
  <si>
    <t>0.878 pryž. podložky z výhybek na dřev. pražcích=0,878 [A] 
0.271 pryž. podložky z výhybek na ocel. pražcích=0,271 [B] 
2.165 pryž podložky z koleje na beton. pražcích=2,165 [C] 
0.485 pryž podložky z koleje na dřev. pražcích=0,485 [D] 
Celkem: A+B+C+D=3,799 [E]</t>
  </si>
  <si>
    <t>76</t>
  </si>
  <si>
    <t>015520</t>
  </si>
  <si>
    <t>POPLATKY ZA LIKVIDACŮ ODPADŮ NEBEZPEČNÝCH - 17 02 04*  ŽELEZNIČNÍ PRAŽCE DŘEVĚNÉ</t>
  </si>
  <si>
    <t>71.234 dřevěné pražce z výhybek=71,234 [A] 
73.780dřevěné pražce z koleje=73,780 [B] 
Celkem: A+B=145,014 [C]</t>
  </si>
  <si>
    <t>77</t>
  </si>
  <si>
    <t>R015510</t>
  </si>
  <si>
    <t>POPLATKY ZA LIKVIDACŮ ODPADŮ NEBEZPEČNÝCH - 17 05 07 nebo 17 05 03*  ZNEČIŠTĚNÝ ŠTĚRK A ZEMINA Z KOLEJIŠTĚ</t>
  </si>
  <si>
    <t>POPLATKY ZA LIKVIDACŮ ODPADŮ NEBEZPEČNÝCH - 17 05 07*  LOKÁLNĚ ZNEČIŠTĚNÝ ŠTĚRK A ZEMINA Z KOLEJIŠTĚ (VÝHYBKY)</t>
  </si>
  <si>
    <t>24*14.63*0.8*2.05 biodegradace výhybky=575,837 [A] 
24*14.63*0.2*2.05 skládka S-NO výhybky=143,959 [B] 
7*122*0.8*2.05 biodegradace kolej=1 400,560 [C] 
7*122*0.8*2.05 skládka S-NO kolej=1 400,560 [D] 
(11550-1717.52)*0.1*2.05 na biodegradaci=2 015,658 [E] 
(11550-1717.52)*0.05*2.05 skládka S-NO=1 007,829 [F] 
Celkem: A+B+C+D+E+F=6 544,403 [G]</t>
  </si>
  <si>
    <t xml:space="preserve">Elektrizace trati vč. PEÚ Brno - Zastávka u Brna 1.etapa - po připomínkách     </t>
  </si>
  <si>
    <t>SO 03-17-01_b</t>
  </si>
  <si>
    <t>Změna č.2 k 18.10.2019</t>
  </si>
  <si>
    <t>Změna č.1 k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</si>
</sst>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0" fillId="2" borderId="4" xfId="1" applyFont="1" applyFill="1" applyBorder="1"/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5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2" borderId="0" xfId="1" applyFont="1" applyFill="1"/>
    <xf numFmtId="0" fontId="7" fillId="2" borderId="3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1"/>
  <sheetViews>
    <sheetView tabSelected="1" workbookViewId="0">
      <pane ySplit="7" topLeftCell="A8" activePane="bottomLeft" state="frozen"/>
      <selection pane="bottomLeft" activeCell="H2" sqref="H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7" t="s">
        <v>392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7" t="s">
        <v>391</v>
      </c>
      <c r="I2" s="3"/>
      <c r="O2">
        <f>0+O8+O25+O38+O203+O280+O289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389</v>
      </c>
      <c r="F3" s="1"/>
      <c r="G3" s="6"/>
      <c r="H3" s="28" t="s">
        <v>390</v>
      </c>
      <c r="I3" s="7">
        <f>0+I8+I25+I38+I203+I280+I289</f>
        <v>0</v>
      </c>
      <c r="O3" t="s">
        <v>8</v>
      </c>
      <c r="P3" t="s">
        <v>9</v>
      </c>
    </row>
    <row r="4" spans="1:18" ht="15" customHeight="1" x14ac:dyDescent="0.25">
      <c r="A4" t="s">
        <v>10</v>
      </c>
      <c r="B4" s="8" t="s">
        <v>11</v>
      </c>
      <c r="C4" s="32" t="s">
        <v>7</v>
      </c>
      <c r="D4" s="33"/>
      <c r="E4" s="9" t="s">
        <v>12</v>
      </c>
      <c r="F4" s="3"/>
      <c r="G4" s="3"/>
      <c r="H4" s="10"/>
      <c r="I4" s="10"/>
      <c r="O4" t="s">
        <v>13</v>
      </c>
      <c r="P4" t="s">
        <v>9</v>
      </c>
    </row>
    <row r="5" spans="1:18" ht="12.75" customHeight="1" x14ac:dyDescent="0.2">
      <c r="A5" s="29" t="s">
        <v>14</v>
      </c>
      <c r="B5" s="29" t="s">
        <v>15</v>
      </c>
      <c r="C5" s="29" t="s">
        <v>16</v>
      </c>
      <c r="D5" s="29" t="s">
        <v>17</v>
      </c>
      <c r="E5" s="29" t="s">
        <v>18</v>
      </c>
      <c r="F5" s="29" t="s">
        <v>19</v>
      </c>
      <c r="G5" s="29" t="s">
        <v>20</v>
      </c>
      <c r="H5" s="29" t="s">
        <v>21</v>
      </c>
      <c r="I5" s="29"/>
      <c r="O5" t="s">
        <v>22</v>
      </c>
      <c r="P5" t="s">
        <v>9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1" t="s">
        <v>23</v>
      </c>
      <c r="I6" s="11" t="s">
        <v>24</v>
      </c>
    </row>
    <row r="7" spans="1:18" ht="12.75" customHeight="1" x14ac:dyDescent="0.2">
      <c r="A7" s="11" t="s">
        <v>25</v>
      </c>
      <c r="B7" s="11" t="s">
        <v>26</v>
      </c>
      <c r="C7" s="11" t="s">
        <v>9</v>
      </c>
      <c r="D7" s="11" t="s">
        <v>2</v>
      </c>
      <c r="E7" s="11" t="s">
        <v>27</v>
      </c>
      <c r="F7" s="11" t="s">
        <v>28</v>
      </c>
      <c r="G7" s="11" t="s">
        <v>29</v>
      </c>
      <c r="H7" s="11" t="s">
        <v>30</v>
      </c>
      <c r="I7" s="11" t="s">
        <v>31</v>
      </c>
    </row>
    <row r="8" spans="1:18" ht="12.75" customHeight="1" x14ac:dyDescent="0.2">
      <c r="A8" s="10" t="s">
        <v>32</v>
      </c>
      <c r="B8" s="10"/>
      <c r="C8" s="12" t="s">
        <v>25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5" t="s">
        <v>34</v>
      </c>
      <c r="B9" s="16" t="s">
        <v>26</v>
      </c>
      <c r="C9" s="16" t="s">
        <v>35</v>
      </c>
      <c r="D9" s="15" t="s">
        <v>36</v>
      </c>
      <c r="E9" s="17" t="s">
        <v>37</v>
      </c>
      <c r="F9" s="18" t="s">
        <v>38</v>
      </c>
      <c r="G9" s="19">
        <v>225</v>
      </c>
      <c r="H9" s="20">
        <v>0</v>
      </c>
      <c r="I9" s="20">
        <f>ROUND(ROUND(H9,2)*ROUND(G9,3),2)</f>
        <v>0</v>
      </c>
      <c r="O9">
        <f>(I9*15)/100</f>
        <v>0</v>
      </c>
      <c r="P9" t="s">
        <v>26</v>
      </c>
    </row>
    <row r="10" spans="1:18" x14ac:dyDescent="0.2">
      <c r="A10" s="21" t="s">
        <v>39</v>
      </c>
      <c r="E10" s="22" t="s">
        <v>37</v>
      </c>
    </row>
    <row r="11" spans="1:18" x14ac:dyDescent="0.2">
      <c r="A11" s="23" t="s">
        <v>40</v>
      </c>
      <c r="E11" s="24" t="s">
        <v>36</v>
      </c>
    </row>
    <row r="12" spans="1:18" x14ac:dyDescent="0.2">
      <c r="A12" t="s">
        <v>41</v>
      </c>
      <c r="E12" s="22" t="s">
        <v>36</v>
      </c>
    </row>
    <row r="13" spans="1:18" x14ac:dyDescent="0.2">
      <c r="A13" s="15" t="s">
        <v>34</v>
      </c>
      <c r="B13" s="16" t="s">
        <v>9</v>
      </c>
      <c r="C13" s="16" t="s">
        <v>42</v>
      </c>
      <c r="D13" s="15" t="s">
        <v>36</v>
      </c>
      <c r="E13" s="17" t="s">
        <v>43</v>
      </c>
      <c r="F13" s="18" t="s">
        <v>44</v>
      </c>
      <c r="G13" s="19">
        <v>6.6580000000000004</v>
      </c>
      <c r="H13" s="20">
        <v>0</v>
      </c>
      <c r="I13" s="20">
        <f>ROUND(ROUND(H13,2)*ROUND(G13,3),2)</f>
        <v>0</v>
      </c>
      <c r="O13">
        <f>(I13*15)/100</f>
        <v>0</v>
      </c>
      <c r="P13" t="s">
        <v>26</v>
      </c>
    </row>
    <row r="14" spans="1:18" x14ac:dyDescent="0.2">
      <c r="A14" s="21" t="s">
        <v>39</v>
      </c>
      <c r="E14" s="22" t="s">
        <v>43</v>
      </c>
    </row>
    <row r="15" spans="1:18" x14ac:dyDescent="0.2">
      <c r="A15" s="23" t="s">
        <v>40</v>
      </c>
      <c r="E15" s="24" t="s">
        <v>36</v>
      </c>
    </row>
    <row r="16" spans="1:18" x14ac:dyDescent="0.2">
      <c r="A16" t="s">
        <v>41</v>
      </c>
      <c r="E16" s="22" t="s">
        <v>36</v>
      </c>
    </row>
    <row r="17" spans="1:18" x14ac:dyDescent="0.2">
      <c r="A17" s="15" t="s">
        <v>34</v>
      </c>
      <c r="B17" s="16" t="s">
        <v>2</v>
      </c>
      <c r="C17" s="16" t="s">
        <v>45</v>
      </c>
      <c r="D17" s="15" t="s">
        <v>36</v>
      </c>
      <c r="E17" s="17" t="s">
        <v>46</v>
      </c>
      <c r="F17" s="18" t="s">
        <v>44</v>
      </c>
      <c r="G17" s="19">
        <v>6.6580000000000004</v>
      </c>
      <c r="H17" s="20">
        <v>0</v>
      </c>
      <c r="I17" s="20">
        <f>ROUND(ROUND(H17,2)*ROUND(G17,3),2)</f>
        <v>0</v>
      </c>
      <c r="O17">
        <f>(I17*15)/100</f>
        <v>0</v>
      </c>
      <c r="P17" t="s">
        <v>26</v>
      </c>
    </row>
    <row r="18" spans="1:18" x14ac:dyDescent="0.2">
      <c r="A18" s="21" t="s">
        <v>39</v>
      </c>
      <c r="E18" s="22" t="s">
        <v>46</v>
      </c>
    </row>
    <row r="19" spans="1:18" x14ac:dyDescent="0.2">
      <c r="A19" s="23" t="s">
        <v>40</v>
      </c>
      <c r="E19" s="24" t="s">
        <v>36</v>
      </c>
    </row>
    <row r="20" spans="1:18" x14ac:dyDescent="0.2">
      <c r="A20" t="s">
        <v>41</v>
      </c>
      <c r="E20" s="22" t="s">
        <v>36</v>
      </c>
    </row>
    <row r="21" spans="1:18" x14ac:dyDescent="0.2">
      <c r="A21" s="15" t="s">
        <v>34</v>
      </c>
      <c r="B21" s="16" t="s">
        <v>27</v>
      </c>
      <c r="C21" s="16" t="s">
        <v>47</v>
      </c>
      <c r="D21" s="15" t="s">
        <v>36</v>
      </c>
      <c r="E21" s="17" t="s">
        <v>48</v>
      </c>
      <c r="F21" s="18" t="s">
        <v>44</v>
      </c>
      <c r="G21" s="19">
        <v>6.6580000000000004</v>
      </c>
      <c r="H21" s="20">
        <v>0</v>
      </c>
      <c r="I21" s="20">
        <f>ROUND(ROUND(H21,2)*ROUND(G21,3),2)</f>
        <v>0</v>
      </c>
      <c r="O21">
        <f>(I21*15)/100</f>
        <v>0</v>
      </c>
      <c r="P21" t="s">
        <v>26</v>
      </c>
    </row>
    <row r="22" spans="1:18" x14ac:dyDescent="0.2">
      <c r="A22" s="21" t="s">
        <v>39</v>
      </c>
      <c r="E22" s="22" t="s">
        <v>48</v>
      </c>
    </row>
    <row r="23" spans="1:18" x14ac:dyDescent="0.2">
      <c r="A23" s="23" t="s">
        <v>40</v>
      </c>
      <c r="E23" s="24" t="s">
        <v>36</v>
      </c>
    </row>
    <row r="24" spans="1:18" x14ac:dyDescent="0.2">
      <c r="A24" t="s">
        <v>41</v>
      </c>
      <c r="E24" s="22" t="s">
        <v>36</v>
      </c>
    </row>
    <row r="25" spans="1:18" ht="12.75" customHeight="1" x14ac:dyDescent="0.2">
      <c r="A25" s="3" t="s">
        <v>32</v>
      </c>
      <c r="B25" s="3"/>
      <c r="C25" s="25" t="s">
        <v>26</v>
      </c>
      <c r="D25" s="3"/>
      <c r="E25" s="13" t="s">
        <v>49</v>
      </c>
      <c r="F25" s="3"/>
      <c r="G25" s="3"/>
      <c r="H25" s="3"/>
      <c r="I25" s="26">
        <f>0+Q25</f>
        <v>0</v>
      </c>
      <c r="O25">
        <f>0+R25</f>
        <v>0</v>
      </c>
      <c r="Q25">
        <f>0+I26+I30+I34</f>
        <v>0</v>
      </c>
      <c r="R25">
        <f>0+O26+O30+O34</f>
        <v>0</v>
      </c>
    </row>
    <row r="26" spans="1:18" x14ac:dyDescent="0.2">
      <c r="A26" s="15" t="s">
        <v>34</v>
      </c>
      <c r="B26" s="16" t="s">
        <v>28</v>
      </c>
      <c r="C26" s="16" t="s">
        <v>50</v>
      </c>
      <c r="D26" s="15" t="s">
        <v>36</v>
      </c>
      <c r="E26" s="17" t="s">
        <v>51</v>
      </c>
      <c r="F26" s="18" t="s">
        <v>52</v>
      </c>
      <c r="G26" s="19">
        <v>1474.8720000000001</v>
      </c>
      <c r="H26" s="20">
        <v>0</v>
      </c>
      <c r="I26" s="20">
        <f>ROUND(ROUND(H26,2)*ROUND(G26,3),2)</f>
        <v>0</v>
      </c>
      <c r="O26">
        <f>(I26*15)/100</f>
        <v>0</v>
      </c>
      <c r="P26" t="s">
        <v>26</v>
      </c>
    </row>
    <row r="27" spans="1:18" x14ac:dyDescent="0.2">
      <c r="A27" s="21" t="s">
        <v>39</v>
      </c>
      <c r="E27" s="22" t="s">
        <v>51</v>
      </c>
    </row>
    <row r="28" spans="1:18" ht="38.25" x14ac:dyDescent="0.2">
      <c r="A28" s="23" t="s">
        <v>40</v>
      </c>
      <c r="E28" s="24" t="s">
        <v>53</v>
      </c>
    </row>
    <row r="29" spans="1:18" ht="267.75" x14ac:dyDescent="0.2">
      <c r="A29" t="s">
        <v>41</v>
      </c>
      <c r="E29" s="22" t="s">
        <v>54</v>
      </c>
    </row>
    <row r="30" spans="1:18" x14ac:dyDescent="0.2">
      <c r="A30" s="15" t="s">
        <v>34</v>
      </c>
      <c r="B30" s="16" t="s">
        <v>29</v>
      </c>
      <c r="C30" s="16" t="s">
        <v>55</v>
      </c>
      <c r="D30" s="15" t="s">
        <v>36</v>
      </c>
      <c r="E30" s="17" t="s">
        <v>56</v>
      </c>
      <c r="F30" s="18" t="s">
        <v>52</v>
      </c>
      <c r="G30" s="19">
        <v>19664.96</v>
      </c>
      <c r="H30" s="20">
        <v>0</v>
      </c>
      <c r="I30" s="20">
        <f>ROUND(ROUND(H30,2)*ROUND(G30,3),2)</f>
        <v>0</v>
      </c>
      <c r="O30">
        <f>(I30*15)/100</f>
        <v>0</v>
      </c>
      <c r="P30" t="s">
        <v>26</v>
      </c>
    </row>
    <row r="31" spans="1:18" x14ac:dyDescent="0.2">
      <c r="A31" s="21" t="s">
        <v>39</v>
      </c>
      <c r="E31" s="22" t="s">
        <v>56</v>
      </c>
    </row>
    <row r="32" spans="1:18" ht="38.25" x14ac:dyDescent="0.2">
      <c r="A32" s="23" t="s">
        <v>40</v>
      </c>
      <c r="E32" s="24" t="s">
        <v>57</v>
      </c>
    </row>
    <row r="33" spans="1:18" ht="25.5" x14ac:dyDescent="0.2">
      <c r="A33" t="s">
        <v>41</v>
      </c>
      <c r="E33" s="22" t="s">
        <v>58</v>
      </c>
    </row>
    <row r="34" spans="1:18" x14ac:dyDescent="0.2">
      <c r="A34" s="15" t="s">
        <v>34</v>
      </c>
      <c r="B34" s="16" t="s">
        <v>59</v>
      </c>
      <c r="C34" s="16" t="s">
        <v>60</v>
      </c>
      <c r="D34" s="15" t="s">
        <v>36</v>
      </c>
      <c r="E34" s="17" t="s">
        <v>61</v>
      </c>
      <c r="F34" s="18" t="s">
        <v>62</v>
      </c>
      <c r="G34" s="19">
        <v>1535</v>
      </c>
      <c r="H34" s="20">
        <v>0</v>
      </c>
      <c r="I34" s="20">
        <f>ROUND(ROUND(H34,2)*ROUND(G34,3),2)</f>
        <v>0</v>
      </c>
      <c r="O34">
        <f>(I34*15)/100</f>
        <v>0</v>
      </c>
      <c r="P34" t="s">
        <v>26</v>
      </c>
    </row>
    <row r="35" spans="1:18" x14ac:dyDescent="0.2">
      <c r="A35" s="21" t="s">
        <v>39</v>
      </c>
      <c r="E35" s="22" t="s">
        <v>61</v>
      </c>
    </row>
    <row r="36" spans="1:18" x14ac:dyDescent="0.2">
      <c r="A36" s="23" t="s">
        <v>40</v>
      </c>
      <c r="E36" s="24" t="s">
        <v>63</v>
      </c>
    </row>
    <row r="37" spans="1:18" x14ac:dyDescent="0.2">
      <c r="A37" t="s">
        <v>41</v>
      </c>
      <c r="E37" s="22" t="s">
        <v>64</v>
      </c>
    </row>
    <row r="38" spans="1:18" ht="12.75" customHeight="1" x14ac:dyDescent="0.2">
      <c r="A38" s="3" t="s">
        <v>32</v>
      </c>
      <c r="B38" s="3"/>
      <c r="C38" s="25" t="s">
        <v>28</v>
      </c>
      <c r="D38" s="3"/>
      <c r="E38" s="13" t="s">
        <v>65</v>
      </c>
      <c r="F38" s="3"/>
      <c r="G38" s="3"/>
      <c r="H38" s="3"/>
      <c r="I38" s="26">
        <f>0+Q38</f>
        <v>0</v>
      </c>
      <c r="O38">
        <f>0+R38</f>
        <v>0</v>
      </c>
      <c r="Q38">
        <f>0+I39+I43+I47+I51+I55+I59+I63+I67+I71+I75+I79+I83+I87+I91+I95+I99+I103+I107+I111+I115+I119+I123+I127+I131+I135+I139+I143+I147+I151+I155+I159+I163+I167+I171+I175+I179+I183+I187+I191+I195+I199</f>
        <v>0</v>
      </c>
      <c r="R38">
        <f>0+O39+O43+O47+O51+O55+O59+O63+O67+O71+O75+O79+O83+O87+O91+O95+O99+O103+O107+O111+O115+O119+O123+O127+O131+O135+O139+O143+O147+O151+O155+O159+O163+O167+O171+O175+O179+O183+O187+O191+O195+O199</f>
        <v>0</v>
      </c>
    </row>
    <row r="39" spans="1:18" x14ac:dyDescent="0.2">
      <c r="A39" s="15" t="s">
        <v>34</v>
      </c>
      <c r="B39" s="16" t="s">
        <v>66</v>
      </c>
      <c r="C39" s="16" t="s">
        <v>67</v>
      </c>
      <c r="D39" s="15" t="s">
        <v>36</v>
      </c>
      <c r="E39" s="17" t="s">
        <v>68</v>
      </c>
      <c r="F39" s="18" t="s">
        <v>52</v>
      </c>
      <c r="G39" s="19">
        <v>17202.900000000001</v>
      </c>
      <c r="H39" s="20">
        <v>0</v>
      </c>
      <c r="I39" s="20">
        <f>ROUND(ROUND(H39,2)*ROUND(G39,3),2)</f>
        <v>0</v>
      </c>
      <c r="O39">
        <f>(I39*15)/100</f>
        <v>0</v>
      </c>
      <c r="P39" t="s">
        <v>26</v>
      </c>
    </row>
    <row r="40" spans="1:18" x14ac:dyDescent="0.2">
      <c r="A40" s="21" t="s">
        <v>39</v>
      </c>
      <c r="E40" s="22" t="s">
        <v>68</v>
      </c>
    </row>
    <row r="41" spans="1:18" x14ac:dyDescent="0.2">
      <c r="A41" s="23" t="s">
        <v>40</v>
      </c>
      <c r="E41" s="24" t="s">
        <v>69</v>
      </c>
    </row>
    <row r="42" spans="1:18" ht="38.25" x14ac:dyDescent="0.2">
      <c r="A42" t="s">
        <v>41</v>
      </c>
      <c r="E42" s="22" t="s">
        <v>70</v>
      </c>
    </row>
    <row r="43" spans="1:18" x14ac:dyDescent="0.2">
      <c r="A43" s="15" t="s">
        <v>34</v>
      </c>
      <c r="B43" s="16" t="s">
        <v>30</v>
      </c>
      <c r="C43" s="16" t="s">
        <v>71</v>
      </c>
      <c r="D43" s="15" t="s">
        <v>36</v>
      </c>
      <c r="E43" s="17" t="s">
        <v>72</v>
      </c>
      <c r="F43" s="18" t="s">
        <v>52</v>
      </c>
      <c r="G43" s="19">
        <v>1209</v>
      </c>
      <c r="H43" s="20">
        <v>0</v>
      </c>
      <c r="I43" s="20">
        <f>ROUND(ROUND(H43,2)*ROUND(G43,3),2)</f>
        <v>0</v>
      </c>
      <c r="O43">
        <f>(I43*15)/100</f>
        <v>0</v>
      </c>
      <c r="P43" t="s">
        <v>26</v>
      </c>
    </row>
    <row r="44" spans="1:18" x14ac:dyDescent="0.2">
      <c r="A44" s="21" t="s">
        <v>39</v>
      </c>
      <c r="E44" s="22" t="s">
        <v>72</v>
      </c>
    </row>
    <row r="45" spans="1:18" x14ac:dyDescent="0.2">
      <c r="A45" s="23" t="s">
        <v>40</v>
      </c>
      <c r="E45" s="24" t="s">
        <v>73</v>
      </c>
    </row>
    <row r="46" spans="1:18" ht="38.25" x14ac:dyDescent="0.2">
      <c r="A46" t="s">
        <v>41</v>
      </c>
      <c r="E46" s="22" t="s">
        <v>70</v>
      </c>
    </row>
    <row r="47" spans="1:18" x14ac:dyDescent="0.2">
      <c r="A47" s="15" t="s">
        <v>34</v>
      </c>
      <c r="B47" s="16" t="s">
        <v>31</v>
      </c>
      <c r="C47" s="16" t="s">
        <v>74</v>
      </c>
      <c r="D47" s="15" t="s">
        <v>36</v>
      </c>
      <c r="E47" s="17" t="s">
        <v>75</v>
      </c>
      <c r="F47" s="18" t="s">
        <v>52</v>
      </c>
      <c r="G47" s="19">
        <v>3017.3</v>
      </c>
      <c r="H47" s="20">
        <v>0</v>
      </c>
      <c r="I47" s="20">
        <f>ROUND(ROUND(H47,2)*ROUND(G47,3),2)</f>
        <v>0</v>
      </c>
      <c r="O47">
        <f>(I47*15)/100</f>
        <v>0</v>
      </c>
      <c r="P47" t="s">
        <v>26</v>
      </c>
    </row>
    <row r="48" spans="1:18" x14ac:dyDescent="0.2">
      <c r="A48" s="21" t="s">
        <v>39</v>
      </c>
      <c r="E48" s="22" t="s">
        <v>75</v>
      </c>
    </row>
    <row r="49" spans="1:16" x14ac:dyDescent="0.2">
      <c r="A49" s="23" t="s">
        <v>40</v>
      </c>
      <c r="E49" s="24" t="s">
        <v>76</v>
      </c>
    </row>
    <row r="50" spans="1:16" ht="38.25" x14ac:dyDescent="0.2">
      <c r="A50" t="s">
        <v>41</v>
      </c>
      <c r="E50" s="22" t="s">
        <v>70</v>
      </c>
    </row>
    <row r="51" spans="1:16" ht="25.5" x14ac:dyDescent="0.2">
      <c r="A51" s="15" t="s">
        <v>34</v>
      </c>
      <c r="B51" s="16" t="s">
        <v>77</v>
      </c>
      <c r="C51" s="16" t="s">
        <v>78</v>
      </c>
      <c r="D51" s="15" t="s">
        <v>36</v>
      </c>
      <c r="E51" s="17" t="s">
        <v>79</v>
      </c>
      <c r="F51" s="18" t="s">
        <v>80</v>
      </c>
      <c r="G51" s="19">
        <v>1877.944</v>
      </c>
      <c r="H51" s="20">
        <v>0</v>
      </c>
      <c r="I51" s="20">
        <f>ROUND(ROUND(H51,2)*ROUND(G51,3),2)</f>
        <v>0</v>
      </c>
      <c r="O51">
        <f>(I51*15)/100</f>
        <v>0</v>
      </c>
      <c r="P51" t="s">
        <v>26</v>
      </c>
    </row>
    <row r="52" spans="1:16" ht="25.5" x14ac:dyDescent="0.2">
      <c r="A52" s="21" t="s">
        <v>39</v>
      </c>
      <c r="E52" s="22" t="s">
        <v>79</v>
      </c>
    </row>
    <row r="53" spans="1:16" ht="114.75" x14ac:dyDescent="0.2">
      <c r="A53" s="23" t="s">
        <v>40</v>
      </c>
      <c r="E53" s="24" t="s">
        <v>81</v>
      </c>
    </row>
    <row r="54" spans="1:16" ht="216.75" x14ac:dyDescent="0.2">
      <c r="A54" t="s">
        <v>41</v>
      </c>
      <c r="E54" s="22" t="s">
        <v>82</v>
      </c>
    </row>
    <row r="55" spans="1:16" ht="25.5" x14ac:dyDescent="0.2">
      <c r="A55" s="15" t="s">
        <v>34</v>
      </c>
      <c r="B55" s="16" t="s">
        <v>83</v>
      </c>
      <c r="C55" s="16" t="s">
        <v>84</v>
      </c>
      <c r="D55" s="15" t="s">
        <v>36</v>
      </c>
      <c r="E55" s="17" t="s">
        <v>85</v>
      </c>
      <c r="F55" s="18" t="s">
        <v>80</v>
      </c>
      <c r="G55" s="19">
        <v>182.37700000000001</v>
      </c>
      <c r="H55" s="20">
        <v>0</v>
      </c>
      <c r="I55" s="20">
        <f>ROUND(ROUND(H55,2)*ROUND(G55,3),2)</f>
        <v>0</v>
      </c>
      <c r="O55">
        <f>(I55*15)/100</f>
        <v>0</v>
      </c>
      <c r="P55" t="s">
        <v>26</v>
      </c>
    </row>
    <row r="56" spans="1:16" ht="25.5" x14ac:dyDescent="0.2">
      <c r="A56" s="21" t="s">
        <v>39</v>
      </c>
      <c r="E56" s="22" t="s">
        <v>85</v>
      </c>
    </row>
    <row r="57" spans="1:16" ht="191.25" x14ac:dyDescent="0.2">
      <c r="A57" s="23" t="s">
        <v>40</v>
      </c>
      <c r="E57" s="24" t="s">
        <v>86</v>
      </c>
    </row>
    <row r="58" spans="1:16" ht="216.75" x14ac:dyDescent="0.2">
      <c r="A58" t="s">
        <v>41</v>
      </c>
      <c r="E58" s="22" t="s">
        <v>82</v>
      </c>
    </row>
    <row r="59" spans="1:16" ht="25.5" x14ac:dyDescent="0.2">
      <c r="A59" s="15" t="s">
        <v>34</v>
      </c>
      <c r="B59" s="16" t="s">
        <v>87</v>
      </c>
      <c r="C59" s="16" t="s">
        <v>88</v>
      </c>
      <c r="D59" s="15" t="s">
        <v>36</v>
      </c>
      <c r="E59" s="17" t="s">
        <v>89</v>
      </c>
      <c r="F59" s="18" t="s">
        <v>80</v>
      </c>
      <c r="G59" s="19">
        <v>173.99799999999999</v>
      </c>
      <c r="H59" s="20">
        <v>0</v>
      </c>
      <c r="I59" s="20">
        <f>ROUND(ROUND(H59,2)*ROUND(G59,3),2)</f>
        <v>0</v>
      </c>
      <c r="O59">
        <f>(I59*15)/100</f>
        <v>0</v>
      </c>
      <c r="P59" t="s">
        <v>26</v>
      </c>
    </row>
    <row r="60" spans="1:16" ht="25.5" x14ac:dyDescent="0.2">
      <c r="A60" s="21" t="s">
        <v>39</v>
      </c>
      <c r="E60" s="22" t="s">
        <v>89</v>
      </c>
    </row>
    <row r="61" spans="1:16" ht="191.25" x14ac:dyDescent="0.2">
      <c r="A61" s="23" t="s">
        <v>40</v>
      </c>
      <c r="E61" s="24" t="s">
        <v>90</v>
      </c>
    </row>
    <row r="62" spans="1:16" ht="216.75" x14ac:dyDescent="0.2">
      <c r="A62" t="s">
        <v>41</v>
      </c>
      <c r="E62" s="22" t="s">
        <v>82</v>
      </c>
    </row>
    <row r="63" spans="1:16" ht="25.5" x14ac:dyDescent="0.2">
      <c r="A63" s="15" t="s">
        <v>34</v>
      </c>
      <c r="B63" s="16" t="s">
        <v>91</v>
      </c>
      <c r="C63" s="16" t="s">
        <v>92</v>
      </c>
      <c r="D63" s="15" t="s">
        <v>36</v>
      </c>
      <c r="E63" s="17" t="s">
        <v>93</v>
      </c>
      <c r="F63" s="18" t="s">
        <v>80</v>
      </c>
      <c r="G63" s="19">
        <v>3075</v>
      </c>
      <c r="H63" s="20">
        <v>0</v>
      </c>
      <c r="I63" s="20">
        <f>ROUND(ROUND(H63,2)*ROUND(G63,3),2)</f>
        <v>0</v>
      </c>
      <c r="O63">
        <f>(I63*15)/100</f>
        <v>0</v>
      </c>
      <c r="P63" t="s">
        <v>26</v>
      </c>
    </row>
    <row r="64" spans="1:16" ht="25.5" x14ac:dyDescent="0.2">
      <c r="A64" s="21" t="s">
        <v>39</v>
      </c>
      <c r="E64" s="22" t="s">
        <v>93</v>
      </c>
    </row>
    <row r="65" spans="1:16" ht="76.5" x14ac:dyDescent="0.2">
      <c r="A65" s="23" t="s">
        <v>40</v>
      </c>
      <c r="E65" s="24" t="s">
        <v>94</v>
      </c>
    </row>
    <row r="66" spans="1:16" ht="242.25" x14ac:dyDescent="0.2">
      <c r="A66" t="s">
        <v>41</v>
      </c>
      <c r="E66" s="22" t="s">
        <v>95</v>
      </c>
    </row>
    <row r="67" spans="1:16" ht="25.5" x14ac:dyDescent="0.2">
      <c r="A67" s="15" t="s">
        <v>34</v>
      </c>
      <c r="B67" s="16" t="s">
        <v>96</v>
      </c>
      <c r="C67" s="16" t="s">
        <v>97</v>
      </c>
      <c r="D67" s="15" t="s">
        <v>36</v>
      </c>
      <c r="E67" s="17" t="s">
        <v>98</v>
      </c>
      <c r="F67" s="18" t="s">
        <v>80</v>
      </c>
      <c r="G67" s="19">
        <v>332.565</v>
      </c>
      <c r="H67" s="20">
        <v>0</v>
      </c>
      <c r="I67" s="20">
        <f>ROUND(ROUND(H67,2)*ROUND(G67,3),2)</f>
        <v>0</v>
      </c>
      <c r="O67">
        <f>(I67*15)/100</f>
        <v>0</v>
      </c>
      <c r="P67" t="s">
        <v>26</v>
      </c>
    </row>
    <row r="68" spans="1:16" ht="25.5" x14ac:dyDescent="0.2">
      <c r="A68" s="21" t="s">
        <v>39</v>
      </c>
      <c r="E68" s="22" t="s">
        <v>99</v>
      </c>
    </row>
    <row r="69" spans="1:16" ht="114.75" x14ac:dyDescent="0.2">
      <c r="A69" s="23" t="s">
        <v>40</v>
      </c>
      <c r="E69" s="24" t="s">
        <v>100</v>
      </c>
    </row>
    <row r="70" spans="1:16" ht="216.75" x14ac:dyDescent="0.2">
      <c r="A70" t="s">
        <v>41</v>
      </c>
      <c r="E70" s="22" t="s">
        <v>101</v>
      </c>
    </row>
    <row r="71" spans="1:16" x14ac:dyDescent="0.2">
      <c r="A71" s="15" t="s">
        <v>34</v>
      </c>
      <c r="B71" s="16" t="s">
        <v>102</v>
      </c>
      <c r="C71" s="16" t="s">
        <v>103</v>
      </c>
      <c r="D71" s="15" t="s">
        <v>36</v>
      </c>
      <c r="E71" s="17" t="s">
        <v>104</v>
      </c>
      <c r="F71" s="18" t="s">
        <v>105</v>
      </c>
      <c r="G71" s="19">
        <v>1</v>
      </c>
      <c r="H71" s="20">
        <v>0</v>
      </c>
      <c r="I71" s="20">
        <f>ROUND(ROUND(H71,2)*ROUND(G71,3),2)</f>
        <v>0</v>
      </c>
      <c r="O71">
        <f>(I71*15)/100</f>
        <v>0</v>
      </c>
      <c r="P71" t="s">
        <v>26</v>
      </c>
    </row>
    <row r="72" spans="1:16" x14ac:dyDescent="0.2">
      <c r="A72" s="21" t="s">
        <v>39</v>
      </c>
      <c r="E72" s="22" t="s">
        <v>104</v>
      </c>
    </row>
    <row r="73" spans="1:16" ht="25.5" x14ac:dyDescent="0.2">
      <c r="A73" s="23" t="s">
        <v>40</v>
      </c>
      <c r="E73" s="24" t="s">
        <v>106</v>
      </c>
    </row>
    <row r="74" spans="1:16" ht="369.75" x14ac:dyDescent="0.2">
      <c r="A74" t="s">
        <v>41</v>
      </c>
      <c r="E74" s="22" t="s">
        <v>107</v>
      </c>
    </row>
    <row r="75" spans="1:16" x14ac:dyDescent="0.2">
      <c r="A75" s="15" t="s">
        <v>34</v>
      </c>
      <c r="B75" s="16" t="s">
        <v>108</v>
      </c>
      <c r="C75" s="16" t="s">
        <v>109</v>
      </c>
      <c r="D75" s="15" t="s">
        <v>36</v>
      </c>
      <c r="E75" s="17" t="s">
        <v>110</v>
      </c>
      <c r="F75" s="18" t="s">
        <v>105</v>
      </c>
      <c r="G75" s="19">
        <v>1</v>
      </c>
      <c r="H75" s="20">
        <v>0</v>
      </c>
      <c r="I75" s="20">
        <f>ROUND(ROUND(H75,2)*ROUND(G75,3),2)</f>
        <v>0</v>
      </c>
      <c r="O75">
        <f>(I75*15)/100</f>
        <v>0</v>
      </c>
      <c r="P75" t="s">
        <v>26</v>
      </c>
    </row>
    <row r="76" spans="1:16" x14ac:dyDescent="0.2">
      <c r="A76" s="21" t="s">
        <v>39</v>
      </c>
      <c r="E76" s="22" t="s">
        <v>110</v>
      </c>
    </row>
    <row r="77" spans="1:16" ht="25.5" x14ac:dyDescent="0.2">
      <c r="A77" s="23" t="s">
        <v>40</v>
      </c>
      <c r="E77" s="24" t="s">
        <v>111</v>
      </c>
    </row>
    <row r="78" spans="1:16" ht="369.75" x14ac:dyDescent="0.2">
      <c r="A78" t="s">
        <v>41</v>
      </c>
      <c r="E78" s="22" t="s">
        <v>107</v>
      </c>
    </row>
    <row r="79" spans="1:16" x14ac:dyDescent="0.2">
      <c r="A79" s="15" t="s">
        <v>34</v>
      </c>
      <c r="B79" s="16" t="s">
        <v>112</v>
      </c>
      <c r="C79" s="16" t="s">
        <v>113</v>
      </c>
      <c r="D79" s="15" t="s">
        <v>36</v>
      </c>
      <c r="E79" s="17" t="s">
        <v>114</v>
      </c>
      <c r="F79" s="18" t="s">
        <v>105</v>
      </c>
      <c r="G79" s="19">
        <v>8</v>
      </c>
      <c r="H79" s="20">
        <v>0</v>
      </c>
      <c r="I79" s="20">
        <f>ROUND(ROUND(H79,2)*ROUND(G79,3),2)</f>
        <v>0</v>
      </c>
      <c r="O79">
        <f>(I79*15)/100</f>
        <v>0</v>
      </c>
      <c r="P79" t="s">
        <v>26</v>
      </c>
    </row>
    <row r="80" spans="1:16" x14ac:dyDescent="0.2">
      <c r="A80" s="21" t="s">
        <v>39</v>
      </c>
      <c r="E80" s="22" t="s">
        <v>114</v>
      </c>
    </row>
    <row r="81" spans="1:16" ht="89.25" x14ac:dyDescent="0.2">
      <c r="A81" s="23" t="s">
        <v>40</v>
      </c>
      <c r="E81" s="24" t="s">
        <v>115</v>
      </c>
    </row>
    <row r="82" spans="1:16" ht="369.75" x14ac:dyDescent="0.2">
      <c r="A82" t="s">
        <v>41</v>
      </c>
      <c r="E82" s="22" t="s">
        <v>107</v>
      </c>
    </row>
    <row r="83" spans="1:16" x14ac:dyDescent="0.2">
      <c r="A83" s="15" t="s">
        <v>34</v>
      </c>
      <c r="B83" s="16" t="s">
        <v>116</v>
      </c>
      <c r="C83" s="16" t="s">
        <v>117</v>
      </c>
      <c r="D83" s="15" t="s">
        <v>36</v>
      </c>
      <c r="E83" s="17" t="s">
        <v>118</v>
      </c>
      <c r="F83" s="18" t="s">
        <v>105</v>
      </c>
      <c r="G83" s="19">
        <v>2</v>
      </c>
      <c r="H83" s="20">
        <v>0</v>
      </c>
      <c r="I83" s="20">
        <f>ROUND(ROUND(H83,2)*ROUND(G83,3),2)</f>
        <v>0</v>
      </c>
      <c r="O83">
        <f>(I83*15)/100</f>
        <v>0</v>
      </c>
      <c r="P83" t="s">
        <v>26</v>
      </c>
    </row>
    <row r="84" spans="1:16" x14ac:dyDescent="0.2">
      <c r="A84" s="21" t="s">
        <v>39</v>
      </c>
      <c r="E84" s="22" t="s">
        <v>118</v>
      </c>
    </row>
    <row r="85" spans="1:16" ht="25.5" x14ac:dyDescent="0.2">
      <c r="A85" s="23" t="s">
        <v>40</v>
      </c>
      <c r="E85" s="24" t="s">
        <v>119</v>
      </c>
    </row>
    <row r="86" spans="1:16" ht="369.75" x14ac:dyDescent="0.2">
      <c r="A86" t="s">
        <v>41</v>
      </c>
      <c r="E86" s="22" t="s">
        <v>107</v>
      </c>
    </row>
    <row r="87" spans="1:16" x14ac:dyDescent="0.2">
      <c r="A87" s="15" t="s">
        <v>34</v>
      </c>
      <c r="B87" s="16" t="s">
        <v>120</v>
      </c>
      <c r="C87" s="16" t="s">
        <v>121</v>
      </c>
      <c r="D87" s="15" t="s">
        <v>36</v>
      </c>
      <c r="E87" s="17" t="s">
        <v>122</v>
      </c>
      <c r="F87" s="18" t="s">
        <v>105</v>
      </c>
      <c r="G87" s="19">
        <v>8</v>
      </c>
      <c r="H87" s="20">
        <v>0</v>
      </c>
      <c r="I87" s="20">
        <f>ROUND(ROUND(H87,2)*ROUND(G87,3),2)</f>
        <v>0</v>
      </c>
      <c r="O87">
        <f>(I87*15)/100</f>
        <v>0</v>
      </c>
      <c r="P87" t="s">
        <v>26</v>
      </c>
    </row>
    <row r="88" spans="1:16" x14ac:dyDescent="0.2">
      <c r="A88" s="21" t="s">
        <v>39</v>
      </c>
      <c r="E88" s="22" t="s">
        <v>122</v>
      </c>
    </row>
    <row r="89" spans="1:16" ht="89.25" x14ac:dyDescent="0.2">
      <c r="A89" s="23" t="s">
        <v>40</v>
      </c>
      <c r="E89" s="24" t="s">
        <v>123</v>
      </c>
    </row>
    <row r="90" spans="1:16" ht="382.5" x14ac:dyDescent="0.2">
      <c r="A90" t="s">
        <v>41</v>
      </c>
      <c r="E90" s="22" t="s">
        <v>124</v>
      </c>
    </row>
    <row r="91" spans="1:16" x14ac:dyDescent="0.2">
      <c r="A91" s="15" t="s">
        <v>34</v>
      </c>
      <c r="B91" s="16" t="s">
        <v>125</v>
      </c>
      <c r="C91" s="16" t="s">
        <v>126</v>
      </c>
      <c r="D91" s="15" t="s">
        <v>36</v>
      </c>
      <c r="E91" s="17" t="s">
        <v>127</v>
      </c>
      <c r="F91" s="18" t="s">
        <v>105</v>
      </c>
      <c r="G91" s="19">
        <v>1</v>
      </c>
      <c r="H91" s="20">
        <v>0</v>
      </c>
      <c r="I91" s="20">
        <f>ROUND(ROUND(H91,2)*ROUND(G91,3),2)</f>
        <v>0</v>
      </c>
      <c r="O91">
        <f>(I91*15)/100</f>
        <v>0</v>
      </c>
      <c r="P91" t="s">
        <v>26</v>
      </c>
    </row>
    <row r="92" spans="1:16" x14ac:dyDescent="0.2">
      <c r="A92" s="21" t="s">
        <v>39</v>
      </c>
      <c r="E92" s="22" t="s">
        <v>127</v>
      </c>
    </row>
    <row r="93" spans="1:16" ht="38.25" x14ac:dyDescent="0.2">
      <c r="A93" s="23" t="s">
        <v>40</v>
      </c>
      <c r="E93" s="24" t="s">
        <v>128</v>
      </c>
    </row>
    <row r="94" spans="1:16" ht="369.75" x14ac:dyDescent="0.2">
      <c r="A94" t="s">
        <v>41</v>
      </c>
      <c r="E94" s="22" t="s">
        <v>107</v>
      </c>
    </row>
    <row r="95" spans="1:16" x14ac:dyDescent="0.2">
      <c r="A95" s="15" t="s">
        <v>34</v>
      </c>
      <c r="B95" s="16" t="s">
        <v>129</v>
      </c>
      <c r="C95" s="16" t="s">
        <v>130</v>
      </c>
      <c r="D95" s="15" t="s">
        <v>36</v>
      </c>
      <c r="E95" s="17" t="s">
        <v>131</v>
      </c>
      <c r="F95" s="18" t="s">
        <v>132</v>
      </c>
      <c r="G95" s="19">
        <v>1</v>
      </c>
      <c r="H95" s="20">
        <v>0</v>
      </c>
      <c r="I95" s="20">
        <f>ROUND(ROUND(H95,2)*ROUND(G95,3),2)</f>
        <v>0</v>
      </c>
      <c r="O95">
        <f>(I95*15)/100</f>
        <v>0</v>
      </c>
      <c r="P95" t="s">
        <v>26</v>
      </c>
    </row>
    <row r="96" spans="1:16" x14ac:dyDescent="0.2">
      <c r="A96" s="21" t="s">
        <v>39</v>
      </c>
      <c r="E96" s="22" t="s">
        <v>131</v>
      </c>
    </row>
    <row r="97" spans="1:16" x14ac:dyDescent="0.2">
      <c r="A97" s="23" t="s">
        <v>40</v>
      </c>
      <c r="E97" s="24" t="s">
        <v>133</v>
      </c>
    </row>
    <row r="98" spans="1:16" ht="63.75" x14ac:dyDescent="0.2">
      <c r="A98" t="s">
        <v>41</v>
      </c>
      <c r="E98" s="22" t="s">
        <v>134</v>
      </c>
    </row>
    <row r="99" spans="1:16" x14ac:dyDescent="0.2">
      <c r="A99" s="15" t="s">
        <v>34</v>
      </c>
      <c r="B99" s="16" t="s">
        <v>135</v>
      </c>
      <c r="C99" s="16" t="s">
        <v>136</v>
      </c>
      <c r="D99" s="15" t="s">
        <v>36</v>
      </c>
      <c r="E99" s="17" t="s">
        <v>137</v>
      </c>
      <c r="F99" s="18" t="s">
        <v>132</v>
      </c>
      <c r="G99" s="19">
        <v>1</v>
      </c>
      <c r="H99" s="20">
        <v>0</v>
      </c>
      <c r="I99" s="20">
        <f>ROUND(ROUND(H99,2)*ROUND(G99,3),2)</f>
        <v>0</v>
      </c>
      <c r="O99">
        <f>(I99*15)/100</f>
        <v>0</v>
      </c>
      <c r="P99" t="s">
        <v>26</v>
      </c>
    </row>
    <row r="100" spans="1:16" x14ac:dyDescent="0.2">
      <c r="A100" s="21" t="s">
        <v>39</v>
      </c>
      <c r="E100" s="22" t="s">
        <v>137</v>
      </c>
    </row>
    <row r="101" spans="1:16" ht="25.5" x14ac:dyDescent="0.2">
      <c r="A101" s="23" t="s">
        <v>40</v>
      </c>
      <c r="E101" s="24" t="s">
        <v>138</v>
      </c>
    </row>
    <row r="102" spans="1:16" ht="63.75" x14ac:dyDescent="0.2">
      <c r="A102" t="s">
        <v>41</v>
      </c>
      <c r="E102" s="22" t="s">
        <v>134</v>
      </c>
    </row>
    <row r="103" spans="1:16" ht="25.5" x14ac:dyDescent="0.2">
      <c r="A103" s="15" t="s">
        <v>34</v>
      </c>
      <c r="B103" s="16" t="s">
        <v>139</v>
      </c>
      <c r="C103" s="16" t="s">
        <v>140</v>
      </c>
      <c r="D103" s="15" t="s">
        <v>36</v>
      </c>
      <c r="E103" s="17" t="s">
        <v>141</v>
      </c>
      <c r="F103" s="18" t="s">
        <v>132</v>
      </c>
      <c r="G103" s="19">
        <v>1</v>
      </c>
      <c r="H103" s="20">
        <v>0</v>
      </c>
      <c r="I103" s="20">
        <f>ROUND(ROUND(H103,2)*ROUND(G103,3),2)</f>
        <v>0</v>
      </c>
      <c r="O103">
        <f>(I103*15)/100</f>
        <v>0</v>
      </c>
      <c r="P103" t="s">
        <v>26</v>
      </c>
    </row>
    <row r="104" spans="1:16" ht="25.5" x14ac:dyDescent="0.2">
      <c r="A104" s="21" t="s">
        <v>39</v>
      </c>
      <c r="E104" s="22" t="s">
        <v>141</v>
      </c>
    </row>
    <row r="105" spans="1:16" x14ac:dyDescent="0.2">
      <c r="A105" s="23" t="s">
        <v>40</v>
      </c>
      <c r="E105" s="24" t="s">
        <v>142</v>
      </c>
    </row>
    <row r="106" spans="1:16" ht="63.75" x14ac:dyDescent="0.2">
      <c r="A106" t="s">
        <v>41</v>
      </c>
      <c r="E106" s="22" t="s">
        <v>143</v>
      </c>
    </row>
    <row r="107" spans="1:16" ht="25.5" x14ac:dyDescent="0.2">
      <c r="A107" s="15" t="s">
        <v>34</v>
      </c>
      <c r="B107" s="16" t="s">
        <v>144</v>
      </c>
      <c r="C107" s="16" t="s">
        <v>145</v>
      </c>
      <c r="D107" s="15" t="s">
        <v>36</v>
      </c>
      <c r="E107" s="17" t="s">
        <v>146</v>
      </c>
      <c r="F107" s="18" t="s">
        <v>132</v>
      </c>
      <c r="G107" s="19">
        <v>4</v>
      </c>
      <c r="H107" s="20">
        <v>0</v>
      </c>
      <c r="I107" s="20">
        <f>ROUND(ROUND(H107,2)*ROUND(G107,3),2)</f>
        <v>0</v>
      </c>
      <c r="O107">
        <f>(I107*15)/100</f>
        <v>0</v>
      </c>
      <c r="P107" t="s">
        <v>26</v>
      </c>
    </row>
    <row r="108" spans="1:16" ht="25.5" x14ac:dyDescent="0.2">
      <c r="A108" s="21" t="s">
        <v>39</v>
      </c>
      <c r="E108" s="22" t="s">
        <v>146</v>
      </c>
    </row>
    <row r="109" spans="1:16" x14ac:dyDescent="0.2">
      <c r="A109" s="23" t="s">
        <v>40</v>
      </c>
      <c r="E109" s="24" t="s">
        <v>147</v>
      </c>
    </row>
    <row r="110" spans="1:16" ht="63.75" x14ac:dyDescent="0.2">
      <c r="A110" t="s">
        <v>41</v>
      </c>
      <c r="E110" s="22" t="s">
        <v>143</v>
      </c>
    </row>
    <row r="111" spans="1:16" ht="25.5" x14ac:dyDescent="0.2">
      <c r="A111" s="15" t="s">
        <v>34</v>
      </c>
      <c r="B111" s="16" t="s">
        <v>148</v>
      </c>
      <c r="C111" s="16" t="s">
        <v>149</v>
      </c>
      <c r="D111" s="15" t="s">
        <v>36</v>
      </c>
      <c r="E111" s="17" t="s">
        <v>150</v>
      </c>
      <c r="F111" s="18" t="s">
        <v>132</v>
      </c>
      <c r="G111" s="19">
        <v>2</v>
      </c>
      <c r="H111" s="20">
        <v>0</v>
      </c>
      <c r="I111" s="20">
        <f>ROUND(ROUND(H111,2)*ROUND(G111,3),2)</f>
        <v>0</v>
      </c>
      <c r="O111">
        <f>(I111*15)/100</f>
        <v>0</v>
      </c>
      <c r="P111" t="s">
        <v>26</v>
      </c>
    </row>
    <row r="112" spans="1:16" ht="25.5" x14ac:dyDescent="0.2">
      <c r="A112" s="21" t="s">
        <v>39</v>
      </c>
      <c r="E112" s="22" t="s">
        <v>150</v>
      </c>
    </row>
    <row r="113" spans="1:16" x14ac:dyDescent="0.2">
      <c r="A113" s="23" t="s">
        <v>40</v>
      </c>
      <c r="E113" s="24" t="s">
        <v>151</v>
      </c>
    </row>
    <row r="114" spans="1:16" ht="63.75" x14ac:dyDescent="0.2">
      <c r="A114" t="s">
        <v>41</v>
      </c>
      <c r="E114" s="22" t="s">
        <v>143</v>
      </c>
    </row>
    <row r="115" spans="1:16" ht="25.5" x14ac:dyDescent="0.2">
      <c r="A115" s="15" t="s">
        <v>34</v>
      </c>
      <c r="B115" s="16" t="s">
        <v>152</v>
      </c>
      <c r="C115" s="16" t="s">
        <v>153</v>
      </c>
      <c r="D115" s="15" t="s">
        <v>36</v>
      </c>
      <c r="E115" s="17" t="s">
        <v>154</v>
      </c>
      <c r="F115" s="18" t="s">
        <v>132</v>
      </c>
      <c r="G115" s="19">
        <v>8</v>
      </c>
      <c r="H115" s="20">
        <v>0</v>
      </c>
      <c r="I115" s="20">
        <f>ROUND(ROUND(H115,2)*ROUND(G115,3),2)</f>
        <v>0</v>
      </c>
      <c r="O115">
        <f>(I115*15)/100</f>
        <v>0</v>
      </c>
      <c r="P115" t="s">
        <v>26</v>
      </c>
    </row>
    <row r="116" spans="1:16" ht="25.5" x14ac:dyDescent="0.2">
      <c r="A116" s="21" t="s">
        <v>39</v>
      </c>
      <c r="E116" s="22" t="s">
        <v>154</v>
      </c>
    </row>
    <row r="117" spans="1:16" x14ac:dyDescent="0.2">
      <c r="A117" s="23" t="s">
        <v>40</v>
      </c>
      <c r="E117" s="24" t="s">
        <v>155</v>
      </c>
    </row>
    <row r="118" spans="1:16" ht="63.75" x14ac:dyDescent="0.2">
      <c r="A118" t="s">
        <v>41</v>
      </c>
      <c r="E118" s="22" t="s">
        <v>143</v>
      </c>
    </row>
    <row r="119" spans="1:16" ht="25.5" x14ac:dyDescent="0.2">
      <c r="A119" s="15" t="s">
        <v>34</v>
      </c>
      <c r="B119" s="16" t="s">
        <v>156</v>
      </c>
      <c r="C119" s="16" t="s">
        <v>157</v>
      </c>
      <c r="D119" s="15" t="s">
        <v>36</v>
      </c>
      <c r="E119" s="17" t="s">
        <v>158</v>
      </c>
      <c r="F119" s="18" t="s">
        <v>132</v>
      </c>
      <c r="G119" s="19">
        <v>1</v>
      </c>
      <c r="H119" s="20">
        <v>0</v>
      </c>
      <c r="I119" s="20">
        <f>ROUND(ROUND(H119,2)*ROUND(G119,3),2)</f>
        <v>0</v>
      </c>
      <c r="O119">
        <f>(I119*15)/100</f>
        <v>0</v>
      </c>
      <c r="P119" t="s">
        <v>26</v>
      </c>
    </row>
    <row r="120" spans="1:16" ht="25.5" x14ac:dyDescent="0.2">
      <c r="A120" s="21" t="s">
        <v>39</v>
      </c>
      <c r="E120" s="22" t="s">
        <v>158</v>
      </c>
    </row>
    <row r="121" spans="1:16" x14ac:dyDescent="0.2">
      <c r="A121" s="23" t="s">
        <v>40</v>
      </c>
      <c r="E121" s="24" t="s">
        <v>159</v>
      </c>
    </row>
    <row r="122" spans="1:16" ht="63.75" x14ac:dyDescent="0.2">
      <c r="A122" t="s">
        <v>41</v>
      </c>
      <c r="E122" s="22" t="s">
        <v>143</v>
      </c>
    </row>
    <row r="123" spans="1:16" ht="25.5" x14ac:dyDescent="0.2">
      <c r="A123" s="15" t="s">
        <v>34</v>
      </c>
      <c r="B123" s="16" t="s">
        <v>160</v>
      </c>
      <c r="C123" s="16" t="s">
        <v>161</v>
      </c>
      <c r="D123" s="15" t="s">
        <v>36</v>
      </c>
      <c r="E123" s="17" t="s">
        <v>162</v>
      </c>
      <c r="F123" s="18" t="s">
        <v>132</v>
      </c>
      <c r="G123" s="19">
        <v>1</v>
      </c>
      <c r="H123" s="20">
        <v>0</v>
      </c>
      <c r="I123" s="20">
        <f>ROUND(ROUND(H123,2)*ROUND(G123,3),2)</f>
        <v>0</v>
      </c>
      <c r="O123">
        <f>(I123*15)/100</f>
        <v>0</v>
      </c>
      <c r="P123" t="s">
        <v>26</v>
      </c>
    </row>
    <row r="124" spans="1:16" ht="25.5" x14ac:dyDescent="0.2">
      <c r="A124" s="21" t="s">
        <v>39</v>
      </c>
      <c r="E124" s="22" t="s">
        <v>141</v>
      </c>
    </row>
    <row r="125" spans="1:16" x14ac:dyDescent="0.2">
      <c r="A125" s="23" t="s">
        <v>40</v>
      </c>
      <c r="E125" s="24" t="s">
        <v>163</v>
      </c>
    </row>
    <row r="126" spans="1:16" ht="63.75" x14ac:dyDescent="0.2">
      <c r="A126" t="s">
        <v>41</v>
      </c>
      <c r="E126" s="22" t="s">
        <v>143</v>
      </c>
    </row>
    <row r="127" spans="1:16" ht="25.5" x14ac:dyDescent="0.2">
      <c r="A127" s="15" t="s">
        <v>34</v>
      </c>
      <c r="B127" s="16" t="s">
        <v>164</v>
      </c>
      <c r="C127" s="16" t="s">
        <v>165</v>
      </c>
      <c r="D127" s="15" t="s">
        <v>36</v>
      </c>
      <c r="E127" s="17" t="s">
        <v>166</v>
      </c>
      <c r="F127" s="18" t="s">
        <v>132</v>
      </c>
      <c r="G127" s="19">
        <v>6</v>
      </c>
      <c r="H127" s="20">
        <v>0</v>
      </c>
      <c r="I127" s="20">
        <f>ROUND(ROUND(H127,2)*ROUND(G127,3),2)</f>
        <v>0</v>
      </c>
      <c r="O127">
        <f>(I127*15)/100</f>
        <v>0</v>
      </c>
      <c r="P127" t="s">
        <v>26</v>
      </c>
    </row>
    <row r="128" spans="1:16" ht="25.5" x14ac:dyDescent="0.2">
      <c r="A128" s="21" t="s">
        <v>39</v>
      </c>
      <c r="E128" s="22" t="s">
        <v>166</v>
      </c>
    </row>
    <row r="129" spans="1:16" x14ac:dyDescent="0.2">
      <c r="A129" s="23" t="s">
        <v>40</v>
      </c>
      <c r="E129" s="24" t="s">
        <v>167</v>
      </c>
    </row>
    <row r="130" spans="1:16" ht="51" x14ac:dyDescent="0.2">
      <c r="A130" t="s">
        <v>41</v>
      </c>
      <c r="E130" s="22" t="s">
        <v>168</v>
      </c>
    </row>
    <row r="131" spans="1:16" ht="25.5" x14ac:dyDescent="0.2">
      <c r="A131" s="15" t="s">
        <v>34</v>
      </c>
      <c r="B131" s="16" t="s">
        <v>169</v>
      </c>
      <c r="C131" s="16" t="s">
        <v>170</v>
      </c>
      <c r="D131" s="15" t="s">
        <v>36</v>
      </c>
      <c r="E131" s="17" t="s">
        <v>171</v>
      </c>
      <c r="F131" s="18" t="s">
        <v>132</v>
      </c>
      <c r="G131" s="19">
        <v>6</v>
      </c>
      <c r="H131" s="20">
        <v>0</v>
      </c>
      <c r="I131" s="20">
        <f>ROUND(ROUND(H131,2)*ROUND(G131,3),2)</f>
        <v>0</v>
      </c>
      <c r="O131">
        <f>(I131*15)/100</f>
        <v>0</v>
      </c>
      <c r="P131" t="s">
        <v>26</v>
      </c>
    </row>
    <row r="132" spans="1:16" ht="25.5" x14ac:dyDescent="0.2">
      <c r="A132" s="21" t="s">
        <v>39</v>
      </c>
      <c r="E132" s="22" t="s">
        <v>171</v>
      </c>
    </row>
    <row r="133" spans="1:16" x14ac:dyDescent="0.2">
      <c r="A133" s="23" t="s">
        <v>40</v>
      </c>
      <c r="E133" s="24" t="s">
        <v>172</v>
      </c>
    </row>
    <row r="134" spans="1:16" ht="51" x14ac:dyDescent="0.2">
      <c r="A134" t="s">
        <v>41</v>
      </c>
      <c r="E134" s="22" t="s">
        <v>168</v>
      </c>
    </row>
    <row r="135" spans="1:16" ht="25.5" x14ac:dyDescent="0.2">
      <c r="A135" s="15" t="s">
        <v>34</v>
      </c>
      <c r="B135" s="16" t="s">
        <v>173</v>
      </c>
      <c r="C135" s="16" t="s">
        <v>174</v>
      </c>
      <c r="D135" s="15" t="s">
        <v>36</v>
      </c>
      <c r="E135" s="17" t="s">
        <v>175</v>
      </c>
      <c r="F135" s="18" t="s">
        <v>132</v>
      </c>
      <c r="G135" s="19">
        <v>48</v>
      </c>
      <c r="H135" s="20">
        <v>0</v>
      </c>
      <c r="I135" s="20">
        <f>ROUND(ROUND(H135,2)*ROUND(G135,3),2)</f>
        <v>0</v>
      </c>
      <c r="O135">
        <f>(I135*15)/100</f>
        <v>0</v>
      </c>
      <c r="P135" t="s">
        <v>26</v>
      </c>
    </row>
    <row r="136" spans="1:16" ht="25.5" x14ac:dyDescent="0.2">
      <c r="A136" s="21" t="s">
        <v>39</v>
      </c>
      <c r="E136" s="22" t="s">
        <v>175</v>
      </c>
    </row>
    <row r="137" spans="1:16" x14ac:dyDescent="0.2">
      <c r="A137" s="23" t="s">
        <v>40</v>
      </c>
      <c r="E137" s="24" t="s">
        <v>176</v>
      </c>
    </row>
    <row r="138" spans="1:16" ht="51" x14ac:dyDescent="0.2">
      <c r="A138" t="s">
        <v>41</v>
      </c>
      <c r="E138" s="22" t="s">
        <v>168</v>
      </c>
    </row>
    <row r="139" spans="1:16" ht="25.5" x14ac:dyDescent="0.2">
      <c r="A139" s="15" t="s">
        <v>34</v>
      </c>
      <c r="B139" s="16" t="s">
        <v>177</v>
      </c>
      <c r="C139" s="16" t="s">
        <v>178</v>
      </c>
      <c r="D139" s="15" t="s">
        <v>36</v>
      </c>
      <c r="E139" s="17" t="s">
        <v>179</v>
      </c>
      <c r="F139" s="18" t="s">
        <v>132</v>
      </c>
      <c r="G139" s="19">
        <v>12</v>
      </c>
      <c r="H139" s="20">
        <v>0</v>
      </c>
      <c r="I139" s="20">
        <f>ROUND(ROUND(H139,2)*ROUND(G139,3),2)</f>
        <v>0</v>
      </c>
      <c r="O139">
        <f>(I139*15)/100</f>
        <v>0</v>
      </c>
      <c r="P139" t="s">
        <v>26</v>
      </c>
    </row>
    <row r="140" spans="1:16" ht="25.5" x14ac:dyDescent="0.2">
      <c r="A140" s="21" t="s">
        <v>39</v>
      </c>
      <c r="E140" s="22" t="s">
        <v>179</v>
      </c>
    </row>
    <row r="141" spans="1:16" x14ac:dyDescent="0.2">
      <c r="A141" s="23" t="s">
        <v>40</v>
      </c>
      <c r="E141" s="24" t="s">
        <v>180</v>
      </c>
    </row>
    <row r="142" spans="1:16" ht="51" x14ac:dyDescent="0.2">
      <c r="A142" t="s">
        <v>41</v>
      </c>
      <c r="E142" s="22" t="s">
        <v>168</v>
      </c>
    </row>
    <row r="143" spans="1:16" ht="25.5" x14ac:dyDescent="0.2">
      <c r="A143" s="15" t="s">
        <v>34</v>
      </c>
      <c r="B143" s="16" t="s">
        <v>181</v>
      </c>
      <c r="C143" s="16" t="s">
        <v>182</v>
      </c>
      <c r="D143" s="15" t="s">
        <v>36</v>
      </c>
      <c r="E143" s="17" t="s">
        <v>183</v>
      </c>
      <c r="F143" s="18" t="s">
        <v>132</v>
      </c>
      <c r="G143" s="19">
        <v>48</v>
      </c>
      <c r="H143" s="20">
        <v>0</v>
      </c>
      <c r="I143" s="20">
        <f>ROUND(ROUND(H143,2)*ROUND(G143,3),2)</f>
        <v>0</v>
      </c>
      <c r="O143">
        <f>(I143*15)/100</f>
        <v>0</v>
      </c>
      <c r="P143" t="s">
        <v>26</v>
      </c>
    </row>
    <row r="144" spans="1:16" ht="25.5" x14ac:dyDescent="0.2">
      <c r="A144" s="21" t="s">
        <v>39</v>
      </c>
      <c r="E144" s="22" t="s">
        <v>183</v>
      </c>
    </row>
    <row r="145" spans="1:16" x14ac:dyDescent="0.2">
      <c r="A145" s="23" t="s">
        <v>40</v>
      </c>
      <c r="E145" s="24" t="s">
        <v>184</v>
      </c>
    </row>
    <row r="146" spans="1:16" ht="51" x14ac:dyDescent="0.2">
      <c r="A146" t="s">
        <v>41</v>
      </c>
      <c r="E146" s="22" t="s">
        <v>168</v>
      </c>
    </row>
    <row r="147" spans="1:16" ht="25.5" x14ac:dyDescent="0.2">
      <c r="A147" s="15" t="s">
        <v>34</v>
      </c>
      <c r="B147" s="16" t="s">
        <v>185</v>
      </c>
      <c r="C147" s="16" t="s">
        <v>186</v>
      </c>
      <c r="D147" s="15" t="s">
        <v>36</v>
      </c>
      <c r="E147" s="17" t="s">
        <v>187</v>
      </c>
      <c r="F147" s="18" t="s">
        <v>132</v>
      </c>
      <c r="G147" s="19">
        <v>6</v>
      </c>
      <c r="H147" s="20">
        <v>0</v>
      </c>
      <c r="I147" s="20">
        <f>ROUND(ROUND(H147,2)*ROUND(G147,3),2)</f>
        <v>0</v>
      </c>
      <c r="O147">
        <f>(I147*15)/100</f>
        <v>0</v>
      </c>
      <c r="P147" t="s">
        <v>26</v>
      </c>
    </row>
    <row r="148" spans="1:16" ht="25.5" x14ac:dyDescent="0.2">
      <c r="A148" s="21" t="s">
        <v>39</v>
      </c>
      <c r="E148" s="22" t="s">
        <v>187</v>
      </c>
    </row>
    <row r="149" spans="1:16" x14ac:dyDescent="0.2">
      <c r="A149" s="23" t="s">
        <v>40</v>
      </c>
      <c r="E149" s="24" t="s">
        <v>188</v>
      </c>
    </row>
    <row r="150" spans="1:16" ht="51" x14ac:dyDescent="0.2">
      <c r="A150" t="s">
        <v>41</v>
      </c>
      <c r="E150" s="22" t="s">
        <v>168</v>
      </c>
    </row>
    <row r="151" spans="1:16" ht="25.5" x14ac:dyDescent="0.2">
      <c r="A151" s="15" t="s">
        <v>34</v>
      </c>
      <c r="B151" s="16" t="s">
        <v>189</v>
      </c>
      <c r="C151" s="16" t="s">
        <v>190</v>
      </c>
      <c r="D151" s="15" t="s">
        <v>36</v>
      </c>
      <c r="E151" s="17" t="s">
        <v>191</v>
      </c>
      <c r="F151" s="18" t="s">
        <v>105</v>
      </c>
      <c r="G151" s="19">
        <v>21</v>
      </c>
      <c r="H151" s="20">
        <v>0</v>
      </c>
      <c r="I151" s="20">
        <f>ROUND(ROUND(H151,2)*ROUND(G151,3),2)</f>
        <v>0</v>
      </c>
      <c r="O151">
        <f>(I151*15)/100</f>
        <v>0</v>
      </c>
      <c r="P151" t="s">
        <v>26</v>
      </c>
    </row>
    <row r="152" spans="1:16" ht="25.5" x14ac:dyDescent="0.2">
      <c r="A152" s="21" t="s">
        <v>39</v>
      </c>
      <c r="E152" s="22" t="s">
        <v>191</v>
      </c>
    </row>
    <row r="153" spans="1:16" ht="89.25" x14ac:dyDescent="0.2">
      <c r="A153" s="23" t="s">
        <v>40</v>
      </c>
      <c r="E153" s="24" t="s">
        <v>192</v>
      </c>
    </row>
    <row r="154" spans="1:16" ht="38.25" x14ac:dyDescent="0.2">
      <c r="A154" t="s">
        <v>41</v>
      </c>
      <c r="E154" s="22" t="s">
        <v>193</v>
      </c>
    </row>
    <row r="155" spans="1:16" x14ac:dyDescent="0.2">
      <c r="A155" s="15" t="s">
        <v>34</v>
      </c>
      <c r="B155" s="16" t="s">
        <v>194</v>
      </c>
      <c r="C155" s="16" t="s">
        <v>195</v>
      </c>
      <c r="D155" s="15" t="s">
        <v>36</v>
      </c>
      <c r="E155" s="17" t="s">
        <v>196</v>
      </c>
      <c r="F155" s="18" t="s">
        <v>105</v>
      </c>
      <c r="G155" s="19">
        <v>21</v>
      </c>
      <c r="H155" s="20">
        <v>0</v>
      </c>
      <c r="I155" s="20">
        <f>ROUND(ROUND(H155,2)*ROUND(G155,3),2)</f>
        <v>0</v>
      </c>
      <c r="O155">
        <f>(I155*15)/100</f>
        <v>0</v>
      </c>
      <c r="P155" t="s">
        <v>26</v>
      </c>
    </row>
    <row r="156" spans="1:16" x14ac:dyDescent="0.2">
      <c r="A156" s="21" t="s">
        <v>39</v>
      </c>
      <c r="E156" s="22" t="s">
        <v>196</v>
      </c>
    </row>
    <row r="157" spans="1:16" ht="89.25" x14ac:dyDescent="0.2">
      <c r="A157" s="23" t="s">
        <v>40</v>
      </c>
      <c r="E157" s="24" t="s">
        <v>192</v>
      </c>
    </row>
    <row r="158" spans="1:16" ht="38.25" x14ac:dyDescent="0.2">
      <c r="A158" t="s">
        <v>41</v>
      </c>
      <c r="E158" s="22" t="s">
        <v>197</v>
      </c>
    </row>
    <row r="159" spans="1:16" ht="25.5" x14ac:dyDescent="0.2">
      <c r="A159" s="15" t="s">
        <v>34</v>
      </c>
      <c r="B159" s="16" t="s">
        <v>198</v>
      </c>
      <c r="C159" s="16" t="s">
        <v>199</v>
      </c>
      <c r="D159" s="15" t="s">
        <v>36</v>
      </c>
      <c r="E159" s="17" t="s">
        <v>200</v>
      </c>
      <c r="F159" s="18" t="s">
        <v>105</v>
      </c>
      <c r="G159" s="19">
        <v>6</v>
      </c>
      <c r="H159" s="20">
        <v>0</v>
      </c>
      <c r="I159" s="20">
        <f>ROUND(ROUND(H159,2)*ROUND(G159,3),2)</f>
        <v>0</v>
      </c>
      <c r="O159">
        <f>(I159*15)/100</f>
        <v>0</v>
      </c>
      <c r="P159" t="s">
        <v>26</v>
      </c>
    </row>
    <row r="160" spans="1:16" ht="25.5" x14ac:dyDescent="0.2">
      <c r="A160" s="21" t="s">
        <v>39</v>
      </c>
      <c r="E160" s="22" t="s">
        <v>200</v>
      </c>
    </row>
    <row r="161" spans="1:16" ht="89.25" x14ac:dyDescent="0.2">
      <c r="A161" s="23" t="s">
        <v>40</v>
      </c>
      <c r="E161" s="24" t="s">
        <v>201</v>
      </c>
    </row>
    <row r="162" spans="1:16" ht="51" x14ac:dyDescent="0.2">
      <c r="A162" t="s">
        <v>41</v>
      </c>
      <c r="E162" s="22" t="s">
        <v>202</v>
      </c>
    </row>
    <row r="163" spans="1:16" ht="25.5" x14ac:dyDescent="0.2">
      <c r="A163" s="15" t="s">
        <v>34</v>
      </c>
      <c r="B163" s="16" t="s">
        <v>203</v>
      </c>
      <c r="C163" s="16" t="s">
        <v>204</v>
      </c>
      <c r="D163" s="15" t="s">
        <v>36</v>
      </c>
      <c r="E163" s="17" t="s">
        <v>205</v>
      </c>
      <c r="F163" s="18" t="s">
        <v>80</v>
      </c>
      <c r="G163" s="19">
        <v>328.3</v>
      </c>
      <c r="H163" s="20">
        <v>0</v>
      </c>
      <c r="I163" s="20">
        <f>ROUND(ROUND(H163,2)*ROUND(G163,3),2)</f>
        <v>0</v>
      </c>
      <c r="O163">
        <f>(I163*15)/100</f>
        <v>0</v>
      </c>
      <c r="P163" t="s">
        <v>26</v>
      </c>
    </row>
    <row r="164" spans="1:16" ht="25.5" x14ac:dyDescent="0.2">
      <c r="A164" s="21" t="s">
        <v>39</v>
      </c>
      <c r="E164" s="22" t="s">
        <v>205</v>
      </c>
    </row>
    <row r="165" spans="1:16" ht="63.75" x14ac:dyDescent="0.2">
      <c r="A165" s="23" t="s">
        <v>40</v>
      </c>
      <c r="E165" s="24" t="s">
        <v>206</v>
      </c>
    </row>
    <row r="166" spans="1:16" ht="76.5" x14ac:dyDescent="0.2">
      <c r="A166" t="s">
        <v>41</v>
      </c>
      <c r="E166" s="22" t="s">
        <v>207</v>
      </c>
    </row>
    <row r="167" spans="1:16" ht="25.5" x14ac:dyDescent="0.2">
      <c r="A167" s="15" t="s">
        <v>34</v>
      </c>
      <c r="B167" s="16" t="s">
        <v>208</v>
      </c>
      <c r="C167" s="16" t="s">
        <v>209</v>
      </c>
      <c r="D167" s="15" t="s">
        <v>36</v>
      </c>
      <c r="E167" s="17" t="s">
        <v>210</v>
      </c>
      <c r="F167" s="18" t="s">
        <v>80</v>
      </c>
      <c r="G167" s="19">
        <v>149.69999999999999</v>
      </c>
      <c r="H167" s="20">
        <v>0</v>
      </c>
      <c r="I167" s="20">
        <f>ROUND(ROUND(H167,2)*ROUND(G167,3),2)</f>
        <v>0</v>
      </c>
      <c r="O167">
        <f>(I167*15)/100</f>
        <v>0</v>
      </c>
      <c r="P167" t="s">
        <v>26</v>
      </c>
    </row>
    <row r="168" spans="1:16" ht="25.5" x14ac:dyDescent="0.2">
      <c r="A168" s="21" t="s">
        <v>39</v>
      </c>
      <c r="E168" s="22" t="s">
        <v>210</v>
      </c>
    </row>
    <row r="169" spans="1:16" ht="38.25" x14ac:dyDescent="0.2">
      <c r="A169" s="23" t="s">
        <v>40</v>
      </c>
      <c r="E169" s="24" t="s">
        <v>211</v>
      </c>
    </row>
    <row r="170" spans="1:16" ht="76.5" x14ac:dyDescent="0.2">
      <c r="A170" t="s">
        <v>41</v>
      </c>
      <c r="E170" s="22" t="s">
        <v>207</v>
      </c>
    </row>
    <row r="171" spans="1:16" ht="25.5" x14ac:dyDescent="0.2">
      <c r="A171" s="15" t="s">
        <v>34</v>
      </c>
      <c r="B171" s="16" t="s">
        <v>212</v>
      </c>
      <c r="C171" s="16" t="s">
        <v>213</v>
      </c>
      <c r="D171" s="15" t="s">
        <v>36</v>
      </c>
      <c r="E171" s="17" t="s">
        <v>214</v>
      </c>
      <c r="F171" s="18" t="s">
        <v>80</v>
      </c>
      <c r="G171" s="19">
        <v>5327.884</v>
      </c>
      <c r="H171" s="20">
        <v>0</v>
      </c>
      <c r="I171" s="20">
        <f>ROUND(ROUND(H171,2)*ROUND(G171,3),2)</f>
        <v>0</v>
      </c>
      <c r="O171">
        <f>(I171*15)/100</f>
        <v>0</v>
      </c>
      <c r="P171" t="s">
        <v>26</v>
      </c>
    </row>
    <row r="172" spans="1:16" ht="25.5" x14ac:dyDescent="0.2">
      <c r="A172" s="21" t="s">
        <v>39</v>
      </c>
      <c r="E172" s="22" t="s">
        <v>214</v>
      </c>
    </row>
    <row r="173" spans="1:16" x14ac:dyDescent="0.2">
      <c r="A173" s="23" t="s">
        <v>40</v>
      </c>
      <c r="E173" s="24" t="s">
        <v>215</v>
      </c>
    </row>
    <row r="174" spans="1:16" ht="76.5" x14ac:dyDescent="0.2">
      <c r="A174" t="s">
        <v>41</v>
      </c>
      <c r="E174" s="22" t="s">
        <v>216</v>
      </c>
    </row>
    <row r="175" spans="1:16" ht="25.5" x14ac:dyDescent="0.2">
      <c r="A175" s="15" t="s">
        <v>34</v>
      </c>
      <c r="B175" s="16" t="s">
        <v>217</v>
      </c>
      <c r="C175" s="16" t="s">
        <v>218</v>
      </c>
      <c r="D175" s="15" t="s">
        <v>36</v>
      </c>
      <c r="E175" s="17" t="s">
        <v>219</v>
      </c>
      <c r="F175" s="18" t="s">
        <v>80</v>
      </c>
      <c r="G175" s="19">
        <v>1314.26</v>
      </c>
      <c r="H175" s="20">
        <v>0</v>
      </c>
      <c r="I175" s="20">
        <f>ROUND(ROUND(H175,2)*ROUND(G175,3),2)</f>
        <v>0</v>
      </c>
      <c r="O175">
        <f>(I175*15)/100</f>
        <v>0</v>
      </c>
      <c r="P175" t="s">
        <v>26</v>
      </c>
    </row>
    <row r="176" spans="1:16" ht="25.5" x14ac:dyDescent="0.2">
      <c r="A176" s="21" t="s">
        <v>39</v>
      </c>
      <c r="E176" s="22" t="s">
        <v>219</v>
      </c>
    </row>
    <row r="177" spans="1:16" x14ac:dyDescent="0.2">
      <c r="A177" s="23" t="s">
        <v>40</v>
      </c>
      <c r="E177" s="24" t="s">
        <v>220</v>
      </c>
    </row>
    <row r="178" spans="1:16" ht="76.5" x14ac:dyDescent="0.2">
      <c r="A178" t="s">
        <v>41</v>
      </c>
      <c r="E178" s="22" t="s">
        <v>216</v>
      </c>
    </row>
    <row r="179" spans="1:16" ht="25.5" x14ac:dyDescent="0.2">
      <c r="A179" s="15" t="s">
        <v>34</v>
      </c>
      <c r="B179" s="16" t="s">
        <v>221</v>
      </c>
      <c r="C179" s="16" t="s">
        <v>222</v>
      </c>
      <c r="D179" s="15" t="s">
        <v>36</v>
      </c>
      <c r="E179" s="17" t="s">
        <v>223</v>
      </c>
      <c r="F179" s="18" t="s">
        <v>105</v>
      </c>
      <c r="G179" s="19">
        <v>6</v>
      </c>
      <c r="H179" s="20">
        <v>0</v>
      </c>
      <c r="I179" s="20">
        <f>ROUND(ROUND(H179,2)*ROUND(G179,3),2)</f>
        <v>0</v>
      </c>
      <c r="O179">
        <f>(I179*15)/100</f>
        <v>0</v>
      </c>
      <c r="P179" t="s">
        <v>26</v>
      </c>
    </row>
    <row r="180" spans="1:16" ht="25.5" x14ac:dyDescent="0.2">
      <c r="A180" s="21" t="s">
        <v>39</v>
      </c>
      <c r="E180" s="22" t="s">
        <v>223</v>
      </c>
    </row>
    <row r="181" spans="1:16" x14ac:dyDescent="0.2">
      <c r="A181" s="23" t="s">
        <v>40</v>
      </c>
      <c r="E181" s="24" t="s">
        <v>224</v>
      </c>
    </row>
    <row r="182" spans="1:16" ht="114.75" x14ac:dyDescent="0.2">
      <c r="A182" t="s">
        <v>41</v>
      </c>
      <c r="E182" s="22" t="s">
        <v>225</v>
      </c>
    </row>
    <row r="183" spans="1:16" x14ac:dyDescent="0.2">
      <c r="A183" s="15" t="s">
        <v>34</v>
      </c>
      <c r="B183" s="16" t="s">
        <v>226</v>
      </c>
      <c r="C183" s="16" t="s">
        <v>227</v>
      </c>
      <c r="D183" s="15" t="s">
        <v>36</v>
      </c>
      <c r="E183" s="17" t="s">
        <v>228</v>
      </c>
      <c r="F183" s="18" t="s">
        <v>105</v>
      </c>
      <c r="G183" s="19">
        <v>180</v>
      </c>
      <c r="H183" s="20">
        <v>0</v>
      </c>
      <c r="I183" s="20">
        <f>ROUND(ROUND(H183,2)*ROUND(G183,3),2)</f>
        <v>0</v>
      </c>
      <c r="O183">
        <f>(I183*15)/100</f>
        <v>0</v>
      </c>
      <c r="P183" t="s">
        <v>26</v>
      </c>
    </row>
    <row r="184" spans="1:16" x14ac:dyDescent="0.2">
      <c r="A184" s="21" t="s">
        <v>39</v>
      </c>
      <c r="E184" s="22" t="s">
        <v>228</v>
      </c>
    </row>
    <row r="185" spans="1:16" ht="63.75" x14ac:dyDescent="0.2">
      <c r="A185" s="23" t="s">
        <v>40</v>
      </c>
      <c r="E185" s="24" t="s">
        <v>229</v>
      </c>
    </row>
    <row r="186" spans="1:16" ht="204" x14ac:dyDescent="0.2">
      <c r="A186" t="s">
        <v>41</v>
      </c>
      <c r="E186" s="22" t="s">
        <v>230</v>
      </c>
    </row>
    <row r="187" spans="1:16" x14ac:dyDescent="0.2">
      <c r="A187" s="15" t="s">
        <v>34</v>
      </c>
      <c r="B187" s="16" t="s">
        <v>231</v>
      </c>
      <c r="C187" s="16" t="s">
        <v>232</v>
      </c>
      <c r="D187" s="15" t="s">
        <v>36</v>
      </c>
      <c r="E187" s="17" t="s">
        <v>233</v>
      </c>
      <c r="F187" s="18" t="s">
        <v>105</v>
      </c>
      <c r="G187" s="19">
        <v>338</v>
      </c>
      <c r="H187" s="20">
        <v>0</v>
      </c>
      <c r="I187" s="20">
        <f>ROUND(ROUND(H187,2)*ROUND(G187,3),2)</f>
        <v>0</v>
      </c>
      <c r="O187">
        <f>(I187*15)/100</f>
        <v>0</v>
      </c>
      <c r="P187" t="s">
        <v>26</v>
      </c>
    </row>
    <row r="188" spans="1:16" x14ac:dyDescent="0.2">
      <c r="A188" s="21" t="s">
        <v>39</v>
      </c>
      <c r="E188" s="22" t="s">
        <v>233</v>
      </c>
    </row>
    <row r="189" spans="1:16" x14ac:dyDescent="0.2">
      <c r="A189" s="23" t="s">
        <v>40</v>
      </c>
      <c r="E189" s="24" t="s">
        <v>234</v>
      </c>
    </row>
    <row r="190" spans="1:16" ht="204" x14ac:dyDescent="0.2">
      <c r="A190" t="s">
        <v>41</v>
      </c>
      <c r="E190" s="22" t="s">
        <v>230</v>
      </c>
    </row>
    <row r="191" spans="1:16" x14ac:dyDescent="0.2">
      <c r="A191" s="15" t="s">
        <v>34</v>
      </c>
      <c r="B191" s="16" t="s">
        <v>235</v>
      </c>
      <c r="C191" s="16" t="s">
        <v>236</v>
      </c>
      <c r="D191" s="15" t="s">
        <v>36</v>
      </c>
      <c r="E191" s="17" t="s">
        <v>237</v>
      </c>
      <c r="F191" s="18" t="s">
        <v>80</v>
      </c>
      <c r="G191" s="19">
        <v>4535</v>
      </c>
      <c r="H191" s="20">
        <v>0</v>
      </c>
      <c r="I191" s="20">
        <f>ROUND(ROUND(H191,2)*ROUND(G191,3),2)</f>
        <v>0</v>
      </c>
      <c r="O191">
        <f>(I191*15)/100</f>
        <v>0</v>
      </c>
      <c r="P191" t="s">
        <v>26</v>
      </c>
    </row>
    <row r="192" spans="1:16" x14ac:dyDescent="0.2">
      <c r="A192" s="21" t="s">
        <v>39</v>
      </c>
      <c r="E192" s="22" t="s">
        <v>237</v>
      </c>
    </row>
    <row r="193" spans="1:18" ht="38.25" x14ac:dyDescent="0.2">
      <c r="A193" s="23" t="s">
        <v>40</v>
      </c>
      <c r="E193" s="24" t="s">
        <v>238</v>
      </c>
    </row>
    <row r="194" spans="1:18" ht="102" x14ac:dyDescent="0.2">
      <c r="A194" t="s">
        <v>41</v>
      </c>
      <c r="E194" s="22" t="s">
        <v>239</v>
      </c>
    </row>
    <row r="195" spans="1:18" x14ac:dyDescent="0.2">
      <c r="A195" s="15" t="s">
        <v>34</v>
      </c>
      <c r="B195" s="16" t="s">
        <v>240</v>
      </c>
      <c r="C195" s="16" t="s">
        <v>241</v>
      </c>
      <c r="D195" s="15" t="s">
        <v>36</v>
      </c>
      <c r="E195" s="17" t="s">
        <v>242</v>
      </c>
      <c r="F195" s="18" t="s">
        <v>105</v>
      </c>
      <c r="G195" s="19">
        <v>112</v>
      </c>
      <c r="H195" s="20">
        <v>0</v>
      </c>
      <c r="I195" s="20">
        <f>ROUND(ROUND(H195,2)*ROUND(G195,3),2)</f>
        <v>0</v>
      </c>
      <c r="O195">
        <f>(I195*15)/100</f>
        <v>0</v>
      </c>
      <c r="P195" t="s">
        <v>26</v>
      </c>
    </row>
    <row r="196" spans="1:18" x14ac:dyDescent="0.2">
      <c r="A196" s="21" t="s">
        <v>39</v>
      </c>
      <c r="E196" s="22" t="s">
        <v>242</v>
      </c>
    </row>
    <row r="197" spans="1:18" ht="38.25" x14ac:dyDescent="0.2">
      <c r="A197" s="23" t="s">
        <v>40</v>
      </c>
      <c r="E197" s="24" t="s">
        <v>243</v>
      </c>
    </row>
    <row r="198" spans="1:18" ht="51" x14ac:dyDescent="0.2">
      <c r="A198" t="s">
        <v>41</v>
      </c>
      <c r="E198" s="22" t="s">
        <v>244</v>
      </c>
    </row>
    <row r="199" spans="1:18" x14ac:dyDescent="0.2">
      <c r="A199" s="15" t="s">
        <v>34</v>
      </c>
      <c r="B199" s="16" t="s">
        <v>245</v>
      </c>
      <c r="C199" s="16" t="s">
        <v>246</v>
      </c>
      <c r="D199" s="15" t="s">
        <v>36</v>
      </c>
      <c r="E199" s="17" t="s">
        <v>247</v>
      </c>
      <c r="F199" s="18" t="s">
        <v>80</v>
      </c>
      <c r="G199" s="19">
        <v>5309.3190000000004</v>
      </c>
      <c r="H199" s="20">
        <v>0</v>
      </c>
      <c r="I199" s="20">
        <f>ROUND(ROUND(H199,2)*ROUND(G199,3),2)</f>
        <v>0</v>
      </c>
      <c r="O199">
        <f>(I199*15)/100</f>
        <v>0</v>
      </c>
      <c r="P199" t="s">
        <v>26</v>
      </c>
    </row>
    <row r="200" spans="1:18" x14ac:dyDescent="0.2">
      <c r="A200" s="21" t="s">
        <v>39</v>
      </c>
      <c r="E200" s="22" t="s">
        <v>247</v>
      </c>
    </row>
    <row r="201" spans="1:18" x14ac:dyDescent="0.2">
      <c r="A201" s="23" t="s">
        <v>40</v>
      </c>
      <c r="E201" s="24" t="s">
        <v>248</v>
      </c>
    </row>
    <row r="202" spans="1:18" x14ac:dyDescent="0.2">
      <c r="A202" t="s">
        <v>41</v>
      </c>
      <c r="E202" s="22" t="s">
        <v>36</v>
      </c>
    </row>
    <row r="203" spans="1:18" ht="12.75" customHeight="1" x14ac:dyDescent="0.2">
      <c r="A203" s="3" t="s">
        <v>32</v>
      </c>
      <c r="B203" s="3"/>
      <c r="C203" s="25" t="s">
        <v>30</v>
      </c>
      <c r="D203" s="3"/>
      <c r="E203" s="13" t="s">
        <v>249</v>
      </c>
      <c r="F203" s="3"/>
      <c r="G203" s="3"/>
      <c r="H203" s="3"/>
      <c r="I203" s="26">
        <f>0+Q203</f>
        <v>0</v>
      </c>
      <c r="O203">
        <f>0+R203</f>
        <v>0</v>
      </c>
      <c r="Q203">
        <f>0+I204+I208+I212+I216+I220+I224+I228+I232+I236+I240+I244+I248+I252+I256+I260+I264+I268+I272+I276</f>
        <v>0</v>
      </c>
      <c r="R203">
        <f>0+O204+O208+O212+O216+O220+O224+O228+O232+O236+O240+O244+O248+O252+O256+O260+O264+O268+O272+O276</f>
        <v>0</v>
      </c>
    </row>
    <row r="204" spans="1:18" x14ac:dyDescent="0.2">
      <c r="A204" s="15" t="s">
        <v>34</v>
      </c>
      <c r="B204" s="16" t="s">
        <v>250</v>
      </c>
      <c r="C204" s="16" t="s">
        <v>251</v>
      </c>
      <c r="D204" s="15" t="s">
        <v>36</v>
      </c>
      <c r="E204" s="17" t="s">
        <v>252</v>
      </c>
      <c r="F204" s="18" t="s">
        <v>80</v>
      </c>
      <c r="G204" s="19">
        <v>64.8</v>
      </c>
      <c r="H204" s="20">
        <v>0</v>
      </c>
      <c r="I204" s="20">
        <f>ROUND(ROUND(H204,2)*ROUND(G204,3),2)</f>
        <v>0</v>
      </c>
      <c r="O204">
        <f>(I204*15)/100</f>
        <v>0</v>
      </c>
      <c r="P204" t="s">
        <v>26</v>
      </c>
    </row>
    <row r="205" spans="1:18" x14ac:dyDescent="0.2">
      <c r="A205" s="21" t="s">
        <v>39</v>
      </c>
      <c r="E205" s="22" t="s">
        <v>252</v>
      </c>
    </row>
    <row r="206" spans="1:18" ht="63.75" x14ac:dyDescent="0.2">
      <c r="A206" s="23" t="s">
        <v>40</v>
      </c>
      <c r="E206" s="24" t="s">
        <v>253</v>
      </c>
    </row>
    <row r="207" spans="1:18" ht="89.25" x14ac:dyDescent="0.2">
      <c r="A207" t="s">
        <v>41</v>
      </c>
      <c r="E207" s="22" t="s">
        <v>254</v>
      </c>
    </row>
    <row r="208" spans="1:18" ht="38.25" x14ac:dyDescent="0.2">
      <c r="A208" s="15" t="s">
        <v>34</v>
      </c>
      <c r="B208" s="16" t="s">
        <v>255</v>
      </c>
      <c r="C208" s="16" t="s">
        <v>256</v>
      </c>
      <c r="D208" s="15" t="s">
        <v>36</v>
      </c>
      <c r="E208" s="17" t="s">
        <v>257</v>
      </c>
      <c r="F208" s="18" t="s">
        <v>62</v>
      </c>
      <c r="G208" s="19">
        <v>150</v>
      </c>
      <c r="H208" s="20">
        <v>0</v>
      </c>
      <c r="I208" s="20">
        <f>ROUND(ROUND(H208,2)*ROUND(G208,3),2)</f>
        <v>0</v>
      </c>
      <c r="O208">
        <f>(I208*15)/100</f>
        <v>0</v>
      </c>
      <c r="P208" t="s">
        <v>26</v>
      </c>
    </row>
    <row r="209" spans="1:16" ht="25.5" x14ac:dyDescent="0.2">
      <c r="A209" s="21" t="s">
        <v>39</v>
      </c>
      <c r="E209" s="22" t="s">
        <v>258</v>
      </c>
    </row>
    <row r="210" spans="1:16" ht="76.5" x14ac:dyDescent="0.2">
      <c r="A210" s="23" t="s">
        <v>40</v>
      </c>
      <c r="E210" s="24" t="s">
        <v>259</v>
      </c>
    </row>
    <row r="211" spans="1:16" ht="114.75" x14ac:dyDescent="0.2">
      <c r="A211" t="s">
        <v>41</v>
      </c>
      <c r="E211" s="22" t="s">
        <v>260</v>
      </c>
    </row>
    <row r="212" spans="1:16" x14ac:dyDescent="0.2">
      <c r="A212" s="15" t="s">
        <v>34</v>
      </c>
      <c r="B212" s="16" t="s">
        <v>261</v>
      </c>
      <c r="C212" s="16" t="s">
        <v>262</v>
      </c>
      <c r="D212" s="15" t="s">
        <v>36</v>
      </c>
      <c r="E212" s="17" t="s">
        <v>263</v>
      </c>
      <c r="F212" s="18" t="s">
        <v>105</v>
      </c>
      <c r="G212" s="19">
        <v>21</v>
      </c>
      <c r="H212" s="20">
        <v>0</v>
      </c>
      <c r="I212" s="20">
        <f>ROUND(ROUND(H212,2)*ROUND(G212,3),2)</f>
        <v>0</v>
      </c>
      <c r="O212">
        <f>(I212*15)/100</f>
        <v>0</v>
      </c>
      <c r="P212" t="s">
        <v>26</v>
      </c>
    </row>
    <row r="213" spans="1:16" x14ac:dyDescent="0.2">
      <c r="A213" s="21" t="s">
        <v>39</v>
      </c>
      <c r="E213" s="22" t="s">
        <v>263</v>
      </c>
    </row>
    <row r="214" spans="1:16" ht="25.5" x14ac:dyDescent="0.2">
      <c r="A214" s="23" t="s">
        <v>40</v>
      </c>
      <c r="E214" s="24" t="s">
        <v>264</v>
      </c>
    </row>
    <row r="215" spans="1:16" ht="38.25" x14ac:dyDescent="0.2">
      <c r="A215" t="s">
        <v>41</v>
      </c>
      <c r="E215" s="22" t="s">
        <v>265</v>
      </c>
    </row>
    <row r="216" spans="1:16" x14ac:dyDescent="0.2">
      <c r="A216" s="15" t="s">
        <v>34</v>
      </c>
      <c r="B216" s="16" t="s">
        <v>266</v>
      </c>
      <c r="C216" s="16" t="s">
        <v>267</v>
      </c>
      <c r="D216" s="15" t="s">
        <v>36</v>
      </c>
      <c r="E216" s="17" t="s">
        <v>268</v>
      </c>
      <c r="F216" s="18" t="s">
        <v>62</v>
      </c>
      <c r="G216" s="19">
        <v>8360</v>
      </c>
      <c r="H216" s="20">
        <v>0</v>
      </c>
      <c r="I216" s="20">
        <f>ROUND(ROUND(H216,2)*ROUND(G216,3),2)</f>
        <v>0</v>
      </c>
      <c r="O216">
        <f>(I216*15)/100</f>
        <v>0</v>
      </c>
      <c r="P216" t="s">
        <v>26</v>
      </c>
    </row>
    <row r="217" spans="1:16" x14ac:dyDescent="0.2">
      <c r="A217" s="21" t="s">
        <v>39</v>
      </c>
      <c r="E217" s="22" t="s">
        <v>268</v>
      </c>
    </row>
    <row r="218" spans="1:16" x14ac:dyDescent="0.2">
      <c r="A218" s="23" t="s">
        <v>40</v>
      </c>
      <c r="E218" s="24" t="s">
        <v>269</v>
      </c>
    </row>
    <row r="219" spans="1:16" ht="102" x14ac:dyDescent="0.2">
      <c r="A219" t="s">
        <v>41</v>
      </c>
      <c r="E219" s="22" t="s">
        <v>270</v>
      </c>
    </row>
    <row r="220" spans="1:16" x14ac:dyDescent="0.2">
      <c r="A220" s="15" t="s">
        <v>34</v>
      </c>
      <c r="B220" s="16" t="s">
        <v>271</v>
      </c>
      <c r="C220" s="16" t="s">
        <v>272</v>
      </c>
      <c r="D220" s="15" t="s">
        <v>36</v>
      </c>
      <c r="E220" s="17" t="s">
        <v>273</v>
      </c>
      <c r="F220" s="18" t="s">
        <v>52</v>
      </c>
      <c r="G220" s="19">
        <v>11550</v>
      </c>
      <c r="H220" s="20">
        <v>0</v>
      </c>
      <c r="I220" s="20">
        <f>ROUND(ROUND(H220,2)*ROUND(G220,3),2)</f>
        <v>0</v>
      </c>
      <c r="O220">
        <f>(I220*15)/100</f>
        <v>0</v>
      </c>
      <c r="P220" t="s">
        <v>26</v>
      </c>
    </row>
    <row r="221" spans="1:16" x14ac:dyDescent="0.2">
      <c r="A221" s="21" t="s">
        <v>39</v>
      </c>
      <c r="E221" s="22" t="s">
        <v>273</v>
      </c>
    </row>
    <row r="222" spans="1:16" ht="140.25" x14ac:dyDescent="0.2">
      <c r="A222" s="23" t="s">
        <v>40</v>
      </c>
      <c r="E222" s="24" t="s">
        <v>274</v>
      </c>
    </row>
    <row r="223" spans="1:16" ht="89.25" x14ac:dyDescent="0.2">
      <c r="A223" t="s">
        <v>41</v>
      </c>
      <c r="E223" s="22" t="s">
        <v>275</v>
      </c>
    </row>
    <row r="224" spans="1:16" ht="25.5" x14ac:dyDescent="0.2">
      <c r="A224" s="15" t="s">
        <v>34</v>
      </c>
      <c r="B224" s="16" t="s">
        <v>276</v>
      </c>
      <c r="C224" s="16" t="s">
        <v>277</v>
      </c>
      <c r="D224" s="15" t="s">
        <v>36</v>
      </c>
      <c r="E224" s="17" t="s">
        <v>278</v>
      </c>
      <c r="F224" s="18" t="s">
        <v>279</v>
      </c>
      <c r="G224" s="19">
        <v>61773.599999999999</v>
      </c>
      <c r="H224" s="20">
        <v>0</v>
      </c>
      <c r="I224" s="20">
        <f>ROUND(ROUND(H224,2)*ROUND(G224,3),2)</f>
        <v>0</v>
      </c>
      <c r="O224">
        <f>(I224*15)/100</f>
        <v>0</v>
      </c>
      <c r="P224" t="s">
        <v>26</v>
      </c>
    </row>
    <row r="225" spans="1:16" ht="25.5" x14ac:dyDescent="0.2">
      <c r="A225" s="21" t="s">
        <v>39</v>
      </c>
      <c r="E225" s="22" t="s">
        <v>278</v>
      </c>
    </row>
    <row r="226" spans="1:16" ht="63.75" x14ac:dyDescent="0.2">
      <c r="A226" s="23" t="s">
        <v>40</v>
      </c>
      <c r="E226" s="24" t="s">
        <v>280</v>
      </c>
    </row>
    <row r="227" spans="1:16" ht="76.5" x14ac:dyDescent="0.2">
      <c r="A227" t="s">
        <v>41</v>
      </c>
      <c r="E227" s="22" t="s">
        <v>281</v>
      </c>
    </row>
    <row r="228" spans="1:16" ht="25.5" x14ac:dyDescent="0.2">
      <c r="A228" s="15" t="s">
        <v>34</v>
      </c>
      <c r="B228" s="16" t="s">
        <v>282</v>
      </c>
      <c r="C228" s="16" t="s">
        <v>283</v>
      </c>
      <c r="D228" s="15" t="s">
        <v>36</v>
      </c>
      <c r="E228" s="17" t="s">
        <v>284</v>
      </c>
      <c r="F228" s="18" t="s">
        <v>279</v>
      </c>
      <c r="G228" s="19">
        <v>147487.20000000001</v>
      </c>
      <c r="H228" s="20">
        <v>0</v>
      </c>
      <c r="I228" s="20">
        <f>ROUND(ROUND(H228,2)*ROUND(G228,3),2)</f>
        <v>0</v>
      </c>
      <c r="O228">
        <f>(I228*15)/100</f>
        <v>0</v>
      </c>
      <c r="P228" t="s">
        <v>26</v>
      </c>
    </row>
    <row r="229" spans="1:16" ht="25.5" x14ac:dyDescent="0.2">
      <c r="A229" s="21" t="s">
        <v>39</v>
      </c>
      <c r="E229" s="22" t="s">
        <v>284</v>
      </c>
    </row>
    <row r="230" spans="1:16" ht="25.5" x14ac:dyDescent="0.2">
      <c r="A230" s="23" t="s">
        <v>40</v>
      </c>
      <c r="E230" s="24" t="s">
        <v>285</v>
      </c>
    </row>
    <row r="231" spans="1:16" ht="76.5" x14ac:dyDescent="0.2">
      <c r="A231" t="s">
        <v>41</v>
      </c>
      <c r="E231" s="22" t="s">
        <v>281</v>
      </c>
    </row>
    <row r="232" spans="1:16" ht="25.5" x14ac:dyDescent="0.2">
      <c r="A232" s="15" t="s">
        <v>34</v>
      </c>
      <c r="B232" s="16" t="s">
        <v>286</v>
      </c>
      <c r="C232" s="16" t="s">
        <v>287</v>
      </c>
      <c r="D232" s="15" t="s">
        <v>36</v>
      </c>
      <c r="E232" s="17" t="s">
        <v>288</v>
      </c>
      <c r="F232" s="18" t="s">
        <v>80</v>
      </c>
      <c r="G232" s="19">
        <v>314</v>
      </c>
      <c r="H232" s="20">
        <v>0</v>
      </c>
      <c r="I232" s="20">
        <f>ROUND(ROUND(H232,2)*ROUND(G232,3),2)</f>
        <v>0</v>
      </c>
      <c r="O232">
        <f>(I232*15)/100</f>
        <v>0</v>
      </c>
      <c r="P232" t="s">
        <v>26</v>
      </c>
    </row>
    <row r="233" spans="1:16" ht="25.5" x14ac:dyDescent="0.2">
      <c r="A233" s="21" t="s">
        <v>39</v>
      </c>
      <c r="E233" s="22" t="s">
        <v>288</v>
      </c>
    </row>
    <row r="234" spans="1:16" x14ac:dyDescent="0.2">
      <c r="A234" s="23" t="s">
        <v>40</v>
      </c>
      <c r="E234" s="24" t="s">
        <v>289</v>
      </c>
    </row>
    <row r="235" spans="1:16" ht="114.75" x14ac:dyDescent="0.2">
      <c r="A235" t="s">
        <v>41</v>
      </c>
      <c r="E235" s="22" t="s">
        <v>290</v>
      </c>
    </row>
    <row r="236" spans="1:16" ht="25.5" x14ac:dyDescent="0.2">
      <c r="A236" s="15" t="s">
        <v>34</v>
      </c>
      <c r="B236" s="16" t="s">
        <v>291</v>
      </c>
      <c r="C236" s="16" t="s">
        <v>292</v>
      </c>
      <c r="D236" s="15" t="s">
        <v>36</v>
      </c>
      <c r="E236" s="17" t="s">
        <v>293</v>
      </c>
      <c r="F236" s="18" t="s">
        <v>80</v>
      </c>
      <c r="G236" s="19">
        <v>4424.5600000000004</v>
      </c>
      <c r="H236" s="20">
        <v>0</v>
      </c>
      <c r="I236" s="20">
        <f>ROUND(ROUND(H236,2)*ROUND(G236,3),2)</f>
        <v>0</v>
      </c>
      <c r="O236">
        <f>(I236*15)/100</f>
        <v>0</v>
      </c>
      <c r="P236" t="s">
        <v>26</v>
      </c>
    </row>
    <row r="237" spans="1:16" ht="25.5" x14ac:dyDescent="0.2">
      <c r="A237" s="21" t="s">
        <v>39</v>
      </c>
      <c r="E237" s="22" t="s">
        <v>293</v>
      </c>
    </row>
    <row r="238" spans="1:16" x14ac:dyDescent="0.2">
      <c r="A238" s="23" t="s">
        <v>40</v>
      </c>
      <c r="E238" s="24" t="s">
        <v>294</v>
      </c>
    </row>
    <row r="239" spans="1:16" ht="127.5" x14ac:dyDescent="0.2">
      <c r="A239" t="s">
        <v>41</v>
      </c>
      <c r="E239" s="22" t="s">
        <v>295</v>
      </c>
    </row>
    <row r="240" spans="1:16" ht="38.25" x14ac:dyDescent="0.2">
      <c r="A240" s="15" t="s">
        <v>34</v>
      </c>
      <c r="B240" s="16" t="s">
        <v>296</v>
      </c>
      <c r="C240" s="16" t="s">
        <v>297</v>
      </c>
      <c r="D240" s="15" t="s">
        <v>36</v>
      </c>
      <c r="E240" s="17" t="s">
        <v>298</v>
      </c>
      <c r="F240" s="18" t="s">
        <v>299</v>
      </c>
      <c r="G240" s="19">
        <v>40962.1</v>
      </c>
      <c r="H240" s="20">
        <v>0</v>
      </c>
      <c r="I240" s="20">
        <f>ROUND(ROUND(H240,2)*ROUND(G240,3),2)</f>
        <v>0</v>
      </c>
      <c r="O240">
        <f>(I240*15)/100</f>
        <v>0</v>
      </c>
      <c r="P240" t="s">
        <v>26</v>
      </c>
    </row>
    <row r="241" spans="1:16" ht="38.25" x14ac:dyDescent="0.2">
      <c r="A241" s="21" t="s">
        <v>39</v>
      </c>
      <c r="E241" s="22" t="s">
        <v>298</v>
      </c>
    </row>
    <row r="242" spans="1:16" ht="63.75" x14ac:dyDescent="0.2">
      <c r="A242" s="23" t="s">
        <v>40</v>
      </c>
      <c r="E242" s="24" t="s">
        <v>300</v>
      </c>
    </row>
    <row r="243" spans="1:16" ht="63.75" x14ac:dyDescent="0.2">
      <c r="A243" t="s">
        <v>41</v>
      </c>
      <c r="E243" s="22" t="s">
        <v>301</v>
      </c>
    </row>
    <row r="244" spans="1:16" ht="25.5" x14ac:dyDescent="0.2">
      <c r="A244" s="15" t="s">
        <v>34</v>
      </c>
      <c r="B244" s="16" t="s">
        <v>302</v>
      </c>
      <c r="C244" s="16" t="s">
        <v>303</v>
      </c>
      <c r="D244" s="15" t="s">
        <v>36</v>
      </c>
      <c r="E244" s="17" t="s">
        <v>304</v>
      </c>
      <c r="F244" s="18" t="s">
        <v>80</v>
      </c>
      <c r="G244" s="19">
        <v>997.44</v>
      </c>
      <c r="H244" s="20">
        <v>0</v>
      </c>
      <c r="I244" s="20">
        <f>ROUND(ROUND(H244,2)*ROUND(G244,3),2)</f>
        <v>0</v>
      </c>
      <c r="O244">
        <f>(I244*15)/100</f>
        <v>0</v>
      </c>
      <c r="P244" t="s">
        <v>26</v>
      </c>
    </row>
    <row r="245" spans="1:16" ht="25.5" x14ac:dyDescent="0.2">
      <c r="A245" s="21" t="s">
        <v>39</v>
      </c>
      <c r="E245" s="22" t="s">
        <v>304</v>
      </c>
    </row>
    <row r="246" spans="1:16" x14ac:dyDescent="0.2">
      <c r="A246" s="23" t="s">
        <v>40</v>
      </c>
      <c r="E246" s="24" t="s">
        <v>305</v>
      </c>
    </row>
    <row r="247" spans="1:16" ht="127.5" x14ac:dyDescent="0.2">
      <c r="A247" t="s">
        <v>41</v>
      </c>
      <c r="E247" s="22" t="s">
        <v>306</v>
      </c>
    </row>
    <row r="248" spans="1:16" ht="38.25" x14ac:dyDescent="0.2">
      <c r="A248" s="15" t="s">
        <v>34</v>
      </c>
      <c r="B248" s="16" t="s">
        <v>307</v>
      </c>
      <c r="C248" s="16" t="s">
        <v>308</v>
      </c>
      <c r="D248" s="15" t="s">
        <v>36</v>
      </c>
      <c r="E248" s="17" t="s">
        <v>309</v>
      </c>
      <c r="F248" s="18" t="s">
        <v>299</v>
      </c>
      <c r="G248" s="19">
        <v>5350.4750000000004</v>
      </c>
      <c r="H248" s="20">
        <v>0</v>
      </c>
      <c r="I248" s="20">
        <f>ROUND(ROUND(H248,2)*ROUND(G248,3),2)</f>
        <v>0</v>
      </c>
      <c r="O248">
        <f>(I248*15)/100</f>
        <v>0</v>
      </c>
      <c r="P248" t="s">
        <v>26</v>
      </c>
    </row>
    <row r="249" spans="1:16" ht="38.25" x14ac:dyDescent="0.2">
      <c r="A249" s="21" t="s">
        <v>39</v>
      </c>
      <c r="E249" s="22" t="s">
        <v>309</v>
      </c>
    </row>
    <row r="250" spans="1:16" ht="63.75" x14ac:dyDescent="0.2">
      <c r="A250" s="23" t="s">
        <v>40</v>
      </c>
      <c r="E250" s="24" t="s">
        <v>310</v>
      </c>
    </row>
    <row r="251" spans="1:16" ht="63.75" x14ac:dyDescent="0.2">
      <c r="A251" t="s">
        <v>41</v>
      </c>
      <c r="E251" s="22" t="s">
        <v>301</v>
      </c>
    </row>
    <row r="252" spans="1:16" ht="38.25" x14ac:dyDescent="0.2">
      <c r="A252" s="15" t="s">
        <v>34</v>
      </c>
      <c r="B252" s="16" t="s">
        <v>311</v>
      </c>
      <c r="C252" s="16" t="s">
        <v>312</v>
      </c>
      <c r="D252" s="15" t="s">
        <v>36</v>
      </c>
      <c r="E252" s="17" t="s">
        <v>313</v>
      </c>
      <c r="F252" s="18" t="s">
        <v>80</v>
      </c>
      <c r="G252" s="19">
        <v>918.98800000000006</v>
      </c>
      <c r="H252" s="20">
        <v>0</v>
      </c>
      <c r="I252" s="20">
        <f>ROUND(ROUND(H252,2)*ROUND(G252,3),2)</f>
        <v>0</v>
      </c>
      <c r="O252">
        <f>(I252*15)/100</f>
        <v>0</v>
      </c>
      <c r="P252" t="s">
        <v>26</v>
      </c>
    </row>
    <row r="253" spans="1:16" ht="38.25" x14ac:dyDescent="0.2">
      <c r="A253" s="21" t="s">
        <v>39</v>
      </c>
      <c r="E253" s="22" t="s">
        <v>313</v>
      </c>
    </row>
    <row r="254" spans="1:16" ht="255" x14ac:dyDescent="0.2">
      <c r="A254" s="23" t="s">
        <v>40</v>
      </c>
      <c r="E254" s="24" t="s">
        <v>314</v>
      </c>
    </row>
    <row r="255" spans="1:16" ht="140.25" x14ac:dyDescent="0.2">
      <c r="A255" t="s">
        <v>41</v>
      </c>
      <c r="E255" s="22" t="s">
        <v>315</v>
      </c>
    </row>
    <row r="256" spans="1:16" ht="38.25" x14ac:dyDescent="0.2">
      <c r="A256" s="15" t="s">
        <v>34</v>
      </c>
      <c r="B256" s="16" t="s">
        <v>316</v>
      </c>
      <c r="C256" s="16" t="s">
        <v>317</v>
      </c>
      <c r="D256" s="15" t="s">
        <v>36</v>
      </c>
      <c r="E256" s="17" t="s">
        <v>318</v>
      </c>
      <c r="F256" s="18" t="s">
        <v>299</v>
      </c>
      <c r="G256" s="19">
        <v>4722.75</v>
      </c>
      <c r="H256" s="20">
        <v>0</v>
      </c>
      <c r="I256" s="20">
        <f>ROUND(ROUND(H256,2)*ROUND(G256,3),2)</f>
        <v>0</v>
      </c>
      <c r="O256">
        <f>(I256*15)/100</f>
        <v>0</v>
      </c>
      <c r="P256" t="s">
        <v>26</v>
      </c>
    </row>
    <row r="257" spans="1:16" ht="38.25" x14ac:dyDescent="0.2">
      <c r="A257" s="21" t="s">
        <v>39</v>
      </c>
      <c r="E257" s="22" t="s">
        <v>318</v>
      </c>
    </row>
    <row r="258" spans="1:16" ht="63.75" x14ac:dyDescent="0.2">
      <c r="A258" s="23" t="s">
        <v>40</v>
      </c>
      <c r="E258" s="24" t="s">
        <v>319</v>
      </c>
    </row>
    <row r="259" spans="1:16" ht="63.75" x14ac:dyDescent="0.2">
      <c r="A259" t="s">
        <v>41</v>
      </c>
      <c r="E259" s="22" t="s">
        <v>301</v>
      </c>
    </row>
    <row r="260" spans="1:16" ht="38.25" x14ac:dyDescent="0.2">
      <c r="A260" s="15" t="s">
        <v>34</v>
      </c>
      <c r="B260" s="16" t="s">
        <v>320</v>
      </c>
      <c r="C260" s="16" t="s">
        <v>321</v>
      </c>
      <c r="D260" s="15" t="s">
        <v>36</v>
      </c>
      <c r="E260" s="17" t="s">
        <v>322</v>
      </c>
      <c r="F260" s="18" t="s">
        <v>80</v>
      </c>
      <c r="G260" s="19">
        <v>241.95</v>
      </c>
      <c r="H260" s="20">
        <v>0</v>
      </c>
      <c r="I260" s="20">
        <f>ROUND(ROUND(H260,2)*ROUND(G260,3),2)</f>
        <v>0</v>
      </c>
      <c r="O260">
        <f>(I260*15)/100</f>
        <v>0</v>
      </c>
      <c r="P260" t="s">
        <v>26</v>
      </c>
    </row>
    <row r="261" spans="1:16" ht="38.25" x14ac:dyDescent="0.2">
      <c r="A261" s="21" t="s">
        <v>39</v>
      </c>
      <c r="E261" s="22" t="s">
        <v>322</v>
      </c>
    </row>
    <row r="262" spans="1:16" ht="76.5" x14ac:dyDescent="0.2">
      <c r="A262" s="23" t="s">
        <v>40</v>
      </c>
      <c r="E262" s="24" t="s">
        <v>323</v>
      </c>
    </row>
    <row r="263" spans="1:16" ht="140.25" x14ac:dyDescent="0.2">
      <c r="A263" t="s">
        <v>41</v>
      </c>
      <c r="E263" s="22" t="s">
        <v>315</v>
      </c>
    </row>
    <row r="264" spans="1:16" ht="38.25" x14ac:dyDescent="0.2">
      <c r="A264" s="15" t="s">
        <v>34</v>
      </c>
      <c r="B264" s="16" t="s">
        <v>324</v>
      </c>
      <c r="C264" s="16" t="s">
        <v>325</v>
      </c>
      <c r="D264" s="15" t="s">
        <v>36</v>
      </c>
      <c r="E264" s="17" t="s">
        <v>326</v>
      </c>
      <c r="F264" s="18" t="s">
        <v>299</v>
      </c>
      <c r="G264" s="19">
        <v>1838.85</v>
      </c>
      <c r="H264" s="20">
        <v>0</v>
      </c>
      <c r="I264" s="20">
        <f>ROUND(ROUND(H264,2)*ROUND(G264,3),2)</f>
        <v>0</v>
      </c>
      <c r="O264">
        <f>(I264*15)/100</f>
        <v>0</v>
      </c>
      <c r="P264" t="s">
        <v>26</v>
      </c>
    </row>
    <row r="265" spans="1:16" ht="38.25" x14ac:dyDescent="0.2">
      <c r="A265" s="21" t="s">
        <v>39</v>
      </c>
      <c r="E265" s="22" t="s">
        <v>326</v>
      </c>
    </row>
    <row r="266" spans="1:16" ht="63.75" x14ac:dyDescent="0.2">
      <c r="A266" s="23" t="s">
        <v>40</v>
      </c>
      <c r="E266" s="24" t="s">
        <v>327</v>
      </c>
    </row>
    <row r="267" spans="1:16" ht="63.75" x14ac:dyDescent="0.2">
      <c r="A267" t="s">
        <v>41</v>
      </c>
      <c r="E267" s="22" t="s">
        <v>301</v>
      </c>
    </row>
    <row r="268" spans="1:16" ht="38.25" x14ac:dyDescent="0.2">
      <c r="A268" s="15" t="s">
        <v>34</v>
      </c>
      <c r="B268" s="16" t="s">
        <v>328</v>
      </c>
      <c r="C268" s="16" t="s">
        <v>329</v>
      </c>
      <c r="D268" s="15" t="s">
        <v>36</v>
      </c>
      <c r="E268" s="17" t="s">
        <v>330</v>
      </c>
      <c r="F268" s="18" t="s">
        <v>299</v>
      </c>
      <c r="G268" s="19">
        <v>14825.3</v>
      </c>
      <c r="H268" s="20">
        <v>0</v>
      </c>
      <c r="I268" s="20">
        <f>ROUND(ROUND(H268,2)*ROUND(G268,3),2)</f>
        <v>0</v>
      </c>
      <c r="O268">
        <f>(I268*15)/100</f>
        <v>0</v>
      </c>
      <c r="P268" t="s">
        <v>26</v>
      </c>
    </row>
    <row r="269" spans="1:16" ht="38.25" x14ac:dyDescent="0.2">
      <c r="A269" s="21" t="s">
        <v>39</v>
      </c>
      <c r="E269" s="22" t="s">
        <v>298</v>
      </c>
    </row>
    <row r="270" spans="1:16" ht="38.25" x14ac:dyDescent="0.2">
      <c r="A270" s="23" t="s">
        <v>40</v>
      </c>
      <c r="E270" s="24" t="s">
        <v>331</v>
      </c>
    </row>
    <row r="271" spans="1:16" ht="63.75" x14ac:dyDescent="0.2">
      <c r="A271" t="s">
        <v>41</v>
      </c>
      <c r="E271" s="22" t="s">
        <v>301</v>
      </c>
    </row>
    <row r="272" spans="1:16" ht="38.25" x14ac:dyDescent="0.2">
      <c r="A272" s="15" t="s">
        <v>34</v>
      </c>
      <c r="B272" s="16" t="s">
        <v>332</v>
      </c>
      <c r="C272" s="16" t="s">
        <v>333</v>
      </c>
      <c r="D272" s="15" t="s">
        <v>36</v>
      </c>
      <c r="E272" s="17" t="s">
        <v>334</v>
      </c>
      <c r="F272" s="18" t="s">
        <v>299</v>
      </c>
      <c r="G272" s="19">
        <v>1713.12</v>
      </c>
      <c r="H272" s="20">
        <v>0</v>
      </c>
      <c r="I272" s="20">
        <f>ROUND(ROUND(H272,2)*ROUND(G272,3),2)</f>
        <v>0</v>
      </c>
      <c r="O272">
        <f>(I272*15)/100</f>
        <v>0</v>
      </c>
      <c r="P272" t="s">
        <v>26</v>
      </c>
    </row>
    <row r="273" spans="1:18" ht="38.25" x14ac:dyDescent="0.2">
      <c r="A273" s="21" t="s">
        <v>39</v>
      </c>
      <c r="E273" s="22" t="s">
        <v>309</v>
      </c>
    </row>
    <row r="274" spans="1:18" ht="38.25" x14ac:dyDescent="0.2">
      <c r="A274" s="23" t="s">
        <v>40</v>
      </c>
      <c r="E274" s="24" t="s">
        <v>335</v>
      </c>
    </row>
    <row r="275" spans="1:18" ht="63.75" x14ac:dyDescent="0.2">
      <c r="A275" t="s">
        <v>41</v>
      </c>
      <c r="E275" s="22" t="s">
        <v>301</v>
      </c>
    </row>
    <row r="276" spans="1:18" ht="38.25" x14ac:dyDescent="0.2">
      <c r="A276" s="15" t="s">
        <v>34</v>
      </c>
      <c r="B276" s="16" t="s">
        <v>336</v>
      </c>
      <c r="C276" s="16" t="s">
        <v>337</v>
      </c>
      <c r="D276" s="15" t="s">
        <v>36</v>
      </c>
      <c r="E276" s="17" t="s">
        <v>338</v>
      </c>
      <c r="F276" s="18" t="s">
        <v>299</v>
      </c>
      <c r="G276" s="19">
        <v>3247.34</v>
      </c>
      <c r="H276" s="20">
        <v>0</v>
      </c>
      <c r="I276" s="20">
        <f>ROUND(ROUND(H276,2)*ROUND(G276,3),2)</f>
        <v>0</v>
      </c>
      <c r="O276">
        <f>(I276*15)/100</f>
        <v>0</v>
      </c>
      <c r="P276" t="s">
        <v>26</v>
      </c>
    </row>
    <row r="277" spans="1:18" ht="38.25" x14ac:dyDescent="0.2">
      <c r="A277" s="21" t="s">
        <v>39</v>
      </c>
      <c r="E277" s="22" t="s">
        <v>318</v>
      </c>
    </row>
    <row r="278" spans="1:18" ht="38.25" x14ac:dyDescent="0.2">
      <c r="A278" s="23" t="s">
        <v>40</v>
      </c>
      <c r="E278" s="24" t="s">
        <v>339</v>
      </c>
    </row>
    <row r="279" spans="1:18" ht="63.75" x14ac:dyDescent="0.2">
      <c r="A279" t="s">
        <v>41</v>
      </c>
      <c r="E279" s="22" t="s">
        <v>301</v>
      </c>
    </row>
    <row r="280" spans="1:18" ht="12.75" customHeight="1" x14ac:dyDescent="0.2">
      <c r="A280" s="3" t="s">
        <v>32</v>
      </c>
      <c r="B280" s="3"/>
      <c r="C280" s="25" t="s">
        <v>340</v>
      </c>
      <c r="D280" s="3"/>
      <c r="E280" s="13" t="s">
        <v>341</v>
      </c>
      <c r="F280" s="3"/>
      <c r="G280" s="3"/>
      <c r="H280" s="3"/>
      <c r="I280" s="26">
        <f>0+Q280</f>
        <v>0</v>
      </c>
      <c r="O280">
        <f>0+R280</f>
        <v>0</v>
      </c>
      <c r="Q280">
        <f>0+I281+I285</f>
        <v>0</v>
      </c>
      <c r="R280">
        <f>0+O281+O285</f>
        <v>0</v>
      </c>
    </row>
    <row r="281" spans="1:18" x14ac:dyDescent="0.2">
      <c r="A281" s="15" t="s">
        <v>34</v>
      </c>
      <c r="B281" s="16" t="s">
        <v>342</v>
      </c>
      <c r="C281" s="16" t="s">
        <v>343</v>
      </c>
      <c r="D281" s="15" t="s">
        <v>36</v>
      </c>
      <c r="E281" s="17" t="s">
        <v>344</v>
      </c>
      <c r="F281" s="18" t="s">
        <v>105</v>
      </c>
      <c r="G281" s="19">
        <v>96</v>
      </c>
      <c r="H281" s="20">
        <v>0</v>
      </c>
      <c r="I281" s="20">
        <f>ROUND(ROUND(H281,2)*ROUND(G281,3),2)</f>
        <v>0</v>
      </c>
      <c r="O281">
        <f>(I281*15)/100</f>
        <v>0</v>
      </c>
      <c r="P281" t="s">
        <v>26</v>
      </c>
    </row>
    <row r="282" spans="1:18" x14ac:dyDescent="0.2">
      <c r="A282" s="21" t="s">
        <v>39</v>
      </c>
      <c r="E282" s="22" t="s">
        <v>344</v>
      </c>
    </row>
    <row r="283" spans="1:18" ht="89.25" x14ac:dyDescent="0.2">
      <c r="A283" s="23" t="s">
        <v>40</v>
      </c>
      <c r="E283" s="24" t="s">
        <v>345</v>
      </c>
    </row>
    <row r="284" spans="1:18" ht="63.75" x14ac:dyDescent="0.2">
      <c r="A284" t="s">
        <v>41</v>
      </c>
      <c r="E284" s="22" t="s">
        <v>346</v>
      </c>
    </row>
    <row r="285" spans="1:18" x14ac:dyDescent="0.2">
      <c r="A285" s="15" t="s">
        <v>34</v>
      </c>
      <c r="B285" s="16" t="s">
        <v>347</v>
      </c>
      <c r="C285" s="16" t="s">
        <v>348</v>
      </c>
      <c r="D285" s="15" t="s">
        <v>36</v>
      </c>
      <c r="E285" s="17" t="s">
        <v>349</v>
      </c>
      <c r="F285" s="18" t="s">
        <v>105</v>
      </c>
      <c r="G285" s="19">
        <v>96</v>
      </c>
      <c r="H285" s="20">
        <v>0</v>
      </c>
      <c r="I285" s="20">
        <f>ROUND(ROUND(H285,2)*ROUND(G285,3),2)</f>
        <v>0</v>
      </c>
      <c r="O285">
        <f>(I285*15)/100</f>
        <v>0</v>
      </c>
      <c r="P285" t="s">
        <v>26</v>
      </c>
    </row>
    <row r="286" spans="1:18" x14ac:dyDescent="0.2">
      <c r="A286" s="21" t="s">
        <v>39</v>
      </c>
      <c r="E286" s="22" t="s">
        <v>349</v>
      </c>
    </row>
    <row r="287" spans="1:18" ht="89.25" x14ac:dyDescent="0.2">
      <c r="A287" s="23" t="s">
        <v>40</v>
      </c>
      <c r="E287" s="24" t="s">
        <v>345</v>
      </c>
    </row>
    <row r="288" spans="1:18" ht="63.75" x14ac:dyDescent="0.2">
      <c r="A288" t="s">
        <v>41</v>
      </c>
      <c r="E288" s="22" t="s">
        <v>350</v>
      </c>
    </row>
    <row r="289" spans="1:18" ht="12.75" customHeight="1" x14ac:dyDescent="0.2">
      <c r="A289" s="3" t="s">
        <v>32</v>
      </c>
      <c r="B289" s="3"/>
      <c r="C289" s="25" t="s">
        <v>351</v>
      </c>
      <c r="D289" s="3"/>
      <c r="E289" s="13" t="s">
        <v>352</v>
      </c>
      <c r="F289" s="3"/>
      <c r="G289" s="3"/>
      <c r="H289" s="3"/>
      <c r="I289" s="26">
        <f>0+Q289</f>
        <v>0</v>
      </c>
      <c r="O289">
        <f>0+R289</f>
        <v>0</v>
      </c>
      <c r="Q289">
        <f>0+I290+I294+I298+I302+I306+I310+I314+I318</f>
        <v>0</v>
      </c>
      <c r="R289">
        <f>0+O290+O294+O298+O302+O306+O310+O314+O318</f>
        <v>0</v>
      </c>
    </row>
    <row r="290" spans="1:18" ht="25.5" x14ac:dyDescent="0.2">
      <c r="A290" s="15" t="s">
        <v>34</v>
      </c>
      <c r="B290" s="16" t="s">
        <v>353</v>
      </c>
      <c r="C290" s="16" t="s">
        <v>354</v>
      </c>
      <c r="D290" s="15" t="s">
        <v>36</v>
      </c>
      <c r="E290" s="17" t="s">
        <v>355</v>
      </c>
      <c r="F290" s="18" t="s">
        <v>356</v>
      </c>
      <c r="G290" s="19">
        <v>4031.317</v>
      </c>
      <c r="H290" s="20">
        <v>0</v>
      </c>
      <c r="I290" s="20">
        <f>ROUND(ROUND(H290,2)*ROUND(G290,3),2)</f>
        <v>0</v>
      </c>
      <c r="O290">
        <f>(I290*15)/100</f>
        <v>0</v>
      </c>
      <c r="P290" t="s">
        <v>26</v>
      </c>
    </row>
    <row r="291" spans="1:18" ht="25.5" x14ac:dyDescent="0.2">
      <c r="A291" s="21" t="s">
        <v>39</v>
      </c>
      <c r="E291" s="22" t="s">
        <v>355</v>
      </c>
    </row>
    <row r="292" spans="1:18" ht="25.5" x14ac:dyDescent="0.2">
      <c r="A292" s="23" t="s">
        <v>40</v>
      </c>
      <c r="E292" s="24" t="s">
        <v>357</v>
      </c>
    </row>
    <row r="293" spans="1:18" ht="89.25" x14ac:dyDescent="0.2">
      <c r="A293" t="s">
        <v>41</v>
      </c>
      <c r="E293" s="22" t="s">
        <v>358</v>
      </c>
    </row>
    <row r="294" spans="1:18" ht="25.5" x14ac:dyDescent="0.2">
      <c r="A294" s="15" t="s">
        <v>34</v>
      </c>
      <c r="B294" s="16" t="s">
        <v>359</v>
      </c>
      <c r="C294" s="16" t="s">
        <v>360</v>
      </c>
      <c r="D294" s="15" t="s">
        <v>36</v>
      </c>
      <c r="E294" s="17" t="s">
        <v>361</v>
      </c>
      <c r="F294" s="18" t="s">
        <v>356</v>
      </c>
      <c r="G294" s="19">
        <v>472.27199999999999</v>
      </c>
      <c r="H294" s="20">
        <v>0</v>
      </c>
      <c r="I294" s="20">
        <f>ROUND(ROUND(H294,2)*ROUND(G294,3),2)</f>
        <v>0</v>
      </c>
      <c r="O294">
        <f>(I294*15)/100</f>
        <v>0</v>
      </c>
      <c r="P294" t="s">
        <v>26</v>
      </c>
    </row>
    <row r="295" spans="1:18" ht="25.5" x14ac:dyDescent="0.2">
      <c r="A295" s="21" t="s">
        <v>39</v>
      </c>
      <c r="E295" s="22" t="s">
        <v>362</v>
      </c>
    </row>
    <row r="296" spans="1:18" ht="63.75" x14ac:dyDescent="0.2">
      <c r="A296" s="23" t="s">
        <v>40</v>
      </c>
      <c r="E296" s="24" t="s">
        <v>363</v>
      </c>
    </row>
    <row r="297" spans="1:18" ht="89.25" x14ac:dyDescent="0.2">
      <c r="A297" t="s">
        <v>41</v>
      </c>
      <c r="E297" s="22" t="s">
        <v>358</v>
      </c>
    </row>
    <row r="298" spans="1:18" ht="25.5" x14ac:dyDescent="0.2">
      <c r="A298" s="15" t="s">
        <v>34</v>
      </c>
      <c r="B298" s="16" t="s">
        <v>364</v>
      </c>
      <c r="C298" s="16" t="s">
        <v>365</v>
      </c>
      <c r="D298" s="15" t="s">
        <v>36</v>
      </c>
      <c r="E298" s="17" t="s">
        <v>366</v>
      </c>
      <c r="F298" s="18" t="s">
        <v>356</v>
      </c>
      <c r="G298" s="19">
        <v>0.5</v>
      </c>
      <c r="H298" s="20">
        <v>0</v>
      </c>
      <c r="I298" s="20">
        <f>ROUND(ROUND(H298,2)*ROUND(G298,3),2)</f>
        <v>0</v>
      </c>
      <c r="O298">
        <f>(I298*15)/100</f>
        <v>0</v>
      </c>
      <c r="P298" t="s">
        <v>26</v>
      </c>
    </row>
    <row r="299" spans="1:18" ht="25.5" x14ac:dyDescent="0.2">
      <c r="A299" s="21" t="s">
        <v>39</v>
      </c>
      <c r="E299" s="22" t="s">
        <v>366</v>
      </c>
    </row>
    <row r="300" spans="1:18" x14ac:dyDescent="0.2">
      <c r="A300" s="23" t="s">
        <v>40</v>
      </c>
      <c r="E300" s="24" t="s">
        <v>367</v>
      </c>
    </row>
    <row r="301" spans="1:18" ht="89.25" x14ac:dyDescent="0.2">
      <c r="A301" t="s">
        <v>41</v>
      </c>
      <c r="E301" s="22" t="s">
        <v>358</v>
      </c>
    </row>
    <row r="302" spans="1:18" ht="25.5" x14ac:dyDescent="0.2">
      <c r="A302" s="15" t="s">
        <v>34</v>
      </c>
      <c r="B302" s="16" t="s">
        <v>368</v>
      </c>
      <c r="C302" s="16" t="s">
        <v>369</v>
      </c>
      <c r="D302" s="15" t="s">
        <v>36</v>
      </c>
      <c r="E302" s="17" t="s">
        <v>370</v>
      </c>
      <c r="F302" s="18" t="s">
        <v>356</v>
      </c>
      <c r="G302" s="19">
        <v>1346.95</v>
      </c>
      <c r="H302" s="20">
        <v>0</v>
      </c>
      <c r="I302" s="20">
        <f>ROUND(ROUND(H302,2)*ROUND(G302,3),2)</f>
        <v>0</v>
      </c>
      <c r="O302">
        <f>(I302*15)/100</f>
        <v>0</v>
      </c>
      <c r="P302" t="s">
        <v>26</v>
      </c>
    </row>
    <row r="303" spans="1:18" ht="25.5" x14ac:dyDescent="0.2">
      <c r="A303" s="21" t="s">
        <v>39</v>
      </c>
      <c r="E303" s="22" t="s">
        <v>370</v>
      </c>
    </row>
    <row r="304" spans="1:18" x14ac:dyDescent="0.2">
      <c r="A304" s="23" t="s">
        <v>40</v>
      </c>
      <c r="E304" s="24" t="s">
        <v>371</v>
      </c>
    </row>
    <row r="305" spans="1:16" ht="89.25" x14ac:dyDescent="0.2">
      <c r="A305" t="s">
        <v>41</v>
      </c>
      <c r="E305" s="22" t="s">
        <v>358</v>
      </c>
    </row>
    <row r="306" spans="1:16" ht="25.5" x14ac:dyDescent="0.2">
      <c r="A306" s="15" t="s">
        <v>34</v>
      </c>
      <c r="B306" s="16" t="s">
        <v>372</v>
      </c>
      <c r="C306" s="16" t="s">
        <v>373</v>
      </c>
      <c r="D306" s="15" t="s">
        <v>36</v>
      </c>
      <c r="E306" s="17" t="s">
        <v>374</v>
      </c>
      <c r="F306" s="18" t="s">
        <v>356</v>
      </c>
      <c r="G306" s="19">
        <v>1.9179999999999999</v>
      </c>
      <c r="H306" s="20">
        <v>0</v>
      </c>
      <c r="I306" s="20">
        <f>ROUND(ROUND(H306,2)*ROUND(G306,3),2)</f>
        <v>0</v>
      </c>
      <c r="O306">
        <f>(I306*15)/100</f>
        <v>0</v>
      </c>
      <c r="P306" t="s">
        <v>26</v>
      </c>
    </row>
    <row r="307" spans="1:16" ht="25.5" x14ac:dyDescent="0.2">
      <c r="A307" s="21" t="s">
        <v>39</v>
      </c>
      <c r="E307" s="22" t="s">
        <v>374</v>
      </c>
    </row>
    <row r="308" spans="1:16" ht="63.75" x14ac:dyDescent="0.2">
      <c r="A308" s="23" t="s">
        <v>40</v>
      </c>
      <c r="E308" s="24" t="s">
        <v>375</v>
      </c>
    </row>
    <row r="309" spans="1:16" ht="89.25" x14ac:dyDescent="0.2">
      <c r="A309" t="s">
        <v>41</v>
      </c>
      <c r="E309" s="22" t="s">
        <v>358</v>
      </c>
    </row>
    <row r="310" spans="1:16" ht="25.5" x14ac:dyDescent="0.2">
      <c r="A310" s="15" t="s">
        <v>34</v>
      </c>
      <c r="B310" s="16" t="s">
        <v>376</v>
      </c>
      <c r="C310" s="16" t="s">
        <v>377</v>
      </c>
      <c r="D310" s="15" t="s">
        <v>36</v>
      </c>
      <c r="E310" s="17" t="s">
        <v>378</v>
      </c>
      <c r="F310" s="18" t="s">
        <v>356</v>
      </c>
      <c r="G310" s="19">
        <v>3.7989999999999999</v>
      </c>
      <c r="H310" s="20">
        <v>0</v>
      </c>
      <c r="I310" s="20">
        <f>ROUND(ROUND(H310,2)*ROUND(G310,3),2)</f>
        <v>0</v>
      </c>
      <c r="O310">
        <f>(I310*15)/100</f>
        <v>0</v>
      </c>
      <c r="P310" t="s">
        <v>26</v>
      </c>
    </row>
    <row r="311" spans="1:16" ht="25.5" x14ac:dyDescent="0.2">
      <c r="A311" s="21" t="s">
        <v>39</v>
      </c>
      <c r="E311" s="22" t="s">
        <v>378</v>
      </c>
    </row>
    <row r="312" spans="1:16" ht="63.75" x14ac:dyDescent="0.2">
      <c r="A312" s="23" t="s">
        <v>40</v>
      </c>
      <c r="E312" s="24" t="s">
        <v>379</v>
      </c>
    </row>
    <row r="313" spans="1:16" ht="89.25" x14ac:dyDescent="0.2">
      <c r="A313" t="s">
        <v>41</v>
      </c>
      <c r="E313" s="22" t="s">
        <v>358</v>
      </c>
    </row>
    <row r="314" spans="1:16" ht="25.5" x14ac:dyDescent="0.2">
      <c r="A314" s="15" t="s">
        <v>34</v>
      </c>
      <c r="B314" s="16" t="s">
        <v>380</v>
      </c>
      <c r="C314" s="16" t="s">
        <v>381</v>
      </c>
      <c r="D314" s="15" t="s">
        <v>36</v>
      </c>
      <c r="E314" s="17" t="s">
        <v>382</v>
      </c>
      <c r="F314" s="18" t="s">
        <v>356</v>
      </c>
      <c r="G314" s="19">
        <v>145.01400000000001</v>
      </c>
      <c r="H314" s="20">
        <v>0</v>
      </c>
      <c r="I314" s="20">
        <f>ROUND(ROUND(H314,2)*ROUND(G314,3),2)</f>
        <v>0</v>
      </c>
      <c r="O314">
        <f>(I314*15)/100</f>
        <v>0</v>
      </c>
      <c r="P314" t="s">
        <v>26</v>
      </c>
    </row>
    <row r="315" spans="1:16" ht="25.5" x14ac:dyDescent="0.2">
      <c r="A315" s="21" t="s">
        <v>39</v>
      </c>
      <c r="E315" s="22" t="s">
        <v>382</v>
      </c>
    </row>
    <row r="316" spans="1:16" ht="38.25" x14ac:dyDescent="0.2">
      <c r="A316" s="23" t="s">
        <v>40</v>
      </c>
      <c r="E316" s="24" t="s">
        <v>383</v>
      </c>
    </row>
    <row r="317" spans="1:16" ht="89.25" x14ac:dyDescent="0.2">
      <c r="A317" t="s">
        <v>41</v>
      </c>
      <c r="E317" s="22" t="s">
        <v>358</v>
      </c>
    </row>
    <row r="318" spans="1:16" ht="25.5" x14ac:dyDescent="0.2">
      <c r="A318" s="15" t="s">
        <v>34</v>
      </c>
      <c r="B318" s="16" t="s">
        <v>384</v>
      </c>
      <c r="C318" s="16" t="s">
        <v>385</v>
      </c>
      <c r="D318" s="15" t="s">
        <v>36</v>
      </c>
      <c r="E318" s="17" t="s">
        <v>386</v>
      </c>
      <c r="F318" s="18" t="s">
        <v>356</v>
      </c>
      <c r="G318" s="19">
        <v>6544.4040000000005</v>
      </c>
      <c r="H318" s="20">
        <v>0</v>
      </c>
      <c r="I318" s="20">
        <f>ROUND(ROUND(H318,2)*ROUND(G318,3),2)</f>
        <v>0</v>
      </c>
      <c r="O318">
        <f>(I318*15)/100</f>
        <v>0</v>
      </c>
      <c r="P318" t="s">
        <v>26</v>
      </c>
    </row>
    <row r="319" spans="1:16" ht="25.5" x14ac:dyDescent="0.2">
      <c r="A319" s="21" t="s">
        <v>39</v>
      </c>
      <c r="E319" s="22" t="s">
        <v>387</v>
      </c>
    </row>
    <row r="320" spans="1:16" ht="89.25" x14ac:dyDescent="0.2">
      <c r="A320" s="23" t="s">
        <v>40</v>
      </c>
      <c r="E320" s="24" t="s">
        <v>388</v>
      </c>
    </row>
    <row r="321" spans="1:5" ht="89.25" x14ac:dyDescent="0.2">
      <c r="A321" t="s">
        <v>41</v>
      </c>
      <c r="E321" s="22" t="s">
        <v>358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2019-10-21T14:36:31Z</dcterms:created>
  <dcterms:modified xsi:type="dcterms:W3CDTF">2019-10-21T14:42:37Z</dcterms:modified>
</cp:coreProperties>
</file>