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8060_Br-Za-aktualizace\11_Soutěž 1etapa\Dotazy\02-Vyvětlení  č.2\Odpovědi 15.10.219\"/>
    </mc:Choice>
  </mc:AlternateContent>
  <bookViews>
    <workbookView xWindow="0" yWindow="0" windowWidth="22335" windowHeight="8670"/>
  </bookViews>
  <sheets>
    <sheet name="SO 03-19-02_SO 03-19-02.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16" i="1" l="1"/>
  <c r="O316" i="1" s="1"/>
  <c r="I312" i="1"/>
  <c r="O312" i="1" s="1"/>
  <c r="I308" i="1"/>
  <c r="O308" i="1" s="1"/>
  <c r="Q307" i="1"/>
  <c r="I307" i="1" s="1"/>
  <c r="I303" i="1"/>
  <c r="O303" i="1" s="1"/>
  <c r="R302" i="1" s="1"/>
  <c r="O302" i="1" s="1"/>
  <c r="I298" i="1"/>
  <c r="O298" i="1" s="1"/>
  <c r="I294" i="1"/>
  <c r="O294" i="1" s="1"/>
  <c r="I290" i="1"/>
  <c r="O290" i="1" s="1"/>
  <c r="I286" i="1"/>
  <c r="O286" i="1" s="1"/>
  <c r="I282" i="1"/>
  <c r="O282" i="1" s="1"/>
  <c r="I278" i="1"/>
  <c r="O278" i="1" s="1"/>
  <c r="I274" i="1"/>
  <c r="O274" i="1" s="1"/>
  <c r="I270" i="1"/>
  <c r="Q269" i="1" s="1"/>
  <c r="I269" i="1" s="1"/>
  <c r="I265" i="1"/>
  <c r="O265" i="1" s="1"/>
  <c r="I261" i="1"/>
  <c r="O261" i="1" s="1"/>
  <c r="I257" i="1"/>
  <c r="O257" i="1" s="1"/>
  <c r="I253" i="1"/>
  <c r="O253" i="1" s="1"/>
  <c r="I249" i="1"/>
  <c r="O249" i="1" s="1"/>
  <c r="I245" i="1"/>
  <c r="O245" i="1" s="1"/>
  <c r="I241" i="1"/>
  <c r="O241" i="1" s="1"/>
  <c r="I237" i="1"/>
  <c r="O237" i="1" s="1"/>
  <c r="I232" i="1"/>
  <c r="O232" i="1" s="1"/>
  <c r="R231" i="1" s="1"/>
  <c r="O231" i="1" s="1"/>
  <c r="Q231" i="1"/>
  <c r="I231" i="1" s="1"/>
  <c r="I227" i="1"/>
  <c r="Q226" i="1" s="1"/>
  <c r="I226" i="1" s="1"/>
  <c r="I222" i="1"/>
  <c r="O222" i="1" s="1"/>
  <c r="R221" i="1" s="1"/>
  <c r="O221" i="1" s="1"/>
  <c r="Q221" i="1"/>
  <c r="I221" i="1" s="1"/>
  <c r="I217" i="1"/>
  <c r="O217" i="1" s="1"/>
  <c r="R216" i="1" s="1"/>
  <c r="O216" i="1" s="1"/>
  <c r="I212" i="1"/>
  <c r="O212" i="1" s="1"/>
  <c r="I208" i="1"/>
  <c r="O208" i="1" s="1"/>
  <c r="I204" i="1"/>
  <c r="O204" i="1" s="1"/>
  <c r="I200" i="1"/>
  <c r="O200" i="1" s="1"/>
  <c r="I196" i="1"/>
  <c r="O196" i="1" s="1"/>
  <c r="I192" i="1"/>
  <c r="O192" i="1" s="1"/>
  <c r="I188" i="1"/>
  <c r="O188" i="1" s="1"/>
  <c r="Q187" i="1"/>
  <c r="I187" i="1" s="1"/>
  <c r="I183" i="1"/>
  <c r="O183" i="1" s="1"/>
  <c r="I179" i="1"/>
  <c r="O179" i="1" s="1"/>
  <c r="I175" i="1"/>
  <c r="O175" i="1" s="1"/>
  <c r="I171" i="1"/>
  <c r="O171" i="1" s="1"/>
  <c r="I167" i="1"/>
  <c r="O167" i="1" s="1"/>
  <c r="I163" i="1"/>
  <c r="O163" i="1" s="1"/>
  <c r="I158" i="1"/>
  <c r="O158" i="1" s="1"/>
  <c r="I154" i="1"/>
  <c r="O154" i="1" s="1"/>
  <c r="I150" i="1"/>
  <c r="Q149" i="1" s="1"/>
  <c r="I149" i="1" s="1"/>
  <c r="I145" i="1"/>
  <c r="O145" i="1" s="1"/>
  <c r="I141" i="1"/>
  <c r="O141" i="1" s="1"/>
  <c r="I137" i="1"/>
  <c r="O137" i="1" s="1"/>
  <c r="I133" i="1"/>
  <c r="O133" i="1" s="1"/>
  <c r="I129" i="1"/>
  <c r="O129" i="1" s="1"/>
  <c r="I125" i="1"/>
  <c r="O125" i="1" s="1"/>
  <c r="I121" i="1"/>
  <c r="O121" i="1" s="1"/>
  <c r="I117" i="1"/>
  <c r="O117" i="1" s="1"/>
  <c r="I113" i="1"/>
  <c r="O113" i="1" s="1"/>
  <c r="I108" i="1"/>
  <c r="O108" i="1" s="1"/>
  <c r="I104" i="1"/>
  <c r="O104" i="1" s="1"/>
  <c r="I100" i="1"/>
  <c r="O100" i="1" s="1"/>
  <c r="I96" i="1"/>
  <c r="O96" i="1" s="1"/>
  <c r="I92" i="1"/>
  <c r="O92" i="1" s="1"/>
  <c r="I87" i="1"/>
  <c r="O87" i="1" s="1"/>
  <c r="I83" i="1"/>
  <c r="O83" i="1" s="1"/>
  <c r="I79" i="1"/>
  <c r="O79" i="1" s="1"/>
  <c r="I75" i="1"/>
  <c r="O75" i="1" s="1"/>
  <c r="I71" i="1"/>
  <c r="O71" i="1" s="1"/>
  <c r="I67" i="1"/>
  <c r="O67" i="1" s="1"/>
  <c r="I63" i="1"/>
  <c r="O63" i="1" s="1"/>
  <c r="I59" i="1"/>
  <c r="O59" i="1" s="1"/>
  <c r="I55" i="1"/>
  <c r="O55" i="1" s="1"/>
  <c r="I51" i="1"/>
  <c r="O51" i="1" s="1"/>
  <c r="I47" i="1"/>
  <c r="O47" i="1" s="1"/>
  <c r="I43" i="1"/>
  <c r="O43" i="1" s="1"/>
  <c r="I39" i="1"/>
  <c r="O39" i="1" s="1"/>
  <c r="I35" i="1"/>
  <c r="O35" i="1" s="1"/>
  <c r="R34" i="1" s="1"/>
  <c r="O34" i="1" s="1"/>
  <c r="I30" i="1"/>
  <c r="O30" i="1" s="1"/>
  <c r="I26" i="1"/>
  <c r="O26" i="1" s="1"/>
  <c r="I22" i="1"/>
  <c r="O22" i="1" s="1"/>
  <c r="I18" i="1"/>
  <c r="O18" i="1" s="1"/>
  <c r="I14" i="1"/>
  <c r="O14" i="1" s="1"/>
  <c r="I10" i="1"/>
  <c r="O10" i="1" s="1"/>
  <c r="R9" i="1" s="1"/>
  <c r="O9" i="1" s="1"/>
  <c r="R112" i="1" l="1"/>
  <c r="O112" i="1" s="1"/>
  <c r="O2" i="1" s="1"/>
  <c r="R236" i="1"/>
  <c r="O236" i="1" s="1"/>
  <c r="R307" i="1"/>
  <c r="O307" i="1" s="1"/>
  <c r="R91" i="1"/>
  <c r="O91" i="1" s="1"/>
  <c r="R187" i="1"/>
  <c r="O187" i="1" s="1"/>
  <c r="R162" i="1"/>
  <c r="O162" i="1" s="1"/>
  <c r="Q112" i="1"/>
  <c r="I112" i="1" s="1"/>
  <c r="Q162" i="1"/>
  <c r="I162" i="1" s="1"/>
  <c r="O150" i="1"/>
  <c r="R149" i="1" s="1"/>
  <c r="O149" i="1" s="1"/>
  <c r="O227" i="1"/>
  <c r="R226" i="1" s="1"/>
  <c r="O226" i="1" s="1"/>
  <c r="O270" i="1"/>
  <c r="R269" i="1" s="1"/>
  <c r="O269" i="1" s="1"/>
  <c r="Q9" i="1"/>
  <c r="I9" i="1" s="1"/>
  <c r="Q34" i="1"/>
  <c r="I34" i="1" s="1"/>
  <c r="Q91" i="1"/>
  <c r="I91" i="1" s="1"/>
  <c r="Q216" i="1"/>
  <c r="I216" i="1" s="1"/>
  <c r="Q236" i="1"/>
  <c r="I236" i="1" s="1"/>
  <c r="Q302" i="1"/>
  <c r="I302" i="1" s="1"/>
  <c r="I3" i="1" l="1"/>
</calcChain>
</file>

<file path=xl/sharedStrings.xml><?xml version="1.0" encoding="utf-8"?>
<sst xmlns="http://schemas.openxmlformats.org/spreadsheetml/2006/main" count="1051" uniqueCount="353">
  <si>
    <t>ASPE10</t>
  </si>
  <si>
    <t>Firma: SUDOP BRNO, spol. s r.o.</t>
  </si>
  <si>
    <t>3</t>
  </si>
  <si>
    <t>Příloha k formuláři pro ocenění nabídky</t>
  </si>
  <si>
    <t>S</t>
  </si>
  <si>
    <t xml:space="preserve">Stavba: </t>
  </si>
  <si>
    <t>18060</t>
  </si>
  <si>
    <t xml:space="preserve">Elektrizace trati vč. PEÚ Brno - Zastávka u Brna 1.etapa - po připomínkách      </t>
  </si>
  <si>
    <t>SO 03-19-02.1</t>
  </si>
  <si>
    <t>0,00</t>
  </si>
  <si>
    <t>2</t>
  </si>
  <si>
    <t>O</t>
  </si>
  <si>
    <t>Objekt:</t>
  </si>
  <si>
    <t>SO 03-19-02</t>
  </si>
  <si>
    <t>Žst. Střelice, most v km 142,680 - podchod</t>
  </si>
  <si>
    <t>15,00</t>
  </si>
  <si>
    <t>O1</t>
  </si>
  <si>
    <t>Rozpočet:</t>
  </si>
  <si>
    <t>21,00</t>
  </si>
  <si>
    <t>Typ</t>
  </si>
  <si>
    <t>Poř. číslo</t>
  </si>
  <si>
    <t>Kód položky</t>
  </si>
  <si>
    <t>Varianta</t>
  </si>
  <si>
    <t>Název položky</t>
  </si>
  <si>
    <t>MJ</t>
  </si>
  <si>
    <t>Množství</t>
  </si>
  <si>
    <t>Cena</t>
  </si>
  <si>
    <t>Jednotková</t>
  </si>
  <si>
    <t>Celkem</t>
  </si>
  <si>
    <t>0</t>
  </si>
  <si>
    <t>1</t>
  </si>
  <si>
    <t>4</t>
  </si>
  <si>
    <t>5</t>
  </si>
  <si>
    <t>6</t>
  </si>
  <si>
    <t>9</t>
  </si>
  <si>
    <t>10</t>
  </si>
  <si>
    <t>SD</t>
  </si>
  <si>
    <t>Zemné práce</t>
  </si>
  <si>
    <t>P</t>
  </si>
  <si>
    <t>131736</t>
  </si>
  <si>
    <t/>
  </si>
  <si>
    <t>HLOUBENÍ JAM ZAPAŽ I NEPAŽ TŘ. I, ODVOZ DO 12KM</t>
  </si>
  <si>
    <t>M3</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</si>
  <si>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</si>
  <si>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</si>
  <si>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</si>
  <si>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</si>
  <si>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131739</t>
  </si>
  <si>
    <t>PŘÍPLATEK ZA DALŠÍ 1KM DOPRAVY ZEMINY</t>
  </si>
  <si>
    <t>odvoz do 15km(12+3)3*1275.745=3 827,235 [A]</t>
  </si>
  <si>
    <t>položka zahrnuje příplatek k vodorovnému přemístění zeminy za každý další 1km nad 20km</t>
  </si>
  <si>
    <t>161216</t>
  </si>
  <si>
    <t>VODOROVNÉ PŘEMÍSTĚNÍ RUBANINY NA POVRCHU DO 12 KM</t>
  </si>
  <si>
    <t>22.676=22,676 [A]</t>
  </si>
  <si>
    <t>Zahrnuje vodorovné přemístění, dopravu, přeložení a manipulaci s rubaninou na povrchu z výrubu v podzemí (včetně rubaniny z nezaviněného nadvýrubu) na skládku, nebo mezideponii do 12km;   - vodorovné přemístění suti z vybouraných konstrukcí a vybouraných hmot z podzemí na povrchu;   - potřebnou mechanizaci;  - měří se v „m3“ v rostlém (nerozpojeném) objemu rubaniny.</t>
  </si>
  <si>
    <t>161219</t>
  </si>
  <si>
    <t>VODOROVNÉ PŘEMÍSTĚNÍ RUBANINY NA POVRCHU PŘÍPL ZA DALŠÍ 1KM</t>
  </si>
  <si>
    <t>odvoz do 15km(12+3)22.676*3=68,028 [A]</t>
  </si>
  <si>
    <t>příplatek obsahuje náklady na vodorovné přemístění rubaniny na povrcvhu nad 20km za každý další km;   - potřebnou mechanizaci;  - měří se v „m3“ v rostlém (nerozpojeném) objemu rubaniny.</t>
  </si>
  <si>
    <t>17581</t>
  </si>
  <si>
    <t>OBSYP POTRUBÍ A OBJEKTŮ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</si>
  <si>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</si>
  <si>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</si>
  <si>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</si>
  <si>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m2</t>
  </si>
  <si>
    <t>položka zahrnuje úpravu pláně včetně vyrovnání výškových rozdílů. Míru zhutnění určuje projekt.</t>
  </si>
  <si>
    <t>Zakladanie</t>
  </si>
  <si>
    <t>7</t>
  </si>
  <si>
    <t>224323</t>
  </si>
  <si>
    <t>PILOTY ZE ŽELEZOBETONU C16/20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</si>
  <si>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</si>
  <si>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8</t>
  </si>
  <si>
    <t>224367</t>
  </si>
  <si>
    <t>VÝZTUŽ PILOT TUHÁ</t>
  </si>
  <si>
    <t>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</si>
  <si>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</si>
  <si>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23117</t>
  </si>
  <si>
    <t>ŠTĚTOVÉ STĚNY BERANĚNÉ Z KOVOVÝCH DÍLCŮ TRVALÉ (HMOTNOST)</t>
  </si>
  <si>
    <t>- zřízení stěny  - dodání štětovnic v požadované kvalitě,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</si>
  <si>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23217</t>
  </si>
  <si>
    <t>ŠTĚTOVÉ STĚNY BERANĚNÉ Z KOVOVÝCH DÍLCŮ DOČASNÉ (HMOTNOST)</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</si>
  <si>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</si>
  <si>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11</t>
  </si>
  <si>
    <t>23218</t>
  </si>
  <si>
    <t>ŠTĚTOVÉ STĚNY BERANĚNÉ Z DŘEVĚNÝCH DÍLCŮ DOČASNÉ (KUBATURA)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</si>
  <si>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dílenská dokumentace, včetně technologického předpisu spojování,  - zřízení montážních a dilatačních spojů, spar, včetně potřebných úprav, vložek, opracování, očištění a ošetření,  - všechny druhy ocelového kotvení,  - osazení značek, včetně jejich zaměření.  - veškeré úpravy dřeva pro zlepšení jeho užitných vlastností (impregnace, zpevňování a pod.),  - veškeré druhy povrchových úprav,  - zvláštní spojové prostředky, rozebíratelnost konstrukce,  - osazení měřících zařízení a úprav pro ně.</t>
  </si>
  <si>
    <t>12</t>
  </si>
  <si>
    <t>23417</t>
  </si>
  <si>
    <t>ŠTĚTOVÉ STĚNY NASAZENÉ Z KOVOVÝCH DÍLCŮ DOČASNÉ (HMOTNOST)</t>
  </si>
  <si>
    <t>13</t>
  </si>
  <si>
    <t>237171</t>
  </si>
  <si>
    <t>VYTAŽENÍ ŠTĚTOVÝCH STĚN Z KOVOVÝCH DÍLCŮ (HMOTNOST)</t>
  </si>
  <si>
    <t>10.854+1.554=12,408 [A]</t>
  </si>
  <si>
    <t>položka zahrnuje odstranění stěn včetně odvozu a uložení na skládku</t>
  </si>
  <si>
    <t>14</t>
  </si>
  <si>
    <t>237172</t>
  </si>
  <si>
    <t>ODŘEZÁNÍ ŠTĚTOVÝCH STĚN Z KOVOVÝCH DÍLCŮ</t>
  </si>
  <si>
    <t>m</t>
  </si>
  <si>
    <t>15</t>
  </si>
  <si>
    <t>23718</t>
  </si>
  <si>
    <t>VYTAŽENÍ ŠTĚTOVÝCH STĚN Z DŘEVĚNÝCH DÍLCŮ (KUBATURA)</t>
  </si>
  <si>
    <t>16</t>
  </si>
  <si>
    <t>264715</t>
  </si>
  <si>
    <t>VRTY PRO PILOTY TŘ I A II D DO 300MM</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</si>
  <si>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</si>
  <si>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17</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</si>
  <si>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</si>
  <si>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</si>
  <si>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</si>
  <si>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t>
  </si>
  <si>
    <t>272366</t>
  </si>
  <si>
    <t>VÝZTUŽ ZÁKLADŮ Z KARI SÍTÍ</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</si>
  <si>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</si>
  <si>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19</t>
  </si>
  <si>
    <t>289312</t>
  </si>
  <si>
    <t>STŘÍKANÝ BETON DO C12/15</t>
  </si>
  <si>
    <t>20</t>
  </si>
  <si>
    <t>289366</t>
  </si>
  <si>
    <t>VÝZTUŽ STŘÍKANÉHO BETONU Z KARI SITÍ</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</si>
  <si>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</si>
  <si>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Zvislé a kompletné konštrukcie</t>
  </si>
  <si>
    <t>21</t>
  </si>
  <si>
    <t>34627</t>
  </si>
  <si>
    <t>IZOLAČNÍ PŘIZDÍVKY Z CIHEL A TVÁRNIC NEPÁLENÝCH</t>
  </si>
  <si>
    <t>PT-7, hr.7cm338.24*0.07=23,677 [A]</t>
  </si>
  <si>
    <t>Položka zahrnuje veškerý materiál, výrobky a polotovary, včetně mimostaveništní a vnitrostaveništní dopravy (rovněž přesuny), včetně naložení a složení, případně s uložením.</t>
  </si>
  <si>
    <t>22</t>
  </si>
  <si>
    <t>348173</t>
  </si>
  <si>
    <t>ZÁBRADLÍ Z DÍLCŮ KOVOVÝCH ŽÁROVĚ ZINK PONOREM S NÁTĚREM</t>
  </si>
  <si>
    <t>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</si>
  <si>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</si>
  <si>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23</t>
  </si>
  <si>
    <t>389325</t>
  </si>
  <si>
    <t>MOSTNÍ RÁMOVÉ KONSTRUKCE ZE ŽELEZOBETONU C30/37</t>
  </si>
  <si>
    <t>17+181=198,000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</si>
  <si>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</si>
  <si>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24</t>
  </si>
  <si>
    <t>389365</t>
  </si>
  <si>
    <t>VÝZTUŽ MOSTNÍ RÁMOVÉ KONSTRUKCE Z OCELI 10505, B500B</t>
  </si>
  <si>
    <t>25</t>
  </si>
  <si>
    <t>389366</t>
  </si>
  <si>
    <t>VÝZTUŽ MOSTNÍ RÁMOVÉ KONSTR ŽELBET Z KARI SÍTÍ</t>
  </si>
  <si>
    <t>Vodorovné konštrukcie</t>
  </si>
  <si>
    <t>26</t>
  </si>
  <si>
    <t>431325</t>
  </si>
  <si>
    <t>SCHODIŠŤ KONSTR ZE ŽELEZOBETONU DO C30/37</t>
  </si>
  <si>
    <t>27</t>
  </si>
  <si>
    <t>431365</t>
  </si>
  <si>
    <t>VÝZTUŽ SCHODIŠŤ KONSTR Z BETONÁŘSKÉ OCELI 10505, B500B</t>
  </si>
  <si>
    <t>28</t>
  </si>
  <si>
    <t>451315</t>
  </si>
  <si>
    <t>PODKLADNÍ A VÝPLŇOVÉ VRSTVY Z PROSTÉHO BETONU C30/37</t>
  </si>
  <si>
    <t>29</t>
  </si>
  <si>
    <t>451573</t>
  </si>
  <si>
    <t>VÝPLŇ VRSTVY Z KAMENIVA TĚŽENÉHO, INDEX ZHUTNĚNÍ ID DO 0,9</t>
  </si>
  <si>
    <t>položka zahrnuje dodávku předepsaného kameniva, mimostaveništní a vnitrostaveništní dopravu a jeho uložení  není-li v zadávací dokumentaci uvedeno jinak, jedná se o nakupovaný materiál</t>
  </si>
  <si>
    <t>30</t>
  </si>
  <si>
    <t>457315</t>
  </si>
  <si>
    <t>VYROVNÁVACÍ A SPÁDOVÝ PROSTÝ BETON C30/37</t>
  </si>
  <si>
    <t>31</t>
  </si>
  <si>
    <t>45852</t>
  </si>
  <si>
    <t>VÝPLŇ ZA OPĚRAMI A ZDMI Z KAMENIVA DRCENÉHO</t>
  </si>
  <si>
    <t>32</t>
  </si>
  <si>
    <t>458523</t>
  </si>
  <si>
    <t>VÝPLŇ ZA OPĚRAMI A ZDMI Z KAMENIVA DRCENÉHO, INDEX ZHUTNĚNÍ ID DO 0,9</t>
  </si>
  <si>
    <t>33</t>
  </si>
  <si>
    <t>R44415</t>
  </si>
  <si>
    <t>STŘEŠNÍ PLÁŠŤ Z BEZPEČNOSTNÍHO SKLA S ODOLNOSTÍ PROTI UV ZÁŘENÍ, NOSNÁ KCE NEREZ</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</si>
  <si>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</si>
  <si>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t>
  </si>
  <si>
    <t>R465922</t>
  </si>
  <si>
    <t>DLAŽBY PRO NEVIDOMÉ Z BETONOVÝCH DLAŽDIC NA MC</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</si>
  <si>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</si>
  <si>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2*2.2*0.4=1,760 [A]</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</si>
  <si>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</si>
  <si>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Komunikácie</t>
  </si>
  <si>
    <t>35</t>
  </si>
  <si>
    <t>572221</t>
  </si>
  <si>
    <t>SPOJOVACÍ POSTŘIK Z ASFALTU DO 1,0KG/M2</t>
  </si>
  <si>
    <t>- dodání všech předepsaných materiálů pro postřiky v předepsaném množství  - provedení dle předepsaného technologického předpisu  - zřízení vrstvy bez rozlišení šířky, pokládání vrstvy po etapách  - úpravu napojení, ukončení</t>
  </si>
  <si>
    <t>36</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</si>
  <si>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</si>
  <si>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</si>
  <si>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</si>
  <si>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37</t>
  </si>
  <si>
    <t>58252</t>
  </si>
  <si>
    <t>DLÁŽDĚNÉ KRYTY Z BETONOVÝCH DLAŽDIC DO LOŽE Z MC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</si>
  <si>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</si>
  <si>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povrchov, podlahy, osadenie</t>
  </si>
  <si>
    <t>38</t>
  </si>
  <si>
    <t>631314</t>
  </si>
  <si>
    <t>MAZANINA Z PROSTÉHO BETONU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</si>
  <si>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</si>
  <si>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39</t>
  </si>
  <si>
    <t>631325</t>
  </si>
  <si>
    <t>MAZANINA ZE ŽELEZOBETONU DO C30/37</t>
  </si>
  <si>
    <t>40</t>
  </si>
  <si>
    <t>631366</t>
  </si>
  <si>
    <t>VÝZTUŽ MAZANIN Z KARI SÍTÍ</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</si>
  <si>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</si>
  <si>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41</t>
  </si>
  <si>
    <t>63150</t>
  </si>
  <si>
    <t>NÁSYP PODLAH Z KAMENIVA</t>
  </si>
  <si>
    <t>položka zahrnuje:  - dodávku předepsaného kameniva včetně mimostaveništní i vnitrostaveništní dopravy  - úpravu podloží a povrchu  - předepsané zhutnění  není-li v zadávací dokumentaci uvedeno jinak, jedná se o nakupovaný materiál</t>
  </si>
  <si>
    <t>42</t>
  </si>
  <si>
    <t>R62641</t>
  </si>
  <si>
    <t>HYDROIZOLAĆNÍ KRYSTALIZAČNÍ STĚRKA</t>
  </si>
  <si>
    <t>SJEDNOCUJÍCÍ STĚRKA JEMNOU MALTOU TL CCA 2MM</t>
  </si>
  <si>
    <t>položka zahrnuje:  dodávku veškerého materiálu potřebného pro předepsanou úpravu v předepsané kvalitě  nutné vyspravení podkladu, případně zatření spar zdiva  položení vrstvy v předepsané tloušťce  potřebná lešení a podpěrné konstrukce</t>
  </si>
  <si>
    <t>43</t>
  </si>
  <si>
    <t>R641211</t>
  </si>
  <si>
    <t>VETRACÍ MŘÍŽKA OCELOVÁ S RÁMEM 200X200 MM VČ POVRCHOVÉ ÚPRAVY</t>
  </si>
  <si>
    <t>KUS</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</si>
  <si>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</si>
  <si>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711</t>
  </si>
  <si>
    <t>Izolácie proti vode a vlhkosti</t>
  </si>
  <si>
    <t>44</t>
  </si>
  <si>
    <t>711121</t>
  </si>
  <si>
    <t>IZOLACE BĚŽN KONSTR PROTI TLAK VODĚ ASFALT NÁTĚRY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</si>
  <si>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</si>
  <si>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45</t>
  </si>
  <si>
    <t>711122</t>
  </si>
  <si>
    <t>IZOLACE BĚŽNÝCH KONSTRUKCÍ PROTI TLAKOVÉ VODĚ ASFALTOVÝMI PÁSY</t>
  </si>
  <si>
    <t>46</t>
  </si>
  <si>
    <t>711131</t>
  </si>
  <si>
    <t>IZOLACE BĚŽNÝCH KONSTRUKCÍ PROTI VOLNĚ STÉKAJÍCÍ VODĚ ASFALTOVÝMI NÁTĚRY</t>
  </si>
  <si>
    <t>47</t>
  </si>
  <si>
    <t>711132</t>
  </si>
  <si>
    <t>IZOLACE BĚŽNÝCH KONSTRUKCÍ PROTI VOLNĚ STÉKAJÍCÍ VODĚ ASFALTOVÝMI PÁSY</t>
  </si>
  <si>
    <t>48</t>
  </si>
  <si>
    <t>711221</t>
  </si>
  <si>
    <t>IZOLACE ZVLÁŠT KONSTR PROTI TLAK VODĚ ASFALT NÁTĚRY</t>
  </si>
  <si>
    <t>49</t>
  </si>
  <si>
    <t>711507</t>
  </si>
  <si>
    <t>OCHRANA IZOLACE NA POVRCHU Z PE FÓLIE</t>
  </si>
  <si>
    <t>položka zahrnuje:  - dodání předepsaného ochranného materiálu  - zřízení ochrany izolace</t>
  </si>
  <si>
    <t>50</t>
  </si>
  <si>
    <t>711509</t>
  </si>
  <si>
    <t>OCHRANA IZOLACE NA POVRCHU TEXTILIÍ</t>
  </si>
  <si>
    <t>712</t>
  </si>
  <si>
    <t>Izolácie striech, povlakové krytiny</t>
  </si>
  <si>
    <t>51</t>
  </si>
  <si>
    <t>71212</t>
  </si>
  <si>
    <t>POVLAKOVÉ KRYTINY STŘECH PLOCHÝCH DVOUVRST ASF IZOL PÁSY</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</si>
  <si>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</si>
  <si>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724</t>
  </si>
  <si>
    <t>Zdravotechnika - strojné vybavenie</t>
  </si>
  <si>
    <t>52</t>
  </si>
  <si>
    <t>72410</t>
  </si>
  <si>
    <t>ČERPADLA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</si>
  <si>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</si>
  <si>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764</t>
  </si>
  <si>
    <t>Konštrukcie klampiarske</t>
  </si>
  <si>
    <t>53</t>
  </si>
  <si>
    <t>76421</t>
  </si>
  <si>
    <t>OPLECHOVÁNÍ A LEMOVÁNÍ KONSTRUKCÍ Z POZINKOVANÉHO PLECHU</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</si>
  <si>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</si>
  <si>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772</t>
  </si>
  <si>
    <t>Podlahy z prírodného a konglomerovaného kameňa</t>
  </si>
  <si>
    <t>54</t>
  </si>
  <si>
    <t>77202</t>
  </si>
  <si>
    <t>PODLAHY Z PŘÍRODNÍHO KAMENE TVRDÉHO</t>
  </si>
  <si>
    <t>- položky podlah a obkladů zahrnují kompletní podlahy a obklad, včetně úpravy podkladu, spojovací, spárové malty nebo tmely, dilatace, úpravy rohů, koutů, kolem otvorů, okrajů a pod.</t>
  </si>
  <si>
    <t>Rúrové vedenie</t>
  </si>
  <si>
    <t>55</t>
  </si>
  <si>
    <t>87415</t>
  </si>
  <si>
    <t>POTRUBÍ Z TRUB PLAST ODPAD DN DO 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</si>
  <si>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</si>
  <si>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56</t>
  </si>
  <si>
    <t>87433</t>
  </si>
  <si>
    <t>POTRUBÍ Z TRUB PLASTOVÝCH ODPADNÍCH DN DO 150MM</t>
  </si>
  <si>
    <t>57</t>
  </si>
  <si>
    <t>87614</t>
  </si>
  <si>
    <t>CHRÁNIČKY Z TRUB PLAST DN DO 40MM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</si>
  <si>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</si>
  <si>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58</t>
  </si>
  <si>
    <t>87615</t>
  </si>
  <si>
    <t>CHRÁNIČKY Z TRUB PLAST DN DO 50MM</t>
  </si>
  <si>
    <t>59</t>
  </si>
  <si>
    <t>894857</t>
  </si>
  <si>
    <t>ŠACHTY KANALIZAČNÍ PLASTOVÉ D 500MM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</si>
  <si>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</si>
  <si>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60</t>
  </si>
  <si>
    <t>89915</t>
  </si>
  <si>
    <t>STUPADLA (A POD)</t>
  </si>
  <si>
    <t>- Položka zahrnuje veškerý materiál, výrobky a polotovary, včetně mimostaveništní a vnitrostaveništní dopravy (rovněž přesuny), včetně naložení a složení,případně s uložením.</t>
  </si>
  <si>
    <t>61</t>
  </si>
  <si>
    <t>R89738</t>
  </si>
  <si>
    <t>TVAROVKA PRO PROSTUP HYDROIZOLACE</t>
  </si>
  <si>
    <t>položka zahrnuje:  
dodávku a osazení předepsaného dílce</t>
  </si>
  <si>
    <t>prostupy pro chráničky26=26,000 [A]</t>
  </si>
  <si>
    <t>položka zahrnuje:  dodávku a osazení předepsaného dílce včetně mříže  předepsané podkladní konstrukce</t>
  </si>
  <si>
    <t>62</t>
  </si>
  <si>
    <t>R89911A</t>
  </si>
  <si>
    <t>NEREZOVÝ POKLOP S RÁMEM SAMOSTATNĚ ZADLAŽĎOVACÍ UZAMYKATELNÝ</t>
  </si>
  <si>
    <t>Položka zahrnuje dodávku a osazení předepsané mříže včetně rámu</t>
  </si>
  <si>
    <t>Ostatné konštrukcie a práce-búranie</t>
  </si>
  <si>
    <t>63</t>
  </si>
  <si>
    <t>91345</t>
  </si>
  <si>
    <t>NIVELAČNÍ ZNAČKY KOVOVÉ</t>
  </si>
  <si>
    <t>položka zahrnuje:  - dodání a osazení nivelační značky včetně nutných zemních prací  - vnitrostaveništní a mimostaveništní dopravu</t>
  </si>
  <si>
    <t>64</t>
  </si>
  <si>
    <t>931241</t>
  </si>
  <si>
    <t>VLOŽKA DILATAČ SPAR Z PRYŽ PÁSŮ ŠÍŘ DO 400MM HLADKÝCH</t>
  </si>
  <si>
    <t>položka zahrnuje dodávku a osazení předepsaného materiálu, očištění ploch spáry před úpravou, očištění okolí spáry po úpravě</t>
  </si>
  <si>
    <t>65</t>
  </si>
  <si>
    <t>931244</t>
  </si>
  <si>
    <t>VLOŽKA DILAT SPAR Z PRYŽ PÁSŮ ŠÍŘ DO 400MM PROFIL TL DO 12MM</t>
  </si>
  <si>
    <t>66</t>
  </si>
  <si>
    <t>931383</t>
  </si>
  <si>
    <t>TĚSNĚNÍ DILATAČNÍCH SPAR SILIKONOVÝM TMELEM PRŮŘEZU DO 300MM2</t>
  </si>
  <si>
    <t>položka zahrnuje dodávku a osazení předepsaného materiálu, očištění ploch spáry před úpravou, očištění okolí spáry po úpravě  nezahrnuje těsnící profil</t>
  </si>
  <si>
    <t>67</t>
  </si>
  <si>
    <t>93541</t>
  </si>
  <si>
    <t>ŽLABY Z DÍLCŮ Z POLYMERBETONU SVĚTLÉ ŠÍŘKY DO 100MM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</si>
  <si>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</si>
  <si>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68</t>
  </si>
  <si>
    <t>93610</t>
  </si>
  <si>
    <t>DROBNÉ DOPLŇK KONSTR DŘEVĚNÉ</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</si>
  <si>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</si>
  <si>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69</t>
  </si>
  <si>
    <t>936501</t>
  </si>
  <si>
    <t>DROBNÉ DOPLŇK KONSTR KOVOVÉ NEREZ</t>
  </si>
  <si>
    <t>152.565+18=170,565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</si>
  <si>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</si>
  <si>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70</t>
  </si>
  <si>
    <t>94818</t>
  </si>
  <si>
    <t>DOČASNÉ KONSTRUKCE DŘEVĚNÉ VČET ODSTRAN</t>
  </si>
  <si>
    <t>Položka zahrnuje dovoz, montáž, údržbu, opotřebení (nájemné), demontáž, konzervaci, odvoz.</t>
  </si>
  <si>
    <t>N00.1</t>
  </si>
  <si>
    <t>Slaboprúd</t>
  </si>
  <si>
    <t>73</t>
  </si>
  <si>
    <t>75Z240</t>
  </si>
  <si>
    <t>TRVALÁ ZAŘÍZENÍ PRO SLEDOVÁNÍ BLUDNÝCH PROUDŮ - VÝVODY Z VÝSTUŽE</t>
  </si>
  <si>
    <t>Technická specifikace  
1. Položka obsahuje:  
– veškeré práce a materiál obsažený v názvu položky  
2. Položka neobsahuje:  
X  
3. Způsob měření:  
Udává se počet kusů kompletní konstrukce nebo práce.</t>
  </si>
  <si>
    <t>3=3,000 [A]</t>
  </si>
  <si>
    <t>OST</t>
  </si>
  <si>
    <t>Ostatné</t>
  </si>
  <si>
    <t>74</t>
  </si>
  <si>
    <t>015111</t>
  </si>
  <si>
    <t>POPLATKY ZA LIKVIDACŮ ODPADŮ NEKONTAMINOVANÝCH - 17 05 04  VYTĚŽENÉ ZEMINY A HORNINY -  I. TŘÍDA TĚŽITELNOSTI</t>
  </si>
  <si>
    <t>viz.pol.131736+viz.pol.264175(1275.745+22.676)*2.1=2 726,684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</si>
  <si>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</si>
  <si>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75</t>
  </si>
  <si>
    <t>015170</t>
  </si>
  <si>
    <t>POPLATKY ZA LIKVIDACŮ ODPADŮ NEKONTAMINOVANÝCH - 17 02 01  DŘEVO PO STAVEBNÍM POUŽITÍ, Z DEMOLIC</t>
  </si>
  <si>
    <t>3.64*0.7=2,548 [A]</t>
  </si>
  <si>
    <t>76</t>
  </si>
  <si>
    <t>R1_02940</t>
  </si>
  <si>
    <t>Ostatní požadavky - vypracování dokumentace</t>
  </si>
  <si>
    <t>Technická specifikace: zahrnuje veškeré náklady spojené s objednatelem požadovanými pracemi</t>
  </si>
  <si>
    <t>Změna č.1 z 15.10.2019</t>
  </si>
  <si>
    <t>SO 03-19-02.1_a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</si>
</sst>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0"/>
      <name val="Arial"/>
      <family val="2"/>
      <charset val="238"/>
    </font>
    <font>
      <b/>
      <sz val="16"/>
      <color indexed="8"/>
      <name val="Arial"/>
      <family val="2"/>
      <charset val="238"/>
    </font>
    <font>
      <b/>
      <sz val="11"/>
      <name val="Arial"/>
      <family val="2"/>
      <charset val="238"/>
    </font>
    <font>
      <sz val="10"/>
      <color indexed="9"/>
      <name val="Arial"/>
      <family val="2"/>
      <charset val="238"/>
    </font>
    <font>
      <b/>
      <sz val="10"/>
      <name val="Arial"/>
      <family val="2"/>
      <charset val="238"/>
    </font>
    <font>
      <i/>
      <sz val="10"/>
      <name val="Arial"/>
      <family val="2"/>
      <charset val="238"/>
    </font>
    <font>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alignment vertical="center"/>
    </xf>
  </cellStyleXfs>
  <cellXfs count="35">
    <xf numFmtId="0" fontId="0" fillId="0" borderId="0" xfId="0">
      <alignment vertical="center"/>
    </xf>
    <xf numFmtId="0" fontId="0" fillId="2" borderId="0" xfId="0" applyFill="1">
      <alignment vertical="center"/>
    </xf>
    <xf numFmtId="0" fontId="1" fillId="2" borderId="0" xfId="0" applyFont="1" applyFill="1" applyAlignment="1">
      <alignment horizontal="center" vertical="center"/>
    </xf>
    <xf numFmtId="0" fontId="0" fillId="2" borderId="1" xfId="0" applyFill="1" applyBorder="1">
      <alignment vertical="center"/>
    </xf>
    <xf numFmtId="0" fontId="2" fillId="2" borderId="0" xfId="0" applyFont="1" applyFill="1">
      <alignment vertical="center"/>
    </xf>
    <xf numFmtId="0" fontId="2" fillId="2" borderId="0" xfId="0" applyFont="1" applyFill="1" applyAlignment="1">
      <alignment horizontal="left" vertical="center"/>
    </xf>
    <xf numFmtId="0" fontId="0" fillId="2" borderId="2" xfId="0" applyFill="1" applyBorder="1">
      <alignment vertical="center"/>
    </xf>
    <xf numFmtId="4" fontId="0" fillId="2" borderId="3" xfId="0" applyNumberFormat="1" applyFill="1" applyBorder="1" applyAlignment="1">
      <alignment horizontal="center" vertical="center"/>
    </xf>
    <xf numFmtId="0" fontId="0" fillId="2" borderId="4" xfId="0" applyFill="1" applyBorder="1">
      <alignment vertical="center"/>
    </xf>
    <xf numFmtId="0" fontId="2" fillId="2" borderId="1" xfId="0" applyFont="1" applyFill="1" applyBorder="1">
      <alignment vertical="center"/>
    </xf>
    <xf numFmtId="0" fontId="2" fillId="2" borderId="1" xfId="0" applyFont="1" applyFill="1" applyBorder="1" applyAlignment="1">
      <alignment horizontal="left" vertical="center"/>
    </xf>
    <xf numFmtId="0" fontId="3" fillId="3" borderId="3" xfId="0" applyFont="1" applyFill="1" applyBorder="1" applyAlignment="1">
      <alignment horizontal="center" vertical="center" wrapText="1"/>
    </xf>
    <xf numFmtId="0" fontId="0" fillId="2" borderId="5" xfId="0" applyFill="1" applyBorder="1">
      <alignment vertical="center"/>
    </xf>
    <xf numFmtId="0" fontId="4" fillId="2" borderId="5" xfId="0" applyFont="1" applyFill="1" applyBorder="1" applyAlignment="1">
      <alignment horizontal="right" vertical="center"/>
    </xf>
    <xf numFmtId="0" fontId="4" fillId="2" borderId="5" xfId="0" applyFont="1" applyFill="1" applyBorder="1" applyAlignment="1">
      <alignment vertical="center" wrapText="1"/>
    </xf>
    <xf numFmtId="4" fontId="4" fillId="2" borderId="5" xfId="0" applyNumberFormat="1" applyFont="1" applyFill="1" applyBorder="1" applyAlignment="1">
      <alignment horizontal="center" vertical="center"/>
    </xf>
    <xf numFmtId="0" fontId="0" fillId="0" borderId="3" xfId="0" applyBorder="1">
      <alignment vertical="center"/>
    </xf>
    <xf numFmtId="0" fontId="0" fillId="0" borderId="3" xfId="0" applyBorder="1" applyAlignment="1">
      <alignment horizontal="right" vertical="center"/>
    </xf>
    <xf numFmtId="0" fontId="0" fillId="0" borderId="3" xfId="0" applyBorder="1" applyAlignment="1">
      <alignment vertical="center" wrapText="1"/>
    </xf>
    <xf numFmtId="0" fontId="0" fillId="0" borderId="3" xfId="0" applyBorder="1" applyAlignment="1">
      <alignment horizontal="center" vertical="center"/>
    </xf>
    <xf numFmtId="164" fontId="0" fillId="0" borderId="3" xfId="0" applyNumberFormat="1" applyBorder="1" applyAlignment="1">
      <alignment horizontal="center" vertical="center"/>
    </xf>
    <xf numFmtId="4" fontId="0" fillId="0" borderId="3" xfId="0" applyNumberFormat="1" applyBorder="1" applyAlignment="1">
      <alignment horizontal="center" vertical="center"/>
    </xf>
    <xf numFmtId="0" fontId="0" fillId="0" borderId="4" xfId="0" applyBorder="1" applyAlignment="1">
      <alignment vertical="top"/>
    </xf>
    <xf numFmtId="0" fontId="0" fillId="0" borderId="3" xfId="0" applyBorder="1" applyAlignment="1">
      <alignment horizontal="left" vertical="center" wrapText="1"/>
    </xf>
    <xf numFmtId="0" fontId="0" fillId="0" borderId="0" xfId="0" applyAlignment="1">
      <alignment vertical="top"/>
    </xf>
    <xf numFmtId="0" fontId="5" fillId="0" borderId="3" xfId="0" applyFont="1" applyBorder="1" applyAlignment="1">
      <alignment horizontal="left" vertical="center" wrapText="1"/>
    </xf>
    <xf numFmtId="0" fontId="4" fillId="2" borderId="1" xfId="0" applyFont="1" applyFill="1" applyBorder="1" applyAlignment="1">
      <alignment horizontal="right" vertical="center"/>
    </xf>
    <xf numFmtId="4" fontId="4" fillId="2" borderId="1" xfId="0" applyNumberFormat="1" applyFont="1" applyFill="1" applyBorder="1" applyAlignment="1">
      <alignment horizontal="center" vertical="center"/>
    </xf>
    <xf numFmtId="0" fontId="6" fillId="2" borderId="0" xfId="0" applyFont="1" applyFill="1">
      <alignment vertical="center"/>
    </xf>
    <xf numFmtId="0" fontId="3" fillId="3" borderId="3" xfId="0" applyFont="1" applyFill="1" applyBorder="1" applyAlignment="1">
      <alignment horizontal="center" vertical="center" wrapText="1"/>
    </xf>
    <xf numFmtId="0" fontId="2" fillId="2" borderId="0" xfId="0" applyFont="1" applyFill="1" applyAlignment="1">
      <alignment horizontal="right" vertical="center"/>
    </xf>
    <xf numFmtId="0" fontId="0" fillId="2" borderId="0" xfId="0" applyFill="1">
      <alignment vertical="center"/>
    </xf>
    <xf numFmtId="0" fontId="2" fillId="2" borderId="1" xfId="0" applyFont="1" applyFill="1" applyBorder="1" applyAlignment="1">
      <alignment horizontal="right" vertical="center"/>
    </xf>
    <xf numFmtId="0" fontId="0" fillId="2" borderId="1" xfId="0" applyFill="1" applyBorder="1">
      <alignment vertical="center"/>
    </xf>
    <xf numFmtId="0" fontId="6" fillId="2" borderId="3"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19"/>
  <sheetViews>
    <sheetView tabSelected="1" zoomScaleNormal="100" workbookViewId="0">
      <pane ySplit="8" topLeftCell="A9"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28" t="s">
        <v>351</v>
      </c>
      <c r="I1" s="1"/>
      <c r="P1" t="s">
        <v>2</v>
      </c>
    </row>
    <row r="2" spans="1:18" ht="24.95" customHeight="1" x14ac:dyDescent="0.2">
      <c r="B2" s="1"/>
      <c r="C2" s="1"/>
      <c r="D2" s="1"/>
      <c r="E2" s="2" t="s">
        <v>3</v>
      </c>
      <c r="F2" s="1"/>
      <c r="G2" s="1"/>
      <c r="H2" s="3"/>
      <c r="I2" s="3"/>
      <c r="O2">
        <f>0+O9+O34+O91+O112+O149+O162+O187+O216+O221+O226+O231+O236+O269+O302+O307</f>
        <v>0</v>
      </c>
      <c r="P2" t="s">
        <v>2</v>
      </c>
    </row>
    <row r="3" spans="1:18" ht="15" customHeight="1" x14ac:dyDescent="0.2">
      <c r="A3" t="s">
        <v>4</v>
      </c>
      <c r="B3" s="4" t="s">
        <v>5</v>
      </c>
      <c r="C3" s="30" t="s">
        <v>6</v>
      </c>
      <c r="D3" s="31"/>
      <c r="E3" s="5" t="s">
        <v>7</v>
      </c>
      <c r="F3" s="1"/>
      <c r="G3" s="6"/>
      <c r="H3" s="34" t="s">
        <v>352</v>
      </c>
      <c r="I3" s="7">
        <f>0+I9+I34+I91+I112+I149+I162+I187+I216+I221+I226+I231+I236+I269+I302+I307</f>
        <v>0</v>
      </c>
      <c r="O3" t="s">
        <v>9</v>
      </c>
      <c r="P3" t="s">
        <v>10</v>
      </c>
    </row>
    <row r="4" spans="1:18" ht="15" customHeight="1" x14ac:dyDescent="0.2">
      <c r="A4" t="s">
        <v>11</v>
      </c>
      <c r="B4" s="4" t="s">
        <v>12</v>
      </c>
      <c r="C4" s="30" t="s">
        <v>13</v>
      </c>
      <c r="D4" s="31"/>
      <c r="E4" s="5" t="s">
        <v>14</v>
      </c>
      <c r="F4" s="1"/>
      <c r="G4" s="1"/>
      <c r="H4" s="8"/>
      <c r="I4" s="8"/>
      <c r="O4" t="s">
        <v>15</v>
      </c>
      <c r="P4" t="s">
        <v>10</v>
      </c>
    </row>
    <row r="5" spans="1:18" ht="12.75" customHeight="1" x14ac:dyDescent="0.2">
      <c r="A5" t="s">
        <v>16</v>
      </c>
      <c r="B5" s="9" t="s">
        <v>17</v>
      </c>
      <c r="C5" s="32" t="s">
        <v>8</v>
      </c>
      <c r="D5" s="33"/>
      <c r="E5" s="10" t="s">
        <v>14</v>
      </c>
      <c r="F5" s="3"/>
      <c r="G5" s="3"/>
      <c r="H5" s="3"/>
      <c r="I5" s="3"/>
      <c r="O5" t="s">
        <v>18</v>
      </c>
      <c r="P5" t="s">
        <v>10</v>
      </c>
    </row>
    <row r="6" spans="1:18" ht="12.75" customHeight="1" x14ac:dyDescent="0.2">
      <c r="A6" s="29" t="s">
        <v>19</v>
      </c>
      <c r="B6" s="29" t="s">
        <v>20</v>
      </c>
      <c r="C6" s="29" t="s">
        <v>21</v>
      </c>
      <c r="D6" s="29" t="s">
        <v>22</v>
      </c>
      <c r="E6" s="29" t="s">
        <v>23</v>
      </c>
      <c r="F6" s="29" t="s">
        <v>24</v>
      </c>
      <c r="G6" s="29" t="s">
        <v>25</v>
      </c>
      <c r="H6" s="29" t="s">
        <v>26</v>
      </c>
      <c r="I6" s="29"/>
    </row>
    <row r="7" spans="1:18" ht="12.75" customHeight="1" x14ac:dyDescent="0.2">
      <c r="A7" s="29"/>
      <c r="B7" s="29"/>
      <c r="C7" s="29"/>
      <c r="D7" s="29"/>
      <c r="E7" s="29"/>
      <c r="F7" s="29"/>
      <c r="G7" s="29"/>
      <c r="H7" s="11" t="s">
        <v>27</v>
      </c>
      <c r="I7" s="11" t="s">
        <v>28</v>
      </c>
    </row>
    <row r="8" spans="1:18" ht="12.75" customHeight="1" x14ac:dyDescent="0.2">
      <c r="A8" s="11" t="s">
        <v>29</v>
      </c>
      <c r="B8" s="11" t="s">
        <v>30</v>
      </c>
      <c r="C8" s="11" t="s">
        <v>10</v>
      </c>
      <c r="D8" s="11" t="s">
        <v>2</v>
      </c>
      <c r="E8" s="11" t="s">
        <v>31</v>
      </c>
      <c r="F8" s="11" t="s">
        <v>32</v>
      </c>
      <c r="G8" s="11" t="s">
        <v>33</v>
      </c>
      <c r="H8" s="11" t="s">
        <v>34</v>
      </c>
      <c r="I8" s="11" t="s">
        <v>35</v>
      </c>
    </row>
    <row r="9" spans="1:18" ht="12.75" customHeight="1" x14ac:dyDescent="0.2">
      <c r="A9" s="12" t="s">
        <v>36</v>
      </c>
      <c r="B9" s="12"/>
      <c r="C9" s="13" t="s">
        <v>30</v>
      </c>
      <c r="D9" s="12"/>
      <c r="E9" s="14" t="s">
        <v>37</v>
      </c>
      <c r="F9" s="12"/>
      <c r="G9" s="12"/>
      <c r="H9" s="12"/>
      <c r="I9" s="15">
        <f>0+Q9</f>
        <v>0</v>
      </c>
      <c r="O9">
        <f>0+R9</f>
        <v>0</v>
      </c>
      <c r="Q9">
        <f>0+I10+I14+I18+I22+I26+I30</f>
        <v>0</v>
      </c>
      <c r="R9">
        <f>0+O10+O14+O18+O22+O26+O30</f>
        <v>0</v>
      </c>
    </row>
    <row r="10" spans="1:18" x14ac:dyDescent="0.2">
      <c r="A10" s="16" t="s">
        <v>38</v>
      </c>
      <c r="B10" s="17" t="s">
        <v>30</v>
      </c>
      <c r="C10" s="17" t="s">
        <v>39</v>
      </c>
      <c r="D10" s="16" t="s">
        <v>40</v>
      </c>
      <c r="E10" s="18" t="s">
        <v>41</v>
      </c>
      <c r="F10" s="19" t="s">
        <v>42</v>
      </c>
      <c r="G10" s="20">
        <v>1275.7449999999999</v>
      </c>
      <c r="H10" s="21">
        <v>0</v>
      </c>
      <c r="I10" s="21">
        <f>ROUND(ROUND(H10,2)*ROUND(G10,3),2)</f>
        <v>0</v>
      </c>
      <c r="O10">
        <f>(I10*15)/100</f>
        <v>0</v>
      </c>
      <c r="P10" t="s">
        <v>30</v>
      </c>
    </row>
    <row r="11" spans="1:18" x14ac:dyDescent="0.2">
      <c r="A11" s="22" t="s">
        <v>43</v>
      </c>
      <c r="E11" s="23" t="s">
        <v>41</v>
      </c>
    </row>
    <row r="12" spans="1:18" x14ac:dyDescent="0.2">
      <c r="A12" s="24" t="s">
        <v>44</v>
      </c>
      <c r="E12" s="25" t="s">
        <v>40</v>
      </c>
    </row>
    <row r="13" spans="1:18" ht="229.5" x14ac:dyDescent="0.2">
      <c r="A13" t="s">
        <v>45</v>
      </c>
      <c r="E13" s="23" t="s">
        <v>46</v>
      </c>
    </row>
    <row r="14" spans="1:18" x14ac:dyDescent="0.2">
      <c r="A14" s="16" t="s">
        <v>38</v>
      </c>
      <c r="B14" s="17" t="s">
        <v>10</v>
      </c>
      <c r="C14" s="17" t="s">
        <v>47</v>
      </c>
      <c r="D14" s="16" t="s">
        <v>40</v>
      </c>
      <c r="E14" s="18" t="s">
        <v>48</v>
      </c>
      <c r="F14" s="19" t="s">
        <v>42</v>
      </c>
      <c r="G14" s="20">
        <v>3827.2350000000001</v>
      </c>
      <c r="H14" s="21">
        <v>0</v>
      </c>
      <c r="I14" s="21">
        <f>ROUND(ROUND(H14,2)*ROUND(G14,3),2)</f>
        <v>0</v>
      </c>
      <c r="O14">
        <f>(I14*15)/100</f>
        <v>0</v>
      </c>
      <c r="P14" t="s">
        <v>30</v>
      </c>
    </row>
    <row r="15" spans="1:18" x14ac:dyDescent="0.2">
      <c r="A15" s="22" t="s">
        <v>43</v>
      </c>
      <c r="E15" s="23" t="s">
        <v>48</v>
      </c>
    </row>
    <row r="16" spans="1:18" x14ac:dyDescent="0.2">
      <c r="A16" s="24" t="s">
        <v>44</v>
      </c>
      <c r="E16" s="25" t="s">
        <v>49</v>
      </c>
    </row>
    <row r="17" spans="1:16" ht="25.5" x14ac:dyDescent="0.2">
      <c r="A17" t="s">
        <v>45</v>
      </c>
      <c r="E17" s="23" t="s">
        <v>50</v>
      </c>
    </row>
    <row r="18" spans="1:16" x14ac:dyDescent="0.2">
      <c r="A18" s="16" t="s">
        <v>38</v>
      </c>
      <c r="B18" s="17" t="s">
        <v>2</v>
      </c>
      <c r="C18" s="17" t="s">
        <v>51</v>
      </c>
      <c r="D18" s="16" t="s">
        <v>40</v>
      </c>
      <c r="E18" s="18" t="s">
        <v>52</v>
      </c>
      <c r="F18" s="19" t="s">
        <v>42</v>
      </c>
      <c r="G18" s="20">
        <v>22.675999999999998</v>
      </c>
      <c r="H18" s="21">
        <v>0</v>
      </c>
      <c r="I18" s="21">
        <f>ROUND(ROUND(H18,2)*ROUND(G18,3),2)</f>
        <v>0</v>
      </c>
      <c r="O18">
        <f>(I18*15)/100</f>
        <v>0</v>
      </c>
      <c r="P18" t="s">
        <v>30</v>
      </c>
    </row>
    <row r="19" spans="1:16" x14ac:dyDescent="0.2">
      <c r="A19" s="22" t="s">
        <v>43</v>
      </c>
      <c r="E19" s="23" t="s">
        <v>52</v>
      </c>
    </row>
    <row r="20" spans="1:16" x14ac:dyDescent="0.2">
      <c r="A20" s="24" t="s">
        <v>44</v>
      </c>
      <c r="E20" s="25" t="s">
        <v>53</v>
      </c>
    </row>
    <row r="21" spans="1:16" ht="63.75" x14ac:dyDescent="0.2">
      <c r="A21" t="s">
        <v>45</v>
      </c>
      <c r="E21" s="23" t="s">
        <v>54</v>
      </c>
    </row>
    <row r="22" spans="1:16" x14ac:dyDescent="0.2">
      <c r="A22" s="16" t="s">
        <v>38</v>
      </c>
      <c r="B22" s="17" t="s">
        <v>31</v>
      </c>
      <c r="C22" s="17" t="s">
        <v>55</v>
      </c>
      <c r="D22" s="16" t="s">
        <v>40</v>
      </c>
      <c r="E22" s="18" t="s">
        <v>56</v>
      </c>
      <c r="F22" s="19" t="s">
        <v>42</v>
      </c>
      <c r="G22" s="20">
        <v>68.028000000000006</v>
      </c>
      <c r="H22" s="21">
        <v>0</v>
      </c>
      <c r="I22" s="21">
        <f>ROUND(ROUND(H22,2)*ROUND(G22,3),2)</f>
        <v>0</v>
      </c>
      <c r="O22">
        <f>(I22*15)/100</f>
        <v>0</v>
      </c>
      <c r="P22" t="s">
        <v>30</v>
      </c>
    </row>
    <row r="23" spans="1:16" x14ac:dyDescent="0.2">
      <c r="A23" s="22" t="s">
        <v>43</v>
      </c>
      <c r="E23" s="23" t="s">
        <v>56</v>
      </c>
    </row>
    <row r="24" spans="1:16" x14ac:dyDescent="0.2">
      <c r="A24" s="24" t="s">
        <v>44</v>
      </c>
      <c r="E24" s="25" t="s">
        <v>57</v>
      </c>
    </row>
    <row r="25" spans="1:16" ht="38.25" x14ac:dyDescent="0.2">
      <c r="A25" t="s">
        <v>45</v>
      </c>
      <c r="E25" s="23" t="s">
        <v>58</v>
      </c>
    </row>
    <row r="26" spans="1:16" x14ac:dyDescent="0.2">
      <c r="A26" s="16" t="s">
        <v>38</v>
      </c>
      <c r="B26" s="17" t="s">
        <v>32</v>
      </c>
      <c r="C26" s="17" t="s">
        <v>59</v>
      </c>
      <c r="D26" s="16" t="s">
        <v>40</v>
      </c>
      <c r="E26" s="18" t="s">
        <v>60</v>
      </c>
      <c r="F26" s="19" t="s">
        <v>42</v>
      </c>
      <c r="G26" s="20">
        <v>12.85</v>
      </c>
      <c r="H26" s="21">
        <v>0</v>
      </c>
      <c r="I26" s="21">
        <f>ROUND(ROUND(H26,2)*ROUND(G26,3),2)</f>
        <v>0</v>
      </c>
      <c r="O26">
        <f>(I26*15)/100</f>
        <v>0</v>
      </c>
      <c r="P26" t="s">
        <v>30</v>
      </c>
    </row>
    <row r="27" spans="1:16" x14ac:dyDescent="0.2">
      <c r="A27" s="22" t="s">
        <v>43</v>
      </c>
      <c r="E27" s="23" t="s">
        <v>60</v>
      </c>
    </row>
    <row r="28" spans="1:16" x14ac:dyDescent="0.2">
      <c r="A28" s="24" t="s">
        <v>44</v>
      </c>
      <c r="E28" s="25" t="s">
        <v>40</v>
      </c>
    </row>
    <row r="29" spans="1:16" ht="204" x14ac:dyDescent="0.2">
      <c r="A29" t="s">
        <v>45</v>
      </c>
      <c r="E29" s="23" t="s">
        <v>61</v>
      </c>
    </row>
    <row r="30" spans="1:16" x14ac:dyDescent="0.2">
      <c r="A30" s="16" t="s">
        <v>38</v>
      </c>
      <c r="B30" s="17" t="s">
        <v>33</v>
      </c>
      <c r="C30" s="17" t="s">
        <v>62</v>
      </c>
      <c r="D30" s="16" t="s">
        <v>40</v>
      </c>
      <c r="E30" s="18" t="s">
        <v>63</v>
      </c>
      <c r="F30" s="19" t="s">
        <v>64</v>
      </c>
      <c r="G30" s="20">
        <v>230.24600000000001</v>
      </c>
      <c r="H30" s="21">
        <v>0</v>
      </c>
      <c r="I30" s="21">
        <f>ROUND(ROUND(H30,2)*ROUND(G30,3),2)</f>
        <v>0</v>
      </c>
      <c r="O30">
        <f>(I30*15)/100</f>
        <v>0</v>
      </c>
      <c r="P30" t="s">
        <v>30</v>
      </c>
    </row>
    <row r="31" spans="1:16" x14ac:dyDescent="0.2">
      <c r="A31" s="22" t="s">
        <v>43</v>
      </c>
      <c r="E31" s="23" t="s">
        <v>63</v>
      </c>
    </row>
    <row r="32" spans="1:16" x14ac:dyDescent="0.2">
      <c r="A32" s="24" t="s">
        <v>44</v>
      </c>
      <c r="E32" s="25" t="s">
        <v>40</v>
      </c>
    </row>
    <row r="33" spans="1:18" ht="25.5" x14ac:dyDescent="0.2">
      <c r="A33" t="s">
        <v>45</v>
      </c>
      <c r="E33" s="23" t="s">
        <v>65</v>
      </c>
    </row>
    <row r="34" spans="1:18" ht="12.75" customHeight="1" x14ac:dyDescent="0.2">
      <c r="A34" s="3" t="s">
        <v>36</v>
      </c>
      <c r="B34" s="3"/>
      <c r="C34" s="26" t="s">
        <v>10</v>
      </c>
      <c r="D34" s="3"/>
      <c r="E34" s="14" t="s">
        <v>66</v>
      </c>
      <c r="F34" s="3"/>
      <c r="G34" s="3"/>
      <c r="H34" s="3"/>
      <c r="I34" s="27">
        <f>0+Q34</f>
        <v>0</v>
      </c>
      <c r="O34">
        <f>0+R34</f>
        <v>0</v>
      </c>
      <c r="Q34">
        <f>0+I35+I39+I43+I47+I51+I55+I59+I63+I67+I71+I75+I79+I83+I87</f>
        <v>0</v>
      </c>
      <c r="R34">
        <f>0+O35+O39+O43+O47+O51+O55+O59+O63+O67+O71+O75+O79+O83+O87</f>
        <v>0</v>
      </c>
    </row>
    <row r="35" spans="1:18" x14ac:dyDescent="0.2">
      <c r="A35" s="16" t="s">
        <v>38</v>
      </c>
      <c r="B35" s="17" t="s">
        <v>67</v>
      </c>
      <c r="C35" s="17" t="s">
        <v>68</v>
      </c>
      <c r="D35" s="16" t="s">
        <v>40</v>
      </c>
      <c r="E35" s="18" t="s">
        <v>69</v>
      </c>
      <c r="F35" s="19" t="s">
        <v>42</v>
      </c>
      <c r="G35" s="20">
        <v>11.472</v>
      </c>
      <c r="H35" s="21">
        <v>0</v>
      </c>
      <c r="I35" s="21">
        <f>ROUND(ROUND(H35,2)*ROUND(G35,3),2)</f>
        <v>0</v>
      </c>
      <c r="O35">
        <f>(I35*15)/100</f>
        <v>0</v>
      </c>
      <c r="P35" t="s">
        <v>30</v>
      </c>
    </row>
    <row r="36" spans="1:18" x14ac:dyDescent="0.2">
      <c r="A36" s="22" t="s">
        <v>43</v>
      </c>
      <c r="E36" s="23" t="s">
        <v>69</v>
      </c>
    </row>
    <row r="37" spans="1:18" x14ac:dyDescent="0.2">
      <c r="A37" s="24" t="s">
        <v>44</v>
      </c>
      <c r="E37" s="25" t="s">
        <v>40</v>
      </c>
    </row>
    <row r="38" spans="1:18" ht="344.25" x14ac:dyDescent="0.2">
      <c r="A38" t="s">
        <v>45</v>
      </c>
      <c r="E38" s="23" t="s">
        <v>70</v>
      </c>
    </row>
    <row r="39" spans="1:18" x14ac:dyDescent="0.2">
      <c r="A39" s="16" t="s">
        <v>38</v>
      </c>
      <c r="B39" s="17" t="s">
        <v>71</v>
      </c>
      <c r="C39" s="17" t="s">
        <v>72</v>
      </c>
      <c r="D39" s="16" t="s">
        <v>40</v>
      </c>
      <c r="E39" s="18" t="s">
        <v>73</v>
      </c>
      <c r="F39" s="19" t="s">
        <v>74</v>
      </c>
      <c r="G39" s="20">
        <v>10.193</v>
      </c>
      <c r="H39" s="21">
        <v>0</v>
      </c>
      <c r="I39" s="21">
        <f>ROUND(ROUND(H39,2)*ROUND(G39,3),2)</f>
        <v>0</v>
      </c>
      <c r="O39">
        <f>(I39*15)/100</f>
        <v>0</v>
      </c>
      <c r="P39" t="s">
        <v>30</v>
      </c>
    </row>
    <row r="40" spans="1:18" x14ac:dyDescent="0.2">
      <c r="A40" s="22" t="s">
        <v>43</v>
      </c>
      <c r="E40" s="23" t="s">
        <v>73</v>
      </c>
    </row>
    <row r="41" spans="1:18" x14ac:dyDescent="0.2">
      <c r="A41" s="24" t="s">
        <v>44</v>
      </c>
      <c r="E41" s="25" t="s">
        <v>40</v>
      </c>
    </row>
    <row r="42" spans="1:18" ht="191.25" x14ac:dyDescent="0.2">
      <c r="A42" t="s">
        <v>45</v>
      </c>
      <c r="E42" s="23" t="s">
        <v>75</v>
      </c>
    </row>
    <row r="43" spans="1:18" x14ac:dyDescent="0.2">
      <c r="A43" s="16" t="s">
        <v>38</v>
      </c>
      <c r="B43" s="17" t="s">
        <v>34</v>
      </c>
      <c r="C43" s="17" t="s">
        <v>76</v>
      </c>
      <c r="D43" s="16" t="s">
        <v>40</v>
      </c>
      <c r="E43" s="18" t="s">
        <v>77</v>
      </c>
      <c r="F43" s="19" t="s">
        <v>74</v>
      </c>
      <c r="G43" s="20">
        <v>1.617</v>
      </c>
      <c r="H43" s="21">
        <v>0</v>
      </c>
      <c r="I43" s="21">
        <f>ROUND(ROUND(H43,2)*ROUND(G43,3),2)</f>
        <v>0</v>
      </c>
      <c r="O43">
        <f>(I43*15)/100</f>
        <v>0</v>
      </c>
      <c r="P43" t="s">
        <v>30</v>
      </c>
    </row>
    <row r="44" spans="1:18" x14ac:dyDescent="0.2">
      <c r="A44" s="22" t="s">
        <v>43</v>
      </c>
      <c r="E44" s="23" t="s">
        <v>77</v>
      </c>
    </row>
    <row r="45" spans="1:18" x14ac:dyDescent="0.2">
      <c r="A45" s="24" t="s">
        <v>44</v>
      </c>
      <c r="E45" s="25" t="s">
        <v>40</v>
      </c>
    </row>
    <row r="46" spans="1:18" ht="229.5" x14ac:dyDescent="0.2">
      <c r="A46" t="s">
        <v>45</v>
      </c>
      <c r="E46" s="23" t="s">
        <v>78</v>
      </c>
    </row>
    <row r="47" spans="1:18" x14ac:dyDescent="0.2">
      <c r="A47" s="16" t="s">
        <v>38</v>
      </c>
      <c r="B47" s="17" t="s">
        <v>35</v>
      </c>
      <c r="C47" s="17" t="s">
        <v>79</v>
      </c>
      <c r="D47" s="16" t="s">
        <v>40</v>
      </c>
      <c r="E47" s="18" t="s">
        <v>80</v>
      </c>
      <c r="F47" s="19" t="s">
        <v>74</v>
      </c>
      <c r="G47" s="20">
        <v>10.853999999999999</v>
      </c>
      <c r="H47" s="21">
        <v>0</v>
      </c>
      <c r="I47" s="21">
        <f>ROUND(ROUND(H47,2)*ROUND(G47,3),2)</f>
        <v>0</v>
      </c>
      <c r="O47">
        <f>(I47*15)/100</f>
        <v>0</v>
      </c>
      <c r="P47" t="s">
        <v>30</v>
      </c>
    </row>
    <row r="48" spans="1:18" x14ac:dyDescent="0.2">
      <c r="A48" s="22" t="s">
        <v>43</v>
      </c>
      <c r="E48" s="23" t="s">
        <v>80</v>
      </c>
    </row>
    <row r="49" spans="1:16" x14ac:dyDescent="0.2">
      <c r="A49" s="24" t="s">
        <v>44</v>
      </c>
      <c r="E49" s="25" t="s">
        <v>40</v>
      </c>
    </row>
    <row r="50" spans="1:16" ht="229.5" x14ac:dyDescent="0.2">
      <c r="A50" t="s">
        <v>45</v>
      </c>
      <c r="E50" s="23" t="s">
        <v>81</v>
      </c>
    </row>
    <row r="51" spans="1:16" x14ac:dyDescent="0.2">
      <c r="A51" s="16" t="s">
        <v>38</v>
      </c>
      <c r="B51" s="17" t="s">
        <v>82</v>
      </c>
      <c r="C51" s="17" t="s">
        <v>83</v>
      </c>
      <c r="D51" s="16" t="s">
        <v>40</v>
      </c>
      <c r="E51" s="18" t="s">
        <v>84</v>
      </c>
      <c r="F51" s="19" t="s">
        <v>42</v>
      </c>
      <c r="G51" s="20">
        <v>0.50700000000000001</v>
      </c>
      <c r="H51" s="21">
        <v>0</v>
      </c>
      <c r="I51" s="21">
        <f>ROUND(ROUND(H51,2)*ROUND(G51,3),2)</f>
        <v>0</v>
      </c>
      <c r="O51">
        <f>(I51*15)/100</f>
        <v>0</v>
      </c>
      <c r="P51" t="s">
        <v>30</v>
      </c>
    </row>
    <row r="52" spans="1:16" x14ac:dyDescent="0.2">
      <c r="A52" s="22" t="s">
        <v>43</v>
      </c>
      <c r="E52" s="23" t="s">
        <v>84</v>
      </c>
    </row>
    <row r="53" spans="1:16" x14ac:dyDescent="0.2">
      <c r="A53" s="24" t="s">
        <v>44</v>
      </c>
      <c r="E53" s="25" t="s">
        <v>40</v>
      </c>
    </row>
    <row r="54" spans="1:16" ht="191.25" x14ac:dyDescent="0.2">
      <c r="A54" t="s">
        <v>45</v>
      </c>
      <c r="E54" s="23" t="s">
        <v>85</v>
      </c>
    </row>
    <row r="55" spans="1:16" x14ac:dyDescent="0.2">
      <c r="A55" s="16" t="s">
        <v>38</v>
      </c>
      <c r="B55" s="17" t="s">
        <v>86</v>
      </c>
      <c r="C55" s="17" t="s">
        <v>87</v>
      </c>
      <c r="D55" s="16" t="s">
        <v>40</v>
      </c>
      <c r="E55" s="18" t="s">
        <v>88</v>
      </c>
      <c r="F55" s="19" t="s">
        <v>74</v>
      </c>
      <c r="G55" s="20">
        <v>1.554</v>
      </c>
      <c r="H55" s="21">
        <v>0</v>
      </c>
      <c r="I55" s="21">
        <f>ROUND(ROUND(H55,2)*ROUND(G55,3),2)</f>
        <v>0</v>
      </c>
      <c r="O55">
        <f>(I55*15)/100</f>
        <v>0</v>
      </c>
      <c r="P55" t="s">
        <v>30</v>
      </c>
    </row>
    <row r="56" spans="1:16" x14ac:dyDescent="0.2">
      <c r="A56" s="22" t="s">
        <v>43</v>
      </c>
      <c r="E56" s="23" t="s">
        <v>88</v>
      </c>
    </row>
    <row r="57" spans="1:16" x14ac:dyDescent="0.2">
      <c r="A57" s="24" t="s">
        <v>44</v>
      </c>
      <c r="E57" s="25" t="s">
        <v>40</v>
      </c>
    </row>
    <row r="58" spans="1:16" ht="229.5" x14ac:dyDescent="0.2">
      <c r="A58" t="s">
        <v>45</v>
      </c>
      <c r="E58" s="23" t="s">
        <v>81</v>
      </c>
    </row>
    <row r="59" spans="1:16" x14ac:dyDescent="0.2">
      <c r="A59" s="16" t="s">
        <v>38</v>
      </c>
      <c r="B59" s="17" t="s">
        <v>89</v>
      </c>
      <c r="C59" s="17" t="s">
        <v>90</v>
      </c>
      <c r="D59" s="16" t="s">
        <v>40</v>
      </c>
      <c r="E59" s="18" t="s">
        <v>91</v>
      </c>
      <c r="F59" s="19" t="s">
        <v>74</v>
      </c>
      <c r="G59" s="20">
        <v>12.407999999999999</v>
      </c>
      <c r="H59" s="21">
        <v>0</v>
      </c>
      <c r="I59" s="21">
        <f>ROUND(ROUND(H59,2)*ROUND(G59,3),2)</f>
        <v>0</v>
      </c>
      <c r="O59">
        <f>(I59*15)/100</f>
        <v>0</v>
      </c>
      <c r="P59" t="s">
        <v>30</v>
      </c>
    </row>
    <row r="60" spans="1:16" x14ac:dyDescent="0.2">
      <c r="A60" s="22" t="s">
        <v>43</v>
      </c>
      <c r="E60" s="23" t="s">
        <v>91</v>
      </c>
    </row>
    <row r="61" spans="1:16" x14ac:dyDescent="0.2">
      <c r="A61" s="24" t="s">
        <v>44</v>
      </c>
      <c r="E61" s="25" t="s">
        <v>92</v>
      </c>
    </row>
    <row r="62" spans="1:16" x14ac:dyDescent="0.2">
      <c r="A62" t="s">
        <v>45</v>
      </c>
      <c r="E62" s="23" t="s">
        <v>93</v>
      </c>
    </row>
    <row r="63" spans="1:16" x14ac:dyDescent="0.2">
      <c r="A63" s="16" t="s">
        <v>38</v>
      </c>
      <c r="B63" s="17" t="s">
        <v>94</v>
      </c>
      <c r="C63" s="17" t="s">
        <v>95</v>
      </c>
      <c r="D63" s="16" t="s">
        <v>40</v>
      </c>
      <c r="E63" s="18" t="s">
        <v>96</v>
      </c>
      <c r="F63" s="19" t="s">
        <v>97</v>
      </c>
      <c r="G63" s="20">
        <v>1.6</v>
      </c>
      <c r="H63" s="21">
        <v>0</v>
      </c>
      <c r="I63" s="21">
        <f>ROUND(ROUND(H63,2)*ROUND(G63,3),2)</f>
        <v>0</v>
      </c>
      <c r="O63">
        <f>(I63*15)/100</f>
        <v>0</v>
      </c>
      <c r="P63" t="s">
        <v>30</v>
      </c>
    </row>
    <row r="64" spans="1:16" x14ac:dyDescent="0.2">
      <c r="A64" s="22" t="s">
        <v>43</v>
      </c>
      <c r="E64" s="23" t="s">
        <v>96</v>
      </c>
    </row>
    <row r="65" spans="1:16" x14ac:dyDescent="0.2">
      <c r="A65" s="24" t="s">
        <v>44</v>
      </c>
      <c r="E65" s="25" t="s">
        <v>40</v>
      </c>
    </row>
    <row r="66" spans="1:16" x14ac:dyDescent="0.2">
      <c r="A66" t="s">
        <v>45</v>
      </c>
      <c r="E66" s="23" t="s">
        <v>93</v>
      </c>
    </row>
    <row r="67" spans="1:16" x14ac:dyDescent="0.2">
      <c r="A67" s="16" t="s">
        <v>38</v>
      </c>
      <c r="B67" s="17" t="s">
        <v>98</v>
      </c>
      <c r="C67" s="17" t="s">
        <v>99</v>
      </c>
      <c r="D67" s="16" t="s">
        <v>40</v>
      </c>
      <c r="E67" s="18" t="s">
        <v>100</v>
      </c>
      <c r="F67" s="19" t="s">
        <v>42</v>
      </c>
      <c r="G67" s="20">
        <v>0.50700000000000001</v>
      </c>
      <c r="H67" s="21">
        <v>0</v>
      </c>
      <c r="I67" s="21">
        <f>ROUND(ROUND(H67,2)*ROUND(G67,3),2)</f>
        <v>0</v>
      </c>
      <c r="O67">
        <f>(I67*15)/100</f>
        <v>0</v>
      </c>
      <c r="P67" t="s">
        <v>30</v>
      </c>
    </row>
    <row r="68" spans="1:16" x14ac:dyDescent="0.2">
      <c r="A68" s="22" t="s">
        <v>43</v>
      </c>
      <c r="E68" s="23" t="s">
        <v>100</v>
      </c>
    </row>
    <row r="69" spans="1:16" x14ac:dyDescent="0.2">
      <c r="A69" s="24" t="s">
        <v>44</v>
      </c>
      <c r="E69" s="25" t="s">
        <v>40</v>
      </c>
    </row>
    <row r="70" spans="1:16" x14ac:dyDescent="0.2">
      <c r="A70" t="s">
        <v>45</v>
      </c>
      <c r="E70" s="23" t="s">
        <v>93</v>
      </c>
    </row>
    <row r="71" spans="1:16" x14ac:dyDescent="0.2">
      <c r="A71" s="16" t="s">
        <v>38</v>
      </c>
      <c r="B71" s="17" t="s">
        <v>101</v>
      </c>
      <c r="C71" s="17" t="s">
        <v>102</v>
      </c>
      <c r="D71" s="16" t="s">
        <v>40</v>
      </c>
      <c r="E71" s="18" t="s">
        <v>103</v>
      </c>
      <c r="F71" s="19" t="s">
        <v>97</v>
      </c>
      <c r="G71" s="20">
        <v>320.8</v>
      </c>
      <c r="H71" s="21">
        <v>0</v>
      </c>
      <c r="I71" s="21">
        <f>ROUND(ROUND(H71,2)*ROUND(G71,3),2)</f>
        <v>0</v>
      </c>
      <c r="O71">
        <f>(I71*15)/100</f>
        <v>0</v>
      </c>
      <c r="P71" t="s">
        <v>30</v>
      </c>
    </row>
    <row r="72" spans="1:16" x14ac:dyDescent="0.2">
      <c r="A72" s="22" t="s">
        <v>43</v>
      </c>
      <c r="E72" s="23" t="s">
        <v>103</v>
      </c>
    </row>
    <row r="73" spans="1:16" x14ac:dyDescent="0.2">
      <c r="A73" s="24" t="s">
        <v>44</v>
      </c>
      <c r="E73" s="25" t="s">
        <v>40</v>
      </c>
    </row>
    <row r="74" spans="1:16" ht="114.75" x14ac:dyDescent="0.2">
      <c r="A74" t="s">
        <v>45</v>
      </c>
      <c r="E74" s="23" t="s">
        <v>104</v>
      </c>
    </row>
    <row r="75" spans="1:16" x14ac:dyDescent="0.2">
      <c r="A75" s="16" t="s">
        <v>38</v>
      </c>
      <c r="B75" s="17" t="s">
        <v>105</v>
      </c>
      <c r="C75" s="17" t="s">
        <v>106</v>
      </c>
      <c r="D75" s="16" t="s">
        <v>40</v>
      </c>
      <c r="E75" s="18" t="s">
        <v>107</v>
      </c>
      <c r="F75" s="19" t="s">
        <v>42</v>
      </c>
      <c r="G75" s="20">
        <v>105</v>
      </c>
      <c r="H75" s="21">
        <v>0</v>
      </c>
      <c r="I75" s="21">
        <f>ROUND(ROUND(H75,2)*ROUND(G75,3),2)</f>
        <v>0</v>
      </c>
      <c r="O75">
        <f>(I75*15)/100</f>
        <v>0</v>
      </c>
      <c r="P75" t="s">
        <v>30</v>
      </c>
    </row>
    <row r="76" spans="1:16" x14ac:dyDescent="0.2">
      <c r="A76" s="22" t="s">
        <v>43</v>
      </c>
      <c r="E76" s="23" t="s">
        <v>107</v>
      </c>
    </row>
    <row r="77" spans="1:16" x14ac:dyDescent="0.2">
      <c r="A77" s="24" t="s">
        <v>44</v>
      </c>
      <c r="E77" s="25" t="s">
        <v>40</v>
      </c>
    </row>
    <row r="78" spans="1:16" ht="280.5" x14ac:dyDescent="0.2">
      <c r="A78" t="s">
        <v>45</v>
      </c>
      <c r="E78" s="23" t="s">
        <v>108</v>
      </c>
    </row>
    <row r="79" spans="1:16" x14ac:dyDescent="0.2">
      <c r="A79" s="16" t="s">
        <v>38</v>
      </c>
      <c r="B79" s="17" t="s">
        <v>109</v>
      </c>
      <c r="C79" s="17" t="s">
        <v>110</v>
      </c>
      <c r="D79" s="16" t="s">
        <v>40</v>
      </c>
      <c r="E79" s="18" t="s">
        <v>111</v>
      </c>
      <c r="F79" s="19" t="s">
        <v>74</v>
      </c>
      <c r="G79" s="20">
        <v>0.93300000000000005</v>
      </c>
      <c r="H79" s="21">
        <v>0</v>
      </c>
      <c r="I79" s="21">
        <f>ROUND(ROUND(H79,2)*ROUND(G79,3),2)</f>
        <v>0</v>
      </c>
      <c r="O79">
        <f>(I79*15)/100</f>
        <v>0</v>
      </c>
      <c r="P79" t="s">
        <v>30</v>
      </c>
    </row>
    <row r="80" spans="1:16" x14ac:dyDescent="0.2">
      <c r="A80" s="22" t="s">
        <v>43</v>
      </c>
      <c r="E80" s="23" t="s">
        <v>111</v>
      </c>
    </row>
    <row r="81" spans="1:18" x14ac:dyDescent="0.2">
      <c r="A81" s="24" t="s">
        <v>44</v>
      </c>
      <c r="E81" s="25" t="s">
        <v>40</v>
      </c>
    </row>
    <row r="82" spans="1:18" ht="204" x14ac:dyDescent="0.2">
      <c r="A82" t="s">
        <v>45</v>
      </c>
      <c r="E82" s="23" t="s">
        <v>112</v>
      </c>
    </row>
    <row r="83" spans="1:18" x14ac:dyDescent="0.2">
      <c r="A83" s="16" t="s">
        <v>38</v>
      </c>
      <c r="B83" s="17" t="s">
        <v>113</v>
      </c>
      <c r="C83" s="17" t="s">
        <v>114</v>
      </c>
      <c r="D83" s="16" t="s">
        <v>40</v>
      </c>
      <c r="E83" s="18" t="s">
        <v>115</v>
      </c>
      <c r="F83" s="19" t="s">
        <v>42</v>
      </c>
      <c r="G83" s="20">
        <v>13.721</v>
      </c>
      <c r="H83" s="21">
        <v>0</v>
      </c>
      <c r="I83" s="21">
        <f>ROUND(ROUND(H83,2)*ROUND(G83,3),2)</f>
        <v>0</v>
      </c>
      <c r="O83">
        <f>(I83*15)/100</f>
        <v>0</v>
      </c>
      <c r="P83" t="s">
        <v>30</v>
      </c>
    </row>
    <row r="84" spans="1:18" x14ac:dyDescent="0.2">
      <c r="A84" s="22" t="s">
        <v>43</v>
      </c>
      <c r="E84" s="23" t="s">
        <v>115</v>
      </c>
    </row>
    <row r="85" spans="1:18" x14ac:dyDescent="0.2">
      <c r="A85" s="24" t="s">
        <v>44</v>
      </c>
      <c r="E85" s="25" t="s">
        <v>40</v>
      </c>
    </row>
    <row r="86" spans="1:18" ht="280.5" x14ac:dyDescent="0.2">
      <c r="A86" t="s">
        <v>45</v>
      </c>
      <c r="E86" s="23" t="s">
        <v>108</v>
      </c>
    </row>
    <row r="87" spans="1:18" x14ac:dyDescent="0.2">
      <c r="A87" s="16" t="s">
        <v>38</v>
      </c>
      <c r="B87" s="17" t="s">
        <v>116</v>
      </c>
      <c r="C87" s="17" t="s">
        <v>117</v>
      </c>
      <c r="D87" s="16" t="s">
        <v>40</v>
      </c>
      <c r="E87" s="18" t="s">
        <v>118</v>
      </c>
      <c r="F87" s="19" t="s">
        <v>74</v>
      </c>
      <c r="G87" s="20">
        <v>0.31900000000000001</v>
      </c>
      <c r="H87" s="21">
        <v>0</v>
      </c>
      <c r="I87" s="21">
        <f>ROUND(ROUND(H87,2)*ROUND(G87,3),2)</f>
        <v>0</v>
      </c>
      <c r="O87">
        <f>(I87*15)/100</f>
        <v>0</v>
      </c>
      <c r="P87" t="s">
        <v>30</v>
      </c>
    </row>
    <row r="88" spans="1:18" x14ac:dyDescent="0.2">
      <c r="A88" s="22" t="s">
        <v>43</v>
      </c>
      <c r="E88" s="23" t="s">
        <v>118</v>
      </c>
    </row>
    <row r="89" spans="1:18" x14ac:dyDescent="0.2">
      <c r="A89" s="24" t="s">
        <v>44</v>
      </c>
      <c r="E89" s="25" t="s">
        <v>40</v>
      </c>
    </row>
    <row r="90" spans="1:18" ht="216.75" x14ac:dyDescent="0.2">
      <c r="A90" t="s">
        <v>45</v>
      </c>
      <c r="E90" s="23" t="s">
        <v>119</v>
      </c>
    </row>
    <row r="91" spans="1:18" ht="12.75" customHeight="1" x14ac:dyDescent="0.2">
      <c r="A91" s="3" t="s">
        <v>36</v>
      </c>
      <c r="B91" s="3"/>
      <c r="C91" s="26" t="s">
        <v>2</v>
      </c>
      <c r="D91" s="3"/>
      <c r="E91" s="14" t="s">
        <v>120</v>
      </c>
      <c r="F91" s="3"/>
      <c r="G91" s="3"/>
      <c r="H91" s="3"/>
      <c r="I91" s="27">
        <f>0+Q91</f>
        <v>0</v>
      </c>
      <c r="O91">
        <f>0+R91</f>
        <v>0</v>
      </c>
      <c r="Q91">
        <f>0+I92+I96+I100+I104+I108</f>
        <v>0</v>
      </c>
      <c r="R91">
        <f>0+O92+O96+O100+O104+O108</f>
        <v>0</v>
      </c>
    </row>
    <row r="92" spans="1:18" x14ac:dyDescent="0.2">
      <c r="A92" s="16" t="s">
        <v>38</v>
      </c>
      <c r="B92" s="17" t="s">
        <v>121</v>
      </c>
      <c r="C92" s="17" t="s">
        <v>122</v>
      </c>
      <c r="D92" s="16" t="s">
        <v>40</v>
      </c>
      <c r="E92" s="18" t="s">
        <v>123</v>
      </c>
      <c r="F92" s="19" t="s">
        <v>42</v>
      </c>
      <c r="G92" s="20">
        <v>23.677</v>
      </c>
      <c r="H92" s="21">
        <v>0</v>
      </c>
      <c r="I92" s="21">
        <f>ROUND(ROUND(H92,2)*ROUND(G92,3),2)</f>
        <v>0</v>
      </c>
      <c r="O92">
        <f>(I92*15)/100</f>
        <v>0</v>
      </c>
      <c r="P92" t="s">
        <v>30</v>
      </c>
    </row>
    <row r="93" spans="1:18" x14ac:dyDescent="0.2">
      <c r="A93" s="22" t="s">
        <v>43</v>
      </c>
      <c r="E93" s="23" t="s">
        <v>123</v>
      </c>
    </row>
    <row r="94" spans="1:18" x14ac:dyDescent="0.2">
      <c r="A94" s="24" t="s">
        <v>44</v>
      </c>
      <c r="E94" s="25" t="s">
        <v>124</v>
      </c>
    </row>
    <row r="95" spans="1:18" ht="38.25" x14ac:dyDescent="0.2">
      <c r="A95" t="s">
        <v>45</v>
      </c>
      <c r="E95" s="23" t="s">
        <v>125</v>
      </c>
    </row>
    <row r="96" spans="1:18" x14ac:dyDescent="0.2">
      <c r="A96" s="16" t="s">
        <v>38</v>
      </c>
      <c r="B96" s="17" t="s">
        <v>126</v>
      </c>
      <c r="C96" s="17" t="s">
        <v>127</v>
      </c>
      <c r="D96" s="16" t="s">
        <v>40</v>
      </c>
      <c r="E96" s="18" t="s">
        <v>128</v>
      </c>
      <c r="F96" s="19" t="s">
        <v>129</v>
      </c>
      <c r="G96" s="20">
        <v>292</v>
      </c>
      <c r="H96" s="21">
        <v>0</v>
      </c>
      <c r="I96" s="21">
        <f>ROUND(ROUND(H96,2)*ROUND(G96,3),2)</f>
        <v>0</v>
      </c>
      <c r="O96">
        <f>(I96*15)/100</f>
        <v>0</v>
      </c>
      <c r="P96" t="s">
        <v>30</v>
      </c>
    </row>
    <row r="97" spans="1:18" x14ac:dyDescent="0.2">
      <c r="A97" s="22" t="s">
        <v>43</v>
      </c>
      <c r="E97" s="23" t="s">
        <v>128</v>
      </c>
    </row>
    <row r="98" spans="1:18" x14ac:dyDescent="0.2">
      <c r="A98" s="24" t="s">
        <v>44</v>
      </c>
      <c r="E98" s="25" t="s">
        <v>40</v>
      </c>
    </row>
    <row r="99" spans="1:18" ht="216.75" x14ac:dyDescent="0.2">
      <c r="A99" t="s">
        <v>45</v>
      </c>
      <c r="E99" s="23" t="s">
        <v>130</v>
      </c>
    </row>
    <row r="100" spans="1:18" x14ac:dyDescent="0.2">
      <c r="A100" s="16" t="s">
        <v>38</v>
      </c>
      <c r="B100" s="17" t="s">
        <v>131</v>
      </c>
      <c r="C100" s="17" t="s">
        <v>132</v>
      </c>
      <c r="D100" s="16" t="s">
        <v>40</v>
      </c>
      <c r="E100" s="18" t="s">
        <v>133</v>
      </c>
      <c r="F100" s="19" t="s">
        <v>42</v>
      </c>
      <c r="G100" s="20">
        <v>198</v>
      </c>
      <c r="H100" s="21">
        <v>0</v>
      </c>
      <c r="I100" s="21">
        <f>ROUND(ROUND(H100,2)*ROUND(G100,3),2)</f>
        <v>0</v>
      </c>
      <c r="O100">
        <f>(I100*15)/100</f>
        <v>0</v>
      </c>
      <c r="P100" t="s">
        <v>30</v>
      </c>
    </row>
    <row r="101" spans="1:18" x14ac:dyDescent="0.2">
      <c r="A101" s="22" t="s">
        <v>43</v>
      </c>
      <c r="E101" s="23" t="s">
        <v>133</v>
      </c>
    </row>
    <row r="102" spans="1:18" x14ac:dyDescent="0.2">
      <c r="A102" s="24" t="s">
        <v>44</v>
      </c>
      <c r="E102" s="25" t="s">
        <v>134</v>
      </c>
    </row>
    <row r="103" spans="1:18" ht="280.5" x14ac:dyDescent="0.2">
      <c r="A103" t="s">
        <v>45</v>
      </c>
      <c r="E103" s="23" t="s">
        <v>135</v>
      </c>
    </row>
    <row r="104" spans="1:18" x14ac:dyDescent="0.2">
      <c r="A104" s="16" t="s">
        <v>38</v>
      </c>
      <c r="B104" s="17" t="s">
        <v>136</v>
      </c>
      <c r="C104" s="17" t="s">
        <v>137</v>
      </c>
      <c r="D104" s="16" t="s">
        <v>40</v>
      </c>
      <c r="E104" s="18" t="s">
        <v>138</v>
      </c>
      <c r="F104" s="19" t="s">
        <v>74</v>
      </c>
      <c r="G104" s="20">
        <v>49.283999999999999</v>
      </c>
      <c r="H104" s="21">
        <v>0</v>
      </c>
      <c r="I104" s="21">
        <f>ROUND(ROUND(H104,2)*ROUND(G104,3),2)</f>
        <v>0</v>
      </c>
      <c r="O104">
        <f>(I104*15)/100</f>
        <v>0</v>
      </c>
      <c r="P104" t="s">
        <v>30</v>
      </c>
    </row>
    <row r="105" spans="1:18" x14ac:dyDescent="0.2">
      <c r="A105" s="22" t="s">
        <v>43</v>
      </c>
      <c r="E105" s="23" t="s">
        <v>138</v>
      </c>
    </row>
    <row r="106" spans="1:18" x14ac:dyDescent="0.2">
      <c r="A106" s="24" t="s">
        <v>44</v>
      </c>
      <c r="E106" s="25" t="s">
        <v>40</v>
      </c>
    </row>
    <row r="107" spans="1:18" ht="204" x14ac:dyDescent="0.2">
      <c r="A107" t="s">
        <v>45</v>
      </c>
      <c r="E107" s="23" t="s">
        <v>112</v>
      </c>
    </row>
    <row r="108" spans="1:18" x14ac:dyDescent="0.2">
      <c r="A108" s="16" t="s">
        <v>38</v>
      </c>
      <c r="B108" s="17" t="s">
        <v>139</v>
      </c>
      <c r="C108" s="17" t="s">
        <v>140</v>
      </c>
      <c r="D108" s="16" t="s">
        <v>40</v>
      </c>
      <c r="E108" s="18" t="s">
        <v>141</v>
      </c>
      <c r="F108" s="19" t="s">
        <v>74</v>
      </c>
      <c r="G108" s="20">
        <v>8.2000000000000003E-2</v>
      </c>
      <c r="H108" s="21">
        <v>0</v>
      </c>
      <c r="I108" s="21">
        <f>ROUND(ROUND(H108,2)*ROUND(G108,3),2)</f>
        <v>0</v>
      </c>
      <c r="O108">
        <f>(I108*15)/100</f>
        <v>0</v>
      </c>
      <c r="P108" t="s">
        <v>30</v>
      </c>
    </row>
    <row r="109" spans="1:18" x14ac:dyDescent="0.2">
      <c r="A109" s="22" t="s">
        <v>43</v>
      </c>
      <c r="E109" s="23" t="s">
        <v>141</v>
      </c>
    </row>
    <row r="110" spans="1:18" x14ac:dyDescent="0.2">
      <c r="A110" s="24" t="s">
        <v>44</v>
      </c>
      <c r="E110" s="25" t="s">
        <v>40</v>
      </c>
    </row>
    <row r="111" spans="1:18" ht="204" x14ac:dyDescent="0.2">
      <c r="A111" t="s">
        <v>45</v>
      </c>
      <c r="E111" s="23" t="s">
        <v>112</v>
      </c>
    </row>
    <row r="112" spans="1:18" ht="12.75" customHeight="1" x14ac:dyDescent="0.2">
      <c r="A112" s="3" t="s">
        <v>36</v>
      </c>
      <c r="B112" s="3"/>
      <c r="C112" s="26" t="s">
        <v>31</v>
      </c>
      <c r="D112" s="3"/>
      <c r="E112" s="14" t="s">
        <v>142</v>
      </c>
      <c r="F112" s="3"/>
      <c r="G112" s="3"/>
      <c r="H112" s="3"/>
      <c r="I112" s="27">
        <f>0+Q112</f>
        <v>0</v>
      </c>
      <c r="O112">
        <f>0+R112</f>
        <v>0</v>
      </c>
      <c r="Q112">
        <f>0+I113+I117+I121+I125+I129+I133+I137+I141+I145</f>
        <v>0</v>
      </c>
      <c r="R112">
        <f>0+O113+O117+O121+O125+O129+O133+O137+O141+O145</f>
        <v>0</v>
      </c>
    </row>
    <row r="113" spans="1:16" x14ac:dyDescent="0.2">
      <c r="A113" s="16" t="s">
        <v>38</v>
      </c>
      <c r="B113" s="17" t="s">
        <v>143</v>
      </c>
      <c r="C113" s="17" t="s">
        <v>144</v>
      </c>
      <c r="D113" s="16" t="s">
        <v>40</v>
      </c>
      <c r="E113" s="18" t="s">
        <v>145</v>
      </c>
      <c r="F113" s="19" t="s">
        <v>42</v>
      </c>
      <c r="G113" s="20">
        <v>7.774</v>
      </c>
      <c r="H113" s="21">
        <v>0</v>
      </c>
      <c r="I113" s="21">
        <f>ROUND(ROUND(H113,2)*ROUND(G113,3),2)</f>
        <v>0</v>
      </c>
      <c r="O113">
        <f>(I113*15)/100</f>
        <v>0</v>
      </c>
      <c r="P113" t="s">
        <v>30</v>
      </c>
    </row>
    <row r="114" spans="1:16" x14ac:dyDescent="0.2">
      <c r="A114" s="22" t="s">
        <v>43</v>
      </c>
      <c r="E114" s="23" t="s">
        <v>145</v>
      </c>
    </row>
    <row r="115" spans="1:16" x14ac:dyDescent="0.2">
      <c r="A115" s="24" t="s">
        <v>44</v>
      </c>
      <c r="E115" s="25" t="s">
        <v>40</v>
      </c>
    </row>
    <row r="116" spans="1:16" ht="280.5" x14ac:dyDescent="0.2">
      <c r="A116" t="s">
        <v>45</v>
      </c>
      <c r="E116" s="23" t="s">
        <v>135</v>
      </c>
    </row>
    <row r="117" spans="1:16" x14ac:dyDescent="0.2">
      <c r="A117" s="16" t="s">
        <v>38</v>
      </c>
      <c r="B117" s="17" t="s">
        <v>146</v>
      </c>
      <c r="C117" s="17" t="s">
        <v>147</v>
      </c>
      <c r="D117" s="16" t="s">
        <v>40</v>
      </c>
      <c r="E117" s="18" t="s">
        <v>148</v>
      </c>
      <c r="F117" s="19" t="s">
        <v>74</v>
      </c>
      <c r="G117" s="20">
        <v>9.2999999999999999E-2</v>
      </c>
      <c r="H117" s="21">
        <v>0</v>
      </c>
      <c r="I117" s="21">
        <f>ROUND(ROUND(H117,2)*ROUND(G117,3),2)</f>
        <v>0</v>
      </c>
      <c r="O117">
        <f>(I117*15)/100</f>
        <v>0</v>
      </c>
      <c r="P117" t="s">
        <v>30</v>
      </c>
    </row>
    <row r="118" spans="1:16" x14ac:dyDescent="0.2">
      <c r="A118" s="22" t="s">
        <v>43</v>
      </c>
      <c r="E118" s="23" t="s">
        <v>148</v>
      </c>
    </row>
    <row r="119" spans="1:16" x14ac:dyDescent="0.2">
      <c r="A119" s="24" t="s">
        <v>44</v>
      </c>
      <c r="E119" s="25" t="s">
        <v>40</v>
      </c>
    </row>
    <row r="120" spans="1:16" ht="204" x14ac:dyDescent="0.2">
      <c r="A120" t="s">
        <v>45</v>
      </c>
      <c r="E120" s="23" t="s">
        <v>112</v>
      </c>
    </row>
    <row r="121" spans="1:16" x14ac:dyDescent="0.2">
      <c r="A121" s="16" t="s">
        <v>38</v>
      </c>
      <c r="B121" s="17" t="s">
        <v>149</v>
      </c>
      <c r="C121" s="17" t="s">
        <v>150</v>
      </c>
      <c r="D121" s="16" t="s">
        <v>40</v>
      </c>
      <c r="E121" s="18" t="s">
        <v>151</v>
      </c>
      <c r="F121" s="19" t="s">
        <v>42</v>
      </c>
      <c r="G121" s="20">
        <v>4.9219999999999997</v>
      </c>
      <c r="H121" s="21">
        <v>0</v>
      </c>
      <c r="I121" s="21">
        <f>ROUND(ROUND(H121,2)*ROUND(G121,3),2)</f>
        <v>0</v>
      </c>
      <c r="O121">
        <f>(I121*15)/100</f>
        <v>0</v>
      </c>
      <c r="P121" t="s">
        <v>30</v>
      </c>
    </row>
    <row r="122" spans="1:16" x14ac:dyDescent="0.2">
      <c r="A122" s="22" t="s">
        <v>43</v>
      </c>
      <c r="E122" s="23" t="s">
        <v>151</v>
      </c>
    </row>
    <row r="123" spans="1:16" x14ac:dyDescent="0.2">
      <c r="A123" s="24" t="s">
        <v>44</v>
      </c>
      <c r="E123" s="25" t="s">
        <v>40</v>
      </c>
    </row>
    <row r="124" spans="1:16" ht="280.5" x14ac:dyDescent="0.2">
      <c r="A124" t="s">
        <v>45</v>
      </c>
      <c r="E124" s="23" t="s">
        <v>135</v>
      </c>
    </row>
    <row r="125" spans="1:16" x14ac:dyDescent="0.2">
      <c r="A125" s="16" t="s">
        <v>38</v>
      </c>
      <c r="B125" s="17" t="s">
        <v>152</v>
      </c>
      <c r="C125" s="17" t="s">
        <v>153</v>
      </c>
      <c r="D125" s="16" t="s">
        <v>40</v>
      </c>
      <c r="E125" s="18" t="s">
        <v>154</v>
      </c>
      <c r="F125" s="19" t="s">
        <v>42</v>
      </c>
      <c r="G125" s="20">
        <v>3.4670000000000001</v>
      </c>
      <c r="H125" s="21">
        <v>0</v>
      </c>
      <c r="I125" s="21">
        <f>ROUND(ROUND(H125,2)*ROUND(G125,3),2)</f>
        <v>0</v>
      </c>
      <c r="O125">
        <f>(I125*15)/100</f>
        <v>0</v>
      </c>
      <c r="P125" t="s">
        <v>30</v>
      </c>
    </row>
    <row r="126" spans="1:16" x14ac:dyDescent="0.2">
      <c r="A126" s="22" t="s">
        <v>43</v>
      </c>
      <c r="E126" s="23" t="s">
        <v>154</v>
      </c>
    </row>
    <row r="127" spans="1:16" x14ac:dyDescent="0.2">
      <c r="A127" s="24" t="s">
        <v>44</v>
      </c>
      <c r="E127" s="25" t="s">
        <v>40</v>
      </c>
    </row>
    <row r="128" spans="1:16" ht="38.25" x14ac:dyDescent="0.2">
      <c r="A128" t="s">
        <v>45</v>
      </c>
      <c r="E128" s="23" t="s">
        <v>155</v>
      </c>
    </row>
    <row r="129" spans="1:16" x14ac:dyDescent="0.2">
      <c r="A129" s="16" t="s">
        <v>38</v>
      </c>
      <c r="B129" s="17" t="s">
        <v>156</v>
      </c>
      <c r="C129" s="17" t="s">
        <v>157</v>
      </c>
      <c r="D129" s="16" t="s">
        <v>40</v>
      </c>
      <c r="E129" s="18" t="s">
        <v>158</v>
      </c>
      <c r="F129" s="19" t="s">
        <v>42</v>
      </c>
      <c r="G129" s="20">
        <v>12.096</v>
      </c>
      <c r="H129" s="21">
        <v>0</v>
      </c>
      <c r="I129" s="21">
        <f>ROUND(ROUND(H129,2)*ROUND(G129,3),2)</f>
        <v>0</v>
      </c>
      <c r="O129">
        <f>(I129*15)/100</f>
        <v>0</v>
      </c>
      <c r="P129" t="s">
        <v>30</v>
      </c>
    </row>
    <row r="130" spans="1:16" x14ac:dyDescent="0.2">
      <c r="A130" s="22" t="s">
        <v>43</v>
      </c>
      <c r="E130" s="23" t="s">
        <v>158</v>
      </c>
    </row>
    <row r="131" spans="1:16" x14ac:dyDescent="0.2">
      <c r="A131" s="24" t="s">
        <v>44</v>
      </c>
      <c r="E131" s="25" t="s">
        <v>40</v>
      </c>
    </row>
    <row r="132" spans="1:16" ht="280.5" x14ac:dyDescent="0.2">
      <c r="A132" t="s">
        <v>45</v>
      </c>
      <c r="E132" s="23" t="s">
        <v>135</v>
      </c>
    </row>
    <row r="133" spans="1:16" x14ac:dyDescent="0.2">
      <c r="A133" s="16" t="s">
        <v>38</v>
      </c>
      <c r="B133" s="17" t="s">
        <v>159</v>
      </c>
      <c r="C133" s="17" t="s">
        <v>160</v>
      </c>
      <c r="D133" s="16" t="s">
        <v>40</v>
      </c>
      <c r="E133" s="18" t="s">
        <v>161</v>
      </c>
      <c r="F133" s="19" t="s">
        <v>42</v>
      </c>
      <c r="G133" s="20">
        <v>112.461</v>
      </c>
      <c r="H133" s="21">
        <v>0</v>
      </c>
      <c r="I133" s="21">
        <f>ROUND(ROUND(H133,2)*ROUND(G133,3),2)</f>
        <v>0</v>
      </c>
      <c r="O133">
        <f>(I133*15)/100</f>
        <v>0</v>
      </c>
      <c r="P133" t="s">
        <v>30</v>
      </c>
    </row>
    <row r="134" spans="1:16" x14ac:dyDescent="0.2">
      <c r="A134" s="22" t="s">
        <v>43</v>
      </c>
      <c r="E134" s="23" t="s">
        <v>161</v>
      </c>
    </row>
    <row r="135" spans="1:16" x14ac:dyDescent="0.2">
      <c r="A135" s="24" t="s">
        <v>44</v>
      </c>
      <c r="E135" s="25" t="s">
        <v>40</v>
      </c>
    </row>
    <row r="136" spans="1:16" ht="38.25" x14ac:dyDescent="0.2">
      <c r="A136" t="s">
        <v>45</v>
      </c>
      <c r="E136" s="23" t="s">
        <v>155</v>
      </c>
    </row>
    <row r="137" spans="1:16" ht="25.5" x14ac:dyDescent="0.2">
      <c r="A137" s="16" t="s">
        <v>38</v>
      </c>
      <c r="B137" s="17" t="s">
        <v>162</v>
      </c>
      <c r="C137" s="17" t="s">
        <v>163</v>
      </c>
      <c r="D137" s="16" t="s">
        <v>40</v>
      </c>
      <c r="E137" s="18" t="s">
        <v>164</v>
      </c>
      <c r="F137" s="19" t="s">
        <v>42</v>
      </c>
      <c r="G137" s="20">
        <v>200.191</v>
      </c>
      <c r="H137" s="21">
        <v>0</v>
      </c>
      <c r="I137" s="21">
        <f>ROUND(ROUND(H137,2)*ROUND(G137,3),2)</f>
        <v>0</v>
      </c>
      <c r="O137">
        <f>(I137*15)/100</f>
        <v>0</v>
      </c>
      <c r="P137" t="s">
        <v>30</v>
      </c>
    </row>
    <row r="138" spans="1:16" ht="25.5" x14ac:dyDescent="0.2">
      <c r="A138" s="22" t="s">
        <v>43</v>
      </c>
      <c r="E138" s="23" t="s">
        <v>164</v>
      </c>
    </row>
    <row r="139" spans="1:16" x14ac:dyDescent="0.2">
      <c r="A139" s="24" t="s">
        <v>44</v>
      </c>
      <c r="E139" s="25" t="s">
        <v>40</v>
      </c>
    </row>
    <row r="140" spans="1:16" ht="38.25" x14ac:dyDescent="0.2">
      <c r="A140" t="s">
        <v>45</v>
      </c>
      <c r="E140" s="23" t="s">
        <v>155</v>
      </c>
    </row>
    <row r="141" spans="1:16" ht="25.5" x14ac:dyDescent="0.2">
      <c r="A141" s="16" t="s">
        <v>38</v>
      </c>
      <c r="B141" s="17" t="s">
        <v>165</v>
      </c>
      <c r="C141" s="17" t="s">
        <v>166</v>
      </c>
      <c r="D141" s="16" t="s">
        <v>40</v>
      </c>
      <c r="E141" s="18" t="s">
        <v>167</v>
      </c>
      <c r="F141" s="19" t="s">
        <v>64</v>
      </c>
      <c r="G141" s="20">
        <v>4.0999999999999996</v>
      </c>
      <c r="H141" s="21">
        <v>0</v>
      </c>
      <c r="I141" s="21">
        <f>ROUND(ROUND(H141,2)*ROUND(G141,3),2)</f>
        <v>0</v>
      </c>
      <c r="O141">
        <f>(I141*15)/100</f>
        <v>0</v>
      </c>
      <c r="P141" t="s">
        <v>30</v>
      </c>
    </row>
    <row r="142" spans="1:16" ht="25.5" x14ac:dyDescent="0.2">
      <c r="A142" s="22" t="s">
        <v>43</v>
      </c>
      <c r="E142" s="23" t="s">
        <v>167</v>
      </c>
    </row>
    <row r="143" spans="1:16" x14ac:dyDescent="0.2">
      <c r="A143" s="24" t="s">
        <v>44</v>
      </c>
      <c r="E143" s="25" t="s">
        <v>40</v>
      </c>
    </row>
    <row r="144" spans="1:16" ht="153" x14ac:dyDescent="0.2">
      <c r="A144" t="s">
        <v>45</v>
      </c>
      <c r="E144" s="23" t="s">
        <v>168</v>
      </c>
    </row>
    <row r="145" spans="1:18" x14ac:dyDescent="0.2">
      <c r="A145" s="16" t="s">
        <v>38</v>
      </c>
      <c r="B145" s="17" t="s">
        <v>169</v>
      </c>
      <c r="C145" s="17" t="s">
        <v>170</v>
      </c>
      <c r="D145" s="16" t="s">
        <v>40</v>
      </c>
      <c r="E145" s="18" t="s">
        <v>171</v>
      </c>
      <c r="F145" s="19" t="s">
        <v>64</v>
      </c>
      <c r="G145" s="20">
        <v>1.76</v>
      </c>
      <c r="H145" s="21">
        <v>0</v>
      </c>
      <c r="I145" s="21">
        <f>ROUND(ROUND(H145,2)*ROUND(G145,3),2)</f>
        <v>0</v>
      </c>
      <c r="O145">
        <f>(I145*15)/100</f>
        <v>0</v>
      </c>
      <c r="P145" t="s">
        <v>30</v>
      </c>
    </row>
    <row r="146" spans="1:18" ht="89.25" x14ac:dyDescent="0.2">
      <c r="A146" s="22" t="s">
        <v>43</v>
      </c>
      <c r="E146" s="23" t="s">
        <v>172</v>
      </c>
    </row>
    <row r="147" spans="1:18" x14ac:dyDescent="0.2">
      <c r="A147" s="24" t="s">
        <v>44</v>
      </c>
      <c r="E147" s="25" t="s">
        <v>173</v>
      </c>
    </row>
    <row r="148" spans="1:18" ht="51" x14ac:dyDescent="0.2">
      <c r="A148" t="s">
        <v>45</v>
      </c>
      <c r="E148" s="23" t="s">
        <v>174</v>
      </c>
    </row>
    <row r="149" spans="1:18" ht="12.75" customHeight="1" x14ac:dyDescent="0.2">
      <c r="A149" s="3" t="s">
        <v>36</v>
      </c>
      <c r="B149" s="3"/>
      <c r="C149" s="26" t="s">
        <v>32</v>
      </c>
      <c r="D149" s="3"/>
      <c r="E149" s="14" t="s">
        <v>175</v>
      </c>
      <c r="F149" s="3"/>
      <c r="G149" s="3"/>
      <c r="H149" s="3"/>
      <c r="I149" s="27">
        <f>0+Q149</f>
        <v>0</v>
      </c>
      <c r="O149">
        <f>0+R149</f>
        <v>0</v>
      </c>
      <c r="Q149">
        <f>0+I150+I154+I158</f>
        <v>0</v>
      </c>
      <c r="R149">
        <f>0+O150+O154+O158</f>
        <v>0</v>
      </c>
    </row>
    <row r="150" spans="1:18" x14ac:dyDescent="0.2">
      <c r="A150" s="16" t="s">
        <v>38</v>
      </c>
      <c r="B150" s="17" t="s">
        <v>176</v>
      </c>
      <c r="C150" s="17" t="s">
        <v>177</v>
      </c>
      <c r="D150" s="16" t="s">
        <v>40</v>
      </c>
      <c r="E150" s="18" t="s">
        <v>178</v>
      </c>
      <c r="F150" s="19" t="s">
        <v>64</v>
      </c>
      <c r="G150" s="20">
        <v>50.087000000000003</v>
      </c>
      <c r="H150" s="21">
        <v>0</v>
      </c>
      <c r="I150" s="21">
        <f>ROUND(ROUND(H150,2)*ROUND(G150,3),2)</f>
        <v>0</v>
      </c>
      <c r="O150">
        <f>(I150*15)/100</f>
        <v>0</v>
      </c>
      <c r="P150" t="s">
        <v>30</v>
      </c>
    </row>
    <row r="151" spans="1:18" x14ac:dyDescent="0.2">
      <c r="A151" s="22" t="s">
        <v>43</v>
      </c>
      <c r="E151" s="23" t="s">
        <v>178</v>
      </c>
    </row>
    <row r="152" spans="1:18" x14ac:dyDescent="0.2">
      <c r="A152" s="24" t="s">
        <v>44</v>
      </c>
      <c r="E152" s="25" t="s">
        <v>40</v>
      </c>
    </row>
    <row r="153" spans="1:18" ht="38.25" x14ac:dyDescent="0.2">
      <c r="A153" t="s">
        <v>45</v>
      </c>
      <c r="E153" s="23" t="s">
        <v>179</v>
      </c>
    </row>
    <row r="154" spans="1:18" x14ac:dyDescent="0.2">
      <c r="A154" s="16" t="s">
        <v>38</v>
      </c>
      <c r="B154" s="17" t="s">
        <v>180</v>
      </c>
      <c r="C154" s="17" t="s">
        <v>181</v>
      </c>
      <c r="D154" s="16" t="s">
        <v>40</v>
      </c>
      <c r="E154" s="18" t="s">
        <v>182</v>
      </c>
      <c r="F154" s="19" t="s">
        <v>64</v>
      </c>
      <c r="G154" s="20">
        <v>50.087000000000003</v>
      </c>
      <c r="H154" s="21">
        <v>0</v>
      </c>
      <c r="I154" s="21">
        <f>ROUND(ROUND(H154,2)*ROUND(G154,3),2)</f>
        <v>0</v>
      </c>
      <c r="O154">
        <f>(I154*15)/100</f>
        <v>0</v>
      </c>
      <c r="P154" t="s">
        <v>30</v>
      </c>
    </row>
    <row r="155" spans="1:18" x14ac:dyDescent="0.2">
      <c r="A155" s="22" t="s">
        <v>43</v>
      </c>
      <c r="E155" s="23" t="s">
        <v>182</v>
      </c>
    </row>
    <row r="156" spans="1:18" x14ac:dyDescent="0.2">
      <c r="A156" s="24" t="s">
        <v>44</v>
      </c>
      <c r="E156" s="25" t="s">
        <v>40</v>
      </c>
    </row>
    <row r="157" spans="1:18" ht="89.25" x14ac:dyDescent="0.2">
      <c r="A157" t="s">
        <v>45</v>
      </c>
      <c r="E157" s="23" t="s">
        <v>183</v>
      </c>
    </row>
    <row r="158" spans="1:18" x14ac:dyDescent="0.2">
      <c r="A158" s="16" t="s">
        <v>38</v>
      </c>
      <c r="B158" s="17" t="s">
        <v>184</v>
      </c>
      <c r="C158" s="17" t="s">
        <v>185</v>
      </c>
      <c r="D158" s="16" t="s">
        <v>40</v>
      </c>
      <c r="E158" s="18" t="s">
        <v>186</v>
      </c>
      <c r="F158" s="19" t="s">
        <v>64</v>
      </c>
      <c r="G158" s="20">
        <v>2.2000000000000002</v>
      </c>
      <c r="H158" s="21">
        <v>0</v>
      </c>
      <c r="I158" s="21">
        <f>ROUND(ROUND(H158,2)*ROUND(G158,3),2)</f>
        <v>0</v>
      </c>
      <c r="O158">
        <f>(I158*15)/100</f>
        <v>0</v>
      </c>
      <c r="P158" t="s">
        <v>30</v>
      </c>
    </row>
    <row r="159" spans="1:18" x14ac:dyDescent="0.2">
      <c r="A159" s="22" t="s">
        <v>43</v>
      </c>
      <c r="E159" s="23" t="s">
        <v>186</v>
      </c>
    </row>
    <row r="160" spans="1:18" x14ac:dyDescent="0.2">
      <c r="A160" s="24" t="s">
        <v>44</v>
      </c>
      <c r="E160" s="25" t="s">
        <v>40</v>
      </c>
    </row>
    <row r="161" spans="1:18" ht="114.75" x14ac:dyDescent="0.2">
      <c r="A161" t="s">
        <v>45</v>
      </c>
      <c r="E161" s="23" t="s">
        <v>187</v>
      </c>
    </row>
    <row r="162" spans="1:18" ht="12.75" customHeight="1" x14ac:dyDescent="0.2">
      <c r="A162" s="3" t="s">
        <v>36</v>
      </c>
      <c r="B162" s="3"/>
      <c r="C162" s="26" t="s">
        <v>33</v>
      </c>
      <c r="D162" s="3"/>
      <c r="E162" s="14" t="s">
        <v>188</v>
      </c>
      <c r="F162" s="3"/>
      <c r="G162" s="3"/>
      <c r="H162" s="3"/>
      <c r="I162" s="27">
        <f>0+Q162</f>
        <v>0</v>
      </c>
      <c r="O162">
        <f>0+R162</f>
        <v>0</v>
      </c>
      <c r="Q162">
        <f>0+I163+I167+I171+I175+I179+I183</f>
        <v>0</v>
      </c>
      <c r="R162">
        <f>0+O163+O167+O171+O175+O179+O183</f>
        <v>0</v>
      </c>
    </row>
    <row r="163" spans="1:18" x14ac:dyDescent="0.2">
      <c r="A163" s="16" t="s">
        <v>38</v>
      </c>
      <c r="B163" s="17" t="s">
        <v>189</v>
      </c>
      <c r="C163" s="17" t="s">
        <v>190</v>
      </c>
      <c r="D163" s="16" t="s">
        <v>40</v>
      </c>
      <c r="E163" s="18" t="s">
        <v>191</v>
      </c>
      <c r="F163" s="19" t="s">
        <v>42</v>
      </c>
      <c r="G163" s="20">
        <v>0.35699999999999998</v>
      </c>
      <c r="H163" s="21">
        <v>0</v>
      </c>
      <c r="I163" s="21">
        <f>ROUND(ROUND(H163,2)*ROUND(G163,3),2)</f>
        <v>0</v>
      </c>
      <c r="O163">
        <f>(I163*15)/100</f>
        <v>0</v>
      </c>
      <c r="P163" t="s">
        <v>30</v>
      </c>
    </row>
    <row r="164" spans="1:18" x14ac:dyDescent="0.2">
      <c r="A164" s="22" t="s">
        <v>43</v>
      </c>
      <c r="E164" s="23" t="s">
        <v>191</v>
      </c>
    </row>
    <row r="165" spans="1:18" x14ac:dyDescent="0.2">
      <c r="A165" s="24" t="s">
        <v>44</v>
      </c>
      <c r="E165" s="25" t="s">
        <v>40</v>
      </c>
    </row>
    <row r="166" spans="1:18" ht="267.75" x14ac:dyDescent="0.2">
      <c r="A166" t="s">
        <v>45</v>
      </c>
      <c r="E166" s="23" t="s">
        <v>192</v>
      </c>
    </row>
    <row r="167" spans="1:18" x14ac:dyDescent="0.2">
      <c r="A167" s="16" t="s">
        <v>38</v>
      </c>
      <c r="B167" s="17" t="s">
        <v>193</v>
      </c>
      <c r="C167" s="17" t="s">
        <v>194</v>
      </c>
      <c r="D167" s="16" t="s">
        <v>40</v>
      </c>
      <c r="E167" s="18" t="s">
        <v>195</v>
      </c>
      <c r="F167" s="19" t="s">
        <v>42</v>
      </c>
      <c r="G167" s="20">
        <v>14.978999999999999</v>
      </c>
      <c r="H167" s="21">
        <v>0</v>
      </c>
      <c r="I167" s="21">
        <f>ROUND(ROUND(H167,2)*ROUND(G167,3),2)</f>
        <v>0</v>
      </c>
      <c r="O167">
        <f>(I167*15)/100</f>
        <v>0</v>
      </c>
      <c r="P167" t="s">
        <v>30</v>
      </c>
    </row>
    <row r="168" spans="1:18" x14ac:dyDescent="0.2">
      <c r="A168" s="22" t="s">
        <v>43</v>
      </c>
      <c r="E168" s="23" t="s">
        <v>195</v>
      </c>
    </row>
    <row r="169" spans="1:18" x14ac:dyDescent="0.2">
      <c r="A169" s="24" t="s">
        <v>44</v>
      </c>
      <c r="E169" s="25" t="s">
        <v>40</v>
      </c>
    </row>
    <row r="170" spans="1:18" ht="267.75" x14ac:dyDescent="0.2">
      <c r="A170" t="s">
        <v>45</v>
      </c>
      <c r="E170" s="23" t="s">
        <v>192</v>
      </c>
    </row>
    <row r="171" spans="1:18" x14ac:dyDescent="0.2">
      <c r="A171" s="16" t="s">
        <v>38</v>
      </c>
      <c r="B171" s="17" t="s">
        <v>196</v>
      </c>
      <c r="C171" s="17" t="s">
        <v>197</v>
      </c>
      <c r="D171" s="16" t="s">
        <v>40</v>
      </c>
      <c r="E171" s="18" t="s">
        <v>198</v>
      </c>
      <c r="F171" s="19" t="s">
        <v>74</v>
      </c>
      <c r="G171" s="20">
        <v>0.69599999999999995</v>
      </c>
      <c r="H171" s="21">
        <v>0</v>
      </c>
      <c r="I171" s="21">
        <f>ROUND(ROUND(H171,2)*ROUND(G171,3),2)</f>
        <v>0</v>
      </c>
      <c r="O171">
        <f>(I171*15)/100</f>
        <v>0</v>
      </c>
      <c r="P171" t="s">
        <v>30</v>
      </c>
    </row>
    <row r="172" spans="1:18" x14ac:dyDescent="0.2">
      <c r="A172" s="22" t="s">
        <v>43</v>
      </c>
      <c r="E172" s="23" t="s">
        <v>198</v>
      </c>
    </row>
    <row r="173" spans="1:18" x14ac:dyDescent="0.2">
      <c r="A173" s="24" t="s">
        <v>44</v>
      </c>
      <c r="E173" s="25" t="s">
        <v>40</v>
      </c>
    </row>
    <row r="174" spans="1:18" ht="191.25" x14ac:dyDescent="0.2">
      <c r="A174" t="s">
        <v>45</v>
      </c>
      <c r="E174" s="23" t="s">
        <v>199</v>
      </c>
    </row>
    <row r="175" spans="1:18" x14ac:dyDescent="0.2">
      <c r="A175" s="16" t="s">
        <v>38</v>
      </c>
      <c r="B175" s="17" t="s">
        <v>200</v>
      </c>
      <c r="C175" s="17" t="s">
        <v>201</v>
      </c>
      <c r="D175" s="16" t="s">
        <v>40</v>
      </c>
      <c r="E175" s="18" t="s">
        <v>202</v>
      </c>
      <c r="F175" s="19" t="s">
        <v>42</v>
      </c>
      <c r="G175" s="20">
        <v>0.156</v>
      </c>
      <c r="H175" s="21">
        <v>0</v>
      </c>
      <c r="I175" s="21">
        <f>ROUND(ROUND(H175,2)*ROUND(G175,3),2)</f>
        <v>0</v>
      </c>
      <c r="O175">
        <f>(I175*15)/100</f>
        <v>0</v>
      </c>
      <c r="P175" t="s">
        <v>30</v>
      </c>
    </row>
    <row r="176" spans="1:18" x14ac:dyDescent="0.2">
      <c r="A176" s="22" t="s">
        <v>43</v>
      </c>
      <c r="E176" s="23" t="s">
        <v>202</v>
      </c>
    </row>
    <row r="177" spans="1:18" x14ac:dyDescent="0.2">
      <c r="A177" s="24" t="s">
        <v>44</v>
      </c>
      <c r="E177" s="25" t="s">
        <v>40</v>
      </c>
    </row>
    <row r="178" spans="1:18" ht="38.25" x14ac:dyDescent="0.2">
      <c r="A178" t="s">
        <v>45</v>
      </c>
      <c r="E178" s="23" t="s">
        <v>203</v>
      </c>
    </row>
    <row r="179" spans="1:18" x14ac:dyDescent="0.2">
      <c r="A179" s="16" t="s">
        <v>38</v>
      </c>
      <c r="B179" s="17" t="s">
        <v>204</v>
      </c>
      <c r="C179" s="17" t="s">
        <v>205</v>
      </c>
      <c r="D179" s="16" t="s">
        <v>40</v>
      </c>
      <c r="E179" s="18" t="s">
        <v>206</v>
      </c>
      <c r="F179" s="19" t="s">
        <v>64</v>
      </c>
      <c r="G179" s="20">
        <v>20.074000000000002</v>
      </c>
      <c r="H179" s="21">
        <v>0</v>
      </c>
      <c r="I179" s="21">
        <f>ROUND(ROUND(H179,2)*ROUND(G179,3),2)</f>
        <v>0</v>
      </c>
      <c r="O179">
        <f>(I179*15)/100</f>
        <v>0</v>
      </c>
      <c r="P179" t="s">
        <v>30</v>
      </c>
    </row>
    <row r="180" spans="1:18" x14ac:dyDescent="0.2">
      <c r="A180" s="22" t="s">
        <v>43</v>
      </c>
      <c r="E180" s="23" t="s">
        <v>207</v>
      </c>
    </row>
    <row r="181" spans="1:18" x14ac:dyDescent="0.2">
      <c r="A181" s="24" t="s">
        <v>44</v>
      </c>
      <c r="E181" s="25" t="s">
        <v>40</v>
      </c>
    </row>
    <row r="182" spans="1:18" ht="51" x14ac:dyDescent="0.2">
      <c r="A182" t="s">
        <v>45</v>
      </c>
      <c r="E182" s="23" t="s">
        <v>208</v>
      </c>
    </row>
    <row r="183" spans="1:18" ht="25.5" x14ac:dyDescent="0.2">
      <c r="A183" s="16" t="s">
        <v>38</v>
      </c>
      <c r="B183" s="17" t="s">
        <v>209</v>
      </c>
      <c r="C183" s="17" t="s">
        <v>210</v>
      </c>
      <c r="D183" s="16" t="s">
        <v>40</v>
      </c>
      <c r="E183" s="18" t="s">
        <v>211</v>
      </c>
      <c r="F183" s="19" t="s">
        <v>212</v>
      </c>
      <c r="G183" s="20">
        <v>2</v>
      </c>
      <c r="H183" s="21">
        <v>0</v>
      </c>
      <c r="I183" s="21">
        <f>ROUND(ROUND(H183,2)*ROUND(G183,3),2)</f>
        <v>0</v>
      </c>
      <c r="O183">
        <f>(I183*15)/100</f>
        <v>0</v>
      </c>
      <c r="P183" t="s">
        <v>30</v>
      </c>
    </row>
    <row r="184" spans="1:18" ht="25.5" x14ac:dyDescent="0.2">
      <c r="A184" s="22" t="s">
        <v>43</v>
      </c>
      <c r="E184" s="23" t="s">
        <v>211</v>
      </c>
    </row>
    <row r="185" spans="1:18" x14ac:dyDescent="0.2">
      <c r="A185" s="24" t="s">
        <v>44</v>
      </c>
      <c r="E185" s="25" t="s">
        <v>40</v>
      </c>
    </row>
    <row r="186" spans="1:18" ht="76.5" x14ac:dyDescent="0.2">
      <c r="A186" t="s">
        <v>45</v>
      </c>
      <c r="E186" s="23" t="s">
        <v>213</v>
      </c>
    </row>
    <row r="187" spans="1:18" ht="12.75" customHeight="1" x14ac:dyDescent="0.2">
      <c r="A187" s="3" t="s">
        <v>36</v>
      </c>
      <c r="B187" s="3"/>
      <c r="C187" s="26" t="s">
        <v>214</v>
      </c>
      <c r="D187" s="3"/>
      <c r="E187" s="14" t="s">
        <v>215</v>
      </c>
      <c r="F187" s="3"/>
      <c r="G187" s="3"/>
      <c r="H187" s="3"/>
      <c r="I187" s="27">
        <f>0+Q187</f>
        <v>0</v>
      </c>
      <c r="O187">
        <f>0+R187</f>
        <v>0</v>
      </c>
      <c r="Q187">
        <f>0+I188+I192+I196+I200+I204+I208+I212</f>
        <v>0</v>
      </c>
      <c r="R187">
        <f>0+O188+O192+O196+O200+O204+O208+O212</f>
        <v>0</v>
      </c>
    </row>
    <row r="188" spans="1:18" x14ac:dyDescent="0.2">
      <c r="A188" s="16" t="s">
        <v>38</v>
      </c>
      <c r="B188" s="17" t="s">
        <v>216</v>
      </c>
      <c r="C188" s="17" t="s">
        <v>217</v>
      </c>
      <c r="D188" s="16" t="s">
        <v>40</v>
      </c>
      <c r="E188" s="18" t="s">
        <v>218</v>
      </c>
      <c r="F188" s="19" t="s">
        <v>64</v>
      </c>
      <c r="G188" s="20">
        <v>548.36400000000003</v>
      </c>
      <c r="H188" s="21">
        <v>0</v>
      </c>
      <c r="I188" s="21">
        <f>ROUND(ROUND(H188,2)*ROUND(G188,3),2)</f>
        <v>0</v>
      </c>
      <c r="O188">
        <f>(I188*15)/100</f>
        <v>0</v>
      </c>
      <c r="P188" t="s">
        <v>30</v>
      </c>
    </row>
    <row r="189" spans="1:18" x14ac:dyDescent="0.2">
      <c r="A189" s="22" t="s">
        <v>43</v>
      </c>
      <c r="E189" s="23" t="s">
        <v>218</v>
      </c>
    </row>
    <row r="190" spans="1:18" x14ac:dyDescent="0.2">
      <c r="A190" s="24" t="s">
        <v>44</v>
      </c>
      <c r="E190" s="25" t="s">
        <v>40</v>
      </c>
    </row>
    <row r="191" spans="1:18" ht="140.25" x14ac:dyDescent="0.2">
      <c r="A191" t="s">
        <v>45</v>
      </c>
      <c r="E191" s="23" t="s">
        <v>219</v>
      </c>
    </row>
    <row r="192" spans="1:18" ht="25.5" x14ac:dyDescent="0.2">
      <c r="A192" s="16" t="s">
        <v>38</v>
      </c>
      <c r="B192" s="17" t="s">
        <v>220</v>
      </c>
      <c r="C192" s="17" t="s">
        <v>221</v>
      </c>
      <c r="D192" s="16" t="s">
        <v>40</v>
      </c>
      <c r="E192" s="18" t="s">
        <v>222</v>
      </c>
      <c r="F192" s="19" t="s">
        <v>64</v>
      </c>
      <c r="G192" s="20">
        <v>612.07600000000002</v>
      </c>
      <c r="H192" s="21">
        <v>0</v>
      </c>
      <c r="I192" s="21">
        <f>ROUND(ROUND(H192,2)*ROUND(G192,3),2)</f>
        <v>0</v>
      </c>
      <c r="O192">
        <f>(I192*15)/100</f>
        <v>0</v>
      </c>
      <c r="P192" t="s">
        <v>30</v>
      </c>
    </row>
    <row r="193" spans="1:16" ht="25.5" x14ac:dyDescent="0.2">
      <c r="A193" s="22" t="s">
        <v>43</v>
      </c>
      <c r="E193" s="23" t="s">
        <v>222</v>
      </c>
    </row>
    <row r="194" spans="1:16" x14ac:dyDescent="0.2">
      <c r="A194" s="24" t="s">
        <v>44</v>
      </c>
      <c r="E194" s="25" t="s">
        <v>40</v>
      </c>
    </row>
    <row r="195" spans="1:16" ht="140.25" x14ac:dyDescent="0.2">
      <c r="A195" t="s">
        <v>45</v>
      </c>
      <c r="E195" s="23" t="s">
        <v>219</v>
      </c>
    </row>
    <row r="196" spans="1:16" ht="25.5" x14ac:dyDescent="0.2">
      <c r="A196" s="16" t="s">
        <v>38</v>
      </c>
      <c r="B196" s="17" t="s">
        <v>223</v>
      </c>
      <c r="C196" s="17" t="s">
        <v>224</v>
      </c>
      <c r="D196" s="16" t="s">
        <v>40</v>
      </c>
      <c r="E196" s="18" t="s">
        <v>225</v>
      </c>
      <c r="F196" s="19" t="s">
        <v>64</v>
      </c>
      <c r="G196" s="20">
        <v>82.665000000000006</v>
      </c>
      <c r="H196" s="21">
        <v>0</v>
      </c>
      <c r="I196" s="21">
        <f>ROUND(ROUND(H196,2)*ROUND(G196,3),2)</f>
        <v>0</v>
      </c>
      <c r="O196">
        <f>(I196*15)/100</f>
        <v>0</v>
      </c>
      <c r="P196" t="s">
        <v>30</v>
      </c>
    </row>
    <row r="197" spans="1:16" ht="25.5" x14ac:dyDescent="0.2">
      <c r="A197" s="22" t="s">
        <v>43</v>
      </c>
      <c r="E197" s="23" t="s">
        <v>225</v>
      </c>
    </row>
    <row r="198" spans="1:16" x14ac:dyDescent="0.2">
      <c r="A198" s="24" t="s">
        <v>44</v>
      </c>
      <c r="E198" s="25" t="s">
        <v>40</v>
      </c>
    </row>
    <row r="199" spans="1:16" ht="140.25" x14ac:dyDescent="0.2">
      <c r="A199" t="s">
        <v>45</v>
      </c>
      <c r="E199" s="23" t="s">
        <v>219</v>
      </c>
    </row>
    <row r="200" spans="1:16" ht="25.5" x14ac:dyDescent="0.2">
      <c r="A200" s="16" t="s">
        <v>38</v>
      </c>
      <c r="B200" s="17" t="s">
        <v>226</v>
      </c>
      <c r="C200" s="17" t="s">
        <v>227</v>
      </c>
      <c r="D200" s="16" t="s">
        <v>40</v>
      </c>
      <c r="E200" s="18" t="s">
        <v>228</v>
      </c>
      <c r="F200" s="19" t="s">
        <v>64</v>
      </c>
      <c r="G200" s="20">
        <v>82.665000000000006</v>
      </c>
      <c r="H200" s="21">
        <v>0</v>
      </c>
      <c r="I200" s="21">
        <f>ROUND(ROUND(H200,2)*ROUND(G200,3),2)</f>
        <v>0</v>
      </c>
      <c r="O200">
        <f>(I200*15)/100</f>
        <v>0</v>
      </c>
      <c r="P200" t="s">
        <v>30</v>
      </c>
    </row>
    <row r="201" spans="1:16" ht="25.5" x14ac:dyDescent="0.2">
      <c r="A201" s="22" t="s">
        <v>43</v>
      </c>
      <c r="E201" s="23" t="s">
        <v>228</v>
      </c>
    </row>
    <row r="202" spans="1:16" x14ac:dyDescent="0.2">
      <c r="A202" s="24" t="s">
        <v>44</v>
      </c>
      <c r="E202" s="25" t="s">
        <v>40</v>
      </c>
    </row>
    <row r="203" spans="1:16" ht="140.25" x14ac:dyDescent="0.2">
      <c r="A203" t="s">
        <v>45</v>
      </c>
      <c r="E203" s="23" t="s">
        <v>219</v>
      </c>
    </row>
    <row r="204" spans="1:16" x14ac:dyDescent="0.2">
      <c r="A204" s="16" t="s">
        <v>38</v>
      </c>
      <c r="B204" s="17" t="s">
        <v>229</v>
      </c>
      <c r="C204" s="17" t="s">
        <v>230</v>
      </c>
      <c r="D204" s="16" t="s">
        <v>40</v>
      </c>
      <c r="E204" s="18" t="s">
        <v>231</v>
      </c>
      <c r="F204" s="19" t="s">
        <v>64</v>
      </c>
      <c r="G204" s="20">
        <v>12.003</v>
      </c>
      <c r="H204" s="21">
        <v>0</v>
      </c>
      <c r="I204" s="21">
        <f>ROUND(ROUND(H204,2)*ROUND(G204,3),2)</f>
        <v>0</v>
      </c>
      <c r="O204">
        <f>(I204*15)/100</f>
        <v>0</v>
      </c>
      <c r="P204" t="s">
        <v>30</v>
      </c>
    </row>
    <row r="205" spans="1:16" x14ac:dyDescent="0.2">
      <c r="A205" s="22" t="s">
        <v>43</v>
      </c>
      <c r="E205" s="23" t="s">
        <v>231</v>
      </c>
    </row>
    <row r="206" spans="1:16" x14ac:dyDescent="0.2">
      <c r="A206" s="24" t="s">
        <v>44</v>
      </c>
      <c r="E206" s="25" t="s">
        <v>40</v>
      </c>
    </row>
    <row r="207" spans="1:16" ht="140.25" x14ac:dyDescent="0.2">
      <c r="A207" t="s">
        <v>45</v>
      </c>
      <c r="E207" s="23" t="s">
        <v>219</v>
      </c>
    </row>
    <row r="208" spans="1:16" x14ac:dyDescent="0.2">
      <c r="A208" s="16" t="s">
        <v>38</v>
      </c>
      <c r="B208" s="17" t="s">
        <v>232</v>
      </c>
      <c r="C208" s="17" t="s">
        <v>233</v>
      </c>
      <c r="D208" s="16" t="s">
        <v>40</v>
      </c>
      <c r="E208" s="18" t="s">
        <v>234</v>
      </c>
      <c r="F208" s="19" t="s">
        <v>64</v>
      </c>
      <c r="G208" s="20">
        <v>382.23599999999999</v>
      </c>
      <c r="H208" s="21">
        <v>0</v>
      </c>
      <c r="I208" s="21">
        <f>ROUND(ROUND(H208,2)*ROUND(G208,3),2)</f>
        <v>0</v>
      </c>
      <c r="O208">
        <f>(I208*15)/100</f>
        <v>0</v>
      </c>
      <c r="P208" t="s">
        <v>30</v>
      </c>
    </row>
    <row r="209" spans="1:18" x14ac:dyDescent="0.2">
      <c r="A209" s="22" t="s">
        <v>43</v>
      </c>
      <c r="E209" s="23" t="s">
        <v>234</v>
      </c>
    </row>
    <row r="210" spans="1:18" x14ac:dyDescent="0.2">
      <c r="A210" s="24" t="s">
        <v>44</v>
      </c>
      <c r="E210" s="25" t="s">
        <v>40</v>
      </c>
    </row>
    <row r="211" spans="1:18" ht="25.5" x14ac:dyDescent="0.2">
      <c r="A211" t="s">
        <v>45</v>
      </c>
      <c r="E211" s="23" t="s">
        <v>235</v>
      </c>
    </row>
    <row r="212" spans="1:18" x14ac:dyDescent="0.2">
      <c r="A212" s="16" t="s">
        <v>38</v>
      </c>
      <c r="B212" s="17" t="s">
        <v>236</v>
      </c>
      <c r="C212" s="17" t="s">
        <v>237</v>
      </c>
      <c r="D212" s="16" t="s">
        <v>40</v>
      </c>
      <c r="E212" s="18" t="s">
        <v>238</v>
      </c>
      <c r="F212" s="19" t="s">
        <v>64</v>
      </c>
      <c r="G212" s="20">
        <v>631.029</v>
      </c>
      <c r="H212" s="21">
        <v>0</v>
      </c>
      <c r="I212" s="21">
        <f>ROUND(ROUND(H212,2)*ROUND(G212,3),2)</f>
        <v>0</v>
      </c>
      <c r="O212">
        <f>(I212*15)/100</f>
        <v>0</v>
      </c>
      <c r="P212" t="s">
        <v>30</v>
      </c>
    </row>
    <row r="213" spans="1:18" x14ac:dyDescent="0.2">
      <c r="A213" s="22" t="s">
        <v>43</v>
      </c>
      <c r="E213" s="23" t="s">
        <v>238</v>
      </c>
    </row>
    <row r="214" spans="1:18" x14ac:dyDescent="0.2">
      <c r="A214" s="24" t="s">
        <v>44</v>
      </c>
      <c r="E214" s="25" t="s">
        <v>40</v>
      </c>
    </row>
    <row r="215" spans="1:18" ht="25.5" x14ac:dyDescent="0.2">
      <c r="A215" t="s">
        <v>45</v>
      </c>
      <c r="E215" s="23" t="s">
        <v>235</v>
      </c>
    </row>
    <row r="216" spans="1:18" ht="12.75" customHeight="1" x14ac:dyDescent="0.2">
      <c r="A216" s="3" t="s">
        <v>36</v>
      </c>
      <c r="B216" s="3"/>
      <c r="C216" s="26" t="s">
        <v>239</v>
      </c>
      <c r="D216" s="3"/>
      <c r="E216" s="14" t="s">
        <v>240</v>
      </c>
      <c r="F216" s="3"/>
      <c r="G216" s="3"/>
      <c r="H216" s="3"/>
      <c r="I216" s="27">
        <f>0+Q216</f>
        <v>0</v>
      </c>
      <c r="O216">
        <f>0+R216</f>
        <v>0</v>
      </c>
      <c r="Q216">
        <f>0+I217</f>
        <v>0</v>
      </c>
      <c r="R216">
        <f>0+O217</f>
        <v>0</v>
      </c>
    </row>
    <row r="217" spans="1:18" x14ac:dyDescent="0.2">
      <c r="A217" s="16" t="s">
        <v>38</v>
      </c>
      <c r="B217" s="17" t="s">
        <v>241</v>
      </c>
      <c r="C217" s="17" t="s">
        <v>242</v>
      </c>
      <c r="D217" s="16" t="s">
        <v>40</v>
      </c>
      <c r="E217" s="18" t="s">
        <v>243</v>
      </c>
      <c r="F217" s="19" t="s">
        <v>64</v>
      </c>
      <c r="G217" s="20">
        <v>14.007</v>
      </c>
      <c r="H217" s="21">
        <v>0</v>
      </c>
      <c r="I217" s="21">
        <f>ROUND(ROUND(H217,2)*ROUND(G217,3),2)</f>
        <v>0</v>
      </c>
      <c r="O217">
        <f>(I217*15)/100</f>
        <v>0</v>
      </c>
      <c r="P217" t="s">
        <v>30</v>
      </c>
    </row>
    <row r="218" spans="1:18" x14ac:dyDescent="0.2">
      <c r="A218" s="22" t="s">
        <v>43</v>
      </c>
      <c r="E218" s="23" t="s">
        <v>243</v>
      </c>
    </row>
    <row r="219" spans="1:18" x14ac:dyDescent="0.2">
      <c r="A219" s="24" t="s">
        <v>44</v>
      </c>
      <c r="E219" s="25" t="s">
        <v>40</v>
      </c>
    </row>
    <row r="220" spans="1:18" ht="89.25" x14ac:dyDescent="0.2">
      <c r="A220" t="s">
        <v>45</v>
      </c>
      <c r="E220" s="23" t="s">
        <v>244</v>
      </c>
    </row>
    <row r="221" spans="1:18" ht="12.75" customHeight="1" x14ac:dyDescent="0.2">
      <c r="A221" s="3" t="s">
        <v>36</v>
      </c>
      <c r="B221" s="3"/>
      <c r="C221" s="26" t="s">
        <v>245</v>
      </c>
      <c r="D221" s="3"/>
      <c r="E221" s="14" t="s">
        <v>246</v>
      </c>
      <c r="F221" s="3"/>
      <c r="G221" s="3"/>
      <c r="H221" s="3"/>
      <c r="I221" s="27">
        <f>0+Q221</f>
        <v>0</v>
      </c>
      <c r="O221">
        <f>0+R221</f>
        <v>0</v>
      </c>
      <c r="Q221">
        <f>0+I222</f>
        <v>0</v>
      </c>
      <c r="R221">
        <f>0+O222</f>
        <v>0</v>
      </c>
    </row>
    <row r="222" spans="1:18" x14ac:dyDescent="0.2">
      <c r="A222" s="16" t="s">
        <v>38</v>
      </c>
      <c r="B222" s="17" t="s">
        <v>247</v>
      </c>
      <c r="C222" s="17" t="s">
        <v>248</v>
      </c>
      <c r="D222" s="16" t="s">
        <v>40</v>
      </c>
      <c r="E222" s="18" t="s">
        <v>249</v>
      </c>
      <c r="F222" s="19" t="s">
        <v>212</v>
      </c>
      <c r="G222" s="20">
        <v>2</v>
      </c>
      <c r="H222" s="21">
        <v>0</v>
      </c>
      <c r="I222" s="21">
        <f>ROUND(ROUND(H222,2)*ROUND(G222,3),2)</f>
        <v>0</v>
      </c>
      <c r="O222">
        <f>(I222*15)/100</f>
        <v>0</v>
      </c>
      <c r="P222" t="s">
        <v>30</v>
      </c>
    </row>
    <row r="223" spans="1:18" x14ac:dyDescent="0.2">
      <c r="A223" s="22" t="s">
        <v>43</v>
      </c>
      <c r="E223" s="23" t="s">
        <v>249</v>
      </c>
    </row>
    <row r="224" spans="1:18" x14ac:dyDescent="0.2">
      <c r="A224" s="24" t="s">
        <v>44</v>
      </c>
      <c r="E224" s="25" t="s">
        <v>40</v>
      </c>
    </row>
    <row r="225" spans="1:18" ht="127.5" x14ac:dyDescent="0.2">
      <c r="A225" t="s">
        <v>45</v>
      </c>
      <c r="E225" s="23" t="s">
        <v>250</v>
      </c>
    </row>
    <row r="226" spans="1:18" ht="12.75" customHeight="1" x14ac:dyDescent="0.2">
      <c r="A226" s="3" t="s">
        <v>36</v>
      </c>
      <c r="B226" s="3"/>
      <c r="C226" s="26" t="s">
        <v>251</v>
      </c>
      <c r="D226" s="3"/>
      <c r="E226" s="14" t="s">
        <v>252</v>
      </c>
      <c r="F226" s="3"/>
      <c r="G226" s="3"/>
      <c r="H226" s="3"/>
      <c r="I226" s="27">
        <f>0+Q226</f>
        <v>0</v>
      </c>
      <c r="O226">
        <f>0+R226</f>
        <v>0</v>
      </c>
      <c r="Q226">
        <f>0+I227</f>
        <v>0</v>
      </c>
      <c r="R226">
        <f>0+O227</f>
        <v>0</v>
      </c>
    </row>
    <row r="227" spans="1:18" x14ac:dyDescent="0.2">
      <c r="A227" s="16" t="s">
        <v>38</v>
      </c>
      <c r="B227" s="17" t="s">
        <v>253</v>
      </c>
      <c r="C227" s="17" t="s">
        <v>254</v>
      </c>
      <c r="D227" s="16" t="s">
        <v>40</v>
      </c>
      <c r="E227" s="18" t="s">
        <v>255</v>
      </c>
      <c r="F227" s="19" t="s">
        <v>64</v>
      </c>
      <c r="G227" s="20">
        <v>8.3130000000000006</v>
      </c>
      <c r="H227" s="21">
        <v>0</v>
      </c>
      <c r="I227" s="21">
        <f>ROUND(ROUND(H227,2)*ROUND(G227,3),2)</f>
        <v>0</v>
      </c>
      <c r="O227">
        <f>(I227*15)/100</f>
        <v>0</v>
      </c>
      <c r="P227" t="s">
        <v>30</v>
      </c>
    </row>
    <row r="228" spans="1:18" x14ac:dyDescent="0.2">
      <c r="A228" s="22" t="s">
        <v>43</v>
      </c>
      <c r="E228" s="23" t="s">
        <v>255</v>
      </c>
    </row>
    <row r="229" spans="1:18" x14ac:dyDescent="0.2">
      <c r="A229" s="24" t="s">
        <v>44</v>
      </c>
      <c r="E229" s="25" t="s">
        <v>40</v>
      </c>
    </row>
    <row r="230" spans="1:18" ht="102" x14ac:dyDescent="0.2">
      <c r="A230" t="s">
        <v>45</v>
      </c>
      <c r="E230" s="23" t="s">
        <v>256</v>
      </c>
    </row>
    <row r="231" spans="1:18" ht="12.75" customHeight="1" x14ac:dyDescent="0.2">
      <c r="A231" s="3" t="s">
        <v>36</v>
      </c>
      <c r="B231" s="3"/>
      <c r="C231" s="26" t="s">
        <v>257</v>
      </c>
      <c r="D231" s="3"/>
      <c r="E231" s="14" t="s">
        <v>258</v>
      </c>
      <c r="F231" s="3"/>
      <c r="G231" s="3"/>
      <c r="H231" s="3"/>
      <c r="I231" s="27">
        <f>0+Q231</f>
        <v>0</v>
      </c>
      <c r="O231">
        <f>0+R231</f>
        <v>0</v>
      </c>
      <c r="Q231">
        <f>0+I232</f>
        <v>0</v>
      </c>
      <c r="R231">
        <f>0+O232</f>
        <v>0</v>
      </c>
    </row>
    <row r="232" spans="1:18" x14ac:dyDescent="0.2">
      <c r="A232" s="16" t="s">
        <v>38</v>
      </c>
      <c r="B232" s="17" t="s">
        <v>259</v>
      </c>
      <c r="C232" s="17" t="s">
        <v>260</v>
      </c>
      <c r="D232" s="16" t="s">
        <v>40</v>
      </c>
      <c r="E232" s="18" t="s">
        <v>261</v>
      </c>
      <c r="F232" s="19" t="s">
        <v>64</v>
      </c>
      <c r="G232" s="20">
        <v>72.751000000000005</v>
      </c>
      <c r="H232" s="21">
        <v>0</v>
      </c>
      <c r="I232" s="21">
        <f>ROUND(ROUND(H232,2)*ROUND(G232,3),2)</f>
        <v>0</v>
      </c>
      <c r="O232">
        <f>(I232*15)/100</f>
        <v>0</v>
      </c>
      <c r="P232" t="s">
        <v>30</v>
      </c>
    </row>
    <row r="233" spans="1:18" x14ac:dyDescent="0.2">
      <c r="A233" s="22" t="s">
        <v>43</v>
      </c>
      <c r="E233" s="23" t="s">
        <v>261</v>
      </c>
    </row>
    <row r="234" spans="1:18" x14ac:dyDescent="0.2">
      <c r="A234" s="24" t="s">
        <v>44</v>
      </c>
      <c r="E234" s="25" t="s">
        <v>40</v>
      </c>
    </row>
    <row r="235" spans="1:18" ht="38.25" x14ac:dyDescent="0.2">
      <c r="A235" t="s">
        <v>45</v>
      </c>
      <c r="E235" s="23" t="s">
        <v>262</v>
      </c>
    </row>
    <row r="236" spans="1:18" ht="12.75" customHeight="1" x14ac:dyDescent="0.2">
      <c r="A236" s="3" t="s">
        <v>36</v>
      </c>
      <c r="B236" s="3"/>
      <c r="C236" s="26" t="s">
        <v>71</v>
      </c>
      <c r="D236" s="3"/>
      <c r="E236" s="14" t="s">
        <v>263</v>
      </c>
      <c r="F236" s="3"/>
      <c r="G236" s="3"/>
      <c r="H236" s="3"/>
      <c r="I236" s="27">
        <f>0+Q236</f>
        <v>0</v>
      </c>
      <c r="O236">
        <f>0+R236</f>
        <v>0</v>
      </c>
      <c r="Q236">
        <f>0+I237+I241+I245+I249+I253+I257+I261+I265</f>
        <v>0</v>
      </c>
      <c r="R236">
        <f>0+O237+O241+O245+O249+O253+O257+O261+O265</f>
        <v>0</v>
      </c>
    </row>
    <row r="237" spans="1:18" x14ac:dyDescent="0.2">
      <c r="A237" s="16" t="s">
        <v>38</v>
      </c>
      <c r="B237" s="17" t="s">
        <v>264</v>
      </c>
      <c r="C237" s="17" t="s">
        <v>265</v>
      </c>
      <c r="D237" s="16" t="s">
        <v>40</v>
      </c>
      <c r="E237" s="18" t="s">
        <v>266</v>
      </c>
      <c r="F237" s="19" t="s">
        <v>97</v>
      </c>
      <c r="G237" s="20">
        <v>35.5</v>
      </c>
      <c r="H237" s="21">
        <v>0</v>
      </c>
      <c r="I237" s="21">
        <f>ROUND(ROUND(H237,2)*ROUND(G237,3),2)</f>
        <v>0</v>
      </c>
      <c r="O237">
        <f>(I237*15)/100</f>
        <v>0</v>
      </c>
      <c r="P237" t="s">
        <v>30</v>
      </c>
    </row>
    <row r="238" spans="1:18" x14ac:dyDescent="0.2">
      <c r="A238" s="22" t="s">
        <v>43</v>
      </c>
      <c r="E238" s="23" t="s">
        <v>266</v>
      </c>
    </row>
    <row r="239" spans="1:18" x14ac:dyDescent="0.2">
      <c r="A239" s="24" t="s">
        <v>44</v>
      </c>
      <c r="E239" s="25" t="s">
        <v>40</v>
      </c>
    </row>
    <row r="240" spans="1:18" ht="191.25" x14ac:dyDescent="0.2">
      <c r="A240" t="s">
        <v>45</v>
      </c>
      <c r="E240" s="23" t="s">
        <v>267</v>
      </c>
    </row>
    <row r="241" spans="1:16" x14ac:dyDescent="0.2">
      <c r="A241" s="16" t="s">
        <v>38</v>
      </c>
      <c r="B241" s="17" t="s">
        <v>268</v>
      </c>
      <c r="C241" s="17" t="s">
        <v>269</v>
      </c>
      <c r="D241" s="16" t="s">
        <v>40</v>
      </c>
      <c r="E241" s="18" t="s">
        <v>270</v>
      </c>
      <c r="F241" s="19" t="s">
        <v>97</v>
      </c>
      <c r="G241" s="20">
        <v>33.1</v>
      </c>
      <c r="H241" s="21">
        <v>0</v>
      </c>
      <c r="I241" s="21">
        <f>ROUND(ROUND(H241,2)*ROUND(G241,3),2)</f>
        <v>0</v>
      </c>
      <c r="O241">
        <f>(I241*15)/100</f>
        <v>0</v>
      </c>
      <c r="P241" t="s">
        <v>30</v>
      </c>
    </row>
    <row r="242" spans="1:16" x14ac:dyDescent="0.2">
      <c r="A242" s="22" t="s">
        <v>43</v>
      </c>
      <c r="E242" s="23" t="s">
        <v>270</v>
      </c>
    </row>
    <row r="243" spans="1:16" x14ac:dyDescent="0.2">
      <c r="A243" s="24" t="s">
        <v>44</v>
      </c>
      <c r="E243" s="25" t="s">
        <v>40</v>
      </c>
    </row>
    <row r="244" spans="1:16" ht="191.25" x14ac:dyDescent="0.2">
      <c r="A244" t="s">
        <v>45</v>
      </c>
      <c r="E244" s="23" t="s">
        <v>267</v>
      </c>
    </row>
    <row r="245" spans="1:16" x14ac:dyDescent="0.2">
      <c r="A245" s="16" t="s">
        <v>38</v>
      </c>
      <c r="B245" s="17" t="s">
        <v>271</v>
      </c>
      <c r="C245" s="17" t="s">
        <v>272</v>
      </c>
      <c r="D245" s="16" t="s">
        <v>40</v>
      </c>
      <c r="E245" s="18" t="s">
        <v>273</v>
      </c>
      <c r="F245" s="19" t="s">
        <v>97</v>
      </c>
      <c r="G245" s="20">
        <v>140</v>
      </c>
      <c r="H245" s="21">
        <v>0</v>
      </c>
      <c r="I245" s="21">
        <f>ROUND(ROUND(H245,2)*ROUND(G245,3),2)</f>
        <v>0</v>
      </c>
      <c r="O245">
        <f>(I245*15)/100</f>
        <v>0</v>
      </c>
      <c r="P245" t="s">
        <v>30</v>
      </c>
    </row>
    <row r="246" spans="1:16" x14ac:dyDescent="0.2">
      <c r="A246" s="22" t="s">
        <v>43</v>
      </c>
      <c r="E246" s="23" t="s">
        <v>273</v>
      </c>
    </row>
    <row r="247" spans="1:16" x14ac:dyDescent="0.2">
      <c r="A247" s="24" t="s">
        <v>44</v>
      </c>
      <c r="E247" s="25" t="s">
        <v>40</v>
      </c>
    </row>
    <row r="248" spans="1:16" ht="178.5" x14ac:dyDescent="0.2">
      <c r="A248" t="s">
        <v>45</v>
      </c>
      <c r="E248" s="23" t="s">
        <v>274</v>
      </c>
    </row>
    <row r="249" spans="1:16" x14ac:dyDescent="0.2">
      <c r="A249" s="16" t="s">
        <v>38</v>
      </c>
      <c r="B249" s="17" t="s">
        <v>275</v>
      </c>
      <c r="C249" s="17" t="s">
        <v>276</v>
      </c>
      <c r="D249" s="16" t="s">
        <v>40</v>
      </c>
      <c r="E249" s="18" t="s">
        <v>277</v>
      </c>
      <c r="F249" s="19" t="s">
        <v>97</v>
      </c>
      <c r="G249" s="20">
        <v>40</v>
      </c>
      <c r="H249" s="21">
        <v>0</v>
      </c>
      <c r="I249" s="21">
        <f>ROUND(ROUND(H249,2)*ROUND(G249,3),2)</f>
        <v>0</v>
      </c>
      <c r="O249">
        <f>(I249*15)/100</f>
        <v>0</v>
      </c>
      <c r="P249" t="s">
        <v>30</v>
      </c>
    </row>
    <row r="250" spans="1:16" x14ac:dyDescent="0.2">
      <c r="A250" s="22" t="s">
        <v>43</v>
      </c>
      <c r="E250" s="23" t="s">
        <v>277</v>
      </c>
    </row>
    <row r="251" spans="1:16" x14ac:dyDescent="0.2">
      <c r="A251" s="24" t="s">
        <v>44</v>
      </c>
      <c r="E251" s="25" t="s">
        <v>40</v>
      </c>
    </row>
    <row r="252" spans="1:16" ht="178.5" x14ac:dyDescent="0.2">
      <c r="A252" t="s">
        <v>45</v>
      </c>
      <c r="E252" s="23" t="s">
        <v>274</v>
      </c>
    </row>
    <row r="253" spans="1:16" x14ac:dyDescent="0.2">
      <c r="A253" s="16" t="s">
        <v>38</v>
      </c>
      <c r="B253" s="17" t="s">
        <v>278</v>
      </c>
      <c r="C253" s="17" t="s">
        <v>279</v>
      </c>
      <c r="D253" s="16" t="s">
        <v>40</v>
      </c>
      <c r="E253" s="18" t="s">
        <v>280</v>
      </c>
      <c r="F253" s="19" t="s">
        <v>212</v>
      </c>
      <c r="G253" s="20">
        <v>1</v>
      </c>
      <c r="H253" s="21">
        <v>0</v>
      </c>
      <c r="I253" s="21">
        <f>ROUND(ROUND(H253,2)*ROUND(G253,3),2)</f>
        <v>0</v>
      </c>
      <c r="O253">
        <f>(I253*15)/100</f>
        <v>0</v>
      </c>
      <c r="P253" t="s">
        <v>30</v>
      </c>
    </row>
    <row r="254" spans="1:16" x14ac:dyDescent="0.2">
      <c r="A254" s="22" t="s">
        <v>43</v>
      </c>
      <c r="E254" s="23" t="s">
        <v>280</v>
      </c>
    </row>
    <row r="255" spans="1:16" x14ac:dyDescent="0.2">
      <c r="A255" s="24" t="s">
        <v>44</v>
      </c>
      <c r="E255" s="25" t="s">
        <v>40</v>
      </c>
    </row>
    <row r="256" spans="1:16" ht="51" x14ac:dyDescent="0.2">
      <c r="A256" t="s">
        <v>45</v>
      </c>
      <c r="E256" s="23" t="s">
        <v>281</v>
      </c>
    </row>
    <row r="257" spans="1:18" x14ac:dyDescent="0.2">
      <c r="A257" s="16" t="s">
        <v>38</v>
      </c>
      <c r="B257" s="17" t="s">
        <v>282</v>
      </c>
      <c r="C257" s="17" t="s">
        <v>283</v>
      </c>
      <c r="D257" s="16" t="s">
        <v>40</v>
      </c>
      <c r="E257" s="18" t="s">
        <v>284</v>
      </c>
      <c r="F257" s="19" t="s">
        <v>212</v>
      </c>
      <c r="G257" s="20">
        <v>8</v>
      </c>
      <c r="H257" s="21">
        <v>0</v>
      </c>
      <c r="I257" s="21">
        <f>ROUND(ROUND(H257,2)*ROUND(G257,3),2)</f>
        <v>0</v>
      </c>
      <c r="O257">
        <f>(I257*15)/100</f>
        <v>0</v>
      </c>
      <c r="P257" t="s">
        <v>30</v>
      </c>
    </row>
    <row r="258" spans="1:18" x14ac:dyDescent="0.2">
      <c r="A258" s="22" t="s">
        <v>43</v>
      </c>
      <c r="E258" s="23" t="s">
        <v>284</v>
      </c>
    </row>
    <row r="259" spans="1:18" x14ac:dyDescent="0.2">
      <c r="A259" s="24" t="s">
        <v>44</v>
      </c>
      <c r="E259" s="25" t="s">
        <v>40</v>
      </c>
    </row>
    <row r="260" spans="1:18" ht="38.25" x14ac:dyDescent="0.2">
      <c r="A260" t="s">
        <v>45</v>
      </c>
      <c r="E260" s="23" t="s">
        <v>285</v>
      </c>
    </row>
    <row r="261" spans="1:18" x14ac:dyDescent="0.2">
      <c r="A261" s="16" t="s">
        <v>38</v>
      </c>
      <c r="B261" s="17" t="s">
        <v>286</v>
      </c>
      <c r="C261" s="17" t="s">
        <v>287</v>
      </c>
      <c r="D261" s="16" t="s">
        <v>40</v>
      </c>
      <c r="E261" s="18" t="s">
        <v>288</v>
      </c>
      <c r="F261" s="19" t="s">
        <v>212</v>
      </c>
      <c r="G261" s="20">
        <v>26</v>
      </c>
      <c r="H261" s="21">
        <v>0</v>
      </c>
      <c r="I261" s="21">
        <f>ROUND(ROUND(H261,2)*ROUND(G261,3),2)</f>
        <v>0</v>
      </c>
      <c r="O261">
        <f>(I261*15)/100</f>
        <v>0</v>
      </c>
      <c r="P261" t="s">
        <v>30</v>
      </c>
    </row>
    <row r="262" spans="1:18" ht="25.5" x14ac:dyDescent="0.2">
      <c r="A262" s="22" t="s">
        <v>43</v>
      </c>
      <c r="E262" s="23" t="s">
        <v>289</v>
      </c>
    </row>
    <row r="263" spans="1:18" x14ac:dyDescent="0.2">
      <c r="A263" s="24" t="s">
        <v>44</v>
      </c>
      <c r="E263" s="25" t="s">
        <v>290</v>
      </c>
    </row>
    <row r="264" spans="1:18" ht="25.5" x14ac:dyDescent="0.2">
      <c r="A264" t="s">
        <v>45</v>
      </c>
      <c r="E264" s="23" t="s">
        <v>291</v>
      </c>
    </row>
    <row r="265" spans="1:18" ht="25.5" x14ac:dyDescent="0.2">
      <c r="A265" s="16" t="s">
        <v>38</v>
      </c>
      <c r="B265" s="17" t="s">
        <v>292</v>
      </c>
      <c r="C265" s="17" t="s">
        <v>293</v>
      </c>
      <c r="D265" s="16" t="s">
        <v>40</v>
      </c>
      <c r="E265" s="18" t="s">
        <v>294</v>
      </c>
      <c r="F265" s="19" t="s">
        <v>212</v>
      </c>
      <c r="G265" s="20">
        <v>2</v>
      </c>
      <c r="H265" s="21">
        <v>0</v>
      </c>
      <c r="I265" s="21">
        <f>ROUND(ROUND(H265,2)*ROUND(G265,3),2)</f>
        <v>0</v>
      </c>
      <c r="O265">
        <f>(I265*15)/100</f>
        <v>0</v>
      </c>
      <c r="P265" t="s">
        <v>30</v>
      </c>
    </row>
    <row r="266" spans="1:18" ht="25.5" x14ac:dyDescent="0.2">
      <c r="A266" s="22" t="s">
        <v>43</v>
      </c>
      <c r="E266" s="23" t="s">
        <v>294</v>
      </c>
    </row>
    <row r="267" spans="1:18" x14ac:dyDescent="0.2">
      <c r="A267" s="24" t="s">
        <v>44</v>
      </c>
      <c r="E267" s="25" t="s">
        <v>40</v>
      </c>
    </row>
    <row r="268" spans="1:18" x14ac:dyDescent="0.2">
      <c r="A268" t="s">
        <v>45</v>
      </c>
      <c r="E268" s="23" t="s">
        <v>295</v>
      </c>
    </row>
    <row r="269" spans="1:18" ht="12.75" customHeight="1" x14ac:dyDescent="0.2">
      <c r="A269" s="3" t="s">
        <v>36</v>
      </c>
      <c r="B269" s="3"/>
      <c r="C269" s="26" t="s">
        <v>34</v>
      </c>
      <c r="D269" s="3"/>
      <c r="E269" s="14" t="s">
        <v>296</v>
      </c>
      <c r="F269" s="3"/>
      <c r="G269" s="3"/>
      <c r="H269" s="3"/>
      <c r="I269" s="27">
        <f>0+Q269</f>
        <v>0</v>
      </c>
      <c r="O269">
        <f>0+R269</f>
        <v>0</v>
      </c>
      <c r="Q269">
        <f>0+I270+I274+I278+I282+I286+I290+I294+I298</f>
        <v>0</v>
      </c>
      <c r="R269">
        <f>0+O270+O274+O278+O282+O286+O290+O294+O298</f>
        <v>0</v>
      </c>
    </row>
    <row r="270" spans="1:18" x14ac:dyDescent="0.2">
      <c r="A270" s="16" t="s">
        <v>38</v>
      </c>
      <c r="B270" s="17" t="s">
        <v>297</v>
      </c>
      <c r="C270" s="17" t="s">
        <v>298</v>
      </c>
      <c r="D270" s="16" t="s">
        <v>40</v>
      </c>
      <c r="E270" s="18" t="s">
        <v>299</v>
      </c>
      <c r="F270" s="19" t="s">
        <v>212</v>
      </c>
      <c r="G270" s="20">
        <v>2</v>
      </c>
      <c r="H270" s="21">
        <v>0</v>
      </c>
      <c r="I270" s="21">
        <f>ROUND(ROUND(H270,2)*ROUND(G270,3),2)</f>
        <v>0</v>
      </c>
      <c r="O270">
        <f>(I270*15)/100</f>
        <v>0</v>
      </c>
      <c r="P270" t="s">
        <v>30</v>
      </c>
    </row>
    <row r="271" spans="1:18" x14ac:dyDescent="0.2">
      <c r="A271" s="22" t="s">
        <v>43</v>
      </c>
      <c r="E271" s="23" t="s">
        <v>299</v>
      </c>
    </row>
    <row r="272" spans="1:18" x14ac:dyDescent="0.2">
      <c r="A272" s="24" t="s">
        <v>44</v>
      </c>
      <c r="E272" s="25" t="s">
        <v>40</v>
      </c>
    </row>
    <row r="273" spans="1:16" ht="25.5" x14ac:dyDescent="0.2">
      <c r="A273" t="s">
        <v>45</v>
      </c>
      <c r="E273" s="23" t="s">
        <v>300</v>
      </c>
    </row>
    <row r="274" spans="1:16" x14ac:dyDescent="0.2">
      <c r="A274" s="16" t="s">
        <v>38</v>
      </c>
      <c r="B274" s="17" t="s">
        <v>301</v>
      </c>
      <c r="C274" s="17" t="s">
        <v>302</v>
      </c>
      <c r="D274" s="16" t="s">
        <v>40</v>
      </c>
      <c r="E274" s="18" t="s">
        <v>303</v>
      </c>
      <c r="F274" s="19" t="s">
        <v>97</v>
      </c>
      <c r="G274" s="20">
        <v>12.95</v>
      </c>
      <c r="H274" s="21">
        <v>0</v>
      </c>
      <c r="I274" s="21">
        <f>ROUND(ROUND(H274,2)*ROUND(G274,3),2)</f>
        <v>0</v>
      </c>
      <c r="O274">
        <f>(I274*15)/100</f>
        <v>0</v>
      </c>
      <c r="P274" t="s">
        <v>30</v>
      </c>
    </row>
    <row r="275" spans="1:16" x14ac:dyDescent="0.2">
      <c r="A275" s="22" t="s">
        <v>43</v>
      </c>
      <c r="E275" s="23" t="s">
        <v>303</v>
      </c>
    </row>
    <row r="276" spans="1:16" x14ac:dyDescent="0.2">
      <c r="A276" s="24" t="s">
        <v>44</v>
      </c>
      <c r="E276" s="25" t="s">
        <v>40</v>
      </c>
    </row>
    <row r="277" spans="1:16" ht="25.5" x14ac:dyDescent="0.2">
      <c r="A277" t="s">
        <v>45</v>
      </c>
      <c r="E277" s="23" t="s">
        <v>304</v>
      </c>
    </row>
    <row r="278" spans="1:16" x14ac:dyDescent="0.2">
      <c r="A278" s="16" t="s">
        <v>38</v>
      </c>
      <c r="B278" s="17" t="s">
        <v>305</v>
      </c>
      <c r="C278" s="17" t="s">
        <v>306</v>
      </c>
      <c r="D278" s="16" t="s">
        <v>40</v>
      </c>
      <c r="E278" s="18" t="s">
        <v>307</v>
      </c>
      <c r="F278" s="19" t="s">
        <v>97</v>
      </c>
      <c r="G278" s="20">
        <v>22.974</v>
      </c>
      <c r="H278" s="21">
        <v>0</v>
      </c>
      <c r="I278" s="21">
        <f>ROUND(ROUND(H278,2)*ROUND(G278,3),2)</f>
        <v>0</v>
      </c>
      <c r="O278">
        <f>(I278*15)/100</f>
        <v>0</v>
      </c>
      <c r="P278" t="s">
        <v>30</v>
      </c>
    </row>
    <row r="279" spans="1:16" x14ac:dyDescent="0.2">
      <c r="A279" s="22" t="s">
        <v>43</v>
      </c>
      <c r="E279" s="23" t="s">
        <v>307</v>
      </c>
    </row>
    <row r="280" spans="1:16" x14ac:dyDescent="0.2">
      <c r="A280" s="24" t="s">
        <v>44</v>
      </c>
      <c r="E280" s="25" t="s">
        <v>40</v>
      </c>
    </row>
    <row r="281" spans="1:16" ht="25.5" x14ac:dyDescent="0.2">
      <c r="A281" t="s">
        <v>45</v>
      </c>
      <c r="E281" s="23" t="s">
        <v>304</v>
      </c>
    </row>
    <row r="282" spans="1:16" ht="25.5" x14ac:dyDescent="0.2">
      <c r="A282" s="16" t="s">
        <v>38</v>
      </c>
      <c r="B282" s="17" t="s">
        <v>308</v>
      </c>
      <c r="C282" s="17" t="s">
        <v>309</v>
      </c>
      <c r="D282" s="16" t="s">
        <v>40</v>
      </c>
      <c r="E282" s="18" t="s">
        <v>310</v>
      </c>
      <c r="F282" s="19" t="s">
        <v>97</v>
      </c>
      <c r="G282" s="20">
        <v>72</v>
      </c>
      <c r="H282" s="21">
        <v>0</v>
      </c>
      <c r="I282" s="21">
        <f>ROUND(ROUND(H282,2)*ROUND(G282,3),2)</f>
        <v>0</v>
      </c>
      <c r="O282">
        <f>(I282*15)/100</f>
        <v>0</v>
      </c>
      <c r="P282" t="s">
        <v>30</v>
      </c>
    </row>
    <row r="283" spans="1:16" ht="25.5" x14ac:dyDescent="0.2">
      <c r="A283" s="22" t="s">
        <v>43</v>
      </c>
      <c r="E283" s="23" t="s">
        <v>310</v>
      </c>
    </row>
    <row r="284" spans="1:16" x14ac:dyDescent="0.2">
      <c r="A284" s="24" t="s">
        <v>44</v>
      </c>
      <c r="E284" s="25" t="s">
        <v>40</v>
      </c>
    </row>
    <row r="285" spans="1:16" ht="25.5" x14ac:dyDescent="0.2">
      <c r="A285" t="s">
        <v>45</v>
      </c>
      <c r="E285" s="23" t="s">
        <v>311</v>
      </c>
    </row>
    <row r="286" spans="1:16" ht="25.5" x14ac:dyDescent="0.2">
      <c r="A286" s="16" t="s">
        <v>38</v>
      </c>
      <c r="B286" s="17" t="s">
        <v>312</v>
      </c>
      <c r="C286" s="17" t="s">
        <v>313</v>
      </c>
      <c r="D286" s="16" t="s">
        <v>40</v>
      </c>
      <c r="E286" s="18" t="s">
        <v>314</v>
      </c>
      <c r="F286" s="19" t="s">
        <v>97</v>
      </c>
      <c r="G286" s="20">
        <v>23.7</v>
      </c>
      <c r="H286" s="21">
        <v>0</v>
      </c>
      <c r="I286" s="21">
        <f>ROUND(ROUND(H286,2)*ROUND(G286,3),2)</f>
        <v>0</v>
      </c>
      <c r="O286">
        <f>(I286*15)/100</f>
        <v>0</v>
      </c>
      <c r="P286" t="s">
        <v>30</v>
      </c>
    </row>
    <row r="287" spans="1:16" ht="25.5" x14ac:dyDescent="0.2">
      <c r="A287" s="22" t="s">
        <v>43</v>
      </c>
      <c r="E287" s="23" t="s">
        <v>314</v>
      </c>
    </row>
    <row r="288" spans="1:16" x14ac:dyDescent="0.2">
      <c r="A288" s="24" t="s">
        <v>44</v>
      </c>
      <c r="E288" s="25" t="s">
        <v>40</v>
      </c>
    </row>
    <row r="289" spans="1:18" ht="51" x14ac:dyDescent="0.2">
      <c r="A289" t="s">
        <v>45</v>
      </c>
      <c r="E289" s="23" t="s">
        <v>315</v>
      </c>
    </row>
    <row r="290" spans="1:18" x14ac:dyDescent="0.2">
      <c r="A290" s="16" t="s">
        <v>38</v>
      </c>
      <c r="B290" s="17" t="s">
        <v>316</v>
      </c>
      <c r="C290" s="17" t="s">
        <v>317</v>
      </c>
      <c r="D290" s="16" t="s">
        <v>40</v>
      </c>
      <c r="E290" s="18" t="s">
        <v>318</v>
      </c>
      <c r="F290" s="19" t="s">
        <v>42</v>
      </c>
      <c r="G290" s="20">
        <v>9.9000000000000005E-2</v>
      </c>
      <c r="H290" s="21">
        <v>0</v>
      </c>
      <c r="I290" s="21">
        <f>ROUND(ROUND(H290,2)*ROUND(G290,3),2)</f>
        <v>0</v>
      </c>
      <c r="O290">
        <f>(I290*15)/100</f>
        <v>0</v>
      </c>
      <c r="P290" t="s">
        <v>30</v>
      </c>
    </row>
    <row r="291" spans="1:18" x14ac:dyDescent="0.2">
      <c r="A291" s="22" t="s">
        <v>43</v>
      </c>
      <c r="E291" s="23" t="s">
        <v>318</v>
      </c>
    </row>
    <row r="292" spans="1:18" x14ac:dyDescent="0.2">
      <c r="A292" s="24" t="s">
        <v>44</v>
      </c>
      <c r="E292" s="25" t="s">
        <v>40</v>
      </c>
    </row>
    <row r="293" spans="1:18" ht="318.75" x14ac:dyDescent="0.2">
      <c r="A293" t="s">
        <v>45</v>
      </c>
      <c r="E293" s="23" t="s">
        <v>319</v>
      </c>
    </row>
    <row r="294" spans="1:18" x14ac:dyDescent="0.2">
      <c r="A294" s="16" t="s">
        <v>38</v>
      </c>
      <c r="B294" s="17" t="s">
        <v>320</v>
      </c>
      <c r="C294" s="17" t="s">
        <v>321</v>
      </c>
      <c r="D294" s="16" t="s">
        <v>40</v>
      </c>
      <c r="E294" s="18" t="s">
        <v>322</v>
      </c>
      <c r="F294" s="19" t="s">
        <v>129</v>
      </c>
      <c r="G294" s="20">
        <v>170.565</v>
      </c>
      <c r="H294" s="21">
        <v>0</v>
      </c>
      <c r="I294" s="21">
        <f>ROUND(ROUND(H294,2)*ROUND(G294,3),2)</f>
        <v>0</v>
      </c>
      <c r="O294">
        <f>(I294*15)/100</f>
        <v>0</v>
      </c>
      <c r="P294" t="s">
        <v>30</v>
      </c>
    </row>
    <row r="295" spans="1:18" x14ac:dyDescent="0.2">
      <c r="A295" s="22" t="s">
        <v>43</v>
      </c>
      <c r="E295" s="23" t="s">
        <v>322</v>
      </c>
    </row>
    <row r="296" spans="1:18" x14ac:dyDescent="0.2">
      <c r="A296" s="24" t="s">
        <v>44</v>
      </c>
      <c r="E296" s="25" t="s">
        <v>323</v>
      </c>
    </row>
    <row r="297" spans="1:18" ht="255" x14ac:dyDescent="0.2">
      <c r="A297" t="s">
        <v>45</v>
      </c>
      <c r="E297" s="23" t="s">
        <v>324</v>
      </c>
    </row>
    <row r="298" spans="1:18" x14ac:dyDescent="0.2">
      <c r="A298" s="16" t="s">
        <v>38</v>
      </c>
      <c r="B298" s="17" t="s">
        <v>325</v>
      </c>
      <c r="C298" s="17" t="s">
        <v>326</v>
      </c>
      <c r="D298" s="16" t="s">
        <v>40</v>
      </c>
      <c r="E298" s="18" t="s">
        <v>327</v>
      </c>
      <c r="F298" s="19" t="s">
        <v>42</v>
      </c>
      <c r="G298" s="20">
        <v>3.64</v>
      </c>
      <c r="H298" s="21">
        <v>0</v>
      </c>
      <c r="I298" s="21">
        <f>ROUND(ROUND(H298,2)*ROUND(G298,3),2)</f>
        <v>0</v>
      </c>
      <c r="O298">
        <f>(I298*15)/100</f>
        <v>0</v>
      </c>
      <c r="P298" t="s">
        <v>30</v>
      </c>
    </row>
    <row r="299" spans="1:18" x14ac:dyDescent="0.2">
      <c r="A299" s="22" t="s">
        <v>43</v>
      </c>
      <c r="E299" s="23" t="s">
        <v>327</v>
      </c>
    </row>
    <row r="300" spans="1:18" x14ac:dyDescent="0.2">
      <c r="A300" s="24" t="s">
        <v>44</v>
      </c>
      <c r="E300" s="25" t="s">
        <v>40</v>
      </c>
    </row>
    <row r="301" spans="1:18" ht="25.5" x14ac:dyDescent="0.2">
      <c r="A301" t="s">
        <v>45</v>
      </c>
      <c r="E301" s="23" t="s">
        <v>328</v>
      </c>
    </row>
    <row r="302" spans="1:18" ht="12.75" customHeight="1" x14ac:dyDescent="0.2">
      <c r="A302" s="3" t="s">
        <v>36</v>
      </c>
      <c r="B302" s="3"/>
      <c r="C302" s="26" t="s">
        <v>329</v>
      </c>
      <c r="D302" s="3"/>
      <c r="E302" s="14" t="s">
        <v>330</v>
      </c>
      <c r="F302" s="3"/>
      <c r="G302" s="3"/>
      <c r="H302" s="3"/>
      <c r="I302" s="27">
        <f>0+Q302</f>
        <v>0</v>
      </c>
      <c r="O302">
        <f>0+R302</f>
        <v>0</v>
      </c>
      <c r="Q302">
        <f>0+I303</f>
        <v>0</v>
      </c>
      <c r="R302">
        <f>0+O303</f>
        <v>0</v>
      </c>
    </row>
    <row r="303" spans="1:18" ht="25.5" x14ac:dyDescent="0.2">
      <c r="A303" s="16" t="s">
        <v>38</v>
      </c>
      <c r="B303" s="17" t="s">
        <v>331</v>
      </c>
      <c r="C303" s="17" t="s">
        <v>332</v>
      </c>
      <c r="D303" s="16" t="s">
        <v>40</v>
      </c>
      <c r="E303" s="18" t="s">
        <v>333</v>
      </c>
      <c r="F303" s="19" t="s">
        <v>212</v>
      </c>
      <c r="G303" s="20">
        <v>3</v>
      </c>
      <c r="H303" s="21">
        <v>0</v>
      </c>
      <c r="I303" s="21">
        <f>ROUND(ROUND(H303,2)*ROUND(G303,3),2)</f>
        <v>0</v>
      </c>
      <c r="O303">
        <f>(I303*15)/100</f>
        <v>0</v>
      </c>
      <c r="P303" t="s">
        <v>30</v>
      </c>
    </row>
    <row r="304" spans="1:18" ht="89.25" x14ac:dyDescent="0.2">
      <c r="A304" s="22" t="s">
        <v>43</v>
      </c>
      <c r="E304" s="23" t="s">
        <v>334</v>
      </c>
    </row>
    <row r="305" spans="1:18" x14ac:dyDescent="0.2">
      <c r="A305" s="24" t="s">
        <v>44</v>
      </c>
      <c r="E305" s="25" t="s">
        <v>335</v>
      </c>
    </row>
    <row r="306" spans="1:18" x14ac:dyDescent="0.2">
      <c r="A306" t="s">
        <v>45</v>
      </c>
      <c r="E306" s="23" t="s">
        <v>40</v>
      </c>
    </row>
    <row r="307" spans="1:18" ht="12.75" customHeight="1" x14ac:dyDescent="0.2">
      <c r="A307" s="3" t="s">
        <v>36</v>
      </c>
      <c r="B307" s="3"/>
      <c r="C307" s="26" t="s">
        <v>336</v>
      </c>
      <c r="D307" s="3"/>
      <c r="E307" s="14" t="s">
        <v>337</v>
      </c>
      <c r="F307" s="3"/>
      <c r="G307" s="3"/>
      <c r="H307" s="3"/>
      <c r="I307" s="27">
        <f>0+Q307</f>
        <v>0</v>
      </c>
      <c r="O307">
        <f>0+R307</f>
        <v>0</v>
      </c>
      <c r="Q307">
        <f>0+I308+I312+I316</f>
        <v>0</v>
      </c>
      <c r="R307">
        <f>0+O308+O312+O316</f>
        <v>0</v>
      </c>
    </row>
    <row r="308" spans="1:18" ht="25.5" x14ac:dyDescent="0.2">
      <c r="A308" s="16" t="s">
        <v>38</v>
      </c>
      <c r="B308" s="17" t="s">
        <v>338</v>
      </c>
      <c r="C308" s="17" t="s">
        <v>339</v>
      </c>
      <c r="D308" s="16" t="s">
        <v>40</v>
      </c>
      <c r="E308" s="18" t="s">
        <v>340</v>
      </c>
      <c r="F308" s="19" t="s">
        <v>74</v>
      </c>
      <c r="G308" s="20">
        <v>2726.6840000000002</v>
      </c>
      <c r="H308" s="21">
        <v>0</v>
      </c>
      <c r="I308" s="21">
        <f>ROUND(ROUND(H308,2)*ROUND(G308,3),2)</f>
        <v>0</v>
      </c>
      <c r="O308">
        <f>(I308*15)/100</f>
        <v>0</v>
      </c>
      <c r="P308" t="s">
        <v>30</v>
      </c>
    </row>
    <row r="309" spans="1:18" ht="25.5" x14ac:dyDescent="0.2">
      <c r="A309" s="22" t="s">
        <v>43</v>
      </c>
      <c r="E309" s="23" t="s">
        <v>340</v>
      </c>
    </row>
    <row r="310" spans="1:18" x14ac:dyDescent="0.2">
      <c r="A310" s="24" t="s">
        <v>44</v>
      </c>
      <c r="E310" s="25" t="s">
        <v>341</v>
      </c>
    </row>
    <row r="311" spans="1:18" ht="89.25" x14ac:dyDescent="0.2">
      <c r="A311" t="s">
        <v>45</v>
      </c>
      <c r="E311" s="23" t="s">
        <v>342</v>
      </c>
    </row>
    <row r="312" spans="1:18" ht="25.5" x14ac:dyDescent="0.2">
      <c r="A312" s="16" t="s">
        <v>38</v>
      </c>
      <c r="B312" s="17" t="s">
        <v>343</v>
      </c>
      <c r="C312" s="17" t="s">
        <v>344</v>
      </c>
      <c r="D312" s="16" t="s">
        <v>40</v>
      </c>
      <c r="E312" s="18" t="s">
        <v>345</v>
      </c>
      <c r="F312" s="19" t="s">
        <v>74</v>
      </c>
      <c r="G312" s="20">
        <v>2.548</v>
      </c>
      <c r="H312" s="21">
        <v>0</v>
      </c>
      <c r="I312" s="21">
        <f>ROUND(ROUND(H312,2)*ROUND(G312,3),2)</f>
        <v>0</v>
      </c>
      <c r="O312">
        <f>(I312*15)/100</f>
        <v>0</v>
      </c>
      <c r="P312" t="s">
        <v>30</v>
      </c>
    </row>
    <row r="313" spans="1:18" ht="25.5" x14ac:dyDescent="0.2">
      <c r="A313" s="22" t="s">
        <v>43</v>
      </c>
      <c r="E313" s="23" t="s">
        <v>345</v>
      </c>
    </row>
    <row r="314" spans="1:18" x14ac:dyDescent="0.2">
      <c r="A314" s="24" t="s">
        <v>44</v>
      </c>
      <c r="E314" s="25" t="s">
        <v>346</v>
      </c>
    </row>
    <row r="315" spans="1:18" ht="89.25" x14ac:dyDescent="0.2">
      <c r="A315" t="s">
        <v>45</v>
      </c>
      <c r="E315" s="23" t="s">
        <v>342</v>
      </c>
    </row>
    <row r="316" spans="1:18" x14ac:dyDescent="0.2">
      <c r="A316" s="16" t="s">
        <v>38</v>
      </c>
      <c r="B316" s="17" t="s">
        <v>347</v>
      </c>
      <c r="C316" s="17" t="s">
        <v>348</v>
      </c>
      <c r="D316" s="16" t="s">
        <v>40</v>
      </c>
      <c r="E316" s="18" t="s">
        <v>349</v>
      </c>
      <c r="F316" s="19" t="s">
        <v>212</v>
      </c>
      <c r="G316" s="20">
        <v>1</v>
      </c>
      <c r="H316" s="21">
        <v>0</v>
      </c>
      <c r="I316" s="21">
        <f>ROUND(ROUND(H316,2)*ROUND(G316,3),2)</f>
        <v>0</v>
      </c>
      <c r="O316">
        <f>(I316*15)/100</f>
        <v>0</v>
      </c>
      <c r="P316" t="s">
        <v>30</v>
      </c>
    </row>
    <row r="317" spans="1:18" ht="25.5" x14ac:dyDescent="0.2">
      <c r="A317" s="22" t="s">
        <v>43</v>
      </c>
      <c r="E317" s="23" t="s">
        <v>350</v>
      </c>
    </row>
    <row r="318" spans="1:18" x14ac:dyDescent="0.2">
      <c r="A318" s="24" t="s">
        <v>44</v>
      </c>
      <c r="E318" s="25" t="s">
        <v>40</v>
      </c>
    </row>
    <row r="319" spans="1:18" x14ac:dyDescent="0.2">
      <c r="A319" t="s">
        <v>45</v>
      </c>
      <c r="E319" s="23" t="s">
        <v>40</v>
      </c>
    </row>
  </sheetData>
  <mergeCells count="11">
    <mergeCell ref="F6:F7"/>
    <mergeCell ref="G6:G7"/>
    <mergeCell ref="H6:I6"/>
    <mergeCell ref="C3:D3"/>
    <mergeCell ref="C4:D4"/>
    <mergeCell ref="C5:D5"/>
    <mergeCell ref="A6:A7"/>
    <mergeCell ref="B6:B7"/>
    <mergeCell ref="C6:C7"/>
    <mergeCell ref="D6:D7"/>
    <mergeCell ref="E6:E7"/>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03-19-02_SO 03-19-02.1</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2019-10-16T12:36:10Z</dcterms:created>
  <dcterms:modified xsi:type="dcterms:W3CDTF">2019-10-17T15:31:30Z</dcterms:modified>
</cp:coreProperties>
</file>