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8060_Br-Za-aktualizace\11_Soutěž 1etapa\Dotazy\02-Vyvětlení  č.2\Odpovědi 15.10.219\"/>
    </mc:Choice>
  </mc:AlternateContent>
  <bookViews>
    <workbookView xWindow="0" yWindow="0" windowWidth="22335" windowHeight="8670"/>
  </bookViews>
  <sheets>
    <sheet name="SO 02-19-18"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7" i="1" l="1"/>
  <c r="G132" i="1" l="1"/>
  <c r="G115" i="1"/>
  <c r="I9" i="1" l="1"/>
  <c r="O9" i="1"/>
  <c r="I13" i="1"/>
  <c r="O13" i="1" s="1"/>
  <c r="I17" i="1"/>
  <c r="O17" i="1" s="1"/>
  <c r="I21" i="1"/>
  <c r="O21" i="1"/>
  <c r="I25" i="1"/>
  <c r="O25" i="1"/>
  <c r="I29" i="1"/>
  <c r="O29" i="1" s="1"/>
  <c r="I33" i="1"/>
  <c r="O33" i="1" s="1"/>
  <c r="I37" i="1"/>
  <c r="O37" i="1"/>
  <c r="I41" i="1"/>
  <c r="O41" i="1"/>
  <c r="I45" i="1"/>
  <c r="O45" i="1" s="1"/>
  <c r="I50" i="1"/>
  <c r="Q49" i="1" s="1"/>
  <c r="I49" i="1" s="1"/>
  <c r="O50" i="1"/>
  <c r="I54" i="1"/>
  <c r="O54" i="1" s="1"/>
  <c r="I58" i="1"/>
  <c r="O58" i="1" s="1"/>
  <c r="I62" i="1"/>
  <c r="O62" i="1"/>
  <c r="I66" i="1"/>
  <c r="O66" i="1"/>
  <c r="I70" i="1"/>
  <c r="O70" i="1" s="1"/>
  <c r="I74" i="1"/>
  <c r="O74" i="1" s="1"/>
  <c r="I78" i="1"/>
  <c r="O78" i="1"/>
  <c r="I82" i="1"/>
  <c r="O82" i="1"/>
  <c r="I86" i="1"/>
  <c r="O86" i="1" s="1"/>
  <c r="I90" i="1"/>
  <c r="O90" i="1" s="1"/>
  <c r="I94" i="1"/>
  <c r="O94" i="1"/>
  <c r="I98" i="1"/>
  <c r="O98" i="1"/>
  <c r="I102" i="1"/>
  <c r="O102" i="1" s="1"/>
  <c r="I106" i="1"/>
  <c r="O106" i="1" s="1"/>
  <c r="I111" i="1"/>
  <c r="O111" i="1" s="1"/>
  <c r="I115" i="1"/>
  <c r="O115" i="1" s="1"/>
  <c r="I119" i="1"/>
  <c r="O119" i="1"/>
  <c r="I123" i="1"/>
  <c r="O123" i="1"/>
  <c r="I127" i="1"/>
  <c r="O127" i="1" s="1"/>
  <c r="I132" i="1"/>
  <c r="Q131" i="1" s="1"/>
  <c r="I131" i="1" s="1"/>
  <c r="I136" i="1"/>
  <c r="O136" i="1" s="1"/>
  <c r="I140" i="1"/>
  <c r="O140" i="1" s="1"/>
  <c r="I144" i="1"/>
  <c r="O144" i="1"/>
  <c r="I149" i="1"/>
  <c r="Q148" i="1" s="1"/>
  <c r="I148" i="1" s="1"/>
  <c r="I153" i="1"/>
  <c r="O153" i="1"/>
  <c r="I157" i="1"/>
  <c r="O157" i="1"/>
  <c r="I161" i="1"/>
  <c r="O161" i="1" s="1"/>
  <c r="I165" i="1"/>
  <c r="O165" i="1" s="1"/>
  <c r="I169" i="1"/>
  <c r="O169" i="1"/>
  <c r="I174" i="1"/>
  <c r="Q173" i="1" s="1"/>
  <c r="I173" i="1" s="1"/>
  <c r="I178" i="1"/>
  <c r="O178" i="1"/>
  <c r="I183" i="1"/>
  <c r="Q182" i="1" s="1"/>
  <c r="I182" i="1" s="1"/>
  <c r="I187" i="1"/>
  <c r="O187" i="1"/>
  <c r="I191" i="1"/>
  <c r="O191" i="1"/>
  <c r="I196" i="1"/>
  <c r="Q195" i="1" s="1"/>
  <c r="I195" i="1" s="1"/>
  <c r="O196" i="1"/>
  <c r="I200" i="1"/>
  <c r="O200" i="1"/>
  <c r="I204" i="1"/>
  <c r="O204" i="1" s="1"/>
  <c r="I208" i="1"/>
  <c r="O208" i="1" s="1"/>
  <c r="I212" i="1"/>
  <c r="O212" i="1"/>
  <c r="O132" i="1" l="1"/>
  <c r="R131" i="1" s="1"/>
  <c r="O131" i="1" s="1"/>
  <c r="Q110" i="1"/>
  <c r="I110" i="1" s="1"/>
  <c r="Q8" i="1"/>
  <c r="I8" i="1" s="1"/>
  <c r="I3" i="1" s="1"/>
  <c r="R110" i="1"/>
  <c r="O110" i="1" s="1"/>
  <c r="R195" i="1"/>
  <c r="O195" i="1" s="1"/>
  <c r="R8" i="1"/>
  <c r="O8" i="1" s="1"/>
  <c r="R49" i="1"/>
  <c r="O49" i="1" s="1"/>
  <c r="O183" i="1"/>
  <c r="R182" i="1" s="1"/>
  <c r="O182" i="1" s="1"/>
  <c r="O174" i="1"/>
  <c r="R173" i="1" s="1"/>
  <c r="O173" i="1" s="1"/>
  <c r="O149" i="1"/>
  <c r="R148" i="1" s="1"/>
  <c r="O148" i="1" s="1"/>
  <c r="O2" i="1" l="1"/>
</calcChain>
</file>

<file path=xl/sharedStrings.xml><?xml version="1.0" encoding="utf-8"?>
<sst xmlns="http://schemas.openxmlformats.org/spreadsheetml/2006/main" count="714" uniqueCount="293">
  <si>
    <t>Položka zahrnuje dovoz, montáž, údržbu, opotřebení (nájemné), demontáž, konzervaci, odvoz.</t>
  </si>
  <si>
    <t>TS</t>
  </si>
  <si>
    <t>10*2*1,5=30,000 [A]</t>
  </si>
  <si>
    <t>VV</t>
  </si>
  <si>
    <t/>
  </si>
  <si>
    <t>PP</t>
  </si>
  <si>
    <t>2</t>
  </si>
  <si>
    <t>M3OP</t>
  </si>
  <si>
    <t>LEHKÉ PRACOVNÍ LEŠENÍ DO 1,5 KPA</t>
  </si>
  <si>
    <t>94190</t>
  </si>
  <si>
    <t>50</t>
  </si>
  <si>
    <t>P</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</si>
  <si>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 Popisy prací zahrnují veškerý materiál, výrobky a polotovary, včetně mimostaveništní a vnitrostaveništní dopravy (rovněž přesuny), včetně naložení a složení,případně s uložením.</t>
  </si>
  <si>
    <t>2+4=6,000 [A]</t>
  </si>
  <si>
    <t>2 OZ+4 Schodiště; viz: technická zpráva</t>
  </si>
  <si>
    <t>kg</t>
  </si>
  <si>
    <t>NIVELAČNÍ ZNAČKA NA KONSTRUKCI</t>
  </si>
  <si>
    <t>93656</t>
  </si>
  <si>
    <t>49</t>
  </si>
  <si>
    <t>položka zahrnuje sazbu za pronájem zařízení. Počet měrných jednotek se určí jako součin počtu zařízení a počtu dní použití.</t>
  </si>
  <si>
    <t>365=365,000 [A]</t>
  </si>
  <si>
    <t>KSDEN</t>
  </si>
  <si>
    <t>DOPRAV KUŽEL Z1 VÝŠ 75CM S FÓLIÍ TŘ 2 - NÁJEMNÉ</t>
  </si>
  <si>
    <t>916269</t>
  </si>
  <si>
    <t>48</t>
  </si>
  <si>
    <t>Položka zahrnuje odstranění, demontáž a odklizení zařízení s odvozem na předepsané místo</t>
  </si>
  <si>
    <t>2=2,000 [A]</t>
  </si>
  <si>
    <t>na příjezdové cestě na začátku a na konci staveniště SO - vymezení staveniště</t>
  </si>
  <si>
    <t>KUS</t>
  </si>
  <si>
    <t>DOPRAVNÍ KUŽEL Z1 VÝŠ 75CM S FÓLIÍ TŘ 2 - DEMONTÁŽ</t>
  </si>
  <si>
    <t>916263</t>
  </si>
  <si>
    <t>47</t>
  </si>
  <si>
    <t>položka zahrnuje:  
- přemístění zařízení z dočasné skládky a jeho osazení a montáž na místě určeném projektem  
- údržbu po celou dobu trvání funkce, náhradu zničených nebo ztracených kusů, nutnou opravu poškozených částí</t>
  </si>
  <si>
    <t>DOPRAVNÍ KUŽEL Z1 VÝŠ 75CM S FÓLIÍ TŘ 2 - MONTÁŽ S PŘESUNEM</t>
  </si>
  <si>
    <t>916262</t>
  </si>
  <si>
    <t>46</t>
  </si>
  <si>
    <t>Ostatní konstrukce a práce</t>
  </si>
  <si>
    <t>9</t>
  </si>
  <si>
    <t>SD</t>
  </si>
  <si>
    <t>- položky podlah a obkladů zahrnují kompletní podlahy a obklad, včetně úpravy podkladu, spojovací, spárové malty nebo tmely, dilatace, úpravy rohů, koutů, kolem otvorů, okrajů a pod.</t>
  </si>
  <si>
    <t>45,194=45,194 [A]</t>
  </si>
  <si>
    <t>obkad schodů - vodorovné a svislé plochy 
(0.15+0.33)*(10+10)*2.2+(0.15+0.33)*1*2.2+((2.2*2.2)-(1.25*1.25))+((0.15+0.33)*(10+10)*0.2*2+(0.15+0.33)*1*0.2*2+(0.93+1.8+0.93)*0.2) 
(0,15+0,33)*(10+10)*2,2 schody+(0,15+0,33)*1*2,2 schod+((2,2*2,2)-(1,25*1,25)) podesta +((0,15+0,33)*(10+10)*0,2*2+(0,15+0,33)*1*0,2*2+(0,93+1,8+0,93)*0,2)sokl; viz: technická zpráva, řezy, pohledy</t>
  </si>
  <si>
    <t>m2</t>
  </si>
  <si>
    <t>OBKLADY STĚN Z PŘÍROD KAMENE TVRDÉHO</t>
  </si>
  <si>
    <t>78272R-sudop</t>
  </si>
  <si>
    <t>45</t>
  </si>
  <si>
    <t>položka zahrnuje:  
- dodání  předepsaného ochranného materiálu  
- zřízení ochrany izolace</t>
  </si>
  <si>
    <t>OCHRANA IZOLACE NA POVRCHU TEXTILIÍ</t>
  </si>
  <si>
    <t>711509</t>
  </si>
  <si>
    <t>44</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</si>
  <si>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</si>
  <si>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BĚŽNÝCH KONSTRUKCÍ PROTI ZEMNÍ VLHKOSTI ASFALTOVÝMI NÁTĚRY</t>
  </si>
  <si>
    <t>711111</t>
  </si>
  <si>
    <t>43</t>
  </si>
  <si>
    <t>Přidružená stavební výroba</t>
  </si>
  <si>
    <t>7</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</si>
  <si>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</si>
  <si>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0,720=0,720 [A]</t>
  </si>
  <si>
    <t>obkad schodů - vodorovné a svislé plochy 
(0.15+0.33)*(10+10)*2.2+(0.15+0.33)*1*2.2+((2.2*2.2)-(1.25*1.25))+((0.15+0.33)*(10+10)*0.2*2+(0.15+0.33)*1*0.2*2+(0.93+1.8+0.93)*0.2)</t>
  </si>
  <si>
    <t>KRYT ZE SINIČNÍCH DÍLCŮ (PANELŮ) TL 150MM</t>
  </si>
  <si>
    <t>58301</t>
  </si>
  <si>
    <t>42</t>
  </si>
  <si>
    <t>- dodání kameniva předepsané kvality a zrnitosti  
- rozprostření a zhutnění vrstvy v předepsané tloušťce  
- zřízení vrstvy bez rozlišení šířky, pokládání vrstvy po etapách  
- nezahrnuje postřiky, nátěry</t>
  </si>
  <si>
    <t>M3</t>
  </si>
  <si>
    <t>VOZOVKOVÉ VRSTVY ZE ŠTĚRKODRTI</t>
  </si>
  <si>
    <t>56330</t>
  </si>
  <si>
    <t>41</t>
  </si>
  <si>
    <t>Komunikace</t>
  </si>
  <si>
    <t>5</t>
  </si>
  <si>
    <t>položka zahrnuje dodávku předepsaného kameniva, mimostaveništní a vnitrostaveništní dopravu a jeho uložení  
není-li v zadávací dokumentaci uvedeno jinak, jedná se o nakupovaný materiál</t>
  </si>
  <si>
    <t>27,020=27,020 [A]</t>
  </si>
  <si>
    <t>VÝPLŇ ZA OPĚRAMI A ZDMI Z KAMENIVA DRCENÉHO, INDEX ZHUTNĚNÍ ID DO 0,9</t>
  </si>
  <si>
    <t>458523</t>
  </si>
  <si>
    <t>40</t>
  </si>
  <si>
    <t>položka zahrnuje:  
- dodání zvláštního betonu (plastbetonu) předepsané kvality a jeho rozprostření v předepsané tloušťce a v předepsaném tvaru</t>
  </si>
  <si>
    <t>0,029=0,029 [A]</t>
  </si>
  <si>
    <t>VYROVNÁVACÍ A SPÁD BETON ZVLÁŠTNÍ (PLASTBETON)</t>
  </si>
  <si>
    <t>45734</t>
  </si>
  <si>
    <t>39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</si>
  <si>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</si>
  <si>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SCHODIŠŤOVÉ STUPNĚ, ZE ŽELEZOBETONU DO C30/37</t>
  </si>
  <si>
    <t>434325</t>
  </si>
  <si>
    <t>38</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</si>
  <si>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</si>
  <si>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0,129=0,129 [A]</t>
  </si>
  <si>
    <t>T</t>
  </si>
  <si>
    <t>VÝZTUŽ SCHODIŠŤ KONSTR Z KARI SÍTÍ</t>
  </si>
  <si>
    <t>431366</t>
  </si>
  <si>
    <t>37</t>
  </si>
  <si>
    <t>2,312=2,312 [A]</t>
  </si>
  <si>
    <t>VÝZTUŽ SCHODIŠŤ KONSTR Z BETONÁŘSKÉ OCELI 10505, B500B</t>
  </si>
  <si>
    <t>431365</t>
  </si>
  <si>
    <t>36</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</si>
  <si>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</si>
  <si>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112,80=112,800 [A]</t>
  </si>
  <si>
    <t>plošná hmotnost 360g/m2,  pevnost v tahu 40/40kN/m, pevnost v tahupři 2% 
protažení 28kN/m, pevnost v tahupři 5% protažení 56kN/m, oka 34x33mm</t>
  </si>
  <si>
    <t>GEOSYNTETIKUM - GEOMŘÍŽ (D+M)</t>
  </si>
  <si>
    <t>427126R-sudop</t>
  </si>
  <si>
    <t>35</t>
  </si>
  <si>
    <t>Vodorovné konstrukce</t>
  </si>
  <si>
    <t>4</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</si>
  <si>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</si>
  <si>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509,850=509,850 [A]</t>
  </si>
  <si>
    <t>ZÁBRADLÍ Z DÍLCŮ KOVOVÝCH ŽÁROVĚ ZINK PONOREM S NÁTĚREM</t>
  </si>
  <si>
    <t>348173</t>
  </si>
  <si>
    <t>34</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</si>
  <si>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</si>
  <si>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0,95*12,6=11,970 [A]</t>
  </si>
  <si>
    <t>OPĚRNÝ SYSTÉM S LÍCEM Z BETON TVAROVEK VÝŠ 2M - 4M</t>
  </si>
  <si>
    <t>32812</t>
  </si>
  <si>
    <t>33</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</si>
  <si>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</si>
  <si>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ŘÍMS Z OCELI 10505, B500B</t>
  </si>
  <si>
    <t>317365</t>
  </si>
  <si>
    <t>32</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</si>
  <si>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</si>
  <si>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ŘÍMSY ZE ŽELEZOBETONU DO C30/37</t>
  </si>
  <si>
    <t>317325</t>
  </si>
  <si>
    <t>31</t>
  </si>
  <si>
    <t>Svislé konstrukce</t>
  </si>
  <si>
    <t>3</t>
  </si>
  <si>
    <t>0,074</t>
  </si>
  <si>
    <t>Při obou površích desky O4/4-oka100x100mm, B550 A, 1.98kg/m2 - podkladní bet</t>
  </si>
  <si>
    <t>VÝZTUŽ ZÁKLADŮ Z KARI SÍTÍ</t>
  </si>
  <si>
    <t>272366</t>
  </si>
  <si>
    <t>30</t>
  </si>
  <si>
    <t>0,112*2=0,224 [A]</t>
  </si>
  <si>
    <t>spony O6mm - 0.09kg/ks cca 12ks/m2 - podkladní beton</t>
  </si>
  <si>
    <t>VÝZTUŽ ZÁKLADŮ Z OCELI 10505, B500B</t>
  </si>
  <si>
    <t>272365</t>
  </si>
  <si>
    <t>29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</si>
  <si>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</si>
  <si>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6,005=6,005 [A]</t>
  </si>
  <si>
    <t>ZÁKLADY ZE ŽELEZOBETONU DO C30/37</t>
  </si>
  <si>
    <t>272325</t>
  </si>
  <si>
    <t>28</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</si>
  <si>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</si>
  <si>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m</t>
  </si>
  <si>
    <t>TRATIVODY KOMPLET Z TRUB NEKOV DN DO 150MM</t>
  </si>
  <si>
    <t>21203</t>
  </si>
  <si>
    <t>27</t>
  </si>
  <si>
    <t>položka zahrnuje dodávku předepsaného kameniva, mimostaveništní a vnitrostaveništní dopravu a jeho uložení není-li v zadávací dokumentaci uvedeno jinak, jedná se o nakupovaný materiál</t>
  </si>
  <si>
    <t>7,2=7,200 [A]</t>
  </si>
  <si>
    <t>za rubem zdí drenážní vrstva</t>
  </si>
  <si>
    <t>SANAČNÍ ŽEBRA Z KAMENIVA</t>
  </si>
  <si>
    <t>21150</t>
  </si>
  <si>
    <t>26</t>
  </si>
  <si>
    <t>Základy</t>
  </si>
  <si>
    <t>Zahrnuje dodání předepsané travní směsi, její výsev na ornici, zalévání, první pokosení, to vše bez ohledu na sklon terénu</t>
  </si>
  <si>
    <t>(2,6*15)+((4+4,2)*1,5); viz technická zpráva; půdorys, řezy, pohledy</t>
  </si>
  <si>
    <t>ZALOŽENÍ TRÁVNÍKU RUČNÍM VÝSEVEM</t>
  </si>
  <si>
    <t>18241</t>
  </si>
  <si>
    <t>25</t>
  </si>
  <si>
    <t>položka zahrnuje: 
nutné přemístění ornice z dočasných skládek vzdálených do 50m 
rozprostření ornice v předepsané tloušťce ve svahu přes 1:5</t>
  </si>
  <si>
    <t>M2</t>
  </si>
  <si>
    <t>ROZPROSTŘENÍ ORNICE VE SVAHU V TL DO 0,10M</t>
  </si>
  <si>
    <t>18221</t>
  </si>
  <si>
    <t>24</t>
  </si>
  <si>
    <t>položka zahrnuje srovnání výškových rozdílů terénu</t>
  </si>
  <si>
    <t>63,00=63,000 [A]</t>
  </si>
  <si>
    <t>podél OZ a podél schodiště 
(2,6*15)+((4+4,2)*1,5); viz technická zpráva; půdorys, řezy, pohledy</t>
  </si>
  <si>
    <t>ÚPRAVA POVRCHŮ SROVNÁNÍM ÚZEMÍ V TL DO 0,50M</t>
  </si>
  <si>
    <t>18215</t>
  </si>
  <si>
    <t>23</t>
  </si>
  <si>
    <t>položka zahrnuje úpravu pláně včetně vyrovnání výškových rozdílů. Míru zhutnění určuje projekt.</t>
  </si>
  <si>
    <t>46,090=46,090 [A]</t>
  </si>
  <si>
    <t>přehutnění základové spáry 
(0,6*15)+(3,1*(3,5+3,1+4,3));  viz: technická zpráva, půdorys, řezy pohledy</t>
  </si>
  <si>
    <t>ÚPRAVA PLÁNĚ SE ZHUTNĚNÍM V HORNINĚ TŘ. II</t>
  </si>
  <si>
    <t>18120</t>
  </si>
  <si>
    <t>22</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</si>
  <si>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</si>
  <si>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14,734=14,734 [A]</t>
  </si>
  <si>
    <t>NÁSYPY Z ARMOVANÝCH ZEMIN Z NAKUPOVANÝCH MATERÁLŮ</t>
  </si>
  <si>
    <t>17980</t>
  </si>
  <si>
    <t>21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</si>
  <si>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</si>
  <si>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Id=0,9;D105PS, ZZ z cca 10% jíl dle IG 
2,8m2*15m; viz: technická zpráva, půdorys, řezy pohledy</t>
  </si>
  <si>
    <t>ULOŽENÍ SYPANINY DO NÁSYPŮ Z NAKUPOVANÝCH MATERIÁLŮ</t>
  </si>
  <si>
    <t>17180</t>
  </si>
  <si>
    <t>20</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</si>
  <si>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</si>
  <si>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37,817=37,817 [A]</t>
  </si>
  <si>
    <t>skládka 
18,196;  viz: technická zpráva, půdorys, řezy pohledy</t>
  </si>
  <si>
    <t>ULOŽENÍ SYPANINY DO NÁSYPŮ A NA SKLÁDKY BEZ ZHUTNĚNÍ</t>
  </si>
  <si>
    <t>17120</t>
  </si>
  <si>
    <t>19</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</si>
  <si>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</si>
  <si>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 aktivní zóně - u koleje cca 30% výkopu 
13,098*0,3; viz: technická zpráva, půdorys, řezy</t>
  </si>
  <si>
    <t>ULOŽENÍ SYPANINY DO NÁSYPŮ SE ZHUTNĚNÍM NA 103% PS</t>
  </si>
  <si>
    <t>171106</t>
  </si>
  <si>
    <t>18</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</si>
  <si>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</si>
  <si>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odvoz na skládku cca 70% 
13,098*0,7*1,1(lepivost); viz: technická zpráva, půdorys, řezy</t>
  </si>
  <si>
    <t>HLOUBENÍ JAM ZAPAŽ I NEPAŽ TŘ. II, ODVOZ DO 20KM</t>
  </si>
  <si>
    <t>131838</t>
  </si>
  <si>
    <t>17</t>
  </si>
  <si>
    <t>49,114=49,114 [A]</t>
  </si>
  <si>
    <t>HLOUBENÍ JAM ZAPAŽ I NEPAŽ TŘ. II, ODVOZ DO 1KM</t>
  </si>
  <si>
    <t>131831</t>
  </si>
  <si>
    <t>16</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</si>
  <si>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</si>
  <si>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20*6*1,3=156,000 [A]</t>
  </si>
  <si>
    <t>příjezdová komunikace v dl. cca 20m a š cca 6m,  
včetně odvozu nánosu na skládku, poplatku za skládku</t>
  </si>
  <si>
    <t>ČIŠTĚNÍ VOZOVEK OD NÁNOSU</t>
  </si>
  <si>
    <t>12911</t>
  </si>
  <si>
    <t>15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</si>
  <si>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</si>
  <si>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8,25=8,250 [A]</t>
  </si>
  <si>
    <t>ornice, zemina</t>
  </si>
  <si>
    <t>VYKOPÁVKY ZE ZEMNÍKŮ A SKLÁDEK TŘ. II, ODVOZ DO 1KM</t>
  </si>
  <si>
    <t>125831</t>
  </si>
  <si>
    <t>14</t>
  </si>
  <si>
    <t>položka zahrnuje sejmutí ornice bez ohledu na tloušťku vrstvy a její vodorovnou dopravu  
nezahrnuje uložení na trvalou skládku</t>
  </si>
  <si>
    <t>ornice v tl. 0.15m</t>
  </si>
  <si>
    <t>SEJMUTÍ ORNICE NEBO LESNÍ PŮDY S ODVOZEM DO 1KM</t>
  </si>
  <si>
    <t>121101</t>
  </si>
  <si>
    <t>13</t>
  </si>
  <si>
    <t>Položka čerpání vody na povrchu zahrnuje i potrubí, pohotovost záložní čerpací soupravy a zřízení čerpací jímky. Součástí položky je také následná demontáž a likvidace těchto zařízení</t>
  </si>
  <si>
    <t>20/60*20=6,667 [A]</t>
  </si>
  <si>
    <t>HOD</t>
  </si>
  <si>
    <t>ČERPÁNÍ VODY DO 500 L/MIN</t>
  </si>
  <si>
    <t>11511</t>
  </si>
  <si>
    <t>12</t>
  </si>
  <si>
    <t>odstranění křovin a stromů do průměru 100 mm  
doprava dřevin bez ohledu na vzdálenost  
spálení na hromadách nebo štěpkování</t>
  </si>
  <si>
    <t>50=50,000 [A]</t>
  </si>
  <si>
    <t>ODSTRANĚNÍ KŘOVIN</t>
  </si>
  <si>
    <t>11120</t>
  </si>
  <si>
    <t>11</t>
  </si>
  <si>
    <t>Zemní práce</t>
  </si>
  <si>
    <t>1</t>
  </si>
  <si>
    <t>zahrnuje objednatelem povolené náklady na pořízení (event. pronájem), provozování, udržování a likvidaci zhotovitelova zařízení</t>
  </si>
  <si>
    <t>KPL</t>
  </si>
  <si>
    <t>ZAŘÍZENÍ STAVENIŠTĚ - TERÉNNÍ ÚPRAVY</t>
  </si>
  <si>
    <t>03190</t>
  </si>
  <si>
    <t>10</t>
  </si>
  <si>
    <t>ZAŘÍZENÍ STAVENIŠTĚ - GARÁŽE A PARKOVIŠTĚ</t>
  </si>
  <si>
    <t>03160</t>
  </si>
  <si>
    <t>ZAŘÍZENÍ STAVENIŠTĚ - ZŘÍZENÍ, PROVOZ, DEMONTÁŽ</t>
  </si>
  <si>
    <t>03100</t>
  </si>
  <si>
    <t>8</t>
  </si>
  <si>
    <t>zahrnuje veškeré náklady spojené s objednatelem požadovanými pracemi</t>
  </si>
  <si>
    <t>posouzení základové spáry, posouzení vhodnosti vytěžené zeminy do zásypu</t>
  </si>
  <si>
    <t>OSTAT POŽADAVKY - GEOLOG. A GEOTECH. MONITORING NA POVRCHU</t>
  </si>
  <si>
    <t>02971R</t>
  </si>
  <si>
    <t>OSTATNÍ POŽADAVKY - POSUDKY, KONTROLY, REVIZNÍ ZPRÁVY</t>
  </si>
  <si>
    <t>02950</t>
  </si>
  <si>
    <t>6</t>
  </si>
  <si>
    <t>Dokumentace pro armovanou zeminu</t>
  </si>
  <si>
    <t>OSTATNÍ POŽADAVKY - VYPRACOVÁNÍ DOKUMENTACE</t>
  </si>
  <si>
    <t>02940</t>
  </si>
  <si>
    <t>vytyčení, zaměření skutečného provedení, zpracování hodnot, zpráva dokumentace</t>
  </si>
  <si>
    <t>HM</t>
  </si>
  <si>
    <t>OSTATNÍ POŽADAVKY - GEODETICKÉ ZAMĚŘENÍ</t>
  </si>
  <si>
    <t>02911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</si>
  <si>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</si>
  <si>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KAMENNÁ SUŤ</t>
  </si>
  <si>
    <t>015330</t>
  </si>
  <si>
    <t>POPLATKY ZA LIKVIDACŮ ODPADŮ NEKONTAMINOVANÝCH - 17 01 01 BETON Z DEMOLIC OBJEKTŮ, ZÁKLADŮ TV</t>
  </si>
  <si>
    <t>015140</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</si>
  <si>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</si>
  <si>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75,635=75,635 [A]</t>
  </si>
  <si>
    <t>POPLATKY ZA LIKVIDACŮ ODPADŮ NEKONTAMINOVANÝCH - 17 05 04  VYTĚŽENÉ ZEMINY A HORNINY -  II. TŘÍDA TĚŽITELNOSTI</t>
  </si>
  <si>
    <t>015112</t>
  </si>
  <si>
    <t>Všeobecné konstrukce a práce</t>
  </si>
  <si>
    <t>0</t>
  </si>
  <si>
    <t>Celkem</t>
  </si>
  <si>
    <t>Jednotková</t>
  </si>
  <si>
    <t>21,00</t>
  </si>
  <si>
    <t>Cena</t>
  </si>
  <si>
    <t>Množství</t>
  </si>
  <si>
    <t>MJ</t>
  </si>
  <si>
    <t>Název položky</t>
  </si>
  <si>
    <t>Varianta</t>
  </si>
  <si>
    <t>Kód položky</t>
  </si>
  <si>
    <t>Poř. číslo</t>
  </si>
  <si>
    <t>Typ</t>
  </si>
  <si>
    <t>15,00</t>
  </si>
  <si>
    <t>T.ú. Brno-Horní Heršpice - Střelice, opěrné zdi na zast. Brno-Ostopovice vlevo</t>
  </si>
  <si>
    <t>SO 02-19-18</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</si>
  <si>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</si>
  <si>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</si>
  <si>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</si>
  <si>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</si>
  <si>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</si>
  <si>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</si>
  <si>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</si>
  <si>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</si>
  <si>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</si>
  <si>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</si>
  <si>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6m*1.5=9</t>
  </si>
  <si>
    <t>0.25m2*5m=1,25</t>
  </si>
  <si>
    <t>Změna č.1 z 15.10.2019</t>
  </si>
  <si>
    <t>SO 02-19-18_a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</si>
</sst>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0"/>
      <name val="Arial"/>
    </font>
    <font>
      <i/>
      <sz val="10"/>
      <name val="Arial"/>
      <family val="2"/>
      <charset val="238"/>
    </font>
    <font>
      <b/>
      <sz val="10"/>
      <name val="Arial"/>
      <family val="2"/>
      <charset val="238"/>
    </font>
    <font>
      <sz val="10"/>
      <color indexed="9"/>
      <name val="Arial"/>
      <family val="2"/>
      <charset val="238"/>
    </font>
    <font>
      <b/>
      <sz val="11"/>
      <name val="Arial"/>
      <family val="2"/>
      <charset val="238"/>
    </font>
    <font>
      <b/>
      <sz val="16"/>
      <color indexed="8"/>
      <name val="Arial"/>
      <family val="2"/>
      <charset val="238"/>
    </font>
    <font>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36">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6" fillId="2" borderId="0" xfId="0" applyFont="1" applyFill="1">
      <alignment vertical="center"/>
    </xf>
    <xf numFmtId="164" fontId="6" fillId="0" borderId="1" xfId="0" applyNumberFormat="1" applyFont="1" applyBorder="1" applyAlignment="1">
      <alignment horizontal="center" vertical="center"/>
    </xf>
    <xf numFmtId="164" fontId="6" fillId="0" borderId="1" xfId="0" applyNumberFormat="1" applyFont="1" applyFill="1" applyBorder="1" applyAlignment="1">
      <alignment horizontal="center" vertical="center"/>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xf numFmtId="0" fontId="6" fillId="2" borderId="1"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5"/>
  <sheetViews>
    <sheetView tabSelected="1" topLeftCell="B1" zoomScaleNormal="100" workbookViewId="0">
      <pane ySplit="7" topLeftCell="A8"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288</v>
      </c>
      <c r="B1" s="23"/>
      <c r="C1" s="23"/>
      <c r="D1" s="23"/>
      <c r="E1" s="23" t="s">
        <v>287</v>
      </c>
      <c r="F1" s="23"/>
      <c r="G1" s="23"/>
      <c r="H1" s="27" t="s">
        <v>291</v>
      </c>
      <c r="I1" s="23"/>
      <c r="P1" t="s">
        <v>120</v>
      </c>
    </row>
    <row r="2" spans="1:18" ht="24.95" customHeight="1" x14ac:dyDescent="0.2">
      <c r="B2" s="23"/>
      <c r="C2" s="23"/>
      <c r="D2" s="23"/>
      <c r="E2" s="26" t="s">
        <v>286</v>
      </c>
      <c r="F2" s="23"/>
      <c r="G2" s="23"/>
      <c r="H2" s="12"/>
      <c r="I2" s="12"/>
      <c r="O2">
        <f>0+O8+O49+O110+O131+O148+O173+O182+O195</f>
        <v>0</v>
      </c>
      <c r="P2" t="s">
        <v>120</v>
      </c>
    </row>
    <row r="3" spans="1:18" ht="15" customHeight="1" x14ac:dyDescent="0.2">
      <c r="A3" t="s">
        <v>285</v>
      </c>
      <c r="B3" s="25" t="s">
        <v>284</v>
      </c>
      <c r="C3" s="31" t="s">
        <v>283</v>
      </c>
      <c r="D3" s="32"/>
      <c r="E3" s="24" t="s">
        <v>282</v>
      </c>
      <c r="F3" s="23"/>
      <c r="G3" s="22"/>
      <c r="H3" s="35" t="s">
        <v>292</v>
      </c>
      <c r="I3" s="21">
        <f>0+I8+I49+I110+I131+I148+I173+I182+I195</f>
        <v>0</v>
      </c>
      <c r="O3" t="s">
        <v>281</v>
      </c>
      <c r="P3" t="s">
        <v>6</v>
      </c>
    </row>
    <row r="4" spans="1:18" ht="15" customHeight="1" x14ac:dyDescent="0.2">
      <c r="A4" t="s">
        <v>280</v>
      </c>
      <c r="B4" s="20" t="s">
        <v>279</v>
      </c>
      <c r="C4" s="33" t="s">
        <v>278</v>
      </c>
      <c r="D4" s="34"/>
      <c r="E4" s="19" t="s">
        <v>277</v>
      </c>
      <c r="F4" s="12"/>
      <c r="G4" s="12"/>
      <c r="H4" s="16"/>
      <c r="I4" s="16"/>
      <c r="O4" t="s">
        <v>276</v>
      </c>
      <c r="P4" t="s">
        <v>6</v>
      </c>
    </row>
    <row r="5" spans="1:18" ht="12.75" customHeight="1" x14ac:dyDescent="0.2">
      <c r="A5" s="30" t="s">
        <v>275</v>
      </c>
      <c r="B5" s="30" t="s">
        <v>274</v>
      </c>
      <c r="C5" s="30" t="s">
        <v>273</v>
      </c>
      <c r="D5" s="30" t="s">
        <v>272</v>
      </c>
      <c r="E5" s="30" t="s">
        <v>271</v>
      </c>
      <c r="F5" s="30" t="s">
        <v>270</v>
      </c>
      <c r="G5" s="30" t="s">
        <v>269</v>
      </c>
      <c r="H5" s="30" t="s">
        <v>268</v>
      </c>
      <c r="I5" s="30"/>
      <c r="O5" t="s">
        <v>267</v>
      </c>
      <c r="P5" t="s">
        <v>6</v>
      </c>
    </row>
    <row r="6" spans="1:18" ht="12.75" customHeight="1" x14ac:dyDescent="0.2">
      <c r="A6" s="30"/>
      <c r="B6" s="30"/>
      <c r="C6" s="30"/>
      <c r="D6" s="30"/>
      <c r="E6" s="30"/>
      <c r="F6" s="30"/>
      <c r="G6" s="30"/>
      <c r="H6" s="18" t="s">
        <v>266</v>
      </c>
      <c r="I6" s="18" t="s">
        <v>265</v>
      </c>
    </row>
    <row r="7" spans="1:18" ht="12.75" customHeight="1" x14ac:dyDescent="0.2">
      <c r="A7" s="18" t="s">
        <v>264</v>
      </c>
      <c r="B7" s="18" t="s">
        <v>229</v>
      </c>
      <c r="C7" s="18" t="s">
        <v>6</v>
      </c>
      <c r="D7" s="18" t="s">
        <v>120</v>
      </c>
      <c r="E7" s="18" t="s">
        <v>100</v>
      </c>
      <c r="F7" s="18" t="s">
        <v>68</v>
      </c>
      <c r="G7" s="18" t="s">
        <v>246</v>
      </c>
      <c r="H7" s="18" t="s">
        <v>37</v>
      </c>
      <c r="I7" s="18" t="s">
        <v>234</v>
      </c>
    </row>
    <row r="8" spans="1:18" ht="12.75" customHeight="1" x14ac:dyDescent="0.2">
      <c r="A8" s="16" t="s">
        <v>38</v>
      </c>
      <c r="B8" s="16"/>
      <c r="C8" s="17" t="s">
        <v>264</v>
      </c>
      <c r="D8" s="16"/>
      <c r="E8" s="13" t="s">
        <v>263</v>
      </c>
      <c r="F8" s="16"/>
      <c r="G8" s="16"/>
      <c r="H8" s="16"/>
      <c r="I8" s="15">
        <f>0+Q8</f>
        <v>0</v>
      </c>
      <c r="O8">
        <f>0+R8</f>
        <v>0</v>
      </c>
      <c r="Q8">
        <f>0+I9+I13+I17+I21+I25+I29+I33+I37+I41+I45</f>
        <v>0</v>
      </c>
      <c r="R8">
        <f>0+O9+O13+O17+O21+O25+O29+O33+O37+O41+O45</f>
        <v>0</v>
      </c>
    </row>
    <row r="9" spans="1:18" ht="25.5" x14ac:dyDescent="0.2">
      <c r="A9" s="9" t="s">
        <v>11</v>
      </c>
      <c r="B9" s="10" t="s">
        <v>229</v>
      </c>
      <c r="C9" s="10" t="s">
        <v>262</v>
      </c>
      <c r="D9" s="9" t="s">
        <v>4</v>
      </c>
      <c r="E9" s="8" t="s">
        <v>261</v>
      </c>
      <c r="F9" s="7" t="s">
        <v>85</v>
      </c>
      <c r="G9" s="6">
        <v>75.635000000000005</v>
      </c>
      <c r="H9" s="5">
        <v>0</v>
      </c>
      <c r="I9" s="5">
        <f>ROUND(ROUND(H9,2)*ROUND(G9,3),2)</f>
        <v>0</v>
      </c>
      <c r="O9">
        <f>(I9*21)/100</f>
        <v>0</v>
      </c>
      <c r="P9" t="s">
        <v>6</v>
      </c>
    </row>
    <row r="10" spans="1:18" x14ac:dyDescent="0.2">
      <c r="A10" s="4" t="s">
        <v>5</v>
      </c>
      <c r="E10" s="1" t="s">
        <v>4</v>
      </c>
    </row>
    <row r="11" spans="1:18" x14ac:dyDescent="0.2">
      <c r="A11" s="3" t="s">
        <v>3</v>
      </c>
      <c r="E11" s="2" t="s">
        <v>260</v>
      </c>
    </row>
    <row r="12" spans="1:18" ht="140.25" x14ac:dyDescent="0.2">
      <c r="A12" t="s">
        <v>1</v>
      </c>
      <c r="E12" s="1" t="s">
        <v>259</v>
      </c>
    </row>
    <row r="13" spans="1:18" ht="25.5" x14ac:dyDescent="0.2">
      <c r="A13" s="9" t="s">
        <v>11</v>
      </c>
      <c r="B13" s="10" t="s">
        <v>6</v>
      </c>
      <c r="C13" s="10" t="s">
        <v>258</v>
      </c>
      <c r="D13" s="9" t="s">
        <v>4</v>
      </c>
      <c r="E13" s="8" t="s">
        <v>257</v>
      </c>
      <c r="F13" s="7" t="s">
        <v>85</v>
      </c>
      <c r="G13" s="6">
        <v>2</v>
      </c>
      <c r="H13" s="5">
        <v>0</v>
      </c>
      <c r="I13" s="5">
        <f>ROUND(ROUND(H13,2)*ROUND(G13,3),2)</f>
        <v>0</v>
      </c>
      <c r="O13">
        <f>(I13*21)/100</f>
        <v>0</v>
      </c>
      <c r="P13" t="s">
        <v>6</v>
      </c>
    </row>
    <row r="14" spans="1:18" x14ac:dyDescent="0.2">
      <c r="A14" s="4" t="s">
        <v>5</v>
      </c>
      <c r="E14" s="1" t="s">
        <v>4</v>
      </c>
    </row>
    <row r="15" spans="1:18" x14ac:dyDescent="0.2">
      <c r="A15" s="3" t="s">
        <v>3</v>
      </c>
      <c r="E15" s="2" t="s">
        <v>4</v>
      </c>
    </row>
    <row r="16" spans="1:18" ht="140.25" x14ac:dyDescent="0.2">
      <c r="A16" t="s">
        <v>1</v>
      </c>
      <c r="E16" s="1" t="s">
        <v>254</v>
      </c>
    </row>
    <row r="17" spans="1:16" ht="25.5" x14ac:dyDescent="0.2">
      <c r="A17" s="9" t="s">
        <v>11</v>
      </c>
      <c r="B17" s="10" t="s">
        <v>120</v>
      </c>
      <c r="C17" s="10" t="s">
        <v>256</v>
      </c>
      <c r="D17" s="9" t="s">
        <v>4</v>
      </c>
      <c r="E17" s="8" t="s">
        <v>255</v>
      </c>
      <c r="F17" s="7" t="s">
        <v>85</v>
      </c>
      <c r="G17" s="6">
        <v>5</v>
      </c>
      <c r="H17" s="5">
        <v>0</v>
      </c>
      <c r="I17" s="5">
        <f>ROUND(ROUND(H17,2)*ROUND(G17,3),2)</f>
        <v>0</v>
      </c>
      <c r="O17">
        <f>(I17*21)/100</f>
        <v>0</v>
      </c>
      <c r="P17" t="s">
        <v>6</v>
      </c>
    </row>
    <row r="18" spans="1:16" x14ac:dyDescent="0.2">
      <c r="A18" s="4" t="s">
        <v>5</v>
      </c>
      <c r="E18" s="1" t="s">
        <v>4</v>
      </c>
    </row>
    <row r="19" spans="1:16" x14ac:dyDescent="0.2">
      <c r="A19" s="3" t="s">
        <v>3</v>
      </c>
      <c r="E19" s="2" t="s">
        <v>4</v>
      </c>
    </row>
    <row r="20" spans="1:16" ht="140.25" x14ac:dyDescent="0.2">
      <c r="A20" t="s">
        <v>1</v>
      </c>
      <c r="E20" s="1" t="s">
        <v>254</v>
      </c>
    </row>
    <row r="21" spans="1:16" x14ac:dyDescent="0.2">
      <c r="A21" s="9" t="s">
        <v>11</v>
      </c>
      <c r="B21" s="10" t="s">
        <v>100</v>
      </c>
      <c r="C21" s="10" t="s">
        <v>253</v>
      </c>
      <c r="D21" s="9" t="s">
        <v>4</v>
      </c>
      <c r="E21" s="8" t="s">
        <v>252</v>
      </c>
      <c r="F21" s="7" t="s">
        <v>251</v>
      </c>
      <c r="G21" s="6">
        <v>55</v>
      </c>
      <c r="H21" s="5">
        <v>0</v>
      </c>
      <c r="I21" s="5">
        <f>ROUND(ROUND(H21,2)*ROUND(G21,3),2)</f>
        <v>0</v>
      </c>
      <c r="O21">
        <f>(I21*21)/100</f>
        <v>0</v>
      </c>
      <c r="P21" t="s">
        <v>6</v>
      </c>
    </row>
    <row r="22" spans="1:16" ht="25.5" x14ac:dyDescent="0.2">
      <c r="A22" s="4" t="s">
        <v>5</v>
      </c>
      <c r="E22" s="1" t="s">
        <v>250</v>
      </c>
    </row>
    <row r="23" spans="1:16" x14ac:dyDescent="0.2">
      <c r="A23" s="3" t="s">
        <v>3</v>
      </c>
      <c r="E23" s="2" t="s">
        <v>4</v>
      </c>
    </row>
    <row r="24" spans="1:16" x14ac:dyDescent="0.2">
      <c r="A24" t="s">
        <v>1</v>
      </c>
      <c r="E24" s="1" t="s">
        <v>240</v>
      </c>
    </row>
    <row r="25" spans="1:16" x14ac:dyDescent="0.2">
      <c r="A25" s="9" t="s">
        <v>11</v>
      </c>
      <c r="B25" s="10" t="s">
        <v>68</v>
      </c>
      <c r="C25" s="10" t="s">
        <v>249</v>
      </c>
      <c r="D25" s="9" t="s">
        <v>4</v>
      </c>
      <c r="E25" s="8" t="s">
        <v>248</v>
      </c>
      <c r="F25" s="7" t="s">
        <v>231</v>
      </c>
      <c r="G25" s="6">
        <v>1</v>
      </c>
      <c r="H25" s="5">
        <v>0</v>
      </c>
      <c r="I25" s="5">
        <f>ROUND(ROUND(H25,2)*ROUND(G25,3),2)</f>
        <v>0</v>
      </c>
      <c r="O25">
        <f>(I25*21)/100</f>
        <v>0</v>
      </c>
      <c r="P25" t="s">
        <v>6</v>
      </c>
    </row>
    <row r="26" spans="1:16" x14ac:dyDescent="0.2">
      <c r="A26" s="4" t="s">
        <v>5</v>
      </c>
      <c r="E26" s="1" t="s">
        <v>247</v>
      </c>
    </row>
    <row r="27" spans="1:16" x14ac:dyDescent="0.2">
      <c r="A27" s="3" t="s">
        <v>3</v>
      </c>
      <c r="E27" s="2" t="s">
        <v>4</v>
      </c>
    </row>
    <row r="28" spans="1:16" x14ac:dyDescent="0.2">
      <c r="A28" t="s">
        <v>1</v>
      </c>
      <c r="E28" s="1" t="s">
        <v>240</v>
      </c>
    </row>
    <row r="29" spans="1:16" x14ac:dyDescent="0.2">
      <c r="A29" s="9" t="s">
        <v>11</v>
      </c>
      <c r="B29" s="10" t="s">
        <v>246</v>
      </c>
      <c r="C29" s="10" t="s">
        <v>245</v>
      </c>
      <c r="D29" s="9" t="s">
        <v>4</v>
      </c>
      <c r="E29" s="8" t="s">
        <v>244</v>
      </c>
      <c r="F29" s="7" t="s">
        <v>231</v>
      </c>
      <c r="G29" s="28">
        <v>1</v>
      </c>
      <c r="H29" s="5">
        <v>0</v>
      </c>
      <c r="I29" s="5">
        <f>ROUND(ROUND(H29,2)*ROUND(G29,3),2)</f>
        <v>0</v>
      </c>
      <c r="O29">
        <f>(I29*21)/100</f>
        <v>0</v>
      </c>
      <c r="P29" t="s">
        <v>6</v>
      </c>
    </row>
    <row r="30" spans="1:16" x14ac:dyDescent="0.2">
      <c r="A30" s="4" t="s">
        <v>5</v>
      </c>
      <c r="E30" s="1" t="s">
        <v>4</v>
      </c>
    </row>
    <row r="31" spans="1:16" x14ac:dyDescent="0.2">
      <c r="A31" s="3" t="s">
        <v>3</v>
      </c>
      <c r="E31" s="2" t="s">
        <v>4</v>
      </c>
    </row>
    <row r="32" spans="1:16" x14ac:dyDescent="0.2">
      <c r="A32" t="s">
        <v>1</v>
      </c>
      <c r="E32" s="1" t="s">
        <v>240</v>
      </c>
    </row>
    <row r="33" spans="1:16" x14ac:dyDescent="0.2">
      <c r="A33" s="9" t="s">
        <v>11</v>
      </c>
      <c r="B33" s="10" t="s">
        <v>55</v>
      </c>
      <c r="C33" s="10" t="s">
        <v>243</v>
      </c>
      <c r="D33" s="9" t="s">
        <v>4</v>
      </c>
      <c r="E33" s="8" t="s">
        <v>242</v>
      </c>
      <c r="F33" s="7" t="s">
        <v>219</v>
      </c>
      <c r="G33" s="6">
        <v>80</v>
      </c>
      <c r="H33" s="5">
        <v>0</v>
      </c>
      <c r="I33" s="5">
        <f>ROUND(ROUND(H33,2)*ROUND(G33,3),2)</f>
        <v>0</v>
      </c>
      <c r="O33">
        <f>(I33*21)/100</f>
        <v>0</v>
      </c>
      <c r="P33" t="s">
        <v>6</v>
      </c>
    </row>
    <row r="34" spans="1:16" x14ac:dyDescent="0.2">
      <c r="A34" s="4" t="s">
        <v>5</v>
      </c>
      <c r="E34" s="1" t="s">
        <v>241</v>
      </c>
    </row>
    <row r="35" spans="1:16" x14ac:dyDescent="0.2">
      <c r="A35" s="3" t="s">
        <v>3</v>
      </c>
      <c r="E35" s="2" t="s">
        <v>4</v>
      </c>
    </row>
    <row r="36" spans="1:16" x14ac:dyDescent="0.2">
      <c r="A36" t="s">
        <v>1</v>
      </c>
      <c r="E36" s="1" t="s">
        <v>240</v>
      </c>
    </row>
    <row r="37" spans="1:16" x14ac:dyDescent="0.2">
      <c r="A37" s="9" t="s">
        <v>11</v>
      </c>
      <c r="B37" s="10" t="s">
        <v>239</v>
      </c>
      <c r="C37" s="10" t="s">
        <v>238</v>
      </c>
      <c r="D37" s="9" t="s">
        <v>4</v>
      </c>
      <c r="E37" s="8" t="s">
        <v>237</v>
      </c>
      <c r="F37" s="7" t="s">
        <v>231</v>
      </c>
      <c r="G37" s="6">
        <v>1</v>
      </c>
      <c r="H37" s="5">
        <v>0</v>
      </c>
      <c r="I37" s="5">
        <f>ROUND(ROUND(H37,2)*ROUND(G37,3),2)</f>
        <v>0</v>
      </c>
      <c r="O37">
        <f>(I37*21)/100</f>
        <v>0</v>
      </c>
      <c r="P37" t="s">
        <v>6</v>
      </c>
    </row>
    <row r="38" spans="1:16" x14ac:dyDescent="0.2">
      <c r="A38" s="4" t="s">
        <v>5</v>
      </c>
      <c r="E38" s="1" t="s">
        <v>4</v>
      </c>
    </row>
    <row r="39" spans="1:16" x14ac:dyDescent="0.2">
      <c r="A39" s="3" t="s">
        <v>3</v>
      </c>
      <c r="E39" s="2" t="s">
        <v>4</v>
      </c>
    </row>
    <row r="40" spans="1:16" ht="25.5" x14ac:dyDescent="0.2">
      <c r="A40" t="s">
        <v>1</v>
      </c>
      <c r="E40" s="1" t="s">
        <v>230</v>
      </c>
    </row>
    <row r="41" spans="1:16" x14ac:dyDescent="0.2">
      <c r="A41" s="9" t="s">
        <v>11</v>
      </c>
      <c r="B41" s="10" t="s">
        <v>37</v>
      </c>
      <c r="C41" s="10" t="s">
        <v>236</v>
      </c>
      <c r="D41" s="9" t="s">
        <v>4</v>
      </c>
      <c r="E41" s="8" t="s">
        <v>235</v>
      </c>
      <c r="F41" s="7" t="s">
        <v>231</v>
      </c>
      <c r="G41" s="6">
        <v>1</v>
      </c>
      <c r="H41" s="5">
        <v>0</v>
      </c>
      <c r="I41" s="5">
        <f>ROUND(ROUND(H41,2)*ROUND(G41,3),2)</f>
        <v>0</v>
      </c>
      <c r="O41">
        <f>(I41*21)/100</f>
        <v>0</v>
      </c>
      <c r="P41" t="s">
        <v>6</v>
      </c>
    </row>
    <row r="42" spans="1:16" x14ac:dyDescent="0.2">
      <c r="A42" s="4" t="s">
        <v>5</v>
      </c>
      <c r="E42" s="1" t="s">
        <v>4</v>
      </c>
    </row>
    <row r="43" spans="1:16" x14ac:dyDescent="0.2">
      <c r="A43" s="3" t="s">
        <v>3</v>
      </c>
      <c r="E43" s="2" t="s">
        <v>4</v>
      </c>
    </row>
    <row r="44" spans="1:16" ht="25.5" x14ac:dyDescent="0.2">
      <c r="A44" t="s">
        <v>1</v>
      </c>
      <c r="E44" s="1" t="s">
        <v>230</v>
      </c>
    </row>
    <row r="45" spans="1:16" x14ac:dyDescent="0.2">
      <c r="A45" s="9" t="s">
        <v>11</v>
      </c>
      <c r="B45" s="10" t="s">
        <v>234</v>
      </c>
      <c r="C45" s="10" t="s">
        <v>233</v>
      </c>
      <c r="D45" s="9" t="s">
        <v>4</v>
      </c>
      <c r="E45" s="8" t="s">
        <v>232</v>
      </c>
      <c r="F45" s="7" t="s">
        <v>231</v>
      </c>
      <c r="G45" s="6">
        <v>1</v>
      </c>
      <c r="H45" s="5">
        <v>0</v>
      </c>
      <c r="I45" s="5">
        <f>ROUND(ROUND(H45,2)*ROUND(G45,3),2)</f>
        <v>0</v>
      </c>
      <c r="O45">
        <f>(I45*21)/100</f>
        <v>0</v>
      </c>
      <c r="P45" t="s">
        <v>6</v>
      </c>
    </row>
    <row r="46" spans="1:16" x14ac:dyDescent="0.2">
      <c r="A46" s="4" t="s">
        <v>5</v>
      </c>
      <c r="E46" s="1" t="s">
        <v>4</v>
      </c>
    </row>
    <row r="47" spans="1:16" x14ac:dyDescent="0.2">
      <c r="A47" s="3" t="s">
        <v>3</v>
      </c>
      <c r="E47" s="2" t="s">
        <v>4</v>
      </c>
    </row>
    <row r="48" spans="1:16" ht="25.5" x14ac:dyDescent="0.2">
      <c r="A48" t="s">
        <v>1</v>
      </c>
      <c r="E48" s="1" t="s">
        <v>230</v>
      </c>
    </row>
    <row r="49" spans="1:18" ht="12.75" customHeight="1" x14ac:dyDescent="0.2">
      <c r="A49" s="12" t="s">
        <v>38</v>
      </c>
      <c r="B49" s="12"/>
      <c r="C49" s="14" t="s">
        <v>229</v>
      </c>
      <c r="D49" s="12"/>
      <c r="E49" s="13" t="s">
        <v>228</v>
      </c>
      <c r="F49" s="12"/>
      <c r="G49" s="12"/>
      <c r="H49" s="12"/>
      <c r="I49" s="11">
        <f>0+Q49</f>
        <v>0</v>
      </c>
      <c r="O49">
        <f>0+R49</f>
        <v>0</v>
      </c>
      <c r="Q49">
        <f>0+I50+I54+I58+I62+I66+I70+I74+I78+I82+I86+I90+I94+I98+I102+I106</f>
        <v>0</v>
      </c>
      <c r="R49">
        <f>0+O50+O54+O58+O62+O66+O70+O74+O78+O82+O86+O90+O94+O98+O102+O106</f>
        <v>0</v>
      </c>
    </row>
    <row r="50" spans="1:18" x14ac:dyDescent="0.2">
      <c r="A50" s="9" t="s">
        <v>11</v>
      </c>
      <c r="B50" s="10" t="s">
        <v>227</v>
      </c>
      <c r="C50" s="10" t="s">
        <v>226</v>
      </c>
      <c r="D50" s="9" t="s">
        <v>4</v>
      </c>
      <c r="E50" s="8" t="s">
        <v>225</v>
      </c>
      <c r="F50" s="7" t="s">
        <v>42</v>
      </c>
      <c r="G50" s="6">
        <v>50</v>
      </c>
      <c r="H50" s="5">
        <v>0</v>
      </c>
      <c r="I50" s="5">
        <f>ROUND(ROUND(H50,2)*ROUND(G50,3),2)</f>
        <v>0</v>
      </c>
      <c r="O50">
        <f>(I50*21)/100</f>
        <v>0</v>
      </c>
      <c r="P50" t="s">
        <v>6</v>
      </c>
    </row>
    <row r="51" spans="1:18" x14ac:dyDescent="0.2">
      <c r="A51" s="4" t="s">
        <v>5</v>
      </c>
      <c r="E51" s="1" t="s">
        <v>4</v>
      </c>
    </row>
    <row r="52" spans="1:18" x14ac:dyDescent="0.2">
      <c r="A52" s="3" t="s">
        <v>3</v>
      </c>
      <c r="E52" s="2" t="s">
        <v>224</v>
      </c>
    </row>
    <row r="53" spans="1:18" ht="38.25" x14ac:dyDescent="0.2">
      <c r="A53" t="s">
        <v>1</v>
      </c>
      <c r="E53" s="1" t="s">
        <v>223</v>
      </c>
    </row>
    <row r="54" spans="1:18" x14ac:dyDescent="0.2">
      <c r="A54" s="9" t="s">
        <v>11</v>
      </c>
      <c r="B54" s="10" t="s">
        <v>222</v>
      </c>
      <c r="C54" s="10" t="s">
        <v>221</v>
      </c>
      <c r="D54" s="9" t="s">
        <v>4</v>
      </c>
      <c r="E54" s="8" t="s">
        <v>220</v>
      </c>
      <c r="F54" s="7" t="s">
        <v>219</v>
      </c>
      <c r="G54" s="6">
        <v>6.6666999999999996</v>
      </c>
      <c r="H54" s="5">
        <v>0</v>
      </c>
      <c r="I54" s="5">
        <f>ROUND(ROUND(H54,2)*ROUND(G54,3),2)</f>
        <v>0</v>
      </c>
      <c r="O54">
        <f>(I54*21)/100</f>
        <v>0</v>
      </c>
      <c r="P54" t="s">
        <v>6</v>
      </c>
    </row>
    <row r="55" spans="1:18" x14ac:dyDescent="0.2">
      <c r="A55" s="4" t="s">
        <v>5</v>
      </c>
      <c r="E55" s="1" t="s">
        <v>4</v>
      </c>
    </row>
    <row r="56" spans="1:18" x14ac:dyDescent="0.2">
      <c r="A56" s="3" t="s">
        <v>3</v>
      </c>
      <c r="E56" s="2" t="s">
        <v>218</v>
      </c>
    </row>
    <row r="57" spans="1:18" ht="38.25" x14ac:dyDescent="0.2">
      <c r="A57" t="s">
        <v>1</v>
      </c>
      <c r="E57" s="1" t="s">
        <v>217</v>
      </c>
    </row>
    <row r="58" spans="1:18" x14ac:dyDescent="0.2">
      <c r="A58" s="9" t="s">
        <v>11</v>
      </c>
      <c r="B58" s="10" t="s">
        <v>216</v>
      </c>
      <c r="C58" s="10" t="s">
        <v>215</v>
      </c>
      <c r="D58" s="9" t="s">
        <v>4</v>
      </c>
      <c r="E58" s="8" t="s">
        <v>214</v>
      </c>
      <c r="F58" s="7" t="s">
        <v>63</v>
      </c>
      <c r="G58" s="6">
        <v>8.25</v>
      </c>
      <c r="H58" s="5">
        <v>0</v>
      </c>
      <c r="I58" s="5">
        <f>ROUND(ROUND(H58,2)*ROUND(G58,3),2)</f>
        <v>0</v>
      </c>
      <c r="O58">
        <f>(I58*21)/100</f>
        <v>0</v>
      </c>
      <c r="P58" t="s">
        <v>6</v>
      </c>
    </row>
    <row r="59" spans="1:18" x14ac:dyDescent="0.2">
      <c r="A59" s="4" t="s">
        <v>5</v>
      </c>
      <c r="E59" s="1" t="s">
        <v>213</v>
      </c>
    </row>
    <row r="60" spans="1:18" x14ac:dyDescent="0.2">
      <c r="A60" s="3" t="s">
        <v>3</v>
      </c>
      <c r="E60" s="2" t="s">
        <v>207</v>
      </c>
    </row>
    <row r="61" spans="1:18" ht="38.25" x14ac:dyDescent="0.2">
      <c r="A61" t="s">
        <v>1</v>
      </c>
      <c r="E61" s="1" t="s">
        <v>212</v>
      </c>
    </row>
    <row r="62" spans="1:18" x14ac:dyDescent="0.2">
      <c r="A62" s="9" t="s">
        <v>11</v>
      </c>
      <c r="B62" s="10" t="s">
        <v>211</v>
      </c>
      <c r="C62" s="10" t="s">
        <v>210</v>
      </c>
      <c r="D62" s="9" t="s">
        <v>4</v>
      </c>
      <c r="E62" s="8" t="s">
        <v>209</v>
      </c>
      <c r="F62" s="7" t="s">
        <v>63</v>
      </c>
      <c r="G62" s="6">
        <v>8.25</v>
      </c>
      <c r="H62" s="5">
        <v>0</v>
      </c>
      <c r="I62" s="5">
        <f>ROUND(ROUND(H62,2)*ROUND(G62,3),2)</f>
        <v>0</v>
      </c>
      <c r="O62">
        <f>(I62*21)/100</f>
        <v>0</v>
      </c>
      <c r="P62" t="s">
        <v>6</v>
      </c>
    </row>
    <row r="63" spans="1:18" x14ac:dyDescent="0.2">
      <c r="A63" s="4" t="s">
        <v>5</v>
      </c>
      <c r="E63" s="1" t="s">
        <v>208</v>
      </c>
    </row>
    <row r="64" spans="1:18" x14ac:dyDescent="0.2">
      <c r="A64" s="3" t="s">
        <v>3</v>
      </c>
      <c r="E64" s="2" t="s">
        <v>207</v>
      </c>
    </row>
    <row r="65" spans="1:16" ht="306" x14ac:dyDescent="0.2">
      <c r="A65" t="s">
        <v>1</v>
      </c>
      <c r="E65" s="1" t="s">
        <v>206</v>
      </c>
    </row>
    <row r="66" spans="1:16" x14ac:dyDescent="0.2">
      <c r="A66" s="9" t="s">
        <v>11</v>
      </c>
      <c r="B66" s="10" t="s">
        <v>205</v>
      </c>
      <c r="C66" s="10" t="s">
        <v>204</v>
      </c>
      <c r="D66" s="9" t="s">
        <v>4</v>
      </c>
      <c r="E66" s="8" t="s">
        <v>203</v>
      </c>
      <c r="F66" s="7" t="s">
        <v>42</v>
      </c>
      <c r="G66" s="6">
        <v>156</v>
      </c>
      <c r="H66" s="5">
        <v>0</v>
      </c>
      <c r="I66" s="5">
        <f>ROUND(ROUND(H66,2)*ROUND(G66,3),2)</f>
        <v>0</v>
      </c>
      <c r="O66">
        <f>(I66*21)/100</f>
        <v>0</v>
      </c>
      <c r="P66" t="s">
        <v>6</v>
      </c>
    </row>
    <row r="67" spans="1:16" ht="25.5" x14ac:dyDescent="0.2">
      <c r="A67" s="4" t="s">
        <v>5</v>
      </c>
      <c r="E67" s="1" t="s">
        <v>202</v>
      </c>
    </row>
    <row r="68" spans="1:16" x14ac:dyDescent="0.2">
      <c r="A68" s="3" t="s">
        <v>3</v>
      </c>
      <c r="E68" s="2" t="s">
        <v>201</v>
      </c>
    </row>
    <row r="69" spans="1:16" ht="63.75" x14ac:dyDescent="0.2">
      <c r="A69" t="s">
        <v>1</v>
      </c>
      <c r="E69" s="1" t="s">
        <v>200</v>
      </c>
    </row>
    <row r="70" spans="1:16" x14ac:dyDescent="0.2">
      <c r="A70" s="9" t="s">
        <v>11</v>
      </c>
      <c r="B70" s="10" t="s">
        <v>199</v>
      </c>
      <c r="C70" s="10" t="s">
        <v>198</v>
      </c>
      <c r="D70" s="9" t="s">
        <v>4</v>
      </c>
      <c r="E70" s="8" t="s">
        <v>197</v>
      </c>
      <c r="F70" s="7" t="s">
        <v>63</v>
      </c>
      <c r="G70" s="6">
        <v>49.113999999999997</v>
      </c>
      <c r="H70" s="5">
        <v>0</v>
      </c>
      <c r="I70" s="5">
        <f>ROUND(ROUND(H70,2)*ROUND(G70,3),2)</f>
        <v>0</v>
      </c>
      <c r="O70">
        <f>(I70*21)/100</f>
        <v>0</v>
      </c>
      <c r="P70" t="s">
        <v>6</v>
      </c>
    </row>
    <row r="71" spans="1:16" x14ac:dyDescent="0.2">
      <c r="A71" s="4" t="s">
        <v>5</v>
      </c>
      <c r="E71" s="1" t="s">
        <v>4</v>
      </c>
    </row>
    <row r="72" spans="1:16" x14ac:dyDescent="0.2">
      <c r="A72" s="3" t="s">
        <v>3</v>
      </c>
      <c r="E72" s="2" t="s">
        <v>196</v>
      </c>
    </row>
    <row r="73" spans="1:16" ht="318.75" x14ac:dyDescent="0.2">
      <c r="A73" t="s">
        <v>1</v>
      </c>
      <c r="E73" s="1" t="s">
        <v>191</v>
      </c>
    </row>
    <row r="74" spans="1:16" x14ac:dyDescent="0.2">
      <c r="A74" s="9" t="s">
        <v>11</v>
      </c>
      <c r="B74" s="10" t="s">
        <v>195</v>
      </c>
      <c r="C74" s="10" t="s">
        <v>194</v>
      </c>
      <c r="D74" s="9" t="s">
        <v>4</v>
      </c>
      <c r="E74" s="8" t="s">
        <v>193</v>
      </c>
      <c r="F74" s="7" t="s">
        <v>63</v>
      </c>
      <c r="G74" s="6">
        <v>37.817</v>
      </c>
      <c r="H74" s="5">
        <v>0</v>
      </c>
      <c r="I74" s="5">
        <f>ROUND(ROUND(H74,2)*ROUND(G74,3),2)</f>
        <v>0</v>
      </c>
      <c r="O74">
        <f>(I74*21)/100</f>
        <v>0</v>
      </c>
      <c r="P74" t="s">
        <v>6</v>
      </c>
    </row>
    <row r="75" spans="1:16" ht="25.5" x14ac:dyDescent="0.2">
      <c r="A75" s="4" t="s">
        <v>5</v>
      </c>
      <c r="E75" s="1" t="s">
        <v>192</v>
      </c>
    </row>
    <row r="76" spans="1:16" x14ac:dyDescent="0.2">
      <c r="A76" s="3" t="s">
        <v>3</v>
      </c>
      <c r="E76" s="2" t="s">
        <v>181</v>
      </c>
    </row>
    <row r="77" spans="1:16" ht="318.75" x14ac:dyDescent="0.2">
      <c r="A77" t="s">
        <v>1</v>
      </c>
      <c r="E77" s="1" t="s">
        <v>191</v>
      </c>
    </row>
    <row r="78" spans="1:16" x14ac:dyDescent="0.2">
      <c r="A78" s="9" t="s">
        <v>11</v>
      </c>
      <c r="B78" s="10" t="s">
        <v>190</v>
      </c>
      <c r="C78" s="10" t="s">
        <v>189</v>
      </c>
      <c r="D78" s="9" t="s">
        <v>4</v>
      </c>
      <c r="E78" s="8" t="s">
        <v>188</v>
      </c>
      <c r="F78" s="7" t="s">
        <v>63</v>
      </c>
      <c r="G78" s="6">
        <v>14.734</v>
      </c>
      <c r="H78" s="5">
        <v>0</v>
      </c>
      <c r="I78" s="5">
        <f>ROUND(ROUND(H78,2)*ROUND(G78,3),2)</f>
        <v>0</v>
      </c>
      <c r="O78">
        <f>(I78*21)/100</f>
        <v>0</v>
      </c>
      <c r="P78" t="s">
        <v>6</v>
      </c>
    </row>
    <row r="79" spans="1:16" ht="25.5" x14ac:dyDescent="0.2">
      <c r="A79" s="4" t="s">
        <v>5</v>
      </c>
      <c r="E79" s="1" t="s">
        <v>187</v>
      </c>
    </row>
    <row r="80" spans="1:16" x14ac:dyDescent="0.2">
      <c r="A80" s="3" t="s">
        <v>3</v>
      </c>
      <c r="E80" s="2" t="s">
        <v>171</v>
      </c>
    </row>
    <row r="81" spans="1:16" ht="267.75" x14ac:dyDescent="0.2">
      <c r="A81" t="s">
        <v>1</v>
      </c>
      <c r="E81" s="1" t="s">
        <v>186</v>
      </c>
    </row>
    <row r="82" spans="1:16" x14ac:dyDescent="0.2">
      <c r="A82" s="9" t="s">
        <v>11</v>
      </c>
      <c r="B82" s="10" t="s">
        <v>185</v>
      </c>
      <c r="C82" s="10" t="s">
        <v>184</v>
      </c>
      <c r="D82" s="9" t="s">
        <v>4</v>
      </c>
      <c r="E82" s="8" t="s">
        <v>183</v>
      </c>
      <c r="F82" s="7" t="s">
        <v>63</v>
      </c>
      <c r="G82" s="6">
        <v>37.817</v>
      </c>
      <c r="H82" s="5">
        <v>0</v>
      </c>
      <c r="I82" s="5">
        <f>ROUND(ROUND(H82,2)*ROUND(G82,3),2)</f>
        <v>0</v>
      </c>
      <c r="O82">
        <f>(I82*21)/100</f>
        <v>0</v>
      </c>
      <c r="P82" t="s">
        <v>6</v>
      </c>
    </row>
    <row r="83" spans="1:16" ht="25.5" x14ac:dyDescent="0.2">
      <c r="A83" s="4" t="s">
        <v>5</v>
      </c>
      <c r="E83" s="1" t="s">
        <v>182</v>
      </c>
    </row>
    <row r="84" spans="1:16" x14ac:dyDescent="0.2">
      <c r="A84" s="3" t="s">
        <v>3</v>
      </c>
      <c r="E84" s="2" t="s">
        <v>181</v>
      </c>
    </row>
    <row r="85" spans="1:16" ht="191.25" x14ac:dyDescent="0.2">
      <c r="A85" t="s">
        <v>1</v>
      </c>
      <c r="E85" s="1" t="s">
        <v>180</v>
      </c>
    </row>
    <row r="86" spans="1:16" x14ac:dyDescent="0.2">
      <c r="A86" s="9" t="s">
        <v>11</v>
      </c>
      <c r="B86" s="10" t="s">
        <v>179</v>
      </c>
      <c r="C86" s="10" t="s">
        <v>178</v>
      </c>
      <c r="D86" s="9" t="s">
        <v>4</v>
      </c>
      <c r="E86" s="8" t="s">
        <v>177</v>
      </c>
      <c r="F86" s="7" t="s">
        <v>63</v>
      </c>
      <c r="G86" s="6">
        <v>14.734</v>
      </c>
      <c r="H86" s="5">
        <v>0</v>
      </c>
      <c r="I86" s="5">
        <f>ROUND(ROUND(H86,2)*ROUND(G86,3),2)</f>
        <v>0</v>
      </c>
      <c r="O86">
        <f>(I86*21)/100</f>
        <v>0</v>
      </c>
      <c r="P86" t="s">
        <v>6</v>
      </c>
    </row>
    <row r="87" spans="1:16" ht="25.5" x14ac:dyDescent="0.2">
      <c r="A87" s="4" t="s">
        <v>5</v>
      </c>
      <c r="E87" s="1" t="s">
        <v>176</v>
      </c>
    </row>
    <row r="88" spans="1:16" x14ac:dyDescent="0.2">
      <c r="A88" s="3" t="s">
        <v>3</v>
      </c>
      <c r="E88" s="2" t="s">
        <v>171</v>
      </c>
    </row>
    <row r="89" spans="1:16" ht="280.5" x14ac:dyDescent="0.2">
      <c r="A89" t="s">
        <v>1</v>
      </c>
      <c r="E89" s="1" t="s">
        <v>175</v>
      </c>
    </row>
    <row r="90" spans="1:16" x14ac:dyDescent="0.2">
      <c r="A90" s="9" t="s">
        <v>11</v>
      </c>
      <c r="B90" s="10" t="s">
        <v>174</v>
      </c>
      <c r="C90" s="10" t="s">
        <v>173</v>
      </c>
      <c r="D90" s="9" t="s">
        <v>4</v>
      </c>
      <c r="E90" s="8" t="s">
        <v>172</v>
      </c>
      <c r="F90" s="7" t="s">
        <v>63</v>
      </c>
      <c r="G90" s="6">
        <v>14.734</v>
      </c>
      <c r="H90" s="5">
        <v>0</v>
      </c>
      <c r="I90" s="5">
        <f>ROUND(ROUND(H90,2)*ROUND(G90,3),2)</f>
        <v>0</v>
      </c>
      <c r="O90">
        <f>(I90*21)/100</f>
        <v>0</v>
      </c>
      <c r="P90" t="s">
        <v>6</v>
      </c>
    </row>
    <row r="91" spans="1:16" x14ac:dyDescent="0.2">
      <c r="A91" s="4" t="s">
        <v>5</v>
      </c>
      <c r="E91" s="1" t="s">
        <v>4</v>
      </c>
    </row>
    <row r="92" spans="1:16" x14ac:dyDescent="0.2">
      <c r="A92" s="3" t="s">
        <v>3</v>
      </c>
      <c r="E92" s="2" t="s">
        <v>171</v>
      </c>
    </row>
    <row r="93" spans="1:16" ht="357" x14ac:dyDescent="0.2">
      <c r="A93" t="s">
        <v>1</v>
      </c>
      <c r="E93" s="1" t="s">
        <v>170</v>
      </c>
    </row>
    <row r="94" spans="1:16" x14ac:dyDescent="0.2">
      <c r="A94" s="9" t="s">
        <v>11</v>
      </c>
      <c r="B94" s="10" t="s">
        <v>169</v>
      </c>
      <c r="C94" s="10" t="s">
        <v>168</v>
      </c>
      <c r="D94" s="9" t="s">
        <v>4</v>
      </c>
      <c r="E94" s="8" t="s">
        <v>167</v>
      </c>
      <c r="F94" s="7" t="s">
        <v>42</v>
      </c>
      <c r="G94" s="6">
        <v>46.09</v>
      </c>
      <c r="H94" s="5">
        <v>0</v>
      </c>
      <c r="I94" s="5">
        <f>ROUND(ROUND(H94,2)*ROUND(G94,3),2)</f>
        <v>0</v>
      </c>
      <c r="O94">
        <f>(I94*21)/100</f>
        <v>0</v>
      </c>
      <c r="P94" t="s">
        <v>6</v>
      </c>
    </row>
    <row r="95" spans="1:16" ht="25.5" x14ac:dyDescent="0.2">
      <c r="A95" s="4" t="s">
        <v>5</v>
      </c>
      <c r="E95" s="1" t="s">
        <v>166</v>
      </c>
    </row>
    <row r="96" spans="1:16" x14ac:dyDescent="0.2">
      <c r="A96" s="3" t="s">
        <v>3</v>
      </c>
      <c r="E96" s="2" t="s">
        <v>165</v>
      </c>
    </row>
    <row r="97" spans="1:18" ht="25.5" x14ac:dyDescent="0.2">
      <c r="A97" t="s">
        <v>1</v>
      </c>
      <c r="E97" s="1" t="s">
        <v>164</v>
      </c>
    </row>
    <row r="98" spans="1:18" x14ac:dyDescent="0.2">
      <c r="A98" s="9" t="s">
        <v>11</v>
      </c>
      <c r="B98" s="10" t="s">
        <v>163</v>
      </c>
      <c r="C98" s="10" t="s">
        <v>162</v>
      </c>
      <c r="D98" s="9" t="s">
        <v>4</v>
      </c>
      <c r="E98" s="8" t="s">
        <v>161</v>
      </c>
      <c r="F98" s="7" t="s">
        <v>42</v>
      </c>
      <c r="G98" s="6">
        <v>63</v>
      </c>
      <c r="H98" s="5">
        <v>0</v>
      </c>
      <c r="I98" s="5">
        <f>ROUND(ROUND(H98,2)*ROUND(G98,3),2)</f>
        <v>0</v>
      </c>
      <c r="O98">
        <f>(I98*21)/100</f>
        <v>0</v>
      </c>
      <c r="P98" t="s">
        <v>6</v>
      </c>
    </row>
    <row r="99" spans="1:18" ht="25.5" x14ac:dyDescent="0.2">
      <c r="A99" s="4" t="s">
        <v>5</v>
      </c>
      <c r="E99" s="1" t="s">
        <v>160</v>
      </c>
    </row>
    <row r="100" spans="1:18" x14ac:dyDescent="0.2">
      <c r="A100" s="3" t="s">
        <v>3</v>
      </c>
      <c r="E100" s="2" t="s">
        <v>159</v>
      </c>
    </row>
    <row r="101" spans="1:18" x14ac:dyDescent="0.2">
      <c r="A101" t="s">
        <v>1</v>
      </c>
      <c r="E101" s="1" t="s">
        <v>158</v>
      </c>
    </row>
    <row r="102" spans="1:18" x14ac:dyDescent="0.2">
      <c r="A102" s="9" t="s">
        <v>11</v>
      </c>
      <c r="B102" s="10" t="s">
        <v>157</v>
      </c>
      <c r="C102" s="10" t="s">
        <v>156</v>
      </c>
      <c r="D102" s="9" t="s">
        <v>4</v>
      </c>
      <c r="E102" s="8" t="s">
        <v>155</v>
      </c>
      <c r="F102" s="7" t="s">
        <v>154</v>
      </c>
      <c r="G102" s="6">
        <v>63</v>
      </c>
      <c r="H102" s="5">
        <v>0</v>
      </c>
      <c r="I102" s="5">
        <f>ROUND(ROUND(H102,2)*ROUND(G102,3),2)</f>
        <v>0</v>
      </c>
      <c r="O102">
        <f>(I102*21)/100</f>
        <v>0</v>
      </c>
      <c r="P102" t="s">
        <v>6</v>
      </c>
    </row>
    <row r="103" spans="1:18" x14ac:dyDescent="0.2">
      <c r="A103" s="4" t="s">
        <v>5</v>
      </c>
      <c r="E103" s="1" t="s">
        <v>149</v>
      </c>
    </row>
    <row r="104" spans="1:18" x14ac:dyDescent="0.2">
      <c r="A104" s="3" t="s">
        <v>3</v>
      </c>
      <c r="E104" s="2" t="s">
        <v>4</v>
      </c>
    </row>
    <row r="105" spans="1:18" ht="38.25" x14ac:dyDescent="0.2">
      <c r="A105" t="s">
        <v>1</v>
      </c>
      <c r="E105" s="1" t="s">
        <v>153</v>
      </c>
    </row>
    <row r="106" spans="1:18" x14ac:dyDescent="0.2">
      <c r="A106" s="9" t="s">
        <v>11</v>
      </c>
      <c r="B106" s="10" t="s">
        <v>152</v>
      </c>
      <c r="C106" s="10" t="s">
        <v>151</v>
      </c>
      <c r="D106" s="9" t="s">
        <v>4</v>
      </c>
      <c r="E106" s="8" t="s">
        <v>150</v>
      </c>
      <c r="F106" s="7" t="s">
        <v>42</v>
      </c>
      <c r="G106" s="6">
        <v>63</v>
      </c>
      <c r="H106" s="5">
        <v>0</v>
      </c>
      <c r="I106" s="5">
        <f>ROUND(ROUND(H106,2)*ROUND(G106,3),2)</f>
        <v>0</v>
      </c>
      <c r="O106">
        <f>(I106*21)/100</f>
        <v>0</v>
      </c>
      <c r="P106" t="s">
        <v>6</v>
      </c>
    </row>
    <row r="107" spans="1:18" x14ac:dyDescent="0.2">
      <c r="A107" s="4" t="s">
        <v>5</v>
      </c>
      <c r="E107" s="1" t="s">
        <v>149</v>
      </c>
    </row>
    <row r="108" spans="1:18" x14ac:dyDescent="0.2">
      <c r="A108" s="3" t="s">
        <v>3</v>
      </c>
      <c r="E108" s="2" t="s">
        <v>4</v>
      </c>
    </row>
    <row r="109" spans="1:18" ht="25.5" x14ac:dyDescent="0.2">
      <c r="A109" t="s">
        <v>1</v>
      </c>
      <c r="E109" s="1" t="s">
        <v>148</v>
      </c>
    </row>
    <row r="110" spans="1:18" ht="12.75" customHeight="1" x14ac:dyDescent="0.2">
      <c r="A110" s="12" t="s">
        <v>38</v>
      </c>
      <c r="B110" s="12"/>
      <c r="C110" s="14" t="s">
        <v>6</v>
      </c>
      <c r="D110" s="12"/>
      <c r="E110" s="13" t="s">
        <v>147</v>
      </c>
      <c r="F110" s="12"/>
      <c r="G110" s="12"/>
      <c r="H110" s="12"/>
      <c r="I110" s="11">
        <f>0+Q110</f>
        <v>0</v>
      </c>
      <c r="O110">
        <f>0+R110</f>
        <v>0</v>
      </c>
      <c r="Q110">
        <f>0+I111+I115+I119+I123+I127</f>
        <v>0</v>
      </c>
      <c r="R110">
        <f>0+O111+O115+O119+O123+O127</f>
        <v>0</v>
      </c>
    </row>
    <row r="111" spans="1:18" x14ac:dyDescent="0.2">
      <c r="A111" s="9" t="s">
        <v>11</v>
      </c>
      <c r="B111" s="10" t="s">
        <v>146</v>
      </c>
      <c r="C111" s="10" t="s">
        <v>145</v>
      </c>
      <c r="D111" s="9" t="s">
        <v>4</v>
      </c>
      <c r="E111" s="8" t="s">
        <v>144</v>
      </c>
      <c r="F111" s="7" t="s">
        <v>63</v>
      </c>
      <c r="G111" s="6">
        <v>7.2</v>
      </c>
      <c r="H111" s="5">
        <v>0</v>
      </c>
      <c r="I111" s="5">
        <f>ROUND(ROUND(H111,2)*ROUND(G111,3),2)</f>
        <v>0</v>
      </c>
      <c r="O111">
        <f>(I111*21)/100</f>
        <v>0</v>
      </c>
      <c r="P111" t="s">
        <v>6</v>
      </c>
    </row>
    <row r="112" spans="1:18" x14ac:dyDescent="0.2">
      <c r="A112" s="4" t="s">
        <v>5</v>
      </c>
      <c r="E112" s="1" t="s">
        <v>143</v>
      </c>
    </row>
    <row r="113" spans="1:16" x14ac:dyDescent="0.2">
      <c r="A113" s="3" t="s">
        <v>3</v>
      </c>
      <c r="E113" s="2" t="s">
        <v>142</v>
      </c>
    </row>
    <row r="114" spans="1:16" ht="38.25" x14ac:dyDescent="0.2">
      <c r="A114" t="s">
        <v>1</v>
      </c>
      <c r="E114" s="1" t="s">
        <v>141</v>
      </c>
    </row>
    <row r="115" spans="1:16" x14ac:dyDescent="0.2">
      <c r="A115" s="9" t="s">
        <v>11</v>
      </c>
      <c r="B115" s="10" t="s">
        <v>140</v>
      </c>
      <c r="C115" s="10" t="s">
        <v>139</v>
      </c>
      <c r="D115" s="9" t="s">
        <v>4</v>
      </c>
      <c r="E115" s="8" t="s">
        <v>138</v>
      </c>
      <c r="F115" s="7" t="s">
        <v>137</v>
      </c>
      <c r="G115" s="29">
        <f>6*1.5</f>
        <v>9</v>
      </c>
      <c r="H115" s="5">
        <v>0</v>
      </c>
      <c r="I115" s="5">
        <f>ROUND(ROUND(H115,2)*ROUND(G115,3),2)</f>
        <v>0</v>
      </c>
      <c r="O115">
        <f>(I115*21)/100</f>
        <v>0</v>
      </c>
      <c r="P115" t="s">
        <v>6</v>
      </c>
    </row>
    <row r="116" spans="1:16" x14ac:dyDescent="0.2">
      <c r="A116" s="4" t="s">
        <v>5</v>
      </c>
      <c r="E116" s="1" t="s">
        <v>4</v>
      </c>
    </row>
    <row r="117" spans="1:16" x14ac:dyDescent="0.2">
      <c r="A117" s="3" t="s">
        <v>3</v>
      </c>
      <c r="E117" s="2" t="s">
        <v>289</v>
      </c>
    </row>
    <row r="118" spans="1:16" ht="165.75" x14ac:dyDescent="0.2">
      <c r="A118" t="s">
        <v>1</v>
      </c>
      <c r="E118" s="1" t="s">
        <v>136</v>
      </c>
    </row>
    <row r="119" spans="1:16" x14ac:dyDescent="0.2">
      <c r="A119" s="9" t="s">
        <v>11</v>
      </c>
      <c r="B119" s="10" t="s">
        <v>135</v>
      </c>
      <c r="C119" s="10" t="s">
        <v>134</v>
      </c>
      <c r="D119" s="9" t="s">
        <v>4</v>
      </c>
      <c r="E119" s="8" t="s">
        <v>133</v>
      </c>
      <c r="F119" s="7" t="s">
        <v>63</v>
      </c>
      <c r="G119" s="6">
        <v>6.0049999999999999</v>
      </c>
      <c r="H119" s="5">
        <v>0</v>
      </c>
      <c r="I119" s="5">
        <f>ROUND(ROUND(H119,2)*ROUND(G119,3),2)</f>
        <v>0</v>
      </c>
      <c r="O119">
        <f>(I119*21)/100</f>
        <v>0</v>
      </c>
      <c r="P119" t="s">
        <v>6</v>
      </c>
    </row>
    <row r="120" spans="1:16" x14ac:dyDescent="0.2">
      <c r="A120" s="4" t="s">
        <v>5</v>
      </c>
      <c r="E120" s="1" t="s">
        <v>4</v>
      </c>
    </row>
    <row r="121" spans="1:16" x14ac:dyDescent="0.2">
      <c r="A121" s="3" t="s">
        <v>3</v>
      </c>
      <c r="E121" s="2" t="s">
        <v>132</v>
      </c>
    </row>
    <row r="122" spans="1:16" ht="369.75" x14ac:dyDescent="0.2">
      <c r="A122" t="s">
        <v>1</v>
      </c>
      <c r="E122" s="1" t="s">
        <v>131</v>
      </c>
    </row>
    <row r="123" spans="1:16" x14ac:dyDescent="0.2">
      <c r="A123" s="9" t="s">
        <v>11</v>
      </c>
      <c r="B123" s="10" t="s">
        <v>130</v>
      </c>
      <c r="C123" s="10" t="s">
        <v>129</v>
      </c>
      <c r="D123" s="9" t="s">
        <v>4</v>
      </c>
      <c r="E123" s="8" t="s">
        <v>128</v>
      </c>
      <c r="F123" s="7" t="s">
        <v>85</v>
      </c>
      <c r="G123" s="6">
        <v>0.224</v>
      </c>
      <c r="H123" s="5">
        <v>0</v>
      </c>
      <c r="I123" s="5">
        <f>ROUND(ROUND(H123,2)*ROUND(G123,3),2)</f>
        <v>0</v>
      </c>
      <c r="O123">
        <f>(I123*21)/100</f>
        <v>0</v>
      </c>
      <c r="P123" t="s">
        <v>6</v>
      </c>
    </row>
    <row r="124" spans="1:16" x14ac:dyDescent="0.2">
      <c r="A124" s="4" t="s">
        <v>5</v>
      </c>
      <c r="E124" s="1" t="s">
        <v>127</v>
      </c>
    </row>
    <row r="125" spans="1:16" x14ac:dyDescent="0.2">
      <c r="A125" s="3" t="s">
        <v>3</v>
      </c>
      <c r="E125" s="2" t="s">
        <v>126</v>
      </c>
    </row>
    <row r="126" spans="1:16" ht="267.75" x14ac:dyDescent="0.2">
      <c r="A126" t="s">
        <v>1</v>
      </c>
      <c r="E126" s="1" t="s">
        <v>83</v>
      </c>
    </row>
    <row r="127" spans="1:16" x14ac:dyDescent="0.2">
      <c r="A127" s="9" t="s">
        <v>11</v>
      </c>
      <c r="B127" s="10" t="s">
        <v>125</v>
      </c>
      <c r="C127" s="10" t="s">
        <v>124</v>
      </c>
      <c r="D127" s="9" t="s">
        <v>4</v>
      </c>
      <c r="E127" s="8" t="s">
        <v>123</v>
      </c>
      <c r="F127" s="7" t="s">
        <v>85</v>
      </c>
      <c r="G127" s="28">
        <f>((34.5*12.34)*2/1000)+(9.543*2.2*1.89/1000)</f>
        <v>0.89113979399999999</v>
      </c>
      <c r="H127" s="5">
        <v>0</v>
      </c>
      <c r="I127" s="5">
        <f>ROUND(ROUND(H127,2)*ROUND(G127,3),2)</f>
        <v>0</v>
      </c>
      <c r="O127">
        <f>(I127*21)/100</f>
        <v>0</v>
      </c>
      <c r="P127" t="s">
        <v>6</v>
      </c>
    </row>
    <row r="128" spans="1:16" ht="25.5" x14ac:dyDescent="0.2">
      <c r="A128" s="4" t="s">
        <v>5</v>
      </c>
      <c r="E128" s="1" t="s">
        <v>122</v>
      </c>
    </row>
    <row r="129" spans="1:18" x14ac:dyDescent="0.2">
      <c r="A129" s="3" t="s">
        <v>3</v>
      </c>
      <c r="E129" s="2" t="s">
        <v>121</v>
      </c>
    </row>
    <row r="130" spans="1:18" ht="267.75" x14ac:dyDescent="0.2">
      <c r="A130" t="s">
        <v>1</v>
      </c>
      <c r="E130" s="1" t="s">
        <v>83</v>
      </c>
    </row>
    <row r="131" spans="1:18" ht="12.75" customHeight="1" x14ac:dyDescent="0.2">
      <c r="A131" s="12" t="s">
        <v>38</v>
      </c>
      <c r="B131" s="12"/>
      <c r="C131" s="14" t="s">
        <v>120</v>
      </c>
      <c r="D131" s="12"/>
      <c r="E131" s="13" t="s">
        <v>119</v>
      </c>
      <c r="F131" s="12"/>
      <c r="G131" s="12"/>
      <c r="H131" s="12"/>
      <c r="I131" s="11">
        <f>0+Q131</f>
        <v>0</v>
      </c>
      <c r="O131">
        <f>0+R131</f>
        <v>0</v>
      </c>
      <c r="Q131">
        <f>0+I132+I136+I140+I144</f>
        <v>0</v>
      </c>
      <c r="R131">
        <f>0+O132+O136+O140+O144</f>
        <v>0</v>
      </c>
    </row>
    <row r="132" spans="1:18" x14ac:dyDescent="0.2">
      <c r="A132" s="9" t="s">
        <v>11</v>
      </c>
      <c r="B132" s="10" t="s">
        <v>118</v>
      </c>
      <c r="C132" s="10" t="s">
        <v>117</v>
      </c>
      <c r="D132" s="9" t="s">
        <v>4</v>
      </c>
      <c r="E132" s="8" t="s">
        <v>116</v>
      </c>
      <c r="F132" s="7" t="s">
        <v>63</v>
      </c>
      <c r="G132" s="29">
        <f>0.25*5</f>
        <v>1.25</v>
      </c>
      <c r="H132" s="5">
        <v>0</v>
      </c>
      <c r="I132" s="5">
        <f>ROUND(ROUND(H132,2)*ROUND(G132,3),2)</f>
        <v>0</v>
      </c>
      <c r="O132">
        <f>(I132*21)/100</f>
        <v>0</v>
      </c>
      <c r="P132" t="s">
        <v>6</v>
      </c>
    </row>
    <row r="133" spans="1:18" x14ac:dyDescent="0.2">
      <c r="A133" s="4" t="s">
        <v>5</v>
      </c>
      <c r="E133" s="1" t="s">
        <v>4</v>
      </c>
    </row>
    <row r="134" spans="1:18" x14ac:dyDescent="0.2">
      <c r="A134" s="3" t="s">
        <v>3</v>
      </c>
      <c r="E134" s="2" t="s">
        <v>290</v>
      </c>
    </row>
    <row r="135" spans="1:18" ht="382.5" x14ac:dyDescent="0.2">
      <c r="A135" t="s">
        <v>1</v>
      </c>
      <c r="E135" s="1" t="s">
        <v>115</v>
      </c>
    </row>
    <row r="136" spans="1:18" x14ac:dyDescent="0.2">
      <c r="A136" s="9" t="s">
        <v>11</v>
      </c>
      <c r="B136" s="10" t="s">
        <v>114</v>
      </c>
      <c r="C136" s="10" t="s">
        <v>113</v>
      </c>
      <c r="D136" s="9" t="s">
        <v>4</v>
      </c>
      <c r="E136" s="8" t="s">
        <v>112</v>
      </c>
      <c r="F136" s="7" t="s">
        <v>85</v>
      </c>
      <c r="G136" s="6">
        <v>0.129</v>
      </c>
      <c r="H136" s="5">
        <v>0</v>
      </c>
      <c r="I136" s="5">
        <f>ROUND(ROUND(H136,2)*ROUND(G136,3),2)</f>
        <v>0</v>
      </c>
      <c r="O136">
        <f>(I136*21)/100</f>
        <v>0</v>
      </c>
      <c r="P136" t="s">
        <v>6</v>
      </c>
    </row>
    <row r="137" spans="1:18" x14ac:dyDescent="0.2">
      <c r="A137" s="4" t="s">
        <v>5</v>
      </c>
      <c r="E137" s="1" t="s">
        <v>4</v>
      </c>
    </row>
    <row r="138" spans="1:18" x14ac:dyDescent="0.2">
      <c r="A138" s="3" t="s">
        <v>3</v>
      </c>
      <c r="E138" s="2" t="s">
        <v>4</v>
      </c>
    </row>
    <row r="139" spans="1:18" ht="242.25" x14ac:dyDescent="0.2">
      <c r="A139" t="s">
        <v>1</v>
      </c>
      <c r="E139" s="1" t="s">
        <v>111</v>
      </c>
    </row>
    <row r="140" spans="1:18" x14ac:dyDescent="0.2">
      <c r="A140" s="9" t="s">
        <v>11</v>
      </c>
      <c r="B140" s="10" t="s">
        <v>110</v>
      </c>
      <c r="C140" s="10" t="s">
        <v>109</v>
      </c>
      <c r="D140" s="9" t="s">
        <v>4</v>
      </c>
      <c r="E140" s="8" t="s">
        <v>108</v>
      </c>
      <c r="F140" s="7" t="s">
        <v>42</v>
      </c>
      <c r="G140" s="6">
        <v>11.97</v>
      </c>
      <c r="H140" s="5">
        <v>0</v>
      </c>
      <c r="I140" s="5">
        <f>ROUND(ROUND(H140,2)*ROUND(G140,3),2)</f>
        <v>0</v>
      </c>
      <c r="O140">
        <f>(I140*21)/100</f>
        <v>0</v>
      </c>
      <c r="P140" t="s">
        <v>6</v>
      </c>
    </row>
    <row r="141" spans="1:18" x14ac:dyDescent="0.2">
      <c r="A141" s="4" t="s">
        <v>5</v>
      </c>
      <c r="E141" s="1" t="s">
        <v>4</v>
      </c>
    </row>
    <row r="142" spans="1:18" x14ac:dyDescent="0.2">
      <c r="A142" s="3" t="s">
        <v>3</v>
      </c>
      <c r="E142" s="2" t="s">
        <v>107</v>
      </c>
    </row>
    <row r="143" spans="1:18" ht="114.75" x14ac:dyDescent="0.2">
      <c r="A143" t="s">
        <v>1</v>
      </c>
      <c r="E143" s="1" t="s">
        <v>106</v>
      </c>
    </row>
    <row r="144" spans="1:18" x14ac:dyDescent="0.2">
      <c r="A144" s="9" t="s">
        <v>11</v>
      </c>
      <c r="B144" s="10" t="s">
        <v>105</v>
      </c>
      <c r="C144" s="10" t="s">
        <v>104</v>
      </c>
      <c r="D144" s="9" t="s">
        <v>4</v>
      </c>
      <c r="E144" s="8" t="s">
        <v>103</v>
      </c>
      <c r="F144" s="7" t="s">
        <v>15</v>
      </c>
      <c r="G144" s="6">
        <v>509.85</v>
      </c>
      <c r="H144" s="5">
        <v>0</v>
      </c>
      <c r="I144" s="5">
        <f>ROUND(ROUND(H144,2)*ROUND(G144,3),2)</f>
        <v>0</v>
      </c>
      <c r="O144">
        <f>(I144*21)/100</f>
        <v>0</v>
      </c>
      <c r="P144" t="s">
        <v>6</v>
      </c>
    </row>
    <row r="145" spans="1:18" x14ac:dyDescent="0.2">
      <c r="A145" s="4" t="s">
        <v>5</v>
      </c>
      <c r="E145" s="1" t="s">
        <v>4</v>
      </c>
    </row>
    <row r="146" spans="1:18" x14ac:dyDescent="0.2">
      <c r="A146" s="3" t="s">
        <v>3</v>
      </c>
      <c r="E146" s="2" t="s">
        <v>102</v>
      </c>
    </row>
    <row r="147" spans="1:18" ht="293.25" x14ac:dyDescent="0.2">
      <c r="A147" t="s">
        <v>1</v>
      </c>
      <c r="E147" s="1" t="s">
        <v>101</v>
      </c>
    </row>
    <row r="148" spans="1:18" ht="12.75" customHeight="1" x14ac:dyDescent="0.2">
      <c r="A148" s="12" t="s">
        <v>38</v>
      </c>
      <c r="B148" s="12"/>
      <c r="C148" s="14" t="s">
        <v>100</v>
      </c>
      <c r="D148" s="12"/>
      <c r="E148" s="13" t="s">
        <v>99</v>
      </c>
      <c r="F148" s="12"/>
      <c r="G148" s="12"/>
      <c r="H148" s="12"/>
      <c r="I148" s="11">
        <f>0+Q148</f>
        <v>0</v>
      </c>
      <c r="O148">
        <f>0+R148</f>
        <v>0</v>
      </c>
      <c r="Q148">
        <f>0+I149+I153+I157+I161+I165+I169</f>
        <v>0</v>
      </c>
      <c r="R148">
        <f>0+O149+O153+O157+O161+O165+O169</f>
        <v>0</v>
      </c>
    </row>
    <row r="149" spans="1:18" x14ac:dyDescent="0.2">
      <c r="A149" s="9" t="s">
        <v>11</v>
      </c>
      <c r="B149" s="10" t="s">
        <v>98</v>
      </c>
      <c r="C149" s="10" t="s">
        <v>97</v>
      </c>
      <c r="D149" s="9" t="s">
        <v>4</v>
      </c>
      <c r="E149" s="8" t="s">
        <v>96</v>
      </c>
      <c r="F149" s="7" t="s">
        <v>42</v>
      </c>
      <c r="G149" s="6">
        <v>112.8</v>
      </c>
      <c r="H149" s="5">
        <v>0</v>
      </c>
      <c r="I149" s="5">
        <f>ROUND(ROUND(H149,2)*ROUND(G149,3),2)</f>
        <v>0</v>
      </c>
      <c r="O149">
        <f>(I149*21)/100</f>
        <v>0</v>
      </c>
      <c r="P149" t="s">
        <v>6</v>
      </c>
    </row>
    <row r="150" spans="1:18" ht="25.5" x14ac:dyDescent="0.2">
      <c r="A150" s="4" t="s">
        <v>5</v>
      </c>
      <c r="E150" s="1" t="s">
        <v>95</v>
      </c>
    </row>
    <row r="151" spans="1:18" x14ac:dyDescent="0.2">
      <c r="A151" s="3" t="s">
        <v>3</v>
      </c>
      <c r="E151" s="2" t="s">
        <v>94</v>
      </c>
    </row>
    <row r="152" spans="1:18" ht="229.5" x14ac:dyDescent="0.2">
      <c r="A152" t="s">
        <v>1</v>
      </c>
      <c r="E152" s="1" t="s">
        <v>93</v>
      </c>
    </row>
    <row r="153" spans="1:18" x14ac:dyDescent="0.2">
      <c r="A153" s="9" t="s">
        <v>11</v>
      </c>
      <c r="B153" s="10" t="s">
        <v>92</v>
      </c>
      <c r="C153" s="10" t="s">
        <v>91</v>
      </c>
      <c r="D153" s="9" t="s">
        <v>4</v>
      </c>
      <c r="E153" s="8" t="s">
        <v>90</v>
      </c>
      <c r="F153" s="7" t="s">
        <v>85</v>
      </c>
      <c r="G153" s="6">
        <v>2.3119999999999998</v>
      </c>
      <c r="H153" s="5">
        <v>0</v>
      </c>
      <c r="I153" s="5">
        <f>ROUND(ROUND(H153,2)*ROUND(G153,3),2)</f>
        <v>0</v>
      </c>
      <c r="O153">
        <f>(I153*21)/100</f>
        <v>0</v>
      </c>
      <c r="P153" t="s">
        <v>6</v>
      </c>
    </row>
    <row r="154" spans="1:18" x14ac:dyDescent="0.2">
      <c r="A154" s="4" t="s">
        <v>5</v>
      </c>
      <c r="E154" s="1" t="s">
        <v>4</v>
      </c>
    </row>
    <row r="155" spans="1:18" x14ac:dyDescent="0.2">
      <c r="A155" s="3" t="s">
        <v>3</v>
      </c>
      <c r="E155" s="2" t="s">
        <v>89</v>
      </c>
    </row>
    <row r="156" spans="1:18" ht="267.75" x14ac:dyDescent="0.2">
      <c r="A156" t="s">
        <v>1</v>
      </c>
      <c r="E156" s="1" t="s">
        <v>83</v>
      </c>
    </row>
    <row r="157" spans="1:18" x14ac:dyDescent="0.2">
      <c r="A157" s="9" t="s">
        <v>11</v>
      </c>
      <c r="B157" s="10" t="s">
        <v>88</v>
      </c>
      <c r="C157" s="10" t="s">
        <v>87</v>
      </c>
      <c r="D157" s="9" t="s">
        <v>4</v>
      </c>
      <c r="E157" s="8" t="s">
        <v>86</v>
      </c>
      <c r="F157" s="7" t="s">
        <v>85</v>
      </c>
      <c r="G157" s="6">
        <v>0.129</v>
      </c>
      <c r="H157" s="5">
        <v>0</v>
      </c>
      <c r="I157" s="5">
        <f>ROUND(ROUND(H157,2)*ROUND(G157,3),2)</f>
        <v>0</v>
      </c>
      <c r="O157">
        <f>(I157*21)/100</f>
        <v>0</v>
      </c>
      <c r="P157" t="s">
        <v>6</v>
      </c>
    </row>
    <row r="158" spans="1:18" x14ac:dyDescent="0.2">
      <c r="A158" s="4" t="s">
        <v>5</v>
      </c>
      <c r="E158" s="1" t="s">
        <v>4</v>
      </c>
    </row>
    <row r="159" spans="1:18" x14ac:dyDescent="0.2">
      <c r="A159" s="3" t="s">
        <v>3</v>
      </c>
      <c r="E159" s="2" t="s">
        <v>84</v>
      </c>
    </row>
    <row r="160" spans="1:18" ht="267.75" x14ac:dyDescent="0.2">
      <c r="A160" t="s">
        <v>1</v>
      </c>
      <c r="E160" s="1" t="s">
        <v>83</v>
      </c>
    </row>
    <row r="161" spans="1:18" x14ac:dyDescent="0.2">
      <c r="A161" s="9" t="s">
        <v>11</v>
      </c>
      <c r="B161" s="10" t="s">
        <v>82</v>
      </c>
      <c r="C161" s="10" t="s">
        <v>81</v>
      </c>
      <c r="D161" s="9" t="s">
        <v>4</v>
      </c>
      <c r="E161" s="8" t="s">
        <v>80</v>
      </c>
      <c r="F161" s="7" t="s">
        <v>63</v>
      </c>
      <c r="G161" s="6">
        <v>22.321000000000002</v>
      </c>
      <c r="H161" s="5">
        <v>0</v>
      </c>
      <c r="I161" s="5">
        <f>ROUND(ROUND(H161,2)*ROUND(G161,3),2)</f>
        <v>0</v>
      </c>
      <c r="O161">
        <f>(I161*21)/100</f>
        <v>0</v>
      </c>
      <c r="P161" t="s">
        <v>6</v>
      </c>
    </row>
    <row r="162" spans="1:18" x14ac:dyDescent="0.2">
      <c r="A162" s="4" t="s">
        <v>5</v>
      </c>
      <c r="E162" s="1" t="s">
        <v>4</v>
      </c>
    </row>
    <row r="163" spans="1:18" x14ac:dyDescent="0.2">
      <c r="A163" s="3" t="s">
        <v>3</v>
      </c>
      <c r="E163" s="2" t="s">
        <v>4</v>
      </c>
    </row>
    <row r="164" spans="1:18" ht="369.75" x14ac:dyDescent="0.2">
      <c r="A164" t="s">
        <v>1</v>
      </c>
      <c r="E164" s="1" t="s">
        <v>79</v>
      </c>
    </row>
    <row r="165" spans="1:18" x14ac:dyDescent="0.2">
      <c r="A165" s="9" t="s">
        <v>11</v>
      </c>
      <c r="B165" s="10" t="s">
        <v>78</v>
      </c>
      <c r="C165" s="10" t="s">
        <v>77</v>
      </c>
      <c r="D165" s="9" t="s">
        <v>4</v>
      </c>
      <c r="E165" s="8" t="s">
        <v>76</v>
      </c>
      <c r="F165" s="7" t="s">
        <v>63</v>
      </c>
      <c r="G165" s="6">
        <v>2.9000000000000001E-2</v>
      </c>
      <c r="H165" s="5">
        <v>0</v>
      </c>
      <c r="I165" s="5">
        <f>ROUND(ROUND(H165,2)*ROUND(G165,3),2)</f>
        <v>0</v>
      </c>
      <c r="O165">
        <f>(I165*21)/100</f>
        <v>0</v>
      </c>
      <c r="P165" t="s">
        <v>6</v>
      </c>
    </row>
    <row r="166" spans="1:18" x14ac:dyDescent="0.2">
      <c r="A166" s="4" t="s">
        <v>5</v>
      </c>
      <c r="E166" s="1" t="s">
        <v>4</v>
      </c>
    </row>
    <row r="167" spans="1:18" x14ac:dyDescent="0.2">
      <c r="A167" s="3" t="s">
        <v>3</v>
      </c>
      <c r="E167" s="2" t="s">
        <v>75</v>
      </c>
    </row>
    <row r="168" spans="1:18" ht="38.25" x14ac:dyDescent="0.2">
      <c r="A168" t="s">
        <v>1</v>
      </c>
      <c r="E168" s="1" t="s">
        <v>74</v>
      </c>
    </row>
    <row r="169" spans="1:18" ht="25.5" x14ac:dyDescent="0.2">
      <c r="A169" s="9" t="s">
        <v>11</v>
      </c>
      <c r="B169" s="10" t="s">
        <v>73</v>
      </c>
      <c r="C169" s="10" t="s">
        <v>72</v>
      </c>
      <c r="D169" s="9" t="s">
        <v>4</v>
      </c>
      <c r="E169" s="8" t="s">
        <v>71</v>
      </c>
      <c r="F169" s="7" t="s">
        <v>63</v>
      </c>
      <c r="G169" s="6">
        <v>27.02</v>
      </c>
      <c r="H169" s="5">
        <v>0</v>
      </c>
      <c r="I169" s="5">
        <f>ROUND(ROUND(H169,2)*ROUND(G169,3),2)</f>
        <v>0</v>
      </c>
      <c r="O169">
        <f>(I169*21)/100</f>
        <v>0</v>
      </c>
      <c r="P169" t="s">
        <v>6</v>
      </c>
    </row>
    <row r="170" spans="1:18" x14ac:dyDescent="0.2">
      <c r="A170" s="4" t="s">
        <v>5</v>
      </c>
      <c r="E170" s="1" t="s">
        <v>4</v>
      </c>
    </row>
    <row r="171" spans="1:18" x14ac:dyDescent="0.2">
      <c r="A171" s="3" t="s">
        <v>3</v>
      </c>
      <c r="E171" s="2" t="s">
        <v>70</v>
      </c>
    </row>
    <row r="172" spans="1:18" ht="38.25" x14ac:dyDescent="0.2">
      <c r="A172" t="s">
        <v>1</v>
      </c>
      <c r="E172" s="1" t="s">
        <v>69</v>
      </c>
    </row>
    <row r="173" spans="1:18" ht="12.75" customHeight="1" x14ac:dyDescent="0.2">
      <c r="A173" s="12" t="s">
        <v>38</v>
      </c>
      <c r="B173" s="12"/>
      <c r="C173" s="14" t="s">
        <v>68</v>
      </c>
      <c r="D173" s="12"/>
      <c r="E173" s="13" t="s">
        <v>67</v>
      </c>
      <c r="F173" s="12"/>
      <c r="G173" s="12"/>
      <c r="H173" s="12"/>
      <c r="I173" s="11">
        <f>0+Q173</f>
        <v>0</v>
      </c>
      <c r="O173">
        <f>0+R173</f>
        <v>0</v>
      </c>
      <c r="Q173">
        <f>0+I174+I178</f>
        <v>0</v>
      </c>
      <c r="R173">
        <f>0+O174+O178</f>
        <v>0</v>
      </c>
    </row>
    <row r="174" spans="1:18" x14ac:dyDescent="0.2">
      <c r="A174" s="9" t="s">
        <v>11</v>
      </c>
      <c r="B174" s="10" t="s">
        <v>66</v>
      </c>
      <c r="C174" s="10" t="s">
        <v>65</v>
      </c>
      <c r="D174" s="9" t="s">
        <v>4</v>
      </c>
      <c r="E174" s="8" t="s">
        <v>64</v>
      </c>
      <c r="F174" s="7" t="s">
        <v>63</v>
      </c>
      <c r="G174" s="6">
        <v>35.1</v>
      </c>
      <c r="H174" s="5">
        <v>0</v>
      </c>
      <c r="I174" s="5">
        <f>ROUND(ROUND(H174,2)*ROUND(G174,3),2)</f>
        <v>0</v>
      </c>
      <c r="O174">
        <f>(I174*21)/100</f>
        <v>0</v>
      </c>
      <c r="P174" t="s">
        <v>6</v>
      </c>
    </row>
    <row r="175" spans="1:18" x14ac:dyDescent="0.2">
      <c r="A175" s="4" t="s">
        <v>5</v>
      </c>
      <c r="E175" s="1" t="s">
        <v>4</v>
      </c>
    </row>
    <row r="176" spans="1:18" x14ac:dyDescent="0.2">
      <c r="A176" s="3" t="s">
        <v>3</v>
      </c>
      <c r="E176" s="2" t="s">
        <v>4</v>
      </c>
    </row>
    <row r="177" spans="1:18" ht="51" x14ac:dyDescent="0.2">
      <c r="A177" t="s">
        <v>1</v>
      </c>
      <c r="E177" s="1" t="s">
        <v>62</v>
      </c>
    </row>
    <row r="178" spans="1:18" x14ac:dyDescent="0.2">
      <c r="A178" s="9" t="s">
        <v>11</v>
      </c>
      <c r="B178" s="10" t="s">
        <v>61</v>
      </c>
      <c r="C178" s="10" t="s">
        <v>60</v>
      </c>
      <c r="D178" s="9" t="s">
        <v>4</v>
      </c>
      <c r="E178" s="8" t="s">
        <v>59</v>
      </c>
      <c r="F178" s="7" t="s">
        <v>42</v>
      </c>
      <c r="G178" s="6">
        <v>0.72</v>
      </c>
      <c r="H178" s="5">
        <v>0</v>
      </c>
      <c r="I178" s="5">
        <f>ROUND(ROUND(H178,2)*ROUND(G178,3),2)</f>
        <v>0</v>
      </c>
      <c r="O178">
        <f>(I178*21)/100</f>
        <v>0</v>
      </c>
      <c r="P178" t="s">
        <v>6</v>
      </c>
    </row>
    <row r="179" spans="1:18" ht="51" x14ac:dyDescent="0.2">
      <c r="A179" s="4" t="s">
        <v>5</v>
      </c>
      <c r="E179" s="1" t="s">
        <v>58</v>
      </c>
    </row>
    <row r="180" spans="1:18" x14ac:dyDescent="0.2">
      <c r="A180" s="3" t="s">
        <v>3</v>
      </c>
      <c r="E180" s="2" t="s">
        <v>57</v>
      </c>
    </row>
    <row r="181" spans="1:18" ht="153" x14ac:dyDescent="0.2">
      <c r="A181" t="s">
        <v>1</v>
      </c>
      <c r="E181" s="1" t="s">
        <v>56</v>
      </c>
    </row>
    <row r="182" spans="1:18" ht="12.75" customHeight="1" x14ac:dyDescent="0.2">
      <c r="A182" s="12" t="s">
        <v>38</v>
      </c>
      <c r="B182" s="12"/>
      <c r="C182" s="14" t="s">
        <v>55</v>
      </c>
      <c r="D182" s="12"/>
      <c r="E182" s="13" t="s">
        <v>54</v>
      </c>
      <c r="F182" s="12"/>
      <c r="G182" s="12"/>
      <c r="H182" s="12"/>
      <c r="I182" s="11">
        <f>0+Q182</f>
        <v>0</v>
      </c>
      <c r="O182">
        <f>0+R182</f>
        <v>0</v>
      </c>
      <c r="Q182">
        <f>0+I183+I187+I191</f>
        <v>0</v>
      </c>
      <c r="R182">
        <f>0+O183+O187+O191</f>
        <v>0</v>
      </c>
    </row>
    <row r="183" spans="1:18" ht="25.5" x14ac:dyDescent="0.2">
      <c r="A183" s="9" t="s">
        <v>11</v>
      </c>
      <c r="B183" s="10" t="s">
        <v>53</v>
      </c>
      <c r="C183" s="10" t="s">
        <v>52</v>
      </c>
      <c r="D183" s="9" t="s">
        <v>4</v>
      </c>
      <c r="E183" s="8" t="s">
        <v>51</v>
      </c>
      <c r="F183" s="7" t="s">
        <v>42</v>
      </c>
      <c r="G183" s="6">
        <v>49</v>
      </c>
      <c r="H183" s="5">
        <v>0</v>
      </c>
      <c r="I183" s="5">
        <f>ROUND(ROUND(H183,2)*ROUND(G183,3),2)</f>
        <v>0</v>
      </c>
      <c r="O183">
        <f>(I183*21)/100</f>
        <v>0</v>
      </c>
      <c r="P183" t="s">
        <v>6</v>
      </c>
    </row>
    <row r="184" spans="1:18" x14ac:dyDescent="0.2">
      <c r="A184" s="4" t="s">
        <v>5</v>
      </c>
      <c r="E184" s="1" t="s">
        <v>4</v>
      </c>
    </row>
    <row r="185" spans="1:18" x14ac:dyDescent="0.2">
      <c r="A185" s="3" t="s">
        <v>3</v>
      </c>
      <c r="E185" s="2" t="s">
        <v>4</v>
      </c>
    </row>
    <row r="186" spans="1:18" ht="191.25" x14ac:dyDescent="0.2">
      <c r="A186" t="s">
        <v>1</v>
      </c>
      <c r="E186" s="1" t="s">
        <v>50</v>
      </c>
    </row>
    <row r="187" spans="1:18" x14ac:dyDescent="0.2">
      <c r="A187" s="9" t="s">
        <v>11</v>
      </c>
      <c r="B187" s="10" t="s">
        <v>49</v>
      </c>
      <c r="C187" s="10" t="s">
        <v>48</v>
      </c>
      <c r="D187" s="9" t="s">
        <v>4</v>
      </c>
      <c r="E187" s="8" t="s">
        <v>47</v>
      </c>
      <c r="F187" s="7" t="s">
        <v>42</v>
      </c>
      <c r="G187" s="6">
        <v>49</v>
      </c>
      <c r="H187" s="5">
        <v>0</v>
      </c>
      <c r="I187" s="5">
        <f>ROUND(ROUND(H187,2)*ROUND(G187,3),2)</f>
        <v>0</v>
      </c>
      <c r="O187">
        <f>(I187*21)/100</f>
        <v>0</v>
      </c>
      <c r="P187" t="s">
        <v>6</v>
      </c>
    </row>
    <row r="188" spans="1:18" x14ac:dyDescent="0.2">
      <c r="A188" s="4" t="s">
        <v>5</v>
      </c>
      <c r="E188" s="1" t="s">
        <v>4</v>
      </c>
    </row>
    <row r="189" spans="1:18" x14ac:dyDescent="0.2">
      <c r="A189" s="3" t="s">
        <v>3</v>
      </c>
      <c r="E189" s="2" t="s">
        <v>4</v>
      </c>
    </row>
    <row r="190" spans="1:18" ht="38.25" x14ac:dyDescent="0.2">
      <c r="A190" t="s">
        <v>1</v>
      </c>
      <c r="E190" s="1" t="s">
        <v>46</v>
      </c>
    </row>
    <row r="191" spans="1:18" x14ac:dyDescent="0.2">
      <c r="A191" s="9" t="s">
        <v>11</v>
      </c>
      <c r="B191" s="10" t="s">
        <v>45</v>
      </c>
      <c r="C191" s="10" t="s">
        <v>44</v>
      </c>
      <c r="D191" s="9" t="s">
        <v>4</v>
      </c>
      <c r="E191" s="8" t="s">
        <v>43</v>
      </c>
      <c r="F191" s="7" t="s">
        <v>42</v>
      </c>
      <c r="G191" s="6">
        <v>45.194000000000003</v>
      </c>
      <c r="H191" s="5">
        <v>0</v>
      </c>
      <c r="I191" s="5">
        <f>ROUND(ROUND(H191,2)*ROUND(G191,3),2)</f>
        <v>0</v>
      </c>
      <c r="O191">
        <f>(I191*21)/100</f>
        <v>0</v>
      </c>
      <c r="P191" t="s">
        <v>6</v>
      </c>
    </row>
    <row r="192" spans="1:18" ht="102" x14ac:dyDescent="0.2">
      <c r="A192" s="4" t="s">
        <v>5</v>
      </c>
      <c r="E192" s="1" t="s">
        <v>41</v>
      </c>
    </row>
    <row r="193" spans="1:18" x14ac:dyDescent="0.2">
      <c r="A193" s="3" t="s">
        <v>3</v>
      </c>
      <c r="E193" s="2" t="s">
        <v>40</v>
      </c>
    </row>
    <row r="194" spans="1:18" ht="38.25" x14ac:dyDescent="0.2">
      <c r="A194" t="s">
        <v>1</v>
      </c>
      <c r="E194" s="1" t="s">
        <v>39</v>
      </c>
    </row>
    <row r="195" spans="1:18" ht="12.75" customHeight="1" x14ac:dyDescent="0.2">
      <c r="A195" s="12" t="s">
        <v>38</v>
      </c>
      <c r="B195" s="12"/>
      <c r="C195" s="14" t="s">
        <v>37</v>
      </c>
      <c r="D195" s="12"/>
      <c r="E195" s="13" t="s">
        <v>36</v>
      </c>
      <c r="F195" s="12"/>
      <c r="G195" s="12"/>
      <c r="H195" s="12"/>
      <c r="I195" s="11">
        <f>0+Q195</f>
        <v>0</v>
      </c>
      <c r="O195">
        <f>0+R195</f>
        <v>0</v>
      </c>
      <c r="Q195">
        <f>0+I196+I200+I204+I208+I212</f>
        <v>0</v>
      </c>
      <c r="R195">
        <f>0+O196+O200+O204+O208+O212</f>
        <v>0</v>
      </c>
    </row>
    <row r="196" spans="1:18" x14ac:dyDescent="0.2">
      <c r="A196" s="9" t="s">
        <v>11</v>
      </c>
      <c r="B196" s="10" t="s">
        <v>35</v>
      </c>
      <c r="C196" s="10" t="s">
        <v>34</v>
      </c>
      <c r="D196" s="9" t="s">
        <v>4</v>
      </c>
      <c r="E196" s="8" t="s">
        <v>33</v>
      </c>
      <c r="F196" s="7" t="s">
        <v>28</v>
      </c>
      <c r="G196" s="6">
        <v>2</v>
      </c>
      <c r="H196" s="5">
        <v>0</v>
      </c>
      <c r="I196" s="5">
        <f>ROUND(ROUND(H196,2)*ROUND(G196,3),2)</f>
        <v>0</v>
      </c>
      <c r="O196">
        <f>(I196*21)/100</f>
        <v>0</v>
      </c>
      <c r="P196" t="s">
        <v>6</v>
      </c>
    </row>
    <row r="197" spans="1:18" x14ac:dyDescent="0.2">
      <c r="A197" s="4" t="s">
        <v>5</v>
      </c>
      <c r="E197" s="1" t="s">
        <v>27</v>
      </c>
    </row>
    <row r="198" spans="1:18" x14ac:dyDescent="0.2">
      <c r="A198" s="3" t="s">
        <v>3</v>
      </c>
      <c r="E198" s="2" t="s">
        <v>26</v>
      </c>
    </row>
    <row r="199" spans="1:18" ht="63.75" x14ac:dyDescent="0.2">
      <c r="A199" t="s">
        <v>1</v>
      </c>
      <c r="E199" s="1" t="s">
        <v>32</v>
      </c>
    </row>
    <row r="200" spans="1:18" x14ac:dyDescent="0.2">
      <c r="A200" s="9" t="s">
        <v>11</v>
      </c>
      <c r="B200" s="10" t="s">
        <v>31</v>
      </c>
      <c r="C200" s="10" t="s">
        <v>30</v>
      </c>
      <c r="D200" s="9" t="s">
        <v>4</v>
      </c>
      <c r="E200" s="8" t="s">
        <v>29</v>
      </c>
      <c r="F200" s="7" t="s">
        <v>28</v>
      </c>
      <c r="G200" s="6">
        <v>2</v>
      </c>
      <c r="H200" s="5">
        <v>0</v>
      </c>
      <c r="I200" s="5">
        <f>ROUND(ROUND(H200,2)*ROUND(G200,3),2)</f>
        <v>0</v>
      </c>
      <c r="O200">
        <f>(I200*21)/100</f>
        <v>0</v>
      </c>
      <c r="P200" t="s">
        <v>6</v>
      </c>
    </row>
    <row r="201" spans="1:18" x14ac:dyDescent="0.2">
      <c r="A201" s="4" t="s">
        <v>5</v>
      </c>
      <c r="E201" s="1" t="s">
        <v>27</v>
      </c>
    </row>
    <row r="202" spans="1:18" x14ac:dyDescent="0.2">
      <c r="A202" s="3" t="s">
        <v>3</v>
      </c>
      <c r="E202" s="2" t="s">
        <v>26</v>
      </c>
    </row>
    <row r="203" spans="1:18" ht="25.5" x14ac:dyDescent="0.2">
      <c r="A203" t="s">
        <v>1</v>
      </c>
      <c r="E203" s="1" t="s">
        <v>25</v>
      </c>
    </row>
    <row r="204" spans="1:18" x14ac:dyDescent="0.2">
      <c r="A204" s="9" t="s">
        <v>11</v>
      </c>
      <c r="B204" s="10" t="s">
        <v>24</v>
      </c>
      <c r="C204" s="10" t="s">
        <v>23</v>
      </c>
      <c r="D204" s="9" t="s">
        <v>4</v>
      </c>
      <c r="E204" s="8" t="s">
        <v>22</v>
      </c>
      <c r="F204" s="7" t="s">
        <v>21</v>
      </c>
      <c r="G204" s="6">
        <v>365</v>
      </c>
      <c r="H204" s="5">
        <v>0</v>
      </c>
      <c r="I204" s="5">
        <f>ROUND(ROUND(H204,2)*ROUND(G204,3),2)</f>
        <v>0</v>
      </c>
      <c r="O204">
        <f>(I204*21)/100</f>
        <v>0</v>
      </c>
      <c r="P204" t="s">
        <v>6</v>
      </c>
    </row>
    <row r="205" spans="1:18" x14ac:dyDescent="0.2">
      <c r="A205" s="4" t="s">
        <v>5</v>
      </c>
      <c r="E205" s="1" t="s">
        <v>4</v>
      </c>
    </row>
    <row r="206" spans="1:18" x14ac:dyDescent="0.2">
      <c r="A206" s="3" t="s">
        <v>3</v>
      </c>
      <c r="E206" s="2" t="s">
        <v>20</v>
      </c>
    </row>
    <row r="207" spans="1:18" ht="25.5" x14ac:dyDescent="0.2">
      <c r="A207" t="s">
        <v>1</v>
      </c>
      <c r="E207" s="1" t="s">
        <v>19</v>
      </c>
    </row>
    <row r="208" spans="1:18" x14ac:dyDescent="0.2">
      <c r="A208" s="9" t="s">
        <v>11</v>
      </c>
      <c r="B208" s="10" t="s">
        <v>18</v>
      </c>
      <c r="C208" s="10" t="s">
        <v>17</v>
      </c>
      <c r="D208" s="9" t="s">
        <v>4</v>
      </c>
      <c r="E208" s="8" t="s">
        <v>16</v>
      </c>
      <c r="F208" s="7" t="s">
        <v>15</v>
      </c>
      <c r="G208" s="6">
        <v>6</v>
      </c>
      <c r="H208" s="5">
        <v>0</v>
      </c>
      <c r="I208" s="5">
        <f>ROUND(ROUND(H208,2)*ROUND(G208,3),2)</f>
        <v>0</v>
      </c>
      <c r="O208">
        <f>(I208*21)/100</f>
        <v>0</v>
      </c>
      <c r="P208" t="s">
        <v>6</v>
      </c>
    </row>
    <row r="209" spans="1:16" x14ac:dyDescent="0.2">
      <c r="A209" s="4" t="s">
        <v>5</v>
      </c>
      <c r="E209" s="1" t="s">
        <v>14</v>
      </c>
    </row>
    <row r="210" spans="1:16" x14ac:dyDescent="0.2">
      <c r="A210" s="3" t="s">
        <v>3</v>
      </c>
      <c r="E210" s="2" t="s">
        <v>13</v>
      </c>
    </row>
    <row r="211" spans="1:16" ht="395.25" x14ac:dyDescent="0.2">
      <c r="A211" t="s">
        <v>1</v>
      </c>
      <c r="E211" s="1" t="s">
        <v>12</v>
      </c>
    </row>
    <row r="212" spans="1:16" x14ac:dyDescent="0.2">
      <c r="A212" s="9" t="s">
        <v>11</v>
      </c>
      <c r="B212" s="10" t="s">
        <v>10</v>
      </c>
      <c r="C212" s="10" t="s">
        <v>9</v>
      </c>
      <c r="D212" s="9" t="s">
        <v>4</v>
      </c>
      <c r="E212" s="8" t="s">
        <v>8</v>
      </c>
      <c r="F212" s="7" t="s">
        <v>7</v>
      </c>
      <c r="G212" s="6">
        <v>30</v>
      </c>
      <c r="H212" s="5">
        <v>0</v>
      </c>
      <c r="I212" s="5">
        <f>ROUND(ROUND(H212,2)*ROUND(G212,3),2)</f>
        <v>0</v>
      </c>
      <c r="O212">
        <f>(I212*21)/100</f>
        <v>0</v>
      </c>
      <c r="P212" t="s">
        <v>6</v>
      </c>
    </row>
    <row r="213" spans="1:16" x14ac:dyDescent="0.2">
      <c r="A213" s="4" t="s">
        <v>5</v>
      </c>
      <c r="E213" s="1" t="s">
        <v>4</v>
      </c>
    </row>
    <row r="214" spans="1:16" x14ac:dyDescent="0.2">
      <c r="A214" s="3" t="s">
        <v>3</v>
      </c>
      <c r="E214" s="2" t="s">
        <v>2</v>
      </c>
    </row>
    <row r="215" spans="1:16" ht="25.5" x14ac:dyDescent="0.2">
      <c r="A215" t="s">
        <v>1</v>
      </c>
      <c r="E215" s="1" t="s">
        <v>0</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02-19-18</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2019-09-03T14:24:23Z</dcterms:created>
  <dcterms:modified xsi:type="dcterms:W3CDTF">2019-10-17T15:29:34Z</dcterms:modified>
</cp:coreProperties>
</file>