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SO 01 - SK č. 3" sheetId="2" r:id="rId2"/>
    <sheet name="SO 02 - SO 02 - SK č. 5" sheetId="3" r:id="rId3"/>
    <sheet name="SO 03 - SO 03 - Výhybka č..." sheetId="4" r:id="rId4"/>
    <sheet name="SO 04 - SO 04 - Odvodnění" sheetId="5" r:id="rId5"/>
    <sheet name="SO 05 - Materiál dodávaný..." sheetId="6" r:id="rId6"/>
    <sheet name="2 - VRN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01 - SO 01 - SK č. 3'!$C$121:$K$180</definedName>
    <definedName name="_xlnm.Print_Area" localSheetId="1">'SO 01 - SO 01 - SK č. 3'!$C$4:$J$76,'SO 01 - SO 01 - SK č. 3'!$C$82:$J$101,'SO 01 - SO 01 - SK č. 3'!$C$107:$K$180</definedName>
    <definedName name="_xlnm.Print_Titles" localSheetId="1">'SO 01 - SO 01 - SK č. 3'!$121:$121</definedName>
    <definedName name="_xlnm._FilterDatabase" localSheetId="2" hidden="1">'SO 02 - SO 02 - SK č. 5'!$C$121:$K$279</definedName>
    <definedName name="_xlnm.Print_Area" localSheetId="2">'SO 02 - SO 02 - SK č. 5'!$C$4:$J$76,'SO 02 - SO 02 - SK č. 5'!$C$82:$J$101,'SO 02 - SO 02 - SK č. 5'!$C$107:$K$279</definedName>
    <definedName name="_xlnm.Print_Titles" localSheetId="2">'SO 02 - SO 02 - SK č. 5'!$121:$121</definedName>
    <definedName name="_xlnm._FilterDatabase" localSheetId="3" hidden="1">'SO 03 - SO 03 - Výhybka č...'!$C$119:$K$163</definedName>
    <definedName name="_xlnm.Print_Area" localSheetId="3">'SO 03 - SO 03 - Výhybka č...'!$C$4:$J$76,'SO 03 - SO 03 - Výhybka č...'!$C$82:$J$99,'SO 03 - SO 03 - Výhybka č...'!$C$105:$K$163</definedName>
    <definedName name="_xlnm.Print_Titles" localSheetId="3">'SO 03 - SO 03 - Výhybka č...'!$119:$119</definedName>
    <definedName name="_xlnm._FilterDatabase" localSheetId="4" hidden="1">'SO 04 - SO 04 - Odvodnění'!$C$121:$K$164</definedName>
    <definedName name="_xlnm.Print_Area" localSheetId="4">'SO 04 - SO 04 - Odvodnění'!$C$4:$J$76,'SO 04 - SO 04 - Odvodnění'!$C$82:$J$101,'SO 04 - SO 04 - Odvodnění'!$C$107:$K$164</definedName>
    <definedName name="_xlnm.Print_Titles" localSheetId="4">'SO 04 - SO 04 - Odvodnění'!$121:$121</definedName>
    <definedName name="_xlnm._FilterDatabase" localSheetId="5" hidden="1">'SO 05 - Materiál dodávaný...'!$C$119:$K$137</definedName>
    <definedName name="_xlnm.Print_Area" localSheetId="5">'SO 05 - Materiál dodávaný...'!$C$4:$J$76,'SO 05 - Materiál dodávaný...'!$C$82:$J$99,'SO 05 - Materiál dodávaný...'!$C$105:$K$137</definedName>
    <definedName name="_xlnm.Print_Titles" localSheetId="5">'SO 05 - Materiál dodávaný...'!$119:$119</definedName>
    <definedName name="_xlnm._FilterDatabase" localSheetId="6" hidden="1">'2 - VRN'!$C$116:$K$134</definedName>
    <definedName name="_xlnm.Print_Area" localSheetId="6">'2 - VRN'!$C$4:$J$76,'2 - VRN'!$C$82:$J$98,'2 - VRN'!$C$104:$K$134</definedName>
    <definedName name="_xlnm.Print_Titles" localSheetId="6">'2 - VRN'!$116:$116</definedName>
  </definedNames>
  <calcPr/>
</workbook>
</file>

<file path=xl/calcChain.xml><?xml version="1.0" encoding="utf-8"?>
<calcChain xmlns="http://schemas.openxmlformats.org/spreadsheetml/2006/main">
  <c i="7" r="J37"/>
  <c r="J36"/>
  <c i="1" r="AY101"/>
  <c i="7" r="J35"/>
  <c i="1" r="AX101"/>
  <c i="7"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F37"/>
  <c i="1" r="BD101"/>
  <c i="7" r="BH119"/>
  <c r="F36"/>
  <c i="1" r="BC101"/>
  <c i="7" r="BG119"/>
  <c r="F35"/>
  <c i="1" r="BB101"/>
  <c i="7" r="BF119"/>
  <c r="J34"/>
  <c i="1" r="AW101"/>
  <c i="7" r="F34"/>
  <c i="1" r="BA101"/>
  <c i="7" r="T119"/>
  <c r="T118"/>
  <c r="T117"/>
  <c r="R119"/>
  <c r="R118"/>
  <c r="R117"/>
  <c r="P119"/>
  <c r="P118"/>
  <c r="P117"/>
  <c i="1" r="AU101"/>
  <c i="7" r="BK119"/>
  <c r="BK118"/>
  <c r="J118"/>
  <c r="BK117"/>
  <c r="J117"/>
  <c r="J96"/>
  <c r="J30"/>
  <c i="1" r="AG101"/>
  <c i="7" r="J119"/>
  <c r="BE119"/>
  <c r="J33"/>
  <c i="1" r="AV101"/>
  <c i="7" r="F33"/>
  <c i="1" r="AZ101"/>
  <c i="7" r="J97"/>
  <c r="J114"/>
  <c r="F113"/>
  <c r="F111"/>
  <c r="E109"/>
  <c r="J92"/>
  <c r="F91"/>
  <c r="F89"/>
  <c r="E87"/>
  <c r="J39"/>
  <c r="J21"/>
  <c r="E21"/>
  <c r="J113"/>
  <c r="J91"/>
  <c r="J20"/>
  <c r="J18"/>
  <c r="E18"/>
  <c r="F114"/>
  <c r="F92"/>
  <c r="J17"/>
  <c r="J12"/>
  <c r="J111"/>
  <c r="J89"/>
  <c r="E7"/>
  <c r="E107"/>
  <c r="E85"/>
  <c i="6" r="J39"/>
  <c r="J38"/>
  <c i="1" r="AY100"/>
  <c i="6" r="J37"/>
  <c i="1" r="AX100"/>
  <c i="6"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F39"/>
  <c i="1" r="BD100"/>
  <c i="6" r="BH121"/>
  <c r="F38"/>
  <c i="1" r="BC100"/>
  <c i="6" r="BG121"/>
  <c r="F37"/>
  <c i="1" r="BB100"/>
  <c i="6" r="BF121"/>
  <c r="J36"/>
  <c i="1" r="AW100"/>
  <c i="6" r="F36"/>
  <c i="1" r="BA100"/>
  <c i="6" r="T121"/>
  <c r="T120"/>
  <c r="R121"/>
  <c r="R120"/>
  <c r="P121"/>
  <c r="P120"/>
  <c i="1" r="AU100"/>
  <c i="6" r="BK121"/>
  <c r="BK120"/>
  <c r="J120"/>
  <c r="J98"/>
  <c r="J32"/>
  <c i="1" r="AG100"/>
  <c i="6" r="J121"/>
  <c r="BE121"/>
  <c r="J35"/>
  <c i="1" r="AV100"/>
  <c i="6" r="F35"/>
  <c i="1" r="AZ100"/>
  <c i="6" r="J117"/>
  <c r="F116"/>
  <c r="F114"/>
  <c r="E112"/>
  <c r="J94"/>
  <c r="F93"/>
  <c r="F91"/>
  <c r="E89"/>
  <c r="J41"/>
  <c r="J23"/>
  <c r="E23"/>
  <c r="J116"/>
  <c r="J93"/>
  <c r="J22"/>
  <c r="J20"/>
  <c r="E20"/>
  <c r="F117"/>
  <c r="F94"/>
  <c r="J19"/>
  <c r="J14"/>
  <c r="J114"/>
  <c r="J91"/>
  <c r="E7"/>
  <c r="E108"/>
  <c r="E85"/>
  <c i="5" r="J39"/>
  <c r="J38"/>
  <c i="1" r="AY99"/>
  <c i="5" r="J37"/>
  <c i="1" r="AX99"/>
  <c i="5"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F39"/>
  <c i="1" r="BD99"/>
  <c i="5" r="BH125"/>
  <c r="F38"/>
  <c i="1" r="BC99"/>
  <c i="5" r="BG125"/>
  <c r="F37"/>
  <c i="1" r="BB99"/>
  <c i="5" r="BF125"/>
  <c r="J36"/>
  <c i="1" r="AW99"/>
  <c i="5" r="F36"/>
  <c i="1" r="BA99"/>
  <c i="5" r="T125"/>
  <c r="T124"/>
  <c r="T123"/>
  <c r="T122"/>
  <c r="R125"/>
  <c r="R124"/>
  <c r="R123"/>
  <c r="R122"/>
  <c r="P125"/>
  <c r="P124"/>
  <c r="P123"/>
  <c r="P122"/>
  <c i="1" r="AU99"/>
  <c i="5" r="BK125"/>
  <c r="BK124"/>
  <c r="J124"/>
  <c r="BK123"/>
  <c r="J123"/>
  <c r="BK122"/>
  <c r="J122"/>
  <c r="J98"/>
  <c r="J32"/>
  <c i="1" r="AG99"/>
  <c i="5" r="J125"/>
  <c r="BE125"/>
  <c r="J35"/>
  <c i="1" r="AV99"/>
  <c i="5" r="F35"/>
  <c i="1" r="AZ99"/>
  <c i="5" r="J100"/>
  <c r="J99"/>
  <c r="J119"/>
  <c r="F118"/>
  <c r="F116"/>
  <c r="E114"/>
  <c r="J94"/>
  <c r="F93"/>
  <c r="F91"/>
  <c r="E89"/>
  <c r="J41"/>
  <c r="J23"/>
  <c r="E23"/>
  <c r="J118"/>
  <c r="J93"/>
  <c r="J22"/>
  <c r="J20"/>
  <c r="E20"/>
  <c r="F119"/>
  <c r="F94"/>
  <c r="J19"/>
  <c r="J14"/>
  <c r="J116"/>
  <c r="J91"/>
  <c r="E7"/>
  <c r="E110"/>
  <c r="E85"/>
  <c i="4" r="J39"/>
  <c r="J38"/>
  <c i="1" r="AY98"/>
  <c i="4" r="J37"/>
  <c i="1" r="AX98"/>
  <c i="4"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F39"/>
  <c i="1" r="BD98"/>
  <c i="4" r="BH121"/>
  <c r="F38"/>
  <c i="1" r="BC98"/>
  <c i="4" r="BG121"/>
  <c r="F37"/>
  <c i="1" r="BB98"/>
  <c i="4" r="BF121"/>
  <c r="J36"/>
  <c i="1" r="AW98"/>
  <c i="4" r="F36"/>
  <c i="1" r="BA98"/>
  <c i="4" r="T121"/>
  <c r="T120"/>
  <c r="R121"/>
  <c r="R120"/>
  <c r="P121"/>
  <c r="P120"/>
  <c i="1" r="AU98"/>
  <c i="4" r="BK121"/>
  <c r="BK120"/>
  <c r="J120"/>
  <c r="J98"/>
  <c r="J32"/>
  <c i="1" r="AG98"/>
  <c i="4" r="J121"/>
  <c r="BE121"/>
  <c r="J35"/>
  <c i="1" r="AV98"/>
  <c i="4" r="F35"/>
  <c i="1" r="AZ98"/>
  <c i="4" r="J117"/>
  <c r="F116"/>
  <c r="F114"/>
  <c r="E112"/>
  <c r="J94"/>
  <c r="F93"/>
  <c r="F91"/>
  <c r="E89"/>
  <c r="J41"/>
  <c r="J23"/>
  <c r="E23"/>
  <c r="J116"/>
  <c r="J93"/>
  <c r="J22"/>
  <c r="J20"/>
  <c r="E20"/>
  <c r="F117"/>
  <c r="F94"/>
  <c r="J19"/>
  <c r="J14"/>
  <c r="J114"/>
  <c r="J91"/>
  <c r="E7"/>
  <c r="E108"/>
  <c r="E85"/>
  <c i="3" r="J39"/>
  <c r="J38"/>
  <c i="1" r="AY97"/>
  <c i="3" r="J37"/>
  <c i="1" r="AX97"/>
  <c i="3"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F39"/>
  <c i="1" r="BD97"/>
  <c i="3" r="BH125"/>
  <c r="F38"/>
  <c i="1" r="BC97"/>
  <c i="3" r="BG125"/>
  <c r="F37"/>
  <c i="1" r="BB97"/>
  <c i="3" r="BF125"/>
  <c r="J36"/>
  <c i="1" r="AW97"/>
  <c i="3" r="F36"/>
  <c i="1" r="BA97"/>
  <c i="3" r="T125"/>
  <c r="T124"/>
  <c r="T123"/>
  <c r="T122"/>
  <c r="R125"/>
  <c r="R124"/>
  <c r="R123"/>
  <c r="R122"/>
  <c r="P125"/>
  <c r="P124"/>
  <c r="P123"/>
  <c r="P122"/>
  <c i="1" r="AU97"/>
  <c i="3" r="BK125"/>
  <c r="BK124"/>
  <c r="J124"/>
  <c r="BK123"/>
  <c r="J123"/>
  <c r="BK122"/>
  <c r="J122"/>
  <c r="J98"/>
  <c r="J32"/>
  <c i="1" r="AG97"/>
  <c i="3" r="J125"/>
  <c r="BE125"/>
  <c r="J35"/>
  <c i="1" r="AV97"/>
  <c i="3" r="F35"/>
  <c i="1" r="AZ97"/>
  <c i="3" r="J100"/>
  <c r="J99"/>
  <c r="J119"/>
  <c r="F118"/>
  <c r="F116"/>
  <c r="E114"/>
  <c r="J94"/>
  <c r="F93"/>
  <c r="F91"/>
  <c r="E89"/>
  <c r="J41"/>
  <c r="J23"/>
  <c r="E23"/>
  <c r="J118"/>
  <c r="J93"/>
  <c r="J22"/>
  <c r="J20"/>
  <c r="E20"/>
  <c r="F119"/>
  <c r="F94"/>
  <c r="J19"/>
  <c r="J14"/>
  <c r="J116"/>
  <c r="J91"/>
  <c r="E7"/>
  <c r="E110"/>
  <c r="E85"/>
  <c i="2" r="J39"/>
  <c r="J38"/>
  <c i="1" r="AY96"/>
  <c i="2" r="J37"/>
  <c i="1" r="AX96"/>
  <c i="2"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27"/>
  <c r="BH127"/>
  <c r="BG127"/>
  <c r="BF127"/>
  <c r="T127"/>
  <c r="R127"/>
  <c r="P127"/>
  <c r="BK127"/>
  <c r="J127"/>
  <c r="BE127"/>
  <c r="BI125"/>
  <c r="F39"/>
  <c i="1" r="BD96"/>
  <c i="2" r="BH125"/>
  <c r="F38"/>
  <c i="1" r="BC96"/>
  <c i="2" r="BG125"/>
  <c r="F37"/>
  <c i="1" r="BB96"/>
  <c i="2" r="BF125"/>
  <c r="J36"/>
  <c i="1" r="AW96"/>
  <c i="2" r="F36"/>
  <c i="1" r="BA96"/>
  <c i="2" r="T125"/>
  <c r="T124"/>
  <c r="T123"/>
  <c r="T122"/>
  <c r="R125"/>
  <c r="R124"/>
  <c r="R123"/>
  <c r="R122"/>
  <c r="P125"/>
  <c r="P124"/>
  <c r="P123"/>
  <c r="P122"/>
  <c i="1" r="AU96"/>
  <c i="2" r="BK125"/>
  <c r="BK124"/>
  <c r="J124"/>
  <c r="BK123"/>
  <c r="J123"/>
  <c r="BK122"/>
  <c r="J122"/>
  <c r="J98"/>
  <c r="J32"/>
  <c i="1" r="AG96"/>
  <c i="2" r="J125"/>
  <c r="BE125"/>
  <c r="J35"/>
  <c i="1" r="AV96"/>
  <c i="2" r="F35"/>
  <c i="1" r="AZ96"/>
  <c i="2" r="J100"/>
  <c r="J99"/>
  <c r="J119"/>
  <c r="F118"/>
  <c r="F116"/>
  <c r="E114"/>
  <c r="J94"/>
  <c r="F93"/>
  <c r="F91"/>
  <c r="E89"/>
  <c r="J41"/>
  <c r="J23"/>
  <c r="E23"/>
  <c r="J118"/>
  <c r="J93"/>
  <c r="J22"/>
  <c r="J20"/>
  <c r="E20"/>
  <c r="F119"/>
  <c r="F94"/>
  <c r="J19"/>
  <c r="J14"/>
  <c r="J116"/>
  <c r="J91"/>
  <c r="E7"/>
  <c r="E110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1"/>
  <c r="AN101"/>
  <c r="AT100"/>
  <c r="AN100"/>
  <c r="AT99"/>
  <c r="AN99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<sst xmlns="http://schemas.openxmlformats.org/spreadsheetml/2006/main">
  <si>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</si>
  <si>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</si>
  <si>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</si>
  <si>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</si>
  <si>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</si>
  <si>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{81ef21dd-bf74-4254-917d-6bef2d9925d0}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</si>
  <si>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</si>
  <si>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</si>
  <si>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</si>
  <si>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</si>
  <si>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</si>
  <si>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</si>
  <si>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</si>
  <si>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</si>
  <si>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65019192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</si>
  <si>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</si>
  <si>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</si>
  <si>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č.3 a 5 v ŽST Ústí n.L. západ</t>
  </si>
  <si>
    <t>KSO:</t>
  </si>
  <si>
    <t>CC-CZ:</t>
  </si>
  <si>
    <t>Místo:</t>
  </si>
  <si>
    <t>žst. Ústí nad Labem západ</t>
  </si>
  <si>
    <t>Datum:</t>
  </si>
  <si>
    <t>17. 7. 2019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</si>
  <si>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</si>
  <si>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</si>
  <si>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</si>
  <si>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</si>
  <si>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</si>
  <si>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</si>
  <si>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</si>
  <si>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</si>
  <si>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</si>
  <si>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</si>
  <si>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</si>
  <si>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</si>
  <si>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Věra Trnková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</si>
  <si>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</si>
  <si>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</si>
  <si>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</si>
  <si>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</si>
  <si>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</si>
  <si>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</si>
  <si>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</si>
  <si>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</si>
  <si>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</si>
  <si>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</si>
  <si>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</si>
  <si>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</si>
  <si>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</si>
  <si>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</si>
  <si>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</si>
  <si>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</si>
  <si>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</si>
  <si>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</si>
  <si>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</si>
  <si>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</si>
  <si>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</si>
  <si>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</si>
  <si>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</si>
  <si>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</si>
  <si>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</si>
  <si>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</si>
  <si>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</si>
  <si>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</si>
  <si>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</si>
  <si>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</si>
  <si>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</si>
  <si>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</si>
  <si>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</si>
  <si>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</si>
  <si>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</si>
  <si>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</si>
  <si>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</si>
  <si>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</si>
  <si>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</si>
  <si>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</si>
  <si>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</si>
  <si>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</si>
  <si>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</si>
  <si>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</si>
  <si>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</si>
  <si>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</si>
  <si>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ZRN</t>
  </si>
  <si>
    <t>STA</t>
  </si>
  <si>
    <t>{ccf6decd-c5f6-4d0d-a465-eecf4200aeac}</t>
  </si>
  <si>
    <t>2</t>
  </si>
  <si>
    <t>/</t>
  </si>
  <si>
    <t>SO 01</t>
  </si>
  <si>
    <t>SO 01 - SK č. 3</t>
  </si>
  <si>
    <t>Soupis</t>
  </si>
  <si>
    <t>{c231cae3-1eb5-410f-8c3e-6b4c3cc450be}</t>
  </si>
  <si>
    <t>SO 02</t>
  </si>
  <si>
    <t>SO 02 - SK č. 5</t>
  </si>
  <si>
    <t>{53d651fb-e1bc-47ca-9219-6cd0999cd9ac}</t>
  </si>
  <si>
    <t>SO 03</t>
  </si>
  <si>
    <t>SO 03 - Výhybka č. 20</t>
  </si>
  <si>
    <t>{bcf3cc88-8e3e-4479-a395-8903864cc69b}</t>
  </si>
  <si>
    <t>SO 04</t>
  </si>
  <si>
    <t>SO 04 - Odvodnění</t>
  </si>
  <si>
    <t>{76be48d9-7d09-40e7-9a33-1e83a78c85bc}</t>
  </si>
  <si>
    <t>SO 05</t>
  </si>
  <si>
    <t>Materiál dodávaný objednatelem - NEOCEŇOVAT</t>
  </si>
  <si>
    <t>{43180001-a77c-4785-97b6-c0cc74471835}</t>
  </si>
  <si>
    <t>VRN</t>
  </si>
  <si>
    <t>{d743dd16-5437-44ab-b362-e803d36f5bcb}</t>
  </si>
  <si>
    <t>KRYCÍ LIST SOUPISU PRACÍ</t>
  </si>
  <si>
    <t>Objekt:</t>
  </si>
  <si>
    <t>1 - ZRN</t>
  </si>
  <si>
    <t>Soupis:</t>
  </si>
  <si>
    <t>SO 01 - SO 01 - SK č. 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</si>
  <si>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</si>
  <si>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</si>
  <si>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</si>
  <si>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</si>
  <si>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</si>
  <si>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</si>
  <si>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</si>
  <si>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</si>
  <si>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</si>
  <si>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</si>
  <si>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</si>
  <si>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</si>
  <si>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</si>
  <si>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</si>
  <si>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</si>
  <si>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</si>
  <si>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</si>
  <si>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</si>
  <si>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</si>
  <si>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</si>
  <si>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</si>
  <si>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</si>
  <si>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</si>
  <si>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</si>
  <si>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</si>
  <si>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</si>
  <si>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5905085050</t>
  </si>
  <si>
    <t>Souvislé čištění KL strojně koleje pražce betonové rozdělení "d"</t>
  </si>
  <si>
    <t>km</t>
  </si>
  <si>
    <t>Sborník UOŽI 01 2019</t>
  </si>
  <si>
    <t>4</t>
  </si>
  <si>
    <t>1679646706</t>
  </si>
  <si>
    <t>PP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</si>
  <si>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</si>
  <si>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</si>
  <si>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</t>
  </si>
  <si>
    <t>m3</t>
  </si>
  <si>
    <t>964615428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</si>
  <si>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</si>
  <si>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VV</t>
  </si>
  <si>
    <t>"čištění - dopln.30%" 400</t>
  </si>
  <si>
    <t>"konečná úprava 3. SK" 4*33</t>
  </si>
  <si>
    <t>"následné propracování" 4*33</t>
  </si>
  <si>
    <t>Součet</t>
  </si>
  <si>
    <t>3</t>
  </si>
  <si>
    <t>M</t>
  </si>
  <si>
    <t>5955101005</t>
  </si>
  <si>
    <t>Kamenivo drcené štěrk frakce 31,5/63 třídy min. BII</t>
  </si>
  <si>
    <t>t</t>
  </si>
  <si>
    <t>8</t>
  </si>
  <si>
    <t>-1278270920</t>
  </si>
  <si>
    <t>664*1,5</t>
  </si>
  <si>
    <t>9902100100</t>
  </si>
  <si>
    <t xml:space="preserve">Doprava dodávek zhotovitele, dodávek objednatele nebo výzisku mechanizací přes 3,5 t sypanin  do 10 km</t>
  </si>
  <si>
    <t>805328290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</si>
  <si>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</si>
  <si>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štěrk</t>
  </si>
  <si>
    <t>996</t>
  </si>
  <si>
    <t>5906015120</t>
  </si>
  <si>
    <t>Výměna pražce malou těžící mechanizací v KL otevřeném i zapuštěném pražec betonový příčný vystrojený</t>
  </si>
  <si>
    <t>kus</t>
  </si>
  <si>
    <t>-938776263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</si>
  <si>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</si>
  <si>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"v místě podchodu" 18</t>
  </si>
  <si>
    <t>6</t>
  </si>
  <si>
    <t>5956101020</t>
  </si>
  <si>
    <t xml:space="preserve">Pražec dřevěný příčný vystrojený   dub 2600x260x160 mm</t>
  </si>
  <si>
    <t>2012336574</t>
  </si>
  <si>
    <t>7</t>
  </si>
  <si>
    <t>5907050020</t>
  </si>
  <si>
    <t>Dělení kolejnic řezáním nebo rozbroušením tv. S49</t>
  </si>
  <si>
    <t>1652928677</t>
  </si>
  <si>
    <t>Dělení kolejnic řezáním nebo rozbroušením tv. S49. Poznámka: 1. V cenách jsou započteny náklady na manipulaci podložení, označení a provedení řezu kolejnice.</t>
  </si>
  <si>
    <t>5910020130</t>
  </si>
  <si>
    <t>Svařování kolejnic termitem plný předehřev standardní spára svar jednotlivý tv. S49</t>
  </si>
  <si>
    <t>svar</t>
  </si>
  <si>
    <t>409987659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</si>
  <si>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</si>
  <si>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</t>
  </si>
  <si>
    <t>5910040220</t>
  </si>
  <si>
    <t>Umožnění volné dilatace kolejnice bez demontáže nebo montáže upevňovadel s osazením a odstraněním kluzných podložek rozdělení pražců "d"</t>
  </si>
  <si>
    <t>m</t>
  </si>
  <si>
    <t>-833115156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</si>
  <si>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</si>
  <si>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</t>
  </si>
  <si>
    <t>5910035030</t>
  </si>
  <si>
    <t>Dosažení dovolené upínací teploty v BK prodloužením kolejnicového pásu v koleji tv. S49</t>
  </si>
  <si>
    <t>1005725125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</si>
  <si>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</si>
  <si>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</t>
  </si>
  <si>
    <t>5907015040</t>
  </si>
  <si>
    <t>Ojedinělá výměna kolejnic stávající upevnění tv. S49 rozdělení "d"</t>
  </si>
  <si>
    <t>-1526399649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</si>
  <si>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</si>
  <si>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</t>
  </si>
  <si>
    <t>5907040030</t>
  </si>
  <si>
    <t>Posun kolejnic před svařováním tv. S49</t>
  </si>
  <si>
    <t>765147024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</si>
  <si>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</si>
  <si>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13</t>
  </si>
  <si>
    <t>5909031020</t>
  </si>
  <si>
    <t>Úprava GPK koleje směrové a výškové uspořádání pražce betonové</t>
  </si>
  <si>
    <t>213170200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</si>
  <si>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</si>
  <si>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konečná úprava 3. SK</t>
  </si>
  <si>
    <t>0,753</t>
  </si>
  <si>
    <t>14</t>
  </si>
  <si>
    <t>5909030020</t>
  </si>
  <si>
    <t>Následná úprava GPK koleje směrové a výškové uspořádání pražce betonové</t>
  </si>
  <si>
    <t>270496833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</si>
  <si>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</si>
  <si>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následné propracování</t>
  </si>
  <si>
    <t>7497371630</t>
  </si>
  <si>
    <t>Demontáže zařízení trakčního vedení svodu propojení nebo ukolejnění na elektrizovaných tratích nebo v kolejových obvodech</t>
  </si>
  <si>
    <t>-1522181701</t>
  </si>
  <si>
    <t>Demontáže zařízení trakčního vedení svodu propojení nebo ukolejnění na elektrizovaných tratích nebo v kolejových obvodech - demontáž stávajícího zařízení se všemi pomocnými doplňujícími úpravami</t>
  </si>
  <si>
    <t>16</t>
  </si>
  <si>
    <t>7497351560</t>
  </si>
  <si>
    <t>Montáž přímého ukolejnění na elektrizovaných tratích nebo v kolejových obvodech</t>
  </si>
  <si>
    <t>-290248419</t>
  </si>
  <si>
    <t>17</t>
  </si>
  <si>
    <t>7594105010</t>
  </si>
  <si>
    <t>Odpojení a zpětné připojení lan propojovacích jednoho stykového transformátoru</t>
  </si>
  <si>
    <t>1564073852</t>
  </si>
  <si>
    <t>Odpojení a zpětné připojení lan propojovacích jednoho stykového transformátoru - včetně odpojení a připevnění lanového propojení na pražce nebo montážní trámky</t>
  </si>
  <si>
    <t>18</t>
  </si>
  <si>
    <t>9902200600</t>
  </si>
  <si>
    <t>Doprava dodávek zhotovitele, dodávek objednatele nebo výzisku mechanizací přes 3,5 t objemnějšího kusového materiálu do 80 km</t>
  </si>
  <si>
    <t>1588324491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</si>
  <si>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</si>
  <si>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mat (pražce)</t>
  </si>
  <si>
    <t>5,095</t>
  </si>
  <si>
    <t>19</t>
  </si>
  <si>
    <t>9902100300</t>
  </si>
  <si>
    <t xml:space="preserve">Doprava dodávek zhotovitele, dodávek objednatele nebo výzisku mechanizací přes 3,5 t sypanin  do 30 km</t>
  </si>
  <si>
    <t>1134342808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</si>
  <si>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</si>
  <si>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- čišt. ŠL</t>
  </si>
  <si>
    <t>400*1,8</t>
  </si>
  <si>
    <t>20</t>
  </si>
  <si>
    <t>9909000100</t>
  </si>
  <si>
    <t>Poplatek za uložení suti nebo hmot na oficiální skládku</t>
  </si>
  <si>
    <t>1513829853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</si>
  <si>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</si>
  <si>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SO 02 - SO 02 - SK č. 5</t>
  </si>
  <si>
    <t>5907050010</t>
  </si>
  <si>
    <t>Dělení kolejnic řezáním nebo rozbroušením tv. UIC60 nebo R65</t>
  </si>
  <si>
    <t>-393510389</t>
  </si>
  <si>
    <t>Dělení kolejnic řezáním nebo rozbroušením tv. UIC60 nebo R65. Poznámka: 1. V cenách jsou započteny náklady na manipulaci podložení, označení a provedení řezu kolejnice.</t>
  </si>
  <si>
    <t>5906140060</t>
  </si>
  <si>
    <t>Demontáž kolejového roštu koleje v ose koleje pražce dřevěné tv. R65 rozdělení "e"</t>
  </si>
  <si>
    <t>-194301195</t>
  </si>
  <si>
    <t>Demontáž kolejového roštu koleje v ose koleje pražce dřevěné tv. R65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</si>
  <si>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5905055010</t>
  </si>
  <si>
    <t>Odstranění stávajícího kolejového lože odtěžením v koleji</t>
  </si>
  <si>
    <t>1226868263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</si>
  <si>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</si>
  <si>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1660</t>
  </si>
  <si>
    <t>5905060010</t>
  </si>
  <si>
    <t>Zřízení nového kolejového lože v koleji</t>
  </si>
  <si>
    <t>1033427082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</si>
  <si>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</si>
  <si>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1232210480</t>
  </si>
  <si>
    <t xml:space="preserve">nové KL </t>
  </si>
  <si>
    <t>GPK</t>
  </si>
  <si>
    <t>4*33</t>
  </si>
  <si>
    <t>932314174</t>
  </si>
  <si>
    <t>1924*1,5</t>
  </si>
  <si>
    <t>5906130260</t>
  </si>
  <si>
    <t>Montáž kolejového roštu v ose koleje pražce betonové nevystrojené tv. R65 rozdělení "u"</t>
  </si>
  <si>
    <t>2124196786</t>
  </si>
  <si>
    <t>Montáž kolejového roštu v ose koleje pražce betonové nevystrojené tv. R65 rozdělení "u". Poznámka: 1. V cenách jsou započteny náklady na vrtání pražců dřevěných nevystrojených, manipulaci a montáž KR. 2. V cenách nejsou obsaženy náklady na dodávku materiálu.</t>
  </si>
  <si>
    <t>5958158020</t>
  </si>
  <si>
    <t>Podložka pryžová pod patu kolejnice R65 183/151/6</t>
  </si>
  <si>
    <t>-525589969</t>
  </si>
  <si>
    <t>5958128010</t>
  </si>
  <si>
    <t>Komplety ŽS 4 (šroub RS 1, matice M 24, podložka Fe6, svěrka ŽS4)</t>
  </si>
  <si>
    <t>-1162991826</t>
  </si>
  <si>
    <t>5906020120</t>
  </si>
  <si>
    <t>Souvislá výměna pražců v KL otevřeném i zapuštěném pražce betonové příčné vystrojené</t>
  </si>
  <si>
    <t>-819993996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</si>
  <si>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</si>
  <si>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"odb. k výh. č.54" 150</t>
  </si>
  <si>
    <t>5906080115</t>
  </si>
  <si>
    <t>Vystrojení pražce betonového s podkladnicovým upevněním čtyři vrtule</t>
  </si>
  <si>
    <t>úl.pl.</t>
  </si>
  <si>
    <t>-1582260685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</si>
  <si>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</si>
  <si>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150*2</t>
  </si>
  <si>
    <t>5958140000</t>
  </si>
  <si>
    <t>Podkladnice žebrová tv. S4</t>
  </si>
  <si>
    <t>1662736945</t>
  </si>
  <si>
    <t>5958134075</t>
  </si>
  <si>
    <t>Součásti upevňovací vrtule R1(145)</t>
  </si>
  <si>
    <t>-334266842</t>
  </si>
  <si>
    <t>150*8</t>
  </si>
  <si>
    <t>5958158070</t>
  </si>
  <si>
    <t>Podložka polyetylenová pod podkladnici 380/160/2 (S4, R4)</t>
  </si>
  <si>
    <t>492710738</t>
  </si>
  <si>
    <t>5906015020</t>
  </si>
  <si>
    <t>Výměna pražce malou těžící mechanizací v KL otevřeném i zapuštěném pražec dřevěný příčný vystrojený</t>
  </si>
  <si>
    <t>-1745081567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</si>
  <si>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</si>
  <si>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"za KV 66" 8</t>
  </si>
  <si>
    <t>"odbočka k v.54" 7</t>
  </si>
  <si>
    <t>"před v.54" 8</t>
  </si>
  <si>
    <t>-1618627585</t>
  </si>
  <si>
    <t>23+21</t>
  </si>
  <si>
    <t>1733527119</t>
  </si>
  <si>
    <t>"SB6" 4</t>
  </si>
  <si>
    <t>"výměna za SB6 nad podchodem" 21</t>
  </si>
  <si>
    <t>"pův. SB5 za užité SB8" 65</t>
  </si>
  <si>
    <t>-2110372540</t>
  </si>
  <si>
    <t>"nad podchodem" 21</t>
  </si>
  <si>
    <t>5907010020</t>
  </si>
  <si>
    <t>Výměna LISŮ tv. UIC60 rozdělení "u"</t>
  </si>
  <si>
    <t>-1121820700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</si>
  <si>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</si>
  <si>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2*4</t>
  </si>
  <si>
    <t>5957119030</t>
  </si>
  <si>
    <t>Lepený izolovaný styk tv. UIC60 s tepelně zpracovanou hlavou délky 4,00 m</t>
  </si>
  <si>
    <t>-1805047360</t>
  </si>
  <si>
    <t>5907015010</t>
  </si>
  <si>
    <t>Ojedinělá výměna kolejnic stávající upevnění tv. UIC60 rozdělení "u"</t>
  </si>
  <si>
    <t>-1105823986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</si>
  <si>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</si>
  <si>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přech. kolejnice</t>
  </si>
  <si>
    <t>4*12,5</t>
  </si>
  <si>
    <t>22</t>
  </si>
  <si>
    <t>5957113025</t>
  </si>
  <si>
    <t>Kolejnice přechodové tv. UIC 60/S49 levá</t>
  </si>
  <si>
    <t>-1907424646</t>
  </si>
  <si>
    <t>23</t>
  </si>
  <si>
    <t>5957113030</t>
  </si>
  <si>
    <t>Kolejnice přechodové tv. UIC 60/S49 pravá</t>
  </si>
  <si>
    <t>1237901802</t>
  </si>
  <si>
    <t>24</t>
  </si>
  <si>
    <t>5910015010</t>
  </si>
  <si>
    <t>Odtavovací stykové svařování mobilní svářečkou kolejnic nových délky do 150 m tv. UIC60</t>
  </si>
  <si>
    <t>-223794037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</si>
  <si>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</si>
  <si>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25</t>
  </si>
  <si>
    <t>5910015020</t>
  </si>
  <si>
    <t>Odtavovací stykové svařování mobilní svářečkou kolejnic nových délky do 150 m tv. S49</t>
  </si>
  <si>
    <t>2056670927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</si>
  <si>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</si>
  <si>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26</t>
  </si>
  <si>
    <t>5910020110</t>
  </si>
  <si>
    <t>Svařování kolejnic termitem plný předehřev standardní spára svar jednotlivý tv. UIC60</t>
  </si>
  <si>
    <t>1450980182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</si>
  <si>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</si>
  <si>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 xml:space="preserve">závěrné </t>
  </si>
  <si>
    <t xml:space="preserve"> 4</t>
  </si>
  <si>
    <t>27</t>
  </si>
  <si>
    <t>5910040240</t>
  </si>
  <si>
    <t>Umožnění volné dilatace kolejnice bez demontáže nebo montáže upevňovadel s osazením a odstraněním kluzných podložek rozdělení pražců "e"</t>
  </si>
  <si>
    <t>-411765643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</si>
  <si>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</si>
  <si>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2*680</t>
  </si>
  <si>
    <t>28</t>
  </si>
  <si>
    <t>5910035010</t>
  </si>
  <si>
    <t>Dosažení dovolené upínací teploty v BK prodloužením kolejnicového pásu v koleji tv. UIC60</t>
  </si>
  <si>
    <t>1446726573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</si>
  <si>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</si>
  <si>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</t>
  </si>
  <si>
    <t>-413927994</t>
  </si>
  <si>
    <t>5. SK + přípoj</t>
  </si>
  <si>
    <t>(0,676+0,100)*2</t>
  </si>
  <si>
    <t>30</t>
  </si>
  <si>
    <t>5909030010</t>
  </si>
  <si>
    <t>Následná úprava GPK koleje směrové a výškové uspořádání pražce dřevěné nebo ocelové</t>
  </si>
  <si>
    <t>1956016647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</si>
  <si>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</si>
  <si>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0,676+0,100</t>
  </si>
  <si>
    <t>31</t>
  </si>
  <si>
    <t>5905020010</t>
  </si>
  <si>
    <t>Oprava stezky strojně s odstraněním drnu a nánosu do 10 cm</t>
  </si>
  <si>
    <t>m2</t>
  </si>
  <si>
    <t>-867832369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</si>
  <si>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</si>
  <si>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700</t>
  </si>
  <si>
    <t>32</t>
  </si>
  <si>
    <t>5905023010</t>
  </si>
  <si>
    <t>Úprava povrchu stezky rozprostřením štěrkodrtě do 3 cm</t>
  </si>
  <si>
    <t>-1112398917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</si>
  <si>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</si>
  <si>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33</t>
  </si>
  <si>
    <t>5955101025</t>
  </si>
  <si>
    <t>Kamenivo drcené drť frakce 4/8</t>
  </si>
  <si>
    <t>-1302944977</t>
  </si>
  <si>
    <t>90*1,8</t>
  </si>
  <si>
    <t>34</t>
  </si>
  <si>
    <t>1042398166</t>
  </si>
  <si>
    <t>35</t>
  </si>
  <si>
    <t>-95129916</t>
  </si>
  <si>
    <t>36</t>
  </si>
  <si>
    <t>-1438579935</t>
  </si>
  <si>
    <t>37</t>
  </si>
  <si>
    <t>867525641</t>
  </si>
  <si>
    <t>2886</t>
  </si>
  <si>
    <t>stezky</t>
  </si>
  <si>
    <t>162</t>
  </si>
  <si>
    <t>výzisk (ŽS3+podl.)</t>
  </si>
  <si>
    <t>1660*1,8</t>
  </si>
  <si>
    <t>38</t>
  </si>
  <si>
    <t>9902200700</t>
  </si>
  <si>
    <t>Doprava dodávek zhotovitele, dodávek objednatele nebo výzisku mechanizací přes 3,5 t objemnějšího kusového materiálu do 100 km</t>
  </si>
  <si>
    <t>172410137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</si>
  <si>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</si>
  <si>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mat. (přech.kolejnice+LIS+dř.pražce)</t>
  </si>
  <si>
    <t>0,686+0,686+0,562+12,455</t>
  </si>
  <si>
    <t>39</t>
  </si>
  <si>
    <t>9902200100</t>
  </si>
  <si>
    <t>Doprava dodávek zhotovitele, dodávek objednatele nebo výzisku mechanizací přes 3,5 t objemnějšího kusového materiálu do 10 km</t>
  </si>
  <si>
    <t>343376636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</si>
  <si>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</si>
  <si>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kolejn.</t>
  </si>
  <si>
    <t>1200*0,06498</t>
  </si>
  <si>
    <t>výzisk pražce (D+B)</t>
  </si>
  <si>
    <t>(198*0,103)+(86*0,272)</t>
  </si>
  <si>
    <t>LIS</t>
  </si>
  <si>
    <t>0,562</t>
  </si>
  <si>
    <t>40</t>
  </si>
  <si>
    <t>9902200200</t>
  </si>
  <si>
    <t>Doprava dodávek zhotovitele, dodávek objednatele nebo výzisku mechanizací přes 3,5 t objemnějšího kusového materiálu do 20 km</t>
  </si>
  <si>
    <t>-1342126947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</si>
  <si>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</si>
  <si>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pražce SB8 z žst Střekov</t>
  </si>
  <si>
    <t>150*0,270</t>
  </si>
  <si>
    <t>41</t>
  </si>
  <si>
    <t>9902100600</t>
  </si>
  <si>
    <t xml:space="preserve">Doprava dodávek zhotovitele, dodávek objednatele nebo výzisku mechanizací přes 3,5 t sypanin  do 80 km</t>
  </si>
  <si>
    <t>1225642484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</si>
  <si>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</si>
  <si>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mat. (vystr.)</t>
  </si>
  <si>
    <t>0,522+6,120+2,556+0,624+0,027</t>
  </si>
  <si>
    <t>42</t>
  </si>
  <si>
    <t>9902100400</t>
  </si>
  <si>
    <t xml:space="preserve">Doprava dodávek zhotovitele, dodávek objednatele nebo výzisku mechanizací přes 3,5 t sypanin  do 40 km</t>
  </si>
  <si>
    <t>-1168515142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</si>
  <si>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</si>
  <si>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za všechny SO - pryž. podl.</t>
  </si>
  <si>
    <t>0,099</t>
  </si>
  <si>
    <t>43</t>
  </si>
  <si>
    <t>9909000400</t>
  </si>
  <si>
    <t>Poplatek za likvidaci plastových součástí</t>
  </si>
  <si>
    <t>1573005944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</si>
  <si>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</si>
  <si>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44</t>
  </si>
  <si>
    <t>9903200100</t>
  </si>
  <si>
    <t>Přeprava mechanizace na místo prováděných prací o hmotnosti přes 12 t přes 50 do 100 km</t>
  </si>
  <si>
    <t>537736681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</si>
  <si>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</si>
  <si>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pro SO 02 + SO 04 (MHS, 2xASP, pluh)</t>
  </si>
  <si>
    <t>SO 03 - SO 03 - Výhybka č. 20</t>
  </si>
  <si>
    <t>5906020030</t>
  </si>
  <si>
    <t>Souvislá výměna pražců v KL otevřeném i zapuštěném pražce dřevěné výhybkové délky do 3 m</t>
  </si>
  <si>
    <t>-1949001856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</si>
  <si>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</si>
  <si>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27+6</t>
  </si>
  <si>
    <t>5906020040</t>
  </si>
  <si>
    <t>Souvislá výměna pražců v KL otevřeném i zapuštěném pražce dřevěné výhybkové délky přes 3 do 4 m</t>
  </si>
  <si>
    <t>977081537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</si>
  <si>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</si>
  <si>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5906020050</t>
  </si>
  <si>
    <t>Souvislá výměna pražců v KL otevřeném i zapuštěném pražce dřevěné výhybkové délky přes 4 do 5 m</t>
  </si>
  <si>
    <t>1809870531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</si>
  <si>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</si>
  <si>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5+4</t>
  </si>
  <si>
    <t>5958173000</t>
  </si>
  <si>
    <t>Polyetylenové pásy v kotoučích</t>
  </si>
  <si>
    <t>-1249093350</t>
  </si>
  <si>
    <t>5908052010</t>
  </si>
  <si>
    <t>Výměna podložky pryžové pod patu kolejnice</t>
  </si>
  <si>
    <t>1905785798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</si>
  <si>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</si>
  <si>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102</t>
  </si>
  <si>
    <t>1870222902</t>
  </si>
  <si>
    <t>5911313010</t>
  </si>
  <si>
    <t>Seřízení hákového závěru výhybky jednoduché jednozávěrové soustavy R65</t>
  </si>
  <si>
    <t>-1485876051</t>
  </si>
  <si>
    <t>Seřízení hákového závěru výhybky jednoduché jednozávěrové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</si>
  <si>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5911003010</t>
  </si>
  <si>
    <t>Ošetření pohyblivých částí výhybky bez válečkových stoliček jednoduché 1:6 až 1:11 nebo 14° až 5°</t>
  </si>
  <si>
    <t>-1459815199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</si>
  <si>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</si>
  <si>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5909041010</t>
  </si>
  <si>
    <t>Úprava GPK výhybky směrové a výškové uspořádání pražce dřevěné nebo ocelové</t>
  </si>
  <si>
    <t>-1850429983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</si>
  <si>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</si>
  <si>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výh. č.20 + dle požadavků VPS</t>
  </si>
  <si>
    <t>200+200</t>
  </si>
  <si>
    <t>5905105020</t>
  </si>
  <si>
    <t>Doplnění KL kamenivem ojediněle ručně ve výhybce</t>
  </si>
  <si>
    <t>-546398405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</si>
  <si>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</si>
  <si>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-194454161</t>
  </si>
  <si>
    <t>33*1,5</t>
  </si>
  <si>
    <t>-500277335</t>
  </si>
  <si>
    <t>49,5</t>
  </si>
  <si>
    <t>-556243440</t>
  </si>
  <si>
    <t>nový mat</t>
  </si>
  <si>
    <t>0,009+0,021</t>
  </si>
  <si>
    <t>172727683</t>
  </si>
  <si>
    <t>pro SO 01 + SO 03 (SČ, MHS, ASPv, pluh)</t>
  </si>
  <si>
    <t>SO 04 - SO 04 - Odvodnění</t>
  </si>
  <si>
    <t>5915005020</t>
  </si>
  <si>
    <t>Hloubení rýh nebo jam na železničním spodku II. třídy</t>
  </si>
  <si>
    <t>-1255562972</t>
  </si>
  <si>
    <t>Hloubení rýh nebo jam na železničním spodku II. třídy. Poznámka: 1. V cenách jsou započteny náklady na hloubení a uložení výzisku na terén nebo naložení na dopravní prostředek a uložení na úložišti.</t>
  </si>
  <si>
    <t>0,7*1,5*620</t>
  </si>
  <si>
    <t>5914055010</t>
  </si>
  <si>
    <t>Zřízení krytých odvodňovacích zařízení potrubí trativodu</t>
  </si>
  <si>
    <t>-75209411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</si>
  <si>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</si>
  <si>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620</t>
  </si>
  <si>
    <t>5964133020</t>
  </si>
  <si>
    <t>Geotextilie drenážní</t>
  </si>
  <si>
    <t>1025554102</t>
  </si>
  <si>
    <t>1,6*620</t>
  </si>
  <si>
    <t>5964103035</t>
  </si>
  <si>
    <t>Drenážní plastové díly trubka s částečnou perforací DN 250 mm</t>
  </si>
  <si>
    <t>2005485238</t>
  </si>
  <si>
    <t>5964103120</t>
  </si>
  <si>
    <t xml:space="preserve">Drenážní plastové díly šachta průchozí DN 400/250  1 vtok/1 odtok DN 250 mm</t>
  </si>
  <si>
    <t>835670653</t>
  </si>
  <si>
    <t>5964103135</t>
  </si>
  <si>
    <t>Drenážní plastové díly krytka šachty plastová D 400</t>
  </si>
  <si>
    <t>1385573664</t>
  </si>
  <si>
    <t>5964161000</t>
  </si>
  <si>
    <t>Beton lehce zhutnitelný C 12/15;X0 F5 2 080 2 517</t>
  </si>
  <si>
    <t>877386069</t>
  </si>
  <si>
    <t>5955101012</t>
  </si>
  <si>
    <t>Kamenivo drcené štěrk frakce 16/32</t>
  </si>
  <si>
    <t>-2063936805</t>
  </si>
  <si>
    <t>540*1,4</t>
  </si>
  <si>
    <t>-1504195177</t>
  </si>
  <si>
    <t>1206434092</t>
  </si>
  <si>
    <t>beton</t>
  </si>
  <si>
    <t>29,042</t>
  </si>
  <si>
    <t>obsyp</t>
  </si>
  <si>
    <t>756</t>
  </si>
  <si>
    <t>453312344</t>
  </si>
  <si>
    <t>odtěž. zemina</t>
  </si>
  <si>
    <t>651*1,9</t>
  </si>
  <si>
    <t>1436310031</t>
  </si>
  <si>
    <t>SO 05 - Materiál dodávaný objednatelem - NEOCEŇOVAT</t>
  </si>
  <si>
    <t>5956213030</t>
  </si>
  <si>
    <t xml:space="preserve">Pražec betonový příčný nevystrojený  užitý tv. SB 8 P</t>
  </si>
  <si>
    <t>-1702707144</t>
  </si>
  <si>
    <t>5956213065</t>
  </si>
  <si>
    <t xml:space="preserve">Pražec betonový příčný vystrojený  užitý tv. SB 8 P</t>
  </si>
  <si>
    <t>1066572565</t>
  </si>
  <si>
    <t>5956213040</t>
  </si>
  <si>
    <t xml:space="preserve">Pražec betonový příčný vystrojený  užitý SB6</t>
  </si>
  <si>
    <t>-226758724</t>
  </si>
  <si>
    <t>-1432182978</t>
  </si>
  <si>
    <t>5958134080</t>
  </si>
  <si>
    <t>Součásti upevňovací vrtule R2 (160)</t>
  </si>
  <si>
    <t>1675326917</t>
  </si>
  <si>
    <t>5958134040</t>
  </si>
  <si>
    <t>Součásti upevňovací kroužek pružný dvojitý Fe 6</t>
  </si>
  <si>
    <t>-527618248</t>
  </si>
  <si>
    <t>5956116000</t>
  </si>
  <si>
    <t>Pražce dřevěné výhybkové dub skupina 3 160x260</t>
  </si>
  <si>
    <t>-953334689</t>
  </si>
  <si>
    <t>5957104005</t>
  </si>
  <si>
    <t>Kolejnicové pásy třídy R260 tv. 60 E2 délky 75 metrů</t>
  </si>
  <si>
    <t>354589612</t>
  </si>
  <si>
    <t>8*2</t>
  </si>
  <si>
    <t>2 - VRN</t>
  </si>
  <si>
    <t>VRN - Vedlejší rozpočtové náklady</t>
  </si>
  <si>
    <t>Vedlejší rozpočtové náklady</t>
  </si>
  <si>
    <t>022101011</t>
  </si>
  <si>
    <t>Geodetické práce Geodetické práce v průběhu opravy</t>
  </si>
  <si>
    <t>kpl</t>
  </si>
  <si>
    <t>606566890</t>
  </si>
  <si>
    <t>022121001</t>
  </si>
  <si>
    <t>Geodetické práce Diagnostika technické infrastruktury Vytýčení trasy inženýrských sítí</t>
  </si>
  <si>
    <t>1236640850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</si>
  <si>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</si>
  <si>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023121001</t>
  </si>
  <si>
    <t>Projektové práce Projektová dokumentace - přípravné práce Zjednodušený projekt opravy koleje</t>
  </si>
  <si>
    <t>-1716771564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</si>
  <si>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</si>
  <si>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projekt na odvodnění</t>
  </si>
  <si>
    <t>024101301</t>
  </si>
  <si>
    <t>Inženýrská činnost posudky (např. statické aj.) a dozory</t>
  </si>
  <si>
    <t>ks</t>
  </si>
  <si>
    <t>-282951297</t>
  </si>
  <si>
    <t>sondy (SO 04 Odvodnění)</t>
  </si>
  <si>
    <t>023131001</t>
  </si>
  <si>
    <t>Projektové práce Dokumentace skutečného provedení železničního svršku a spodku</t>
  </si>
  <si>
    <t>-2090134851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</si>
  <si>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</si>
  <si>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</si>
  <si>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</si>
  <si>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-834245834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</si>
</sst>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65019192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staničních kolejí č.3 a 5 v ŽST Ústí n.L. západ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žst. Ústí nad Labem západ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17. 7. 2019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SŽDC s.o., OŘ Ústí n.L., ST Ústí n.L.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Věra Trnková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ROUND(AG95+AG101,2)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ROUND(AS95+AS101,2)</f>
        <v>0</v>
      </c>
      <c r="AT94" s="114">
        <f>ROUND(SUM(AV94:AW94),2)</f>
        <v>0</v>
      </c>
      <c r="AU94" s="115">
        <f>ROUND(AU95+AU101,5)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ROUND(AZ95+AZ101,2)</f>
        <v>0</v>
      </c>
      <c r="BA94" s="114">
        <f>ROUND(BA95+BA101,2)</f>
        <v>0</v>
      </c>
      <c r="BB94" s="114">
        <f>ROUND(BB95+BB101,2)</f>
        <v>0</v>
      </c>
      <c r="BC94" s="114">
        <f>ROUND(BC95+BC101,2)</f>
        <v>0</v>
      </c>
      <c r="BD94" s="116">
        <f>ROUND(BD95+BD101,2)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7"/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ROUND(SUM(AG96:AG100),2)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84</v>
      </c>
      <c r="AR95" s="126"/>
      <c r="AS95" s="127">
        <f>ROUND(SUM(AS96:AS100),2)</f>
        <v>0</v>
      </c>
      <c r="AT95" s="128">
        <f>ROUND(SUM(AV95:AW95),2)</f>
        <v>0</v>
      </c>
      <c r="AU95" s="129">
        <f>ROUND(SUM(AU96:AU100),5)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ROUND(SUM(AZ96:AZ100),2)</f>
        <v>0</v>
      </c>
      <c r="BA95" s="128">
        <f>ROUND(SUM(BA96:BA100),2)</f>
        <v>0</v>
      </c>
      <c r="BB95" s="128">
        <f>ROUND(SUM(BB96:BB100),2)</f>
        <v>0</v>
      </c>
      <c r="BC95" s="128">
        <f>ROUND(SUM(BC96:BC100),2)</f>
        <v>0</v>
      </c>
      <c r="BD95" s="130">
        <f>ROUND(SUM(BD96:BD100),2)</f>
        <v>0</v>
      </c>
      <c r="BE95" s="7"/>
      <c r="BS95" s="131" t="s">
        <v>77</v>
      </c>
      <c r="BT95" s="131" t="s">
        <v>82</v>
      </c>
      <c r="BU95" s="131" t="s">
        <v>79</v>
      </c>
      <c r="BV95" s="131" t="s">
        <v>80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4" customFormat="1" ht="16.5" customHeight="1">
      <c r="A96" s="132" t="s">
        <v>87</v>
      </c>
      <c r="B96" s="70"/>
      <c r="C96" s="133"/>
      <c r="D96" s="133"/>
      <c r="E96" s="134" t="s">
        <v>88</v>
      </c>
      <c r="F96" s="134"/>
      <c r="G96" s="134"/>
      <c r="H96" s="134"/>
      <c r="I96" s="134"/>
      <c r="J96" s="133"/>
      <c r="K96" s="134" t="s">
        <v>89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01 - SO 01 - SK č. 3'!J32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90</v>
      </c>
      <c r="AR96" s="72"/>
      <c r="AS96" s="137">
        <v>0</v>
      </c>
      <c r="AT96" s="138">
        <f>ROUND(SUM(AV96:AW96),2)</f>
        <v>0</v>
      </c>
      <c r="AU96" s="139">
        <f>'SO 01 - SO 01 - SK č. 3'!P122</f>
        <v>0</v>
      </c>
      <c r="AV96" s="138">
        <f>'SO 01 - SO 01 - SK č. 3'!J35</f>
        <v>0</v>
      </c>
      <c r="AW96" s="138">
        <f>'SO 01 - SO 01 - SK č. 3'!J36</f>
        <v>0</v>
      </c>
      <c r="AX96" s="138">
        <f>'SO 01 - SO 01 - SK č. 3'!J37</f>
        <v>0</v>
      </c>
      <c r="AY96" s="138">
        <f>'SO 01 - SO 01 - SK č. 3'!J38</f>
        <v>0</v>
      </c>
      <c r="AZ96" s="138">
        <f>'SO 01 - SO 01 - SK č. 3'!F35</f>
        <v>0</v>
      </c>
      <c r="BA96" s="138">
        <f>'SO 01 - SO 01 - SK č. 3'!F36</f>
        <v>0</v>
      </c>
      <c r="BB96" s="138">
        <f>'SO 01 - SO 01 - SK č. 3'!F37</f>
        <v>0</v>
      </c>
      <c r="BC96" s="138">
        <f>'SO 01 - SO 01 - SK č. 3'!F38</f>
        <v>0</v>
      </c>
      <c r="BD96" s="140">
        <f>'SO 01 - SO 01 - SK č. 3'!F39</f>
        <v>0</v>
      </c>
      <c r="BE96" s="4"/>
      <c r="BT96" s="141" t="s">
        <v>86</v>
      </c>
      <c r="BV96" s="141" t="s">
        <v>80</v>
      </c>
      <c r="BW96" s="141" t="s">
        <v>91</v>
      </c>
      <c r="BX96" s="141" t="s">
        <v>85</v>
      </c>
      <c r="CL96" s="141" t="s">
        <v>1</v>
      </c>
    </row>
    <row r="97" s="4" customFormat="1" ht="16.5" customHeight="1">
      <c r="A97" s="132" t="s">
        <v>87</v>
      </c>
      <c r="B97" s="70"/>
      <c r="C97" s="133"/>
      <c r="D97" s="133"/>
      <c r="E97" s="134" t="s">
        <v>92</v>
      </c>
      <c r="F97" s="134"/>
      <c r="G97" s="134"/>
      <c r="H97" s="134"/>
      <c r="I97" s="134"/>
      <c r="J97" s="133"/>
      <c r="K97" s="134" t="s">
        <v>93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02 - SO 02 - SK č. 5'!J32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'SO 02 - SO 02 - SK č. 5'!P122</f>
        <v>0</v>
      </c>
      <c r="AV97" s="138">
        <f>'SO 02 - SO 02 - SK č. 5'!J35</f>
        <v>0</v>
      </c>
      <c r="AW97" s="138">
        <f>'SO 02 - SO 02 - SK č. 5'!J36</f>
        <v>0</v>
      </c>
      <c r="AX97" s="138">
        <f>'SO 02 - SO 02 - SK č. 5'!J37</f>
        <v>0</v>
      </c>
      <c r="AY97" s="138">
        <f>'SO 02 - SO 02 - SK č. 5'!J38</f>
        <v>0</v>
      </c>
      <c r="AZ97" s="138">
        <f>'SO 02 - SO 02 - SK č. 5'!F35</f>
        <v>0</v>
      </c>
      <c r="BA97" s="138">
        <f>'SO 02 - SO 02 - SK č. 5'!F36</f>
        <v>0</v>
      </c>
      <c r="BB97" s="138">
        <f>'SO 02 - SO 02 - SK č. 5'!F37</f>
        <v>0</v>
      </c>
      <c r="BC97" s="138">
        <f>'SO 02 - SO 02 - SK č. 5'!F38</f>
        <v>0</v>
      </c>
      <c r="BD97" s="140">
        <f>'SO 02 - SO 02 - SK č. 5'!F39</f>
        <v>0</v>
      </c>
      <c r="BE97" s="4"/>
      <c r="BT97" s="141" t="s">
        <v>86</v>
      </c>
      <c r="BV97" s="141" t="s">
        <v>80</v>
      </c>
      <c r="BW97" s="141" t="s">
        <v>94</v>
      </c>
      <c r="BX97" s="141" t="s">
        <v>85</v>
      </c>
      <c r="CL97" s="141" t="s">
        <v>1</v>
      </c>
    </row>
    <row r="98" s="4" customFormat="1" ht="16.5" customHeight="1">
      <c r="A98" s="132" t="s">
        <v>87</v>
      </c>
      <c r="B98" s="70"/>
      <c r="C98" s="133"/>
      <c r="D98" s="133"/>
      <c r="E98" s="134" t="s">
        <v>95</v>
      </c>
      <c r="F98" s="134"/>
      <c r="G98" s="134"/>
      <c r="H98" s="134"/>
      <c r="I98" s="134"/>
      <c r="J98" s="133"/>
      <c r="K98" s="134" t="s">
        <v>96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 03 - SO 03 - Výhybka č...'!J32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'SO 03 - SO 03 - Výhybka č...'!P120</f>
        <v>0</v>
      </c>
      <c r="AV98" s="138">
        <f>'SO 03 - SO 03 - Výhybka č...'!J35</f>
        <v>0</v>
      </c>
      <c r="AW98" s="138">
        <f>'SO 03 - SO 03 - Výhybka č...'!J36</f>
        <v>0</v>
      </c>
      <c r="AX98" s="138">
        <f>'SO 03 - SO 03 - Výhybka č...'!J37</f>
        <v>0</v>
      </c>
      <c r="AY98" s="138">
        <f>'SO 03 - SO 03 - Výhybka č...'!J38</f>
        <v>0</v>
      </c>
      <c r="AZ98" s="138">
        <f>'SO 03 - SO 03 - Výhybka č...'!F35</f>
        <v>0</v>
      </c>
      <c r="BA98" s="138">
        <f>'SO 03 - SO 03 - Výhybka č...'!F36</f>
        <v>0</v>
      </c>
      <c r="BB98" s="138">
        <f>'SO 03 - SO 03 - Výhybka č...'!F37</f>
        <v>0</v>
      </c>
      <c r="BC98" s="138">
        <f>'SO 03 - SO 03 - Výhybka č...'!F38</f>
        <v>0</v>
      </c>
      <c r="BD98" s="140">
        <f>'SO 03 - SO 03 - Výhybka č...'!F39</f>
        <v>0</v>
      </c>
      <c r="BE98" s="4"/>
      <c r="BT98" s="141" t="s">
        <v>86</v>
      </c>
      <c r="BV98" s="141" t="s">
        <v>80</v>
      </c>
      <c r="BW98" s="141" t="s">
        <v>97</v>
      </c>
      <c r="BX98" s="141" t="s">
        <v>85</v>
      </c>
      <c r="CL98" s="141" t="s">
        <v>1</v>
      </c>
    </row>
    <row r="99" s="4" customFormat="1" ht="16.5" customHeight="1">
      <c r="A99" s="132" t="s">
        <v>87</v>
      </c>
      <c r="B99" s="70"/>
      <c r="C99" s="133"/>
      <c r="D99" s="133"/>
      <c r="E99" s="134" t="s">
        <v>98</v>
      </c>
      <c r="F99" s="134"/>
      <c r="G99" s="134"/>
      <c r="H99" s="134"/>
      <c r="I99" s="134"/>
      <c r="J99" s="133"/>
      <c r="K99" s="134" t="s">
        <v>99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 04 - SO 04 - Odvodnění'!J32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37">
        <v>0</v>
      </c>
      <c r="AT99" s="138">
        <f>ROUND(SUM(AV99:AW99),2)</f>
        <v>0</v>
      </c>
      <c r="AU99" s="139">
        <f>'SO 04 - SO 04 - Odvodnění'!P122</f>
        <v>0</v>
      </c>
      <c r="AV99" s="138">
        <f>'SO 04 - SO 04 - Odvodnění'!J35</f>
        <v>0</v>
      </c>
      <c r="AW99" s="138">
        <f>'SO 04 - SO 04 - Odvodnění'!J36</f>
        <v>0</v>
      </c>
      <c r="AX99" s="138">
        <f>'SO 04 - SO 04 - Odvodnění'!J37</f>
        <v>0</v>
      </c>
      <c r="AY99" s="138">
        <f>'SO 04 - SO 04 - Odvodnění'!J38</f>
        <v>0</v>
      </c>
      <c r="AZ99" s="138">
        <f>'SO 04 - SO 04 - Odvodnění'!F35</f>
        <v>0</v>
      </c>
      <c r="BA99" s="138">
        <f>'SO 04 - SO 04 - Odvodnění'!F36</f>
        <v>0</v>
      </c>
      <c r="BB99" s="138">
        <f>'SO 04 - SO 04 - Odvodnění'!F37</f>
        <v>0</v>
      </c>
      <c r="BC99" s="138">
        <f>'SO 04 - SO 04 - Odvodnění'!F38</f>
        <v>0</v>
      </c>
      <c r="BD99" s="140">
        <f>'SO 04 - SO 04 - Odvodnění'!F39</f>
        <v>0</v>
      </c>
      <c r="BE99" s="4"/>
      <c r="BT99" s="141" t="s">
        <v>86</v>
      </c>
      <c r="BV99" s="141" t="s">
        <v>80</v>
      </c>
      <c r="BW99" s="141" t="s">
        <v>100</v>
      </c>
      <c r="BX99" s="141" t="s">
        <v>85</v>
      </c>
      <c r="CL99" s="141" t="s">
        <v>1</v>
      </c>
    </row>
    <row r="100" s="4" customFormat="1" ht="25.5" customHeight="1">
      <c r="A100" s="132" t="s">
        <v>87</v>
      </c>
      <c r="B100" s="70"/>
      <c r="C100" s="133"/>
      <c r="D100" s="133"/>
      <c r="E100" s="134" t="s">
        <v>101</v>
      </c>
      <c r="F100" s="134"/>
      <c r="G100" s="134"/>
      <c r="H100" s="134"/>
      <c r="I100" s="134"/>
      <c r="J100" s="133"/>
      <c r="K100" s="134" t="s">
        <v>102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05 - Materiál dodávaný...'!J32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90</v>
      </c>
      <c r="AR100" s="72"/>
      <c r="AS100" s="137">
        <v>0</v>
      </c>
      <c r="AT100" s="138">
        <f>ROUND(SUM(AV100:AW100),2)</f>
        <v>0</v>
      </c>
      <c r="AU100" s="139">
        <f>'SO 05 - Materiál dodávaný...'!P120</f>
        <v>0</v>
      </c>
      <c r="AV100" s="138">
        <f>'SO 05 - Materiál dodávaný...'!J35</f>
        <v>0</v>
      </c>
      <c r="AW100" s="138">
        <f>'SO 05 - Materiál dodávaný...'!J36</f>
        <v>0</v>
      </c>
      <c r="AX100" s="138">
        <f>'SO 05 - Materiál dodávaný...'!J37</f>
        <v>0</v>
      </c>
      <c r="AY100" s="138">
        <f>'SO 05 - Materiál dodávaný...'!J38</f>
        <v>0</v>
      </c>
      <c r="AZ100" s="138">
        <f>'SO 05 - Materiál dodávaný...'!F35</f>
        <v>0</v>
      </c>
      <c r="BA100" s="138">
        <f>'SO 05 - Materiál dodávaný...'!F36</f>
        <v>0</v>
      </c>
      <c r="BB100" s="138">
        <f>'SO 05 - Materiál dodávaný...'!F37</f>
        <v>0</v>
      </c>
      <c r="BC100" s="138">
        <f>'SO 05 - Materiál dodávaný...'!F38</f>
        <v>0</v>
      </c>
      <c r="BD100" s="140">
        <f>'SO 05 - Materiál dodávaný...'!F39</f>
        <v>0</v>
      </c>
      <c r="BE100" s="4"/>
      <c r="BT100" s="141" t="s">
        <v>86</v>
      </c>
      <c r="BV100" s="141" t="s">
        <v>80</v>
      </c>
      <c r="BW100" s="141" t="s">
        <v>103</v>
      </c>
      <c r="BX100" s="141" t="s">
        <v>85</v>
      </c>
      <c r="CL100" s="141" t="s">
        <v>1</v>
      </c>
    </row>
    <row r="101" s="7" customFormat="1" ht="16.5" customHeight="1">
      <c r="A101" s="132" t="s">
        <v>87</v>
      </c>
      <c r="B101" s="119"/>
      <c r="C101" s="120"/>
      <c r="D101" s="121" t="s">
        <v>86</v>
      </c>
      <c r="E101" s="121"/>
      <c r="F101" s="121"/>
      <c r="G101" s="121"/>
      <c r="H101" s="121"/>
      <c r="I101" s="122"/>
      <c r="J101" s="121" t="s">
        <v>104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4">
        <f>'2 - VRN'!J30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84</v>
      </c>
      <c r="AR101" s="126"/>
      <c r="AS101" s="142">
        <v>0</v>
      </c>
      <c r="AT101" s="143">
        <f>ROUND(SUM(AV101:AW101),2)</f>
        <v>0</v>
      </c>
      <c r="AU101" s="144">
        <f>'2 - VRN'!P117</f>
        <v>0</v>
      </c>
      <c r="AV101" s="143">
        <f>'2 - VRN'!J33</f>
        <v>0</v>
      </c>
      <c r="AW101" s="143">
        <f>'2 - VRN'!J34</f>
        <v>0</v>
      </c>
      <c r="AX101" s="143">
        <f>'2 - VRN'!J35</f>
        <v>0</v>
      </c>
      <c r="AY101" s="143">
        <f>'2 - VRN'!J36</f>
        <v>0</v>
      </c>
      <c r="AZ101" s="143">
        <f>'2 - VRN'!F33</f>
        <v>0</v>
      </c>
      <c r="BA101" s="143">
        <f>'2 - VRN'!F34</f>
        <v>0</v>
      </c>
      <c r="BB101" s="143">
        <f>'2 - VRN'!F35</f>
        <v>0</v>
      </c>
      <c r="BC101" s="143">
        <f>'2 - VRN'!F36</f>
        <v>0</v>
      </c>
      <c r="BD101" s="145">
        <f>'2 - VRN'!F37</f>
        <v>0</v>
      </c>
      <c r="BE101" s="7"/>
      <c r="BT101" s="131" t="s">
        <v>82</v>
      </c>
      <c r="BV101" s="131" t="s">
        <v>80</v>
      </c>
      <c r="BW101" s="131" t="s">
        <v>105</v>
      </c>
      <c r="BX101" s="131" t="s">
        <v>5</v>
      </c>
      <c r="CL101" s="131" t="s">
        <v>1</v>
      </c>
      <c r="CM101" s="131" t="s">
        <v>86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TYClpo/yQEcNAcTxJlUiVLmiLqA7oiqtuvUbg9zn9eFEzIhItynkF2jXMerp+M0TK0o1N8GAsne38UuVHXIEmg==" hashValue="aoApajXr6eF/aK3EDq4oZGgBXNcZgpFzjpv0PkwOkBGkBVxzuGR4b2jb8QkCwNvqyEeJ0eM6R1F1GElA9rRvEw==" algorithmName="SHA-512" password="CC35"/>
  <mergeCells count="6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C92:G92"/>
    <mergeCell ref="I92:AF92"/>
    <mergeCell ref="D95:H95"/>
    <mergeCell ref="J95:AF95"/>
    <mergeCell ref="E96:I96"/>
    <mergeCell ref="K96:AF96"/>
    <mergeCell ref="E97:I97"/>
    <mergeCell ref="K97:AF97"/>
    <mergeCell ref="E98:I98"/>
    <mergeCell ref="K98:AF98"/>
    <mergeCell ref="E99:I99"/>
    <mergeCell ref="K99:AF99"/>
    <mergeCell ref="E100:I100"/>
    <mergeCell ref="K100:AF100"/>
    <mergeCell ref="D101:H101"/>
    <mergeCell ref="J101:AF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94:AM94"/>
    <mergeCell ref="AN94:AP94"/>
  </mergeCells>
  <hyperlinks>
    <hyperlink ref="A96" location="'SO 01 - SO 01 - SK č. 3'!C2" display="/"/>
    <hyperlink ref="A97" location="'SO 02 - SO 02 - SK č. 5'!C2" display="/"/>
    <hyperlink ref="A98" location="'SO 03 - SO 03 - Výhybka č...'!C2" display="/"/>
    <hyperlink ref="A99" location="'SO 04 - SO 04 - Odvodnění'!C2" display="/"/>
    <hyperlink ref="A100" location="'SO 05 - Materiál dodávaný...'!C2" display="/"/>
    <hyperlink ref="A101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106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č.3 a 5 v ŽST Ústí n.L. západ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107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109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110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17. 7. 2019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35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37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38</v>
      </c>
      <c r="E32" s="38"/>
      <c r="F32" s="38"/>
      <c r="G32" s="38"/>
      <c r="H32" s="38"/>
      <c r="I32" s="154"/>
      <c r="J32" s="166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40</v>
      </c>
      <c r="G34" s="38"/>
      <c r="H34" s="38"/>
      <c r="I34" s="168" t="s">
        <v>39</v>
      </c>
      <c r="J34" s="167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42</v>
      </c>
      <c r="E35" s="152" t="s">
        <v>43</v>
      </c>
      <c r="F35" s="170">
        <f>ROUND((SUM(BE122:BE180)),  2)</f>
        <v>0</v>
      </c>
      <c r="G35" s="38"/>
      <c r="H35" s="38"/>
      <c r="I35" s="171">
        <v>0.20999999999999999</v>
      </c>
      <c r="J35" s="170">
        <f>ROUND(((SUM(BE122:BE180))*I35),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44</v>
      </c>
      <c r="F36" s="170">
        <f>ROUND((SUM(BF122:BF180)),  2)</f>
        <v>0</v>
      </c>
      <c r="G36" s="38"/>
      <c r="H36" s="38"/>
      <c r="I36" s="171">
        <v>0.14999999999999999</v>
      </c>
      <c r="J36" s="170">
        <f>ROUND(((SUM(BF122:BF180))*I36),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ROUND((SUM(BG122:BG180)),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46</v>
      </c>
      <c r="F38" s="170">
        <f>ROUND((SUM(BH122:BH180)),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70">
        <f>ROUND((SUM(BI122:BI180)),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č.3 a 5 v ŽST Ústí n.L. západ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01 - SO 01 - SK č. 3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žst. Ústí nad Labem západ</v>
      </c>
      <c r="G91" s="40"/>
      <c r="H91" s="40"/>
      <c r="I91" s="156" t="s">
        <v>22</v>
      </c>
      <c r="J91" s="79" t="str">
        <f>IF(J14="","",J14)</f>
        <v>17. 7. 2019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SŽDC s.o., OŘ Ústí n.L., ST Ústí n.L.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35</v>
      </c>
      <c r="J94" s="36" t="str">
        <f>E26</f>
        <v>Věra Trnková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112</v>
      </c>
      <c r="D96" s="198"/>
      <c r="E96" s="198"/>
      <c r="F96" s="198"/>
      <c r="G96" s="198"/>
      <c r="H96" s="198"/>
      <c r="I96" s="199"/>
      <c r="J96" s="200" t="s">
        <v>113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114</v>
      </c>
      <c r="D98" s="40"/>
      <c r="E98" s="40"/>
      <c r="F98" s="40"/>
      <c r="G98" s="40"/>
      <c r="H98" s="40"/>
      <c r="I98" s="154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202"/>
      <c r="C99" s="203"/>
      <c r="D99" s="204" t="s">
        <v>116</v>
      </c>
      <c r="E99" s="205"/>
      <c r="F99" s="205"/>
      <c r="G99" s="205"/>
      <c r="H99" s="205"/>
      <c r="I99" s="206"/>
      <c r="J99" s="207">
        <f>J123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117</v>
      </c>
      <c r="E100" s="211"/>
      <c r="F100" s="211"/>
      <c r="G100" s="211"/>
      <c r="H100" s="211"/>
      <c r="I100" s="212"/>
      <c r="J100" s="213">
        <f>J124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118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Oprava staničních kolejí č.3 a 5 v ŽST Ústí n.L. západ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107</v>
      </c>
      <c r="D111" s="22"/>
      <c r="E111" s="22"/>
      <c r="F111" s="22"/>
      <c r="G111" s="22"/>
      <c r="H111" s="22"/>
      <c r="I111" s="146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96" t="s">
        <v>108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01 - SO 01 - SK č. 3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žst. Ústí nad Labem západ</v>
      </c>
      <c r="G116" s="40"/>
      <c r="H116" s="40"/>
      <c r="I116" s="156" t="s">
        <v>22</v>
      </c>
      <c r="J116" s="79" t="str">
        <f>IF(J14="","",J14)</f>
        <v>17. 7. 2019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SŽDC s.o., OŘ Ústí n.L., ST Ústí n.L.</v>
      </c>
      <c r="G118" s="40"/>
      <c r="H118" s="40"/>
      <c r="I118" s="156" t="s">
        <v>32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156" t="s">
        <v>35</v>
      </c>
      <c r="J119" s="36" t="str">
        <f>E26</f>
        <v>Věra Trnková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5"/>
      <c r="B121" s="216"/>
      <c r="C121" s="217" t="s">
        <v>119</v>
      </c>
      <c r="D121" s="218" t="s">
        <v>63</v>
      </c>
      <c r="E121" s="218" t="s">
        <v>59</v>
      </c>
      <c r="F121" s="218" t="s">
        <v>60</v>
      </c>
      <c r="G121" s="218" t="s">
        <v>120</v>
      </c>
      <c r="H121" s="218" t="s">
        <v>121</v>
      </c>
      <c r="I121" s="219" t="s">
        <v>122</v>
      </c>
      <c r="J121" s="218" t="s">
        <v>113</v>
      </c>
      <c r="K121" s="220" t="s">
        <v>123</v>
      </c>
      <c r="L121" s="221"/>
      <c r="M121" s="100" t="s">
        <v>1</v>
      </c>
      <c r="N121" s="101" t="s">
        <v>42</v>
      </c>
      <c r="O121" s="101" t="s">
        <v>124</v>
      </c>
      <c r="P121" s="101" t="s">
        <v>125</v>
      </c>
      <c r="Q121" s="101" t="s">
        <v>126</v>
      </c>
      <c r="R121" s="101" t="s">
        <v>127</v>
      </c>
      <c r="S121" s="101" t="s">
        <v>128</v>
      </c>
      <c r="T121" s="102" t="s">
        <v>129</v>
      </c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/>
    </row>
    <row r="122" s="2" customFormat="1" ht="22.8" customHeight="1">
      <c r="A122" s="38"/>
      <c r="B122" s="39"/>
      <c r="C122" s="107" t="s">
        <v>130</v>
      </c>
      <c r="D122" s="40"/>
      <c r="E122" s="40"/>
      <c r="F122" s="40"/>
      <c r="G122" s="40"/>
      <c r="H122" s="40"/>
      <c r="I122" s="154"/>
      <c r="J122" s="222">
        <f>BK122</f>
        <v>0</v>
      </c>
      <c r="K122" s="40"/>
      <c r="L122" s="44"/>
      <c r="M122" s="103"/>
      <c r="N122" s="223"/>
      <c r="O122" s="104"/>
      <c r="P122" s="224">
        <f>P123</f>
        <v>0</v>
      </c>
      <c r="Q122" s="104"/>
      <c r="R122" s="224">
        <f>R123</f>
        <v>1001.0952600000001</v>
      </c>
      <c r="S122" s="104"/>
      <c r="T122" s="225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115</v>
      </c>
      <c r="BK122" s="226">
        <f>BK123</f>
        <v>0</v>
      </c>
    </row>
    <row r="123" s="12" customFormat="1" ht="25.92" customHeight="1">
      <c r="A123" s="12"/>
      <c r="B123" s="227"/>
      <c r="C123" s="228"/>
      <c r="D123" s="229" t="s">
        <v>77</v>
      </c>
      <c r="E123" s="230" t="s">
        <v>131</v>
      </c>
      <c r="F123" s="230" t="s">
        <v>132</v>
      </c>
      <c r="G123" s="228"/>
      <c r="H123" s="228"/>
      <c r="I123" s="231"/>
      <c r="J123" s="232">
        <f>BK123</f>
        <v>0</v>
      </c>
      <c r="K123" s="228"/>
      <c r="L123" s="233"/>
      <c r="M123" s="234"/>
      <c r="N123" s="235"/>
      <c r="O123" s="235"/>
      <c r="P123" s="236">
        <f>P124</f>
        <v>0</v>
      </c>
      <c r="Q123" s="235"/>
      <c r="R123" s="236">
        <f>R124</f>
        <v>1001.0952600000001</v>
      </c>
      <c r="S123" s="235"/>
      <c r="T123" s="23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82</v>
      </c>
      <c r="AT123" s="239" t="s">
        <v>77</v>
      </c>
      <c r="AU123" s="239" t="s">
        <v>78</v>
      </c>
      <c r="AY123" s="238" t="s">
        <v>133</v>
      </c>
      <c r="BK123" s="240">
        <f>BK124</f>
        <v>0</v>
      </c>
    </row>
    <row r="124" s="12" customFormat="1" ht="22.8" customHeight="1">
      <c r="A124" s="12"/>
      <c r="B124" s="227"/>
      <c r="C124" s="228"/>
      <c r="D124" s="229" t="s">
        <v>77</v>
      </c>
      <c r="E124" s="241" t="s">
        <v>134</v>
      </c>
      <c r="F124" s="241" t="s">
        <v>135</v>
      </c>
      <c r="G124" s="228"/>
      <c r="H124" s="228"/>
      <c r="I124" s="231"/>
      <c r="J124" s="242">
        <f>BK124</f>
        <v>0</v>
      </c>
      <c r="K124" s="228"/>
      <c r="L124" s="233"/>
      <c r="M124" s="234"/>
      <c r="N124" s="235"/>
      <c r="O124" s="235"/>
      <c r="P124" s="236">
        <f>SUM(P125:P180)</f>
        <v>0</v>
      </c>
      <c r="Q124" s="235"/>
      <c r="R124" s="236">
        <f>SUM(R125:R180)</f>
        <v>1001.0952600000001</v>
      </c>
      <c r="S124" s="235"/>
      <c r="T124" s="237">
        <f>SUM(T125:T180)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82</v>
      </c>
      <c r="AT124" s="239" t="s">
        <v>77</v>
      </c>
      <c r="AU124" s="239" t="s">
        <v>82</v>
      </c>
      <c r="AY124" s="238" t="s">
        <v>133</v>
      </c>
      <c r="BK124" s="240">
        <f>SUM(BK125:BK180)</f>
        <v>0</v>
      </c>
    </row>
    <row r="125" s="2" customFormat="1" ht="24" customHeight="1">
      <c r="A125" s="38"/>
      <c r="B125" s="39"/>
      <c r="C125" s="243" t="s">
        <v>82</v>
      </c>
      <c r="D125" s="243" t="s">
        <v>136</v>
      </c>
      <c r="E125" s="244" t="s">
        <v>137</v>
      </c>
      <c r="F125" s="245" t="s">
        <v>138</v>
      </c>
      <c r="G125" s="246" t="s">
        <v>139</v>
      </c>
      <c r="H125" s="247">
        <v>0.75</v>
      </c>
      <c r="I125" s="248"/>
      <c r="J125" s="249">
        <f>ROUND(I125*H125,2)</f>
        <v>0</v>
      </c>
      <c r="K125" s="245" t="s">
        <v>140</v>
      </c>
      <c r="L125" s="44"/>
      <c r="M125" s="250" t="s">
        <v>1</v>
      </c>
      <c r="N125" s="251" t="s">
        <v>43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141</v>
      </c>
      <c r="AT125" s="254" t="s">
        <v>136</v>
      </c>
      <c r="AU125" s="254" t="s">
        <v>86</v>
      </c>
      <c r="AY125" s="17" t="s">
        <v>133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82</v>
      </c>
      <c r="BK125" s="255">
        <f>ROUND(I125*H125,2)</f>
        <v>0</v>
      </c>
      <c r="BL125" s="17" t="s">
        <v>141</v>
      </c>
      <c r="BM125" s="254" t="s">
        <v>142</v>
      </c>
    </row>
    <row r="126" s="2" customFormat="1">
      <c r="A126" s="38"/>
      <c r="B126" s="39"/>
      <c r="C126" s="40"/>
      <c r="D126" s="256" t="s">
        <v>143</v>
      </c>
      <c r="E126" s="40"/>
      <c r="F126" s="257" t="s">
        <v>144</v>
      </c>
      <c r="G126" s="40"/>
      <c r="H126" s="40"/>
      <c r="I126" s="154"/>
      <c r="J126" s="40"/>
      <c r="K126" s="40"/>
      <c r="L126" s="44"/>
      <c r="M126" s="258"/>
      <c r="N126" s="25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86</v>
      </c>
    </row>
    <row r="127" s="2" customFormat="1" ht="24" customHeight="1">
      <c r="A127" s="38"/>
      <c r="B127" s="39"/>
      <c r="C127" s="243" t="s">
        <v>86</v>
      </c>
      <c r="D127" s="243" t="s">
        <v>136</v>
      </c>
      <c r="E127" s="244" t="s">
        <v>145</v>
      </c>
      <c r="F127" s="245" t="s">
        <v>146</v>
      </c>
      <c r="G127" s="246" t="s">
        <v>147</v>
      </c>
      <c r="H127" s="247">
        <v>664</v>
      </c>
      <c r="I127" s="248"/>
      <c r="J127" s="249">
        <f>ROUND(I127*H127,2)</f>
        <v>0</v>
      </c>
      <c r="K127" s="245" t="s">
        <v>140</v>
      </c>
      <c r="L127" s="44"/>
      <c r="M127" s="250" t="s">
        <v>1</v>
      </c>
      <c r="N127" s="251" t="s">
        <v>43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141</v>
      </c>
      <c r="AT127" s="254" t="s">
        <v>136</v>
      </c>
      <c r="AU127" s="254" t="s">
        <v>86</v>
      </c>
      <c r="AY127" s="17" t="s">
        <v>133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82</v>
      </c>
      <c r="BK127" s="255">
        <f>ROUND(I127*H127,2)</f>
        <v>0</v>
      </c>
      <c r="BL127" s="17" t="s">
        <v>141</v>
      </c>
      <c r="BM127" s="254" t="s">
        <v>148</v>
      </c>
    </row>
    <row r="128" s="2" customFormat="1">
      <c r="A128" s="38"/>
      <c r="B128" s="39"/>
      <c r="C128" s="40"/>
      <c r="D128" s="256" t="s">
        <v>143</v>
      </c>
      <c r="E128" s="40"/>
      <c r="F128" s="257" t="s">
        <v>149</v>
      </c>
      <c r="G128" s="40"/>
      <c r="H128" s="40"/>
      <c r="I128" s="154"/>
      <c r="J128" s="40"/>
      <c r="K128" s="40"/>
      <c r="L128" s="44"/>
      <c r="M128" s="258"/>
      <c r="N128" s="259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86</v>
      </c>
    </row>
    <row r="129" s="13" customFormat="1">
      <c r="A129" s="13"/>
      <c r="B129" s="260"/>
      <c r="C129" s="261"/>
      <c r="D129" s="256" t="s">
        <v>150</v>
      </c>
      <c r="E129" s="262" t="s">
        <v>1</v>
      </c>
      <c r="F129" s="263" t="s">
        <v>151</v>
      </c>
      <c r="G129" s="261"/>
      <c r="H129" s="264">
        <v>400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0" t="s">
        <v>150</v>
      </c>
      <c r="AU129" s="270" t="s">
        <v>86</v>
      </c>
      <c r="AV129" s="13" t="s">
        <v>86</v>
      </c>
      <c r="AW129" s="13" t="s">
        <v>34</v>
      </c>
      <c r="AX129" s="13" t="s">
        <v>78</v>
      </c>
      <c r="AY129" s="270" t="s">
        <v>133</v>
      </c>
    </row>
    <row r="130" s="13" customFormat="1">
      <c r="A130" s="13"/>
      <c r="B130" s="260"/>
      <c r="C130" s="261"/>
      <c r="D130" s="256" t="s">
        <v>150</v>
      </c>
      <c r="E130" s="262" t="s">
        <v>1</v>
      </c>
      <c r="F130" s="263" t="s">
        <v>152</v>
      </c>
      <c r="G130" s="261"/>
      <c r="H130" s="264">
        <v>132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150</v>
      </c>
      <c r="AU130" s="270" t="s">
        <v>86</v>
      </c>
      <c r="AV130" s="13" t="s">
        <v>86</v>
      </c>
      <c r="AW130" s="13" t="s">
        <v>34</v>
      </c>
      <c r="AX130" s="13" t="s">
        <v>78</v>
      </c>
      <c r="AY130" s="270" t="s">
        <v>133</v>
      </c>
    </row>
    <row r="131" s="13" customFormat="1">
      <c r="A131" s="13"/>
      <c r="B131" s="260"/>
      <c r="C131" s="261"/>
      <c r="D131" s="256" t="s">
        <v>150</v>
      </c>
      <c r="E131" s="262" t="s">
        <v>1</v>
      </c>
      <c r="F131" s="263" t="s">
        <v>153</v>
      </c>
      <c r="G131" s="261"/>
      <c r="H131" s="264">
        <v>132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150</v>
      </c>
      <c r="AU131" s="270" t="s">
        <v>86</v>
      </c>
      <c r="AV131" s="13" t="s">
        <v>86</v>
      </c>
      <c r="AW131" s="13" t="s">
        <v>34</v>
      </c>
      <c r="AX131" s="13" t="s">
        <v>78</v>
      </c>
      <c r="AY131" s="270" t="s">
        <v>133</v>
      </c>
    </row>
    <row r="132" s="14" customFormat="1">
      <c r="A132" s="14"/>
      <c r="B132" s="271"/>
      <c r="C132" s="272"/>
      <c r="D132" s="256" t="s">
        <v>150</v>
      </c>
      <c r="E132" s="273" t="s">
        <v>1</v>
      </c>
      <c r="F132" s="274" t="s">
        <v>154</v>
      </c>
      <c r="G132" s="272"/>
      <c r="H132" s="275">
        <v>664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1" t="s">
        <v>150</v>
      </c>
      <c r="AU132" s="281" t="s">
        <v>86</v>
      </c>
      <c r="AV132" s="14" t="s">
        <v>141</v>
      </c>
      <c r="AW132" s="14" t="s">
        <v>34</v>
      </c>
      <c r="AX132" s="14" t="s">
        <v>82</v>
      </c>
      <c r="AY132" s="281" t="s">
        <v>133</v>
      </c>
    </row>
    <row r="133" s="2" customFormat="1" ht="24" customHeight="1">
      <c r="A133" s="38"/>
      <c r="B133" s="39"/>
      <c r="C133" s="282" t="s">
        <v>155</v>
      </c>
      <c r="D133" s="282" t="s">
        <v>156</v>
      </c>
      <c r="E133" s="283" t="s">
        <v>157</v>
      </c>
      <c r="F133" s="284" t="s">
        <v>158</v>
      </c>
      <c r="G133" s="285" t="s">
        <v>159</v>
      </c>
      <c r="H133" s="286">
        <v>996</v>
      </c>
      <c r="I133" s="287"/>
      <c r="J133" s="288">
        <f>ROUND(I133*H133,2)</f>
        <v>0</v>
      </c>
      <c r="K133" s="284" t="s">
        <v>140</v>
      </c>
      <c r="L133" s="289"/>
      <c r="M133" s="290" t="s">
        <v>1</v>
      </c>
      <c r="N133" s="291" t="s">
        <v>43</v>
      </c>
      <c r="O133" s="91"/>
      <c r="P133" s="252">
        <f>O133*H133</f>
        <v>0</v>
      </c>
      <c r="Q133" s="252">
        <v>1</v>
      </c>
      <c r="R133" s="252">
        <f>Q133*H133</f>
        <v>996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160</v>
      </c>
      <c r="AT133" s="254" t="s">
        <v>156</v>
      </c>
      <c r="AU133" s="254" t="s">
        <v>86</v>
      </c>
      <c r="AY133" s="17" t="s">
        <v>133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82</v>
      </c>
      <c r="BK133" s="255">
        <f>ROUND(I133*H133,2)</f>
        <v>0</v>
      </c>
      <c r="BL133" s="17" t="s">
        <v>141</v>
      </c>
      <c r="BM133" s="254" t="s">
        <v>161</v>
      </c>
    </row>
    <row r="134" s="2" customFormat="1">
      <c r="A134" s="38"/>
      <c r="B134" s="39"/>
      <c r="C134" s="40"/>
      <c r="D134" s="256" t="s">
        <v>143</v>
      </c>
      <c r="E134" s="40"/>
      <c r="F134" s="257" t="s">
        <v>158</v>
      </c>
      <c r="G134" s="40"/>
      <c r="H134" s="40"/>
      <c r="I134" s="154"/>
      <c r="J134" s="40"/>
      <c r="K134" s="40"/>
      <c r="L134" s="44"/>
      <c r="M134" s="258"/>
      <c r="N134" s="259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86</v>
      </c>
    </row>
    <row r="135" s="13" customFormat="1">
      <c r="A135" s="13"/>
      <c r="B135" s="260"/>
      <c r="C135" s="261"/>
      <c r="D135" s="256" t="s">
        <v>150</v>
      </c>
      <c r="E135" s="262" t="s">
        <v>1</v>
      </c>
      <c r="F135" s="263" t="s">
        <v>162</v>
      </c>
      <c r="G135" s="261"/>
      <c r="H135" s="264">
        <v>996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150</v>
      </c>
      <c r="AU135" s="270" t="s">
        <v>86</v>
      </c>
      <c r="AV135" s="13" t="s">
        <v>86</v>
      </c>
      <c r="AW135" s="13" t="s">
        <v>34</v>
      </c>
      <c r="AX135" s="13" t="s">
        <v>82</v>
      </c>
      <c r="AY135" s="270" t="s">
        <v>133</v>
      </c>
    </row>
    <row r="136" s="2" customFormat="1" ht="24" customHeight="1">
      <c r="A136" s="38"/>
      <c r="B136" s="39"/>
      <c r="C136" s="243" t="s">
        <v>141</v>
      </c>
      <c r="D136" s="243" t="s">
        <v>136</v>
      </c>
      <c r="E136" s="244" t="s">
        <v>163</v>
      </c>
      <c r="F136" s="245" t="s">
        <v>164</v>
      </c>
      <c r="G136" s="246" t="s">
        <v>159</v>
      </c>
      <c r="H136" s="247">
        <v>996</v>
      </c>
      <c r="I136" s="248"/>
      <c r="J136" s="249">
        <f>ROUND(I136*H136,2)</f>
        <v>0</v>
      </c>
      <c r="K136" s="245" t="s">
        <v>140</v>
      </c>
      <c r="L136" s="44"/>
      <c r="M136" s="250" t="s">
        <v>1</v>
      </c>
      <c r="N136" s="251" t="s">
        <v>43</v>
      </c>
      <c r="O136" s="91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141</v>
      </c>
      <c r="AT136" s="254" t="s">
        <v>136</v>
      </c>
      <c r="AU136" s="254" t="s">
        <v>86</v>
      </c>
      <c r="AY136" s="17" t="s">
        <v>133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82</v>
      </c>
      <c r="BK136" s="255">
        <f>ROUND(I136*H136,2)</f>
        <v>0</v>
      </c>
      <c r="BL136" s="17" t="s">
        <v>141</v>
      </c>
      <c r="BM136" s="254" t="s">
        <v>165</v>
      </c>
    </row>
    <row r="137" s="2" customFormat="1">
      <c r="A137" s="38"/>
      <c r="B137" s="39"/>
      <c r="C137" s="40"/>
      <c r="D137" s="256" t="s">
        <v>143</v>
      </c>
      <c r="E137" s="40"/>
      <c r="F137" s="257" t="s">
        <v>166</v>
      </c>
      <c r="G137" s="40"/>
      <c r="H137" s="40"/>
      <c r="I137" s="154"/>
      <c r="J137" s="40"/>
      <c r="K137" s="40"/>
      <c r="L137" s="44"/>
      <c r="M137" s="258"/>
      <c r="N137" s="259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143</v>
      </c>
      <c r="AU137" s="17" t="s">
        <v>86</v>
      </c>
    </row>
    <row r="138" s="15" customFormat="1">
      <c r="A138" s="15"/>
      <c r="B138" s="292"/>
      <c r="C138" s="293"/>
      <c r="D138" s="256" t="s">
        <v>150</v>
      </c>
      <c r="E138" s="294" t="s">
        <v>1</v>
      </c>
      <c r="F138" s="295" t="s">
        <v>167</v>
      </c>
      <c r="G138" s="293"/>
      <c r="H138" s="294" t="s">
        <v>1</v>
      </c>
      <c r="I138" s="296"/>
      <c r="J138" s="293"/>
      <c r="K138" s="293"/>
      <c r="L138" s="297"/>
      <c r="M138" s="298"/>
      <c r="N138" s="299"/>
      <c r="O138" s="299"/>
      <c r="P138" s="299"/>
      <c r="Q138" s="299"/>
      <c r="R138" s="299"/>
      <c r="S138" s="299"/>
      <c r="T138" s="30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301" t="s">
        <v>150</v>
      </c>
      <c r="AU138" s="301" t="s">
        <v>86</v>
      </c>
      <c r="AV138" s="15" t="s">
        <v>82</v>
      </c>
      <c r="AW138" s="15" t="s">
        <v>34</v>
      </c>
      <c r="AX138" s="15" t="s">
        <v>78</v>
      </c>
      <c r="AY138" s="301" t="s">
        <v>133</v>
      </c>
    </row>
    <row r="139" s="13" customFormat="1">
      <c r="A139" s="13"/>
      <c r="B139" s="260"/>
      <c r="C139" s="261"/>
      <c r="D139" s="256" t="s">
        <v>150</v>
      </c>
      <c r="E139" s="262" t="s">
        <v>1</v>
      </c>
      <c r="F139" s="263" t="s">
        <v>168</v>
      </c>
      <c r="G139" s="261"/>
      <c r="H139" s="264">
        <v>996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150</v>
      </c>
      <c r="AU139" s="270" t="s">
        <v>86</v>
      </c>
      <c r="AV139" s="13" t="s">
        <v>86</v>
      </c>
      <c r="AW139" s="13" t="s">
        <v>34</v>
      </c>
      <c r="AX139" s="13" t="s">
        <v>82</v>
      </c>
      <c r="AY139" s="270" t="s">
        <v>133</v>
      </c>
    </row>
    <row r="140" s="2" customFormat="1" ht="36" customHeight="1">
      <c r="A140" s="38"/>
      <c r="B140" s="39"/>
      <c r="C140" s="243" t="s">
        <v>134</v>
      </c>
      <c r="D140" s="243" t="s">
        <v>136</v>
      </c>
      <c r="E140" s="244" t="s">
        <v>169</v>
      </c>
      <c r="F140" s="245" t="s">
        <v>170</v>
      </c>
      <c r="G140" s="246" t="s">
        <v>171</v>
      </c>
      <c r="H140" s="247">
        <v>18</v>
      </c>
      <c r="I140" s="248"/>
      <c r="J140" s="249">
        <f>ROUND(I140*H140,2)</f>
        <v>0</v>
      </c>
      <c r="K140" s="245" t="s">
        <v>140</v>
      </c>
      <c r="L140" s="44"/>
      <c r="M140" s="250" t="s">
        <v>1</v>
      </c>
      <c r="N140" s="251" t="s">
        <v>43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141</v>
      </c>
      <c r="AT140" s="254" t="s">
        <v>136</v>
      </c>
      <c r="AU140" s="254" t="s">
        <v>86</v>
      </c>
      <c r="AY140" s="17" t="s">
        <v>133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82</v>
      </c>
      <c r="BK140" s="255">
        <f>ROUND(I140*H140,2)</f>
        <v>0</v>
      </c>
      <c r="BL140" s="17" t="s">
        <v>141</v>
      </c>
      <c r="BM140" s="254" t="s">
        <v>172</v>
      </c>
    </row>
    <row r="141" s="2" customFormat="1">
      <c r="A141" s="38"/>
      <c r="B141" s="39"/>
      <c r="C141" s="40"/>
      <c r="D141" s="256" t="s">
        <v>143</v>
      </c>
      <c r="E141" s="40"/>
      <c r="F141" s="257" t="s">
        <v>173</v>
      </c>
      <c r="G141" s="40"/>
      <c r="H141" s="40"/>
      <c r="I141" s="154"/>
      <c r="J141" s="40"/>
      <c r="K141" s="40"/>
      <c r="L141" s="44"/>
      <c r="M141" s="258"/>
      <c r="N141" s="259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86</v>
      </c>
    </row>
    <row r="142" s="13" customFormat="1">
      <c r="A142" s="13"/>
      <c r="B142" s="260"/>
      <c r="C142" s="261"/>
      <c r="D142" s="256" t="s">
        <v>150</v>
      </c>
      <c r="E142" s="262" t="s">
        <v>1</v>
      </c>
      <c r="F142" s="263" t="s">
        <v>174</v>
      </c>
      <c r="G142" s="261"/>
      <c r="H142" s="264">
        <v>18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150</v>
      </c>
      <c r="AU142" s="270" t="s">
        <v>86</v>
      </c>
      <c r="AV142" s="13" t="s">
        <v>86</v>
      </c>
      <c r="AW142" s="13" t="s">
        <v>34</v>
      </c>
      <c r="AX142" s="13" t="s">
        <v>82</v>
      </c>
      <c r="AY142" s="270" t="s">
        <v>133</v>
      </c>
    </row>
    <row r="143" s="2" customFormat="1" ht="24" customHeight="1">
      <c r="A143" s="38"/>
      <c r="B143" s="39"/>
      <c r="C143" s="282" t="s">
        <v>175</v>
      </c>
      <c r="D143" s="282" t="s">
        <v>156</v>
      </c>
      <c r="E143" s="283" t="s">
        <v>176</v>
      </c>
      <c r="F143" s="284" t="s">
        <v>177</v>
      </c>
      <c r="G143" s="285" t="s">
        <v>171</v>
      </c>
      <c r="H143" s="286">
        <v>18</v>
      </c>
      <c r="I143" s="287"/>
      <c r="J143" s="288">
        <f>ROUND(I143*H143,2)</f>
        <v>0</v>
      </c>
      <c r="K143" s="284" t="s">
        <v>140</v>
      </c>
      <c r="L143" s="289"/>
      <c r="M143" s="290" t="s">
        <v>1</v>
      </c>
      <c r="N143" s="291" t="s">
        <v>43</v>
      </c>
      <c r="O143" s="91"/>
      <c r="P143" s="252">
        <f>O143*H143</f>
        <v>0</v>
      </c>
      <c r="Q143" s="252">
        <v>0.28306999999999999</v>
      </c>
      <c r="R143" s="252">
        <f>Q143*H143</f>
        <v>5.0952599999999997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160</v>
      </c>
      <c r="AT143" s="254" t="s">
        <v>156</v>
      </c>
      <c r="AU143" s="254" t="s">
        <v>86</v>
      </c>
      <c r="AY143" s="17" t="s">
        <v>133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82</v>
      </c>
      <c r="BK143" s="255">
        <f>ROUND(I143*H143,2)</f>
        <v>0</v>
      </c>
      <c r="BL143" s="17" t="s">
        <v>141</v>
      </c>
      <c r="BM143" s="254" t="s">
        <v>178</v>
      </c>
    </row>
    <row r="144" s="2" customFormat="1">
      <c r="A144" s="38"/>
      <c r="B144" s="39"/>
      <c r="C144" s="40"/>
      <c r="D144" s="256" t="s">
        <v>143</v>
      </c>
      <c r="E144" s="40"/>
      <c r="F144" s="257" t="s">
        <v>177</v>
      </c>
      <c r="G144" s="40"/>
      <c r="H144" s="40"/>
      <c r="I144" s="154"/>
      <c r="J144" s="40"/>
      <c r="K144" s="40"/>
      <c r="L144" s="44"/>
      <c r="M144" s="258"/>
      <c r="N144" s="259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86</v>
      </c>
    </row>
    <row r="145" s="2" customFormat="1" ht="24" customHeight="1">
      <c r="A145" s="38"/>
      <c r="B145" s="39"/>
      <c r="C145" s="243" t="s">
        <v>179</v>
      </c>
      <c r="D145" s="243" t="s">
        <v>136</v>
      </c>
      <c r="E145" s="244" t="s">
        <v>180</v>
      </c>
      <c r="F145" s="245" t="s">
        <v>181</v>
      </c>
      <c r="G145" s="246" t="s">
        <v>171</v>
      </c>
      <c r="H145" s="247">
        <v>30</v>
      </c>
      <c r="I145" s="248"/>
      <c r="J145" s="249">
        <f>ROUND(I145*H145,2)</f>
        <v>0</v>
      </c>
      <c r="K145" s="245" t="s">
        <v>140</v>
      </c>
      <c r="L145" s="44"/>
      <c r="M145" s="250" t="s">
        <v>1</v>
      </c>
      <c r="N145" s="251" t="s">
        <v>43</v>
      </c>
      <c r="O145" s="9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141</v>
      </c>
      <c r="AT145" s="254" t="s">
        <v>136</v>
      </c>
      <c r="AU145" s="254" t="s">
        <v>86</v>
      </c>
      <c r="AY145" s="17" t="s">
        <v>133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82</v>
      </c>
      <c r="BK145" s="255">
        <f>ROUND(I145*H145,2)</f>
        <v>0</v>
      </c>
      <c r="BL145" s="17" t="s">
        <v>141</v>
      </c>
      <c r="BM145" s="254" t="s">
        <v>182</v>
      </c>
    </row>
    <row r="146" s="2" customFormat="1">
      <c r="A146" s="38"/>
      <c r="B146" s="39"/>
      <c r="C146" s="40"/>
      <c r="D146" s="256" t="s">
        <v>143</v>
      </c>
      <c r="E146" s="40"/>
      <c r="F146" s="257" t="s">
        <v>183</v>
      </c>
      <c r="G146" s="40"/>
      <c r="H146" s="40"/>
      <c r="I146" s="154"/>
      <c r="J146" s="40"/>
      <c r="K146" s="40"/>
      <c r="L146" s="44"/>
      <c r="M146" s="258"/>
      <c r="N146" s="259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143</v>
      </c>
      <c r="AU146" s="17" t="s">
        <v>86</v>
      </c>
    </row>
    <row r="147" s="2" customFormat="1" ht="24" customHeight="1">
      <c r="A147" s="38"/>
      <c r="B147" s="39"/>
      <c r="C147" s="243" t="s">
        <v>160</v>
      </c>
      <c r="D147" s="243" t="s">
        <v>136</v>
      </c>
      <c r="E147" s="244" t="s">
        <v>184</v>
      </c>
      <c r="F147" s="245" t="s">
        <v>185</v>
      </c>
      <c r="G147" s="246" t="s">
        <v>186</v>
      </c>
      <c r="H147" s="247">
        <v>15</v>
      </c>
      <c r="I147" s="248"/>
      <c r="J147" s="249">
        <f>ROUND(I147*H147,2)</f>
        <v>0</v>
      </c>
      <c r="K147" s="245" t="s">
        <v>140</v>
      </c>
      <c r="L147" s="44"/>
      <c r="M147" s="250" t="s">
        <v>1</v>
      </c>
      <c r="N147" s="251" t="s">
        <v>43</v>
      </c>
      <c r="O147" s="91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141</v>
      </c>
      <c r="AT147" s="254" t="s">
        <v>136</v>
      </c>
      <c r="AU147" s="254" t="s">
        <v>86</v>
      </c>
      <c r="AY147" s="17" t="s">
        <v>133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82</v>
      </c>
      <c r="BK147" s="255">
        <f>ROUND(I147*H147,2)</f>
        <v>0</v>
      </c>
      <c r="BL147" s="17" t="s">
        <v>141</v>
      </c>
      <c r="BM147" s="254" t="s">
        <v>187</v>
      </c>
    </row>
    <row r="148" s="2" customFormat="1">
      <c r="A148" s="38"/>
      <c r="B148" s="39"/>
      <c r="C148" s="40"/>
      <c r="D148" s="256" t="s">
        <v>143</v>
      </c>
      <c r="E148" s="40"/>
      <c r="F148" s="257" t="s">
        <v>188</v>
      </c>
      <c r="G148" s="40"/>
      <c r="H148" s="40"/>
      <c r="I148" s="154"/>
      <c r="J148" s="40"/>
      <c r="K148" s="40"/>
      <c r="L148" s="44"/>
      <c r="M148" s="258"/>
      <c r="N148" s="259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86</v>
      </c>
    </row>
    <row r="149" s="2" customFormat="1" ht="36" customHeight="1">
      <c r="A149" s="38"/>
      <c r="B149" s="39"/>
      <c r="C149" s="243" t="s">
        <v>189</v>
      </c>
      <c r="D149" s="243" t="s">
        <v>136</v>
      </c>
      <c r="E149" s="244" t="s">
        <v>190</v>
      </c>
      <c r="F149" s="245" t="s">
        <v>191</v>
      </c>
      <c r="G149" s="246" t="s">
        <v>192</v>
      </c>
      <c r="H149" s="247">
        <v>750</v>
      </c>
      <c r="I149" s="248"/>
      <c r="J149" s="249">
        <f>ROUND(I149*H149,2)</f>
        <v>0</v>
      </c>
      <c r="K149" s="245" t="s">
        <v>140</v>
      </c>
      <c r="L149" s="44"/>
      <c r="M149" s="250" t="s">
        <v>1</v>
      </c>
      <c r="N149" s="251" t="s">
        <v>43</v>
      </c>
      <c r="O149" s="91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141</v>
      </c>
      <c r="AT149" s="254" t="s">
        <v>136</v>
      </c>
      <c r="AU149" s="254" t="s">
        <v>86</v>
      </c>
      <c r="AY149" s="17" t="s">
        <v>133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82</v>
      </c>
      <c r="BK149" s="255">
        <f>ROUND(I149*H149,2)</f>
        <v>0</v>
      </c>
      <c r="BL149" s="17" t="s">
        <v>141</v>
      </c>
      <c r="BM149" s="254" t="s">
        <v>193</v>
      </c>
    </row>
    <row r="150" s="2" customFormat="1">
      <c r="A150" s="38"/>
      <c r="B150" s="39"/>
      <c r="C150" s="40"/>
      <c r="D150" s="256" t="s">
        <v>143</v>
      </c>
      <c r="E150" s="40"/>
      <c r="F150" s="257" t="s">
        <v>194</v>
      </c>
      <c r="G150" s="40"/>
      <c r="H150" s="40"/>
      <c r="I150" s="154"/>
      <c r="J150" s="40"/>
      <c r="K150" s="40"/>
      <c r="L150" s="44"/>
      <c r="M150" s="258"/>
      <c r="N150" s="259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86</v>
      </c>
    </row>
    <row r="151" s="2" customFormat="1" ht="24" customHeight="1">
      <c r="A151" s="38"/>
      <c r="B151" s="39"/>
      <c r="C151" s="243" t="s">
        <v>195</v>
      </c>
      <c r="D151" s="243" t="s">
        <v>136</v>
      </c>
      <c r="E151" s="244" t="s">
        <v>196</v>
      </c>
      <c r="F151" s="245" t="s">
        <v>197</v>
      </c>
      <c r="G151" s="246" t="s">
        <v>186</v>
      </c>
      <c r="H151" s="247">
        <v>4</v>
      </c>
      <c r="I151" s="248"/>
      <c r="J151" s="249">
        <f>ROUND(I151*H151,2)</f>
        <v>0</v>
      </c>
      <c r="K151" s="245" t="s">
        <v>140</v>
      </c>
      <c r="L151" s="44"/>
      <c r="M151" s="250" t="s">
        <v>1</v>
      </c>
      <c r="N151" s="251" t="s">
        <v>43</v>
      </c>
      <c r="O151" s="9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141</v>
      </c>
      <c r="AT151" s="254" t="s">
        <v>136</v>
      </c>
      <c r="AU151" s="254" t="s">
        <v>86</v>
      </c>
      <c r="AY151" s="17" t="s">
        <v>133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82</v>
      </c>
      <c r="BK151" s="255">
        <f>ROUND(I151*H151,2)</f>
        <v>0</v>
      </c>
      <c r="BL151" s="17" t="s">
        <v>141</v>
      </c>
      <c r="BM151" s="254" t="s">
        <v>198</v>
      </c>
    </row>
    <row r="152" s="2" customFormat="1">
      <c r="A152" s="38"/>
      <c r="B152" s="39"/>
      <c r="C152" s="40"/>
      <c r="D152" s="256" t="s">
        <v>143</v>
      </c>
      <c r="E152" s="40"/>
      <c r="F152" s="257" t="s">
        <v>199</v>
      </c>
      <c r="G152" s="40"/>
      <c r="H152" s="40"/>
      <c r="I152" s="154"/>
      <c r="J152" s="40"/>
      <c r="K152" s="40"/>
      <c r="L152" s="44"/>
      <c r="M152" s="258"/>
      <c r="N152" s="259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143</v>
      </c>
      <c r="AU152" s="17" t="s">
        <v>86</v>
      </c>
    </row>
    <row r="153" s="2" customFormat="1" ht="24" customHeight="1">
      <c r="A153" s="38"/>
      <c r="B153" s="39"/>
      <c r="C153" s="243" t="s">
        <v>200</v>
      </c>
      <c r="D153" s="243" t="s">
        <v>136</v>
      </c>
      <c r="E153" s="244" t="s">
        <v>201</v>
      </c>
      <c r="F153" s="245" t="s">
        <v>202</v>
      </c>
      <c r="G153" s="246" t="s">
        <v>192</v>
      </c>
      <c r="H153" s="247">
        <v>15</v>
      </c>
      <c r="I153" s="248"/>
      <c r="J153" s="249">
        <f>ROUND(I153*H153,2)</f>
        <v>0</v>
      </c>
      <c r="K153" s="245" t="s">
        <v>140</v>
      </c>
      <c r="L153" s="44"/>
      <c r="M153" s="250" t="s">
        <v>1</v>
      </c>
      <c r="N153" s="251" t="s">
        <v>43</v>
      </c>
      <c r="O153" s="91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4" t="s">
        <v>141</v>
      </c>
      <c r="AT153" s="254" t="s">
        <v>136</v>
      </c>
      <c r="AU153" s="254" t="s">
        <v>86</v>
      </c>
      <c r="AY153" s="17" t="s">
        <v>133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7" t="s">
        <v>82</v>
      </c>
      <c r="BK153" s="255">
        <f>ROUND(I153*H153,2)</f>
        <v>0</v>
      </c>
      <c r="BL153" s="17" t="s">
        <v>141</v>
      </c>
      <c r="BM153" s="254" t="s">
        <v>203</v>
      </c>
    </row>
    <row r="154" s="2" customFormat="1">
      <c r="A154" s="38"/>
      <c r="B154" s="39"/>
      <c r="C154" s="40"/>
      <c r="D154" s="256" t="s">
        <v>143</v>
      </c>
      <c r="E154" s="40"/>
      <c r="F154" s="257" t="s">
        <v>204</v>
      </c>
      <c r="G154" s="40"/>
      <c r="H154" s="40"/>
      <c r="I154" s="154"/>
      <c r="J154" s="40"/>
      <c r="K154" s="40"/>
      <c r="L154" s="44"/>
      <c r="M154" s="258"/>
      <c r="N154" s="259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86</v>
      </c>
    </row>
    <row r="155" s="2" customFormat="1" ht="24" customHeight="1">
      <c r="A155" s="38"/>
      <c r="B155" s="39"/>
      <c r="C155" s="243" t="s">
        <v>205</v>
      </c>
      <c r="D155" s="243" t="s">
        <v>136</v>
      </c>
      <c r="E155" s="244" t="s">
        <v>206</v>
      </c>
      <c r="F155" s="245" t="s">
        <v>207</v>
      </c>
      <c r="G155" s="246" t="s">
        <v>192</v>
      </c>
      <c r="H155" s="247">
        <v>750</v>
      </c>
      <c r="I155" s="248"/>
      <c r="J155" s="249">
        <f>ROUND(I155*H155,2)</f>
        <v>0</v>
      </c>
      <c r="K155" s="245" t="s">
        <v>140</v>
      </c>
      <c r="L155" s="44"/>
      <c r="M155" s="250" t="s">
        <v>1</v>
      </c>
      <c r="N155" s="251" t="s">
        <v>43</v>
      </c>
      <c r="O155" s="91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4" t="s">
        <v>141</v>
      </c>
      <c r="AT155" s="254" t="s">
        <v>136</v>
      </c>
      <c r="AU155" s="254" t="s">
        <v>86</v>
      </c>
      <c r="AY155" s="17" t="s">
        <v>133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7" t="s">
        <v>82</v>
      </c>
      <c r="BK155" s="255">
        <f>ROUND(I155*H155,2)</f>
        <v>0</v>
      </c>
      <c r="BL155" s="17" t="s">
        <v>141</v>
      </c>
      <c r="BM155" s="254" t="s">
        <v>208</v>
      </c>
    </row>
    <row r="156" s="2" customFormat="1">
      <c r="A156" s="38"/>
      <c r="B156" s="39"/>
      <c r="C156" s="40"/>
      <c r="D156" s="256" t="s">
        <v>143</v>
      </c>
      <c r="E156" s="40"/>
      <c r="F156" s="257" t="s">
        <v>209</v>
      </c>
      <c r="G156" s="40"/>
      <c r="H156" s="40"/>
      <c r="I156" s="154"/>
      <c r="J156" s="40"/>
      <c r="K156" s="40"/>
      <c r="L156" s="44"/>
      <c r="M156" s="258"/>
      <c r="N156" s="259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86</v>
      </c>
    </row>
    <row r="157" s="2" customFormat="1" ht="24" customHeight="1">
      <c r="A157" s="38"/>
      <c r="B157" s="39"/>
      <c r="C157" s="243" t="s">
        <v>210</v>
      </c>
      <c r="D157" s="243" t="s">
        <v>136</v>
      </c>
      <c r="E157" s="244" t="s">
        <v>211</v>
      </c>
      <c r="F157" s="245" t="s">
        <v>212</v>
      </c>
      <c r="G157" s="246" t="s">
        <v>139</v>
      </c>
      <c r="H157" s="247">
        <v>0.753</v>
      </c>
      <c r="I157" s="248"/>
      <c r="J157" s="249">
        <f>ROUND(I157*H157,2)</f>
        <v>0</v>
      </c>
      <c r="K157" s="245" t="s">
        <v>140</v>
      </c>
      <c r="L157" s="44"/>
      <c r="M157" s="250" t="s">
        <v>1</v>
      </c>
      <c r="N157" s="251" t="s">
        <v>43</v>
      </c>
      <c r="O157" s="91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4" t="s">
        <v>141</v>
      </c>
      <c r="AT157" s="254" t="s">
        <v>136</v>
      </c>
      <c r="AU157" s="254" t="s">
        <v>86</v>
      </c>
      <c r="AY157" s="17" t="s">
        <v>133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7" t="s">
        <v>82</v>
      </c>
      <c r="BK157" s="255">
        <f>ROUND(I157*H157,2)</f>
        <v>0</v>
      </c>
      <c r="BL157" s="17" t="s">
        <v>141</v>
      </c>
      <c r="BM157" s="254" t="s">
        <v>213</v>
      </c>
    </row>
    <row r="158" s="2" customFormat="1">
      <c r="A158" s="38"/>
      <c r="B158" s="39"/>
      <c r="C158" s="40"/>
      <c r="D158" s="256" t="s">
        <v>143</v>
      </c>
      <c r="E158" s="40"/>
      <c r="F158" s="257" t="s">
        <v>214</v>
      </c>
      <c r="G158" s="40"/>
      <c r="H158" s="40"/>
      <c r="I158" s="154"/>
      <c r="J158" s="40"/>
      <c r="K158" s="40"/>
      <c r="L158" s="44"/>
      <c r="M158" s="258"/>
      <c r="N158" s="259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86</v>
      </c>
    </row>
    <row r="159" s="15" customFormat="1">
      <c r="A159" s="15"/>
      <c r="B159" s="292"/>
      <c r="C159" s="293"/>
      <c r="D159" s="256" t="s">
        <v>150</v>
      </c>
      <c r="E159" s="294" t="s">
        <v>1</v>
      </c>
      <c r="F159" s="295" t="s">
        <v>215</v>
      </c>
      <c r="G159" s="293"/>
      <c r="H159" s="294" t="s">
        <v>1</v>
      </c>
      <c r="I159" s="296"/>
      <c r="J159" s="293"/>
      <c r="K159" s="293"/>
      <c r="L159" s="297"/>
      <c r="M159" s="298"/>
      <c r="N159" s="299"/>
      <c r="O159" s="299"/>
      <c r="P159" s="299"/>
      <c r="Q159" s="299"/>
      <c r="R159" s="299"/>
      <c r="S159" s="299"/>
      <c r="T159" s="30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301" t="s">
        <v>150</v>
      </c>
      <c r="AU159" s="301" t="s">
        <v>86</v>
      </c>
      <c r="AV159" s="15" t="s">
        <v>82</v>
      </c>
      <c r="AW159" s="15" t="s">
        <v>34</v>
      </c>
      <c r="AX159" s="15" t="s">
        <v>78</v>
      </c>
      <c r="AY159" s="301" t="s">
        <v>133</v>
      </c>
    </row>
    <row r="160" s="13" customFormat="1">
      <c r="A160" s="13"/>
      <c r="B160" s="260"/>
      <c r="C160" s="261"/>
      <c r="D160" s="256" t="s">
        <v>150</v>
      </c>
      <c r="E160" s="262" t="s">
        <v>1</v>
      </c>
      <c r="F160" s="263" t="s">
        <v>216</v>
      </c>
      <c r="G160" s="261"/>
      <c r="H160" s="264">
        <v>0.753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150</v>
      </c>
      <c r="AU160" s="270" t="s">
        <v>86</v>
      </c>
      <c r="AV160" s="13" t="s">
        <v>86</v>
      </c>
      <c r="AW160" s="13" t="s">
        <v>34</v>
      </c>
      <c r="AX160" s="13" t="s">
        <v>82</v>
      </c>
      <c r="AY160" s="270" t="s">
        <v>133</v>
      </c>
    </row>
    <row r="161" s="2" customFormat="1" ht="24" customHeight="1">
      <c r="A161" s="38"/>
      <c r="B161" s="39"/>
      <c r="C161" s="243" t="s">
        <v>217</v>
      </c>
      <c r="D161" s="243" t="s">
        <v>136</v>
      </c>
      <c r="E161" s="244" t="s">
        <v>218</v>
      </c>
      <c r="F161" s="245" t="s">
        <v>219</v>
      </c>
      <c r="G161" s="246" t="s">
        <v>139</v>
      </c>
      <c r="H161" s="247">
        <v>0.753</v>
      </c>
      <c r="I161" s="248"/>
      <c r="J161" s="249">
        <f>ROUND(I161*H161,2)</f>
        <v>0</v>
      </c>
      <c r="K161" s="245" t="s">
        <v>140</v>
      </c>
      <c r="L161" s="44"/>
      <c r="M161" s="250" t="s">
        <v>1</v>
      </c>
      <c r="N161" s="251" t="s">
        <v>43</v>
      </c>
      <c r="O161" s="91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4" t="s">
        <v>141</v>
      </c>
      <c r="AT161" s="254" t="s">
        <v>136</v>
      </c>
      <c r="AU161" s="254" t="s">
        <v>86</v>
      </c>
      <c r="AY161" s="17" t="s">
        <v>133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7" t="s">
        <v>82</v>
      </c>
      <c r="BK161" s="255">
        <f>ROUND(I161*H161,2)</f>
        <v>0</v>
      </c>
      <c r="BL161" s="17" t="s">
        <v>141</v>
      </c>
      <c r="BM161" s="254" t="s">
        <v>220</v>
      </c>
    </row>
    <row r="162" s="2" customFormat="1">
      <c r="A162" s="38"/>
      <c r="B162" s="39"/>
      <c r="C162" s="40"/>
      <c r="D162" s="256" t="s">
        <v>143</v>
      </c>
      <c r="E162" s="40"/>
      <c r="F162" s="257" t="s">
        <v>221</v>
      </c>
      <c r="G162" s="40"/>
      <c r="H162" s="40"/>
      <c r="I162" s="154"/>
      <c r="J162" s="40"/>
      <c r="K162" s="40"/>
      <c r="L162" s="44"/>
      <c r="M162" s="258"/>
      <c r="N162" s="259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86</v>
      </c>
    </row>
    <row r="163" s="15" customFormat="1">
      <c r="A163" s="15"/>
      <c r="B163" s="292"/>
      <c r="C163" s="293"/>
      <c r="D163" s="256" t="s">
        <v>150</v>
      </c>
      <c r="E163" s="294" t="s">
        <v>1</v>
      </c>
      <c r="F163" s="295" t="s">
        <v>222</v>
      </c>
      <c r="G163" s="293"/>
      <c r="H163" s="294" t="s">
        <v>1</v>
      </c>
      <c r="I163" s="296"/>
      <c r="J163" s="293"/>
      <c r="K163" s="293"/>
      <c r="L163" s="297"/>
      <c r="M163" s="298"/>
      <c r="N163" s="299"/>
      <c r="O163" s="299"/>
      <c r="P163" s="299"/>
      <c r="Q163" s="299"/>
      <c r="R163" s="299"/>
      <c r="S163" s="299"/>
      <c r="T163" s="30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301" t="s">
        <v>150</v>
      </c>
      <c r="AU163" s="301" t="s">
        <v>86</v>
      </c>
      <c r="AV163" s="15" t="s">
        <v>82</v>
      </c>
      <c r="AW163" s="15" t="s">
        <v>34</v>
      </c>
      <c r="AX163" s="15" t="s">
        <v>78</v>
      </c>
      <c r="AY163" s="301" t="s">
        <v>133</v>
      </c>
    </row>
    <row r="164" s="13" customFormat="1">
      <c r="A164" s="13"/>
      <c r="B164" s="260"/>
      <c r="C164" s="261"/>
      <c r="D164" s="256" t="s">
        <v>150</v>
      </c>
      <c r="E164" s="262" t="s">
        <v>1</v>
      </c>
      <c r="F164" s="263" t="s">
        <v>216</v>
      </c>
      <c r="G164" s="261"/>
      <c r="H164" s="264">
        <v>0.753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150</v>
      </c>
      <c r="AU164" s="270" t="s">
        <v>86</v>
      </c>
      <c r="AV164" s="13" t="s">
        <v>86</v>
      </c>
      <c r="AW164" s="13" t="s">
        <v>34</v>
      </c>
      <c r="AX164" s="13" t="s">
        <v>82</v>
      </c>
      <c r="AY164" s="270" t="s">
        <v>133</v>
      </c>
    </row>
    <row r="165" s="2" customFormat="1" ht="36" customHeight="1">
      <c r="A165" s="38"/>
      <c r="B165" s="39"/>
      <c r="C165" s="243" t="s">
        <v>8</v>
      </c>
      <c r="D165" s="243" t="s">
        <v>136</v>
      </c>
      <c r="E165" s="244" t="s">
        <v>223</v>
      </c>
      <c r="F165" s="245" t="s">
        <v>224</v>
      </c>
      <c r="G165" s="246" t="s">
        <v>171</v>
      </c>
      <c r="H165" s="247">
        <v>1</v>
      </c>
      <c r="I165" s="248"/>
      <c r="J165" s="249">
        <f>ROUND(I165*H165,2)</f>
        <v>0</v>
      </c>
      <c r="K165" s="245" t="s">
        <v>140</v>
      </c>
      <c r="L165" s="44"/>
      <c r="M165" s="250" t="s">
        <v>1</v>
      </c>
      <c r="N165" s="251" t="s">
        <v>43</v>
      </c>
      <c r="O165" s="91"/>
      <c r="P165" s="252">
        <f>O165*H165</f>
        <v>0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4" t="s">
        <v>141</v>
      </c>
      <c r="AT165" s="254" t="s">
        <v>136</v>
      </c>
      <c r="AU165" s="254" t="s">
        <v>86</v>
      </c>
      <c r="AY165" s="17" t="s">
        <v>133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7" t="s">
        <v>82</v>
      </c>
      <c r="BK165" s="255">
        <f>ROUND(I165*H165,2)</f>
        <v>0</v>
      </c>
      <c r="BL165" s="17" t="s">
        <v>141</v>
      </c>
      <c r="BM165" s="254" t="s">
        <v>225</v>
      </c>
    </row>
    <row r="166" s="2" customFormat="1">
      <c r="A166" s="38"/>
      <c r="B166" s="39"/>
      <c r="C166" s="40"/>
      <c r="D166" s="256" t="s">
        <v>143</v>
      </c>
      <c r="E166" s="40"/>
      <c r="F166" s="257" t="s">
        <v>226</v>
      </c>
      <c r="G166" s="40"/>
      <c r="H166" s="40"/>
      <c r="I166" s="154"/>
      <c r="J166" s="40"/>
      <c r="K166" s="40"/>
      <c r="L166" s="44"/>
      <c r="M166" s="258"/>
      <c r="N166" s="259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86</v>
      </c>
    </row>
    <row r="167" s="2" customFormat="1" ht="24" customHeight="1">
      <c r="A167" s="38"/>
      <c r="B167" s="39"/>
      <c r="C167" s="243" t="s">
        <v>227</v>
      </c>
      <c r="D167" s="243" t="s">
        <v>136</v>
      </c>
      <c r="E167" s="244" t="s">
        <v>228</v>
      </c>
      <c r="F167" s="245" t="s">
        <v>229</v>
      </c>
      <c r="G167" s="246" t="s">
        <v>171</v>
      </c>
      <c r="H167" s="247">
        <v>1</v>
      </c>
      <c r="I167" s="248"/>
      <c r="J167" s="249">
        <f>ROUND(I167*H167,2)</f>
        <v>0</v>
      </c>
      <c r="K167" s="245" t="s">
        <v>140</v>
      </c>
      <c r="L167" s="44"/>
      <c r="M167" s="250" t="s">
        <v>1</v>
      </c>
      <c r="N167" s="251" t="s">
        <v>43</v>
      </c>
      <c r="O167" s="91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4" t="s">
        <v>141</v>
      </c>
      <c r="AT167" s="254" t="s">
        <v>136</v>
      </c>
      <c r="AU167" s="254" t="s">
        <v>86</v>
      </c>
      <c r="AY167" s="17" t="s">
        <v>133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7" t="s">
        <v>82</v>
      </c>
      <c r="BK167" s="255">
        <f>ROUND(I167*H167,2)</f>
        <v>0</v>
      </c>
      <c r="BL167" s="17" t="s">
        <v>141</v>
      </c>
      <c r="BM167" s="254" t="s">
        <v>230</v>
      </c>
    </row>
    <row r="168" s="2" customFormat="1">
      <c r="A168" s="38"/>
      <c r="B168" s="39"/>
      <c r="C168" s="40"/>
      <c r="D168" s="256" t="s">
        <v>143</v>
      </c>
      <c r="E168" s="40"/>
      <c r="F168" s="257" t="s">
        <v>229</v>
      </c>
      <c r="G168" s="40"/>
      <c r="H168" s="40"/>
      <c r="I168" s="154"/>
      <c r="J168" s="40"/>
      <c r="K168" s="40"/>
      <c r="L168" s="44"/>
      <c r="M168" s="258"/>
      <c r="N168" s="259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143</v>
      </c>
      <c r="AU168" s="17" t="s">
        <v>86</v>
      </c>
    </row>
    <row r="169" s="2" customFormat="1" ht="24" customHeight="1">
      <c r="A169" s="38"/>
      <c r="B169" s="39"/>
      <c r="C169" s="243" t="s">
        <v>231</v>
      </c>
      <c r="D169" s="243" t="s">
        <v>136</v>
      </c>
      <c r="E169" s="244" t="s">
        <v>232</v>
      </c>
      <c r="F169" s="245" t="s">
        <v>233</v>
      </c>
      <c r="G169" s="246" t="s">
        <v>171</v>
      </c>
      <c r="H169" s="247">
        <v>2</v>
      </c>
      <c r="I169" s="248"/>
      <c r="J169" s="249">
        <f>ROUND(I169*H169,2)</f>
        <v>0</v>
      </c>
      <c r="K169" s="245" t="s">
        <v>140</v>
      </c>
      <c r="L169" s="44"/>
      <c r="M169" s="250" t="s">
        <v>1</v>
      </c>
      <c r="N169" s="251" t="s">
        <v>43</v>
      </c>
      <c r="O169" s="91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4" t="s">
        <v>141</v>
      </c>
      <c r="AT169" s="254" t="s">
        <v>136</v>
      </c>
      <c r="AU169" s="254" t="s">
        <v>86</v>
      </c>
      <c r="AY169" s="17" t="s">
        <v>133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7" t="s">
        <v>82</v>
      </c>
      <c r="BK169" s="255">
        <f>ROUND(I169*H169,2)</f>
        <v>0</v>
      </c>
      <c r="BL169" s="17" t="s">
        <v>141</v>
      </c>
      <c r="BM169" s="254" t="s">
        <v>234</v>
      </c>
    </row>
    <row r="170" s="2" customFormat="1">
      <c r="A170" s="38"/>
      <c r="B170" s="39"/>
      <c r="C170" s="40"/>
      <c r="D170" s="256" t="s">
        <v>143</v>
      </c>
      <c r="E170" s="40"/>
      <c r="F170" s="257" t="s">
        <v>235</v>
      </c>
      <c r="G170" s="40"/>
      <c r="H170" s="40"/>
      <c r="I170" s="154"/>
      <c r="J170" s="40"/>
      <c r="K170" s="40"/>
      <c r="L170" s="44"/>
      <c r="M170" s="258"/>
      <c r="N170" s="259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143</v>
      </c>
      <c r="AU170" s="17" t="s">
        <v>86</v>
      </c>
    </row>
    <row r="171" s="2" customFormat="1" ht="36" customHeight="1">
      <c r="A171" s="38"/>
      <c r="B171" s="39"/>
      <c r="C171" s="243" t="s">
        <v>236</v>
      </c>
      <c r="D171" s="243" t="s">
        <v>136</v>
      </c>
      <c r="E171" s="244" t="s">
        <v>237</v>
      </c>
      <c r="F171" s="245" t="s">
        <v>238</v>
      </c>
      <c r="G171" s="246" t="s">
        <v>159</v>
      </c>
      <c r="H171" s="247">
        <v>5.0949999999999998</v>
      </c>
      <c r="I171" s="248"/>
      <c r="J171" s="249">
        <f>ROUND(I171*H171,2)</f>
        <v>0</v>
      </c>
      <c r="K171" s="245" t="s">
        <v>140</v>
      </c>
      <c r="L171" s="44"/>
      <c r="M171" s="250" t="s">
        <v>1</v>
      </c>
      <c r="N171" s="251" t="s">
        <v>43</v>
      </c>
      <c r="O171" s="91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4" t="s">
        <v>141</v>
      </c>
      <c r="AT171" s="254" t="s">
        <v>136</v>
      </c>
      <c r="AU171" s="254" t="s">
        <v>86</v>
      </c>
      <c r="AY171" s="17" t="s">
        <v>133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7" t="s">
        <v>82</v>
      </c>
      <c r="BK171" s="255">
        <f>ROUND(I171*H171,2)</f>
        <v>0</v>
      </c>
      <c r="BL171" s="17" t="s">
        <v>141</v>
      </c>
      <c r="BM171" s="254" t="s">
        <v>239</v>
      </c>
    </row>
    <row r="172" s="2" customFormat="1">
      <c r="A172" s="38"/>
      <c r="B172" s="39"/>
      <c r="C172" s="40"/>
      <c r="D172" s="256" t="s">
        <v>143</v>
      </c>
      <c r="E172" s="40"/>
      <c r="F172" s="257" t="s">
        <v>240</v>
      </c>
      <c r="G172" s="40"/>
      <c r="H172" s="40"/>
      <c r="I172" s="154"/>
      <c r="J172" s="40"/>
      <c r="K172" s="40"/>
      <c r="L172" s="44"/>
      <c r="M172" s="258"/>
      <c r="N172" s="259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86</v>
      </c>
    </row>
    <row r="173" s="15" customFormat="1">
      <c r="A173" s="15"/>
      <c r="B173" s="292"/>
      <c r="C173" s="293"/>
      <c r="D173" s="256" t="s">
        <v>150</v>
      </c>
      <c r="E173" s="294" t="s">
        <v>1</v>
      </c>
      <c r="F173" s="295" t="s">
        <v>241</v>
      </c>
      <c r="G173" s="293"/>
      <c r="H173" s="294" t="s">
        <v>1</v>
      </c>
      <c r="I173" s="296"/>
      <c r="J173" s="293"/>
      <c r="K173" s="293"/>
      <c r="L173" s="297"/>
      <c r="M173" s="298"/>
      <c r="N173" s="299"/>
      <c r="O173" s="299"/>
      <c r="P173" s="299"/>
      <c r="Q173" s="299"/>
      <c r="R173" s="299"/>
      <c r="S173" s="299"/>
      <c r="T173" s="30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301" t="s">
        <v>150</v>
      </c>
      <c r="AU173" s="301" t="s">
        <v>86</v>
      </c>
      <c r="AV173" s="15" t="s">
        <v>82</v>
      </c>
      <c r="AW173" s="15" t="s">
        <v>34</v>
      </c>
      <c r="AX173" s="15" t="s">
        <v>78</v>
      </c>
      <c r="AY173" s="301" t="s">
        <v>133</v>
      </c>
    </row>
    <row r="174" s="13" customFormat="1">
      <c r="A174" s="13"/>
      <c r="B174" s="260"/>
      <c r="C174" s="261"/>
      <c r="D174" s="256" t="s">
        <v>150</v>
      </c>
      <c r="E174" s="262" t="s">
        <v>1</v>
      </c>
      <c r="F174" s="263" t="s">
        <v>242</v>
      </c>
      <c r="G174" s="261"/>
      <c r="H174" s="264">
        <v>5.0949999999999998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150</v>
      </c>
      <c r="AU174" s="270" t="s">
        <v>86</v>
      </c>
      <c r="AV174" s="13" t="s">
        <v>86</v>
      </c>
      <c r="AW174" s="13" t="s">
        <v>34</v>
      </c>
      <c r="AX174" s="13" t="s">
        <v>82</v>
      </c>
      <c r="AY174" s="270" t="s">
        <v>133</v>
      </c>
    </row>
    <row r="175" s="2" customFormat="1" ht="24" customHeight="1">
      <c r="A175" s="38"/>
      <c r="B175" s="39"/>
      <c r="C175" s="243" t="s">
        <v>243</v>
      </c>
      <c r="D175" s="243" t="s">
        <v>136</v>
      </c>
      <c r="E175" s="244" t="s">
        <v>244</v>
      </c>
      <c r="F175" s="245" t="s">
        <v>245</v>
      </c>
      <c r="G175" s="246" t="s">
        <v>159</v>
      </c>
      <c r="H175" s="247">
        <v>720</v>
      </c>
      <c r="I175" s="248"/>
      <c r="J175" s="249">
        <f>ROUND(I175*H175,2)</f>
        <v>0</v>
      </c>
      <c r="K175" s="245" t="s">
        <v>140</v>
      </c>
      <c r="L175" s="44"/>
      <c r="M175" s="250" t="s">
        <v>1</v>
      </c>
      <c r="N175" s="251" t="s">
        <v>43</v>
      </c>
      <c r="O175" s="91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4" t="s">
        <v>141</v>
      </c>
      <c r="AT175" s="254" t="s">
        <v>136</v>
      </c>
      <c r="AU175" s="254" t="s">
        <v>86</v>
      </c>
      <c r="AY175" s="17" t="s">
        <v>133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7" t="s">
        <v>82</v>
      </c>
      <c r="BK175" s="255">
        <f>ROUND(I175*H175,2)</f>
        <v>0</v>
      </c>
      <c r="BL175" s="17" t="s">
        <v>141</v>
      </c>
      <c r="BM175" s="254" t="s">
        <v>246</v>
      </c>
    </row>
    <row r="176" s="2" customFormat="1">
      <c r="A176" s="38"/>
      <c r="B176" s="39"/>
      <c r="C176" s="40"/>
      <c r="D176" s="256" t="s">
        <v>143</v>
      </c>
      <c r="E176" s="40"/>
      <c r="F176" s="257" t="s">
        <v>247</v>
      </c>
      <c r="G176" s="40"/>
      <c r="H176" s="40"/>
      <c r="I176" s="154"/>
      <c r="J176" s="40"/>
      <c r="K176" s="40"/>
      <c r="L176" s="44"/>
      <c r="M176" s="258"/>
      <c r="N176" s="259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143</v>
      </c>
      <c r="AU176" s="17" t="s">
        <v>86</v>
      </c>
    </row>
    <row r="177" s="15" customFormat="1">
      <c r="A177" s="15"/>
      <c r="B177" s="292"/>
      <c r="C177" s="293"/>
      <c r="D177" s="256" t="s">
        <v>150</v>
      </c>
      <c r="E177" s="294" t="s">
        <v>1</v>
      </c>
      <c r="F177" s="295" t="s">
        <v>248</v>
      </c>
      <c r="G177" s="293"/>
      <c r="H177" s="294" t="s">
        <v>1</v>
      </c>
      <c r="I177" s="296"/>
      <c r="J177" s="293"/>
      <c r="K177" s="293"/>
      <c r="L177" s="297"/>
      <c r="M177" s="298"/>
      <c r="N177" s="299"/>
      <c r="O177" s="299"/>
      <c r="P177" s="299"/>
      <c r="Q177" s="299"/>
      <c r="R177" s="299"/>
      <c r="S177" s="299"/>
      <c r="T177" s="30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301" t="s">
        <v>150</v>
      </c>
      <c r="AU177" s="301" t="s">
        <v>86</v>
      </c>
      <c r="AV177" s="15" t="s">
        <v>82</v>
      </c>
      <c r="AW177" s="15" t="s">
        <v>34</v>
      </c>
      <c r="AX177" s="15" t="s">
        <v>78</v>
      </c>
      <c r="AY177" s="301" t="s">
        <v>133</v>
      </c>
    </row>
    <row r="178" s="13" customFormat="1">
      <c r="A178" s="13"/>
      <c r="B178" s="260"/>
      <c r="C178" s="261"/>
      <c r="D178" s="256" t="s">
        <v>150</v>
      </c>
      <c r="E178" s="262" t="s">
        <v>1</v>
      </c>
      <c r="F178" s="263" t="s">
        <v>249</v>
      </c>
      <c r="G178" s="261"/>
      <c r="H178" s="264">
        <v>720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150</v>
      </c>
      <c r="AU178" s="270" t="s">
        <v>86</v>
      </c>
      <c r="AV178" s="13" t="s">
        <v>86</v>
      </c>
      <c r="AW178" s="13" t="s">
        <v>34</v>
      </c>
      <c r="AX178" s="13" t="s">
        <v>82</v>
      </c>
      <c r="AY178" s="270" t="s">
        <v>133</v>
      </c>
    </row>
    <row r="179" s="2" customFormat="1" ht="24" customHeight="1">
      <c r="A179" s="38"/>
      <c r="B179" s="39"/>
      <c r="C179" s="243" t="s">
        <v>250</v>
      </c>
      <c r="D179" s="243" t="s">
        <v>136</v>
      </c>
      <c r="E179" s="244" t="s">
        <v>251</v>
      </c>
      <c r="F179" s="245" t="s">
        <v>252</v>
      </c>
      <c r="G179" s="246" t="s">
        <v>159</v>
      </c>
      <c r="H179" s="247">
        <v>720</v>
      </c>
      <c r="I179" s="248"/>
      <c r="J179" s="249">
        <f>ROUND(I179*H179,2)</f>
        <v>0</v>
      </c>
      <c r="K179" s="245" t="s">
        <v>140</v>
      </c>
      <c r="L179" s="44"/>
      <c r="M179" s="250" t="s">
        <v>1</v>
      </c>
      <c r="N179" s="251" t="s">
        <v>43</v>
      </c>
      <c r="O179" s="91"/>
      <c r="P179" s="252">
        <f>O179*H179</f>
        <v>0</v>
      </c>
      <c r="Q179" s="252">
        <v>0</v>
      </c>
      <c r="R179" s="252">
        <f>Q179*H179</f>
        <v>0</v>
      </c>
      <c r="S179" s="252">
        <v>0</v>
      </c>
      <c r="T179" s="25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4" t="s">
        <v>141</v>
      </c>
      <c r="AT179" s="254" t="s">
        <v>136</v>
      </c>
      <c r="AU179" s="254" t="s">
        <v>86</v>
      </c>
      <c r="AY179" s="17" t="s">
        <v>133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7" t="s">
        <v>82</v>
      </c>
      <c r="BK179" s="255">
        <f>ROUND(I179*H179,2)</f>
        <v>0</v>
      </c>
      <c r="BL179" s="17" t="s">
        <v>141</v>
      </c>
      <c r="BM179" s="254" t="s">
        <v>253</v>
      </c>
    </row>
    <row r="180" s="2" customFormat="1">
      <c r="A180" s="38"/>
      <c r="B180" s="39"/>
      <c r="C180" s="40"/>
      <c r="D180" s="256" t="s">
        <v>143</v>
      </c>
      <c r="E180" s="40"/>
      <c r="F180" s="257" t="s">
        <v>254</v>
      </c>
      <c r="G180" s="40"/>
      <c r="H180" s="40"/>
      <c r="I180" s="154"/>
      <c r="J180" s="40"/>
      <c r="K180" s="40"/>
      <c r="L180" s="44"/>
      <c r="M180" s="302"/>
      <c r="N180" s="303"/>
      <c r="O180" s="304"/>
      <c r="P180" s="304"/>
      <c r="Q180" s="304"/>
      <c r="R180" s="304"/>
      <c r="S180" s="304"/>
      <c r="T180" s="30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143</v>
      </c>
      <c r="AU180" s="17" t="s">
        <v>86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192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UA3Qp3EwCGZ9Ux9Dxx52NQ4z8l6C5dI3/uYvVHbPX0Yo2LBI51p+m6BR3EFpT19lePUcoqj0dO0LxHEcYx2GWA==" hashValue="CLXladJdXMccRj83Qb4URQeWf506PBefJWxG9KDWIRjgCGGRnkMipiJot6x20Uagltu5GuTSUogFqfTj19nqeA==" algorithmName="SHA-512" password="CC35"/>
  <autoFilter ref="C121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106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č.3 a 5 v ŽST Ústí n.L. západ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107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109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255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17. 7. 2019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35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37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38</v>
      </c>
      <c r="E32" s="38"/>
      <c r="F32" s="38"/>
      <c r="G32" s="38"/>
      <c r="H32" s="38"/>
      <c r="I32" s="154"/>
      <c r="J32" s="166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40</v>
      </c>
      <c r="G34" s="38"/>
      <c r="H34" s="38"/>
      <c r="I34" s="168" t="s">
        <v>39</v>
      </c>
      <c r="J34" s="167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42</v>
      </c>
      <c r="E35" s="152" t="s">
        <v>43</v>
      </c>
      <c r="F35" s="170">
        <f>ROUND((SUM(BE122:BE279)),  2)</f>
        <v>0</v>
      </c>
      <c r="G35" s="38"/>
      <c r="H35" s="38"/>
      <c r="I35" s="171">
        <v>0.20999999999999999</v>
      </c>
      <c r="J35" s="170">
        <f>ROUND(((SUM(BE122:BE279))*I35),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44</v>
      </c>
      <c r="F36" s="170">
        <f>ROUND((SUM(BF122:BF279)),  2)</f>
        <v>0</v>
      </c>
      <c r="G36" s="38"/>
      <c r="H36" s="38"/>
      <c r="I36" s="171">
        <v>0.14999999999999999</v>
      </c>
      <c r="J36" s="170">
        <f>ROUND(((SUM(BF122:BF279))*I36),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ROUND((SUM(BG122:BG279)),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46</v>
      </c>
      <c r="F38" s="170">
        <f>ROUND((SUM(BH122:BH279)),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70">
        <f>ROUND((SUM(BI122:BI279)),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č.3 a 5 v ŽST Ústí n.L. západ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02 - SO 02 - SK č. 5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žst. Ústí nad Labem západ</v>
      </c>
      <c r="G91" s="40"/>
      <c r="H91" s="40"/>
      <c r="I91" s="156" t="s">
        <v>22</v>
      </c>
      <c r="J91" s="79" t="str">
        <f>IF(J14="","",J14)</f>
        <v>17. 7. 2019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SŽDC s.o., OŘ Ústí n.L., ST Ústí n.L.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35</v>
      </c>
      <c r="J94" s="36" t="str">
        <f>E26</f>
        <v>Věra Trnková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112</v>
      </c>
      <c r="D96" s="198"/>
      <c r="E96" s="198"/>
      <c r="F96" s="198"/>
      <c r="G96" s="198"/>
      <c r="H96" s="198"/>
      <c r="I96" s="199"/>
      <c r="J96" s="200" t="s">
        <v>113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114</v>
      </c>
      <c r="D98" s="40"/>
      <c r="E98" s="40"/>
      <c r="F98" s="40"/>
      <c r="G98" s="40"/>
      <c r="H98" s="40"/>
      <c r="I98" s="154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202"/>
      <c r="C99" s="203"/>
      <c r="D99" s="204" t="s">
        <v>116</v>
      </c>
      <c r="E99" s="205"/>
      <c r="F99" s="205"/>
      <c r="G99" s="205"/>
      <c r="H99" s="205"/>
      <c r="I99" s="206"/>
      <c r="J99" s="207">
        <f>J123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117</v>
      </c>
      <c r="E100" s="211"/>
      <c r="F100" s="211"/>
      <c r="G100" s="211"/>
      <c r="H100" s="211"/>
      <c r="I100" s="212"/>
      <c r="J100" s="213">
        <f>J124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118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Oprava staničních kolejí č.3 a 5 v ŽST Ústí n.L. západ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107</v>
      </c>
      <c r="D111" s="22"/>
      <c r="E111" s="22"/>
      <c r="F111" s="22"/>
      <c r="G111" s="22"/>
      <c r="H111" s="22"/>
      <c r="I111" s="146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96" t="s">
        <v>108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02 - SO 02 - SK č. 5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žst. Ústí nad Labem západ</v>
      </c>
      <c r="G116" s="40"/>
      <c r="H116" s="40"/>
      <c r="I116" s="156" t="s">
        <v>22</v>
      </c>
      <c r="J116" s="79" t="str">
        <f>IF(J14="","",J14)</f>
        <v>17. 7. 2019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SŽDC s.o., OŘ Ústí n.L., ST Ústí n.L.</v>
      </c>
      <c r="G118" s="40"/>
      <c r="H118" s="40"/>
      <c r="I118" s="156" t="s">
        <v>32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156" t="s">
        <v>35</v>
      </c>
      <c r="J119" s="36" t="str">
        <f>E26</f>
        <v>Věra Trnková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5"/>
      <c r="B121" s="216"/>
      <c r="C121" s="217" t="s">
        <v>119</v>
      </c>
      <c r="D121" s="218" t="s">
        <v>63</v>
      </c>
      <c r="E121" s="218" t="s">
        <v>59</v>
      </c>
      <c r="F121" s="218" t="s">
        <v>60</v>
      </c>
      <c r="G121" s="218" t="s">
        <v>120</v>
      </c>
      <c r="H121" s="218" t="s">
        <v>121</v>
      </c>
      <c r="I121" s="219" t="s">
        <v>122</v>
      </c>
      <c r="J121" s="218" t="s">
        <v>113</v>
      </c>
      <c r="K121" s="220" t="s">
        <v>123</v>
      </c>
      <c r="L121" s="221"/>
      <c r="M121" s="100" t="s">
        <v>1</v>
      </c>
      <c r="N121" s="101" t="s">
        <v>42</v>
      </c>
      <c r="O121" s="101" t="s">
        <v>124</v>
      </c>
      <c r="P121" s="101" t="s">
        <v>125</v>
      </c>
      <c r="Q121" s="101" t="s">
        <v>126</v>
      </c>
      <c r="R121" s="101" t="s">
        <v>127</v>
      </c>
      <c r="S121" s="101" t="s">
        <v>128</v>
      </c>
      <c r="T121" s="102" t="s">
        <v>129</v>
      </c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/>
    </row>
    <row r="122" s="2" customFormat="1" ht="22.8" customHeight="1">
      <c r="A122" s="38"/>
      <c r="B122" s="39"/>
      <c r="C122" s="107" t="s">
        <v>130</v>
      </c>
      <c r="D122" s="40"/>
      <c r="E122" s="40"/>
      <c r="F122" s="40"/>
      <c r="G122" s="40"/>
      <c r="H122" s="40"/>
      <c r="I122" s="154"/>
      <c r="J122" s="222">
        <f>BK122</f>
        <v>0</v>
      </c>
      <c r="K122" s="40"/>
      <c r="L122" s="44"/>
      <c r="M122" s="103"/>
      <c r="N122" s="223"/>
      <c r="O122" s="104"/>
      <c r="P122" s="224">
        <f>P123</f>
        <v>0</v>
      </c>
      <c r="Q122" s="104"/>
      <c r="R122" s="224">
        <f>R123</f>
        <v>3072.2381500000001</v>
      </c>
      <c r="S122" s="104"/>
      <c r="T122" s="225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115</v>
      </c>
      <c r="BK122" s="226">
        <f>BK123</f>
        <v>0</v>
      </c>
    </row>
    <row r="123" s="12" customFormat="1" ht="25.92" customHeight="1">
      <c r="A123" s="12"/>
      <c r="B123" s="227"/>
      <c r="C123" s="228"/>
      <c r="D123" s="229" t="s">
        <v>77</v>
      </c>
      <c r="E123" s="230" t="s">
        <v>131</v>
      </c>
      <c r="F123" s="230" t="s">
        <v>132</v>
      </c>
      <c r="G123" s="228"/>
      <c r="H123" s="228"/>
      <c r="I123" s="231"/>
      <c r="J123" s="232">
        <f>BK123</f>
        <v>0</v>
      </c>
      <c r="K123" s="228"/>
      <c r="L123" s="233"/>
      <c r="M123" s="234"/>
      <c r="N123" s="235"/>
      <c r="O123" s="235"/>
      <c r="P123" s="236">
        <f>P124</f>
        <v>0</v>
      </c>
      <c r="Q123" s="235"/>
      <c r="R123" s="236">
        <f>R124</f>
        <v>3072.2381500000001</v>
      </c>
      <c r="S123" s="235"/>
      <c r="T123" s="23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82</v>
      </c>
      <c r="AT123" s="239" t="s">
        <v>77</v>
      </c>
      <c r="AU123" s="239" t="s">
        <v>78</v>
      </c>
      <c r="AY123" s="238" t="s">
        <v>133</v>
      </c>
      <c r="BK123" s="240">
        <f>BK124</f>
        <v>0</v>
      </c>
    </row>
    <row r="124" s="12" customFormat="1" ht="22.8" customHeight="1">
      <c r="A124" s="12"/>
      <c r="B124" s="227"/>
      <c r="C124" s="228"/>
      <c r="D124" s="229" t="s">
        <v>77</v>
      </c>
      <c r="E124" s="241" t="s">
        <v>134</v>
      </c>
      <c r="F124" s="241" t="s">
        <v>135</v>
      </c>
      <c r="G124" s="228"/>
      <c r="H124" s="228"/>
      <c r="I124" s="231"/>
      <c r="J124" s="242">
        <f>BK124</f>
        <v>0</v>
      </c>
      <c r="K124" s="228"/>
      <c r="L124" s="233"/>
      <c r="M124" s="234"/>
      <c r="N124" s="235"/>
      <c r="O124" s="235"/>
      <c r="P124" s="236">
        <f>SUM(P125:P279)</f>
        <v>0</v>
      </c>
      <c r="Q124" s="235"/>
      <c r="R124" s="236">
        <f>SUM(R125:R279)</f>
        <v>3072.2381500000001</v>
      </c>
      <c r="S124" s="235"/>
      <c r="T124" s="237">
        <f>SUM(T125:T279)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82</v>
      </c>
      <c r="AT124" s="239" t="s">
        <v>77</v>
      </c>
      <c r="AU124" s="239" t="s">
        <v>82</v>
      </c>
      <c r="AY124" s="238" t="s">
        <v>133</v>
      </c>
      <c r="BK124" s="240">
        <f>SUM(BK125:BK279)</f>
        <v>0</v>
      </c>
    </row>
    <row r="125" s="2" customFormat="1" ht="24" customHeight="1">
      <c r="A125" s="38"/>
      <c r="B125" s="39"/>
      <c r="C125" s="243" t="s">
        <v>82</v>
      </c>
      <c r="D125" s="243" t="s">
        <v>136</v>
      </c>
      <c r="E125" s="244" t="s">
        <v>256</v>
      </c>
      <c r="F125" s="245" t="s">
        <v>257</v>
      </c>
      <c r="G125" s="246" t="s">
        <v>171</v>
      </c>
      <c r="H125" s="247">
        <v>50</v>
      </c>
      <c r="I125" s="248"/>
      <c r="J125" s="249">
        <f>ROUND(I125*H125,2)</f>
        <v>0</v>
      </c>
      <c r="K125" s="245" t="s">
        <v>140</v>
      </c>
      <c r="L125" s="44"/>
      <c r="M125" s="250" t="s">
        <v>1</v>
      </c>
      <c r="N125" s="251" t="s">
        <v>43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141</v>
      </c>
      <c r="AT125" s="254" t="s">
        <v>136</v>
      </c>
      <c r="AU125" s="254" t="s">
        <v>86</v>
      </c>
      <c r="AY125" s="17" t="s">
        <v>133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82</v>
      </c>
      <c r="BK125" s="255">
        <f>ROUND(I125*H125,2)</f>
        <v>0</v>
      </c>
      <c r="BL125" s="17" t="s">
        <v>141</v>
      </c>
      <c r="BM125" s="254" t="s">
        <v>258</v>
      </c>
    </row>
    <row r="126" s="2" customFormat="1">
      <c r="A126" s="38"/>
      <c r="B126" s="39"/>
      <c r="C126" s="40"/>
      <c r="D126" s="256" t="s">
        <v>143</v>
      </c>
      <c r="E126" s="40"/>
      <c r="F126" s="257" t="s">
        <v>259</v>
      </c>
      <c r="G126" s="40"/>
      <c r="H126" s="40"/>
      <c r="I126" s="154"/>
      <c r="J126" s="40"/>
      <c r="K126" s="40"/>
      <c r="L126" s="44"/>
      <c r="M126" s="258"/>
      <c r="N126" s="25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86</v>
      </c>
    </row>
    <row r="127" s="2" customFormat="1" ht="24" customHeight="1">
      <c r="A127" s="38"/>
      <c r="B127" s="39"/>
      <c r="C127" s="243" t="s">
        <v>86</v>
      </c>
      <c r="D127" s="243" t="s">
        <v>136</v>
      </c>
      <c r="E127" s="244" t="s">
        <v>260</v>
      </c>
      <c r="F127" s="245" t="s">
        <v>261</v>
      </c>
      <c r="G127" s="246" t="s">
        <v>139</v>
      </c>
      <c r="H127" s="247">
        <v>0.67600000000000005</v>
      </c>
      <c r="I127" s="248"/>
      <c r="J127" s="249">
        <f>ROUND(I127*H127,2)</f>
        <v>0</v>
      </c>
      <c r="K127" s="245" t="s">
        <v>140</v>
      </c>
      <c r="L127" s="44"/>
      <c r="M127" s="250" t="s">
        <v>1</v>
      </c>
      <c r="N127" s="251" t="s">
        <v>43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141</v>
      </c>
      <c r="AT127" s="254" t="s">
        <v>136</v>
      </c>
      <c r="AU127" s="254" t="s">
        <v>86</v>
      </c>
      <c r="AY127" s="17" t="s">
        <v>133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82</v>
      </c>
      <c r="BK127" s="255">
        <f>ROUND(I127*H127,2)</f>
        <v>0</v>
      </c>
      <c r="BL127" s="17" t="s">
        <v>141</v>
      </c>
      <c r="BM127" s="254" t="s">
        <v>262</v>
      </c>
    </row>
    <row r="128" s="2" customFormat="1">
      <c r="A128" s="38"/>
      <c r="B128" s="39"/>
      <c r="C128" s="40"/>
      <c r="D128" s="256" t="s">
        <v>143</v>
      </c>
      <c r="E128" s="40"/>
      <c r="F128" s="257" t="s">
        <v>263</v>
      </c>
      <c r="G128" s="40"/>
      <c r="H128" s="40"/>
      <c r="I128" s="154"/>
      <c r="J128" s="40"/>
      <c r="K128" s="40"/>
      <c r="L128" s="44"/>
      <c r="M128" s="258"/>
      <c r="N128" s="259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86</v>
      </c>
    </row>
    <row r="129" s="2" customFormat="1" ht="24" customHeight="1">
      <c r="A129" s="38"/>
      <c r="B129" s="39"/>
      <c r="C129" s="243" t="s">
        <v>155</v>
      </c>
      <c r="D129" s="243" t="s">
        <v>136</v>
      </c>
      <c r="E129" s="244" t="s">
        <v>264</v>
      </c>
      <c r="F129" s="245" t="s">
        <v>265</v>
      </c>
      <c r="G129" s="246" t="s">
        <v>147</v>
      </c>
      <c r="H129" s="247">
        <v>1660</v>
      </c>
      <c r="I129" s="248"/>
      <c r="J129" s="249">
        <f>ROUND(I129*H129,2)</f>
        <v>0</v>
      </c>
      <c r="K129" s="245" t="s">
        <v>140</v>
      </c>
      <c r="L129" s="44"/>
      <c r="M129" s="250" t="s">
        <v>1</v>
      </c>
      <c r="N129" s="251" t="s">
        <v>43</v>
      </c>
      <c r="O129" s="91"/>
      <c r="P129" s="252">
        <f>O129*H129</f>
        <v>0</v>
      </c>
      <c r="Q129" s="252">
        <v>0</v>
      </c>
      <c r="R129" s="252">
        <f>Q129*H129</f>
        <v>0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141</v>
      </c>
      <c r="AT129" s="254" t="s">
        <v>136</v>
      </c>
      <c r="AU129" s="254" t="s">
        <v>86</v>
      </c>
      <c r="AY129" s="17" t="s">
        <v>133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82</v>
      </c>
      <c r="BK129" s="255">
        <f>ROUND(I129*H129,2)</f>
        <v>0</v>
      </c>
      <c r="BL129" s="17" t="s">
        <v>141</v>
      </c>
      <c r="BM129" s="254" t="s">
        <v>266</v>
      </c>
    </row>
    <row r="130" s="2" customFormat="1">
      <c r="A130" s="38"/>
      <c r="B130" s="39"/>
      <c r="C130" s="40"/>
      <c r="D130" s="256" t="s">
        <v>143</v>
      </c>
      <c r="E130" s="40"/>
      <c r="F130" s="257" t="s">
        <v>267</v>
      </c>
      <c r="G130" s="40"/>
      <c r="H130" s="40"/>
      <c r="I130" s="154"/>
      <c r="J130" s="40"/>
      <c r="K130" s="40"/>
      <c r="L130" s="44"/>
      <c r="M130" s="258"/>
      <c r="N130" s="259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86</v>
      </c>
    </row>
    <row r="131" s="13" customFormat="1">
      <c r="A131" s="13"/>
      <c r="B131" s="260"/>
      <c r="C131" s="261"/>
      <c r="D131" s="256" t="s">
        <v>150</v>
      </c>
      <c r="E131" s="262" t="s">
        <v>1</v>
      </c>
      <c r="F131" s="263" t="s">
        <v>268</v>
      </c>
      <c r="G131" s="261"/>
      <c r="H131" s="264">
        <v>1660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150</v>
      </c>
      <c r="AU131" s="270" t="s">
        <v>86</v>
      </c>
      <c r="AV131" s="13" t="s">
        <v>86</v>
      </c>
      <c r="AW131" s="13" t="s">
        <v>34</v>
      </c>
      <c r="AX131" s="13" t="s">
        <v>82</v>
      </c>
      <c r="AY131" s="270" t="s">
        <v>133</v>
      </c>
    </row>
    <row r="132" s="2" customFormat="1" ht="24" customHeight="1">
      <c r="A132" s="38"/>
      <c r="B132" s="39"/>
      <c r="C132" s="243" t="s">
        <v>141</v>
      </c>
      <c r="D132" s="243" t="s">
        <v>136</v>
      </c>
      <c r="E132" s="244" t="s">
        <v>269</v>
      </c>
      <c r="F132" s="245" t="s">
        <v>270</v>
      </c>
      <c r="G132" s="246" t="s">
        <v>147</v>
      </c>
      <c r="H132" s="247">
        <v>1660</v>
      </c>
      <c r="I132" s="248"/>
      <c r="J132" s="249">
        <f>ROUND(I132*H132,2)</f>
        <v>0</v>
      </c>
      <c r="K132" s="245" t="s">
        <v>140</v>
      </c>
      <c r="L132" s="44"/>
      <c r="M132" s="250" t="s">
        <v>1</v>
      </c>
      <c r="N132" s="251" t="s">
        <v>43</v>
      </c>
      <c r="O132" s="91"/>
      <c r="P132" s="252">
        <f>O132*H132</f>
        <v>0</v>
      </c>
      <c r="Q132" s="252">
        <v>0</v>
      </c>
      <c r="R132" s="252">
        <f>Q132*H132</f>
        <v>0</v>
      </c>
      <c r="S132" s="252">
        <v>0</v>
      </c>
      <c r="T132" s="25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4" t="s">
        <v>141</v>
      </c>
      <c r="AT132" s="254" t="s">
        <v>136</v>
      </c>
      <c r="AU132" s="254" t="s">
        <v>86</v>
      </c>
      <c r="AY132" s="17" t="s">
        <v>133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17" t="s">
        <v>82</v>
      </c>
      <c r="BK132" s="255">
        <f>ROUND(I132*H132,2)</f>
        <v>0</v>
      </c>
      <c r="BL132" s="17" t="s">
        <v>141</v>
      </c>
      <c r="BM132" s="254" t="s">
        <v>271</v>
      </c>
    </row>
    <row r="133" s="2" customFormat="1">
      <c r="A133" s="38"/>
      <c r="B133" s="39"/>
      <c r="C133" s="40"/>
      <c r="D133" s="256" t="s">
        <v>143</v>
      </c>
      <c r="E133" s="40"/>
      <c r="F133" s="257" t="s">
        <v>272</v>
      </c>
      <c r="G133" s="40"/>
      <c r="H133" s="40"/>
      <c r="I133" s="154"/>
      <c r="J133" s="40"/>
      <c r="K133" s="40"/>
      <c r="L133" s="44"/>
      <c r="M133" s="258"/>
      <c r="N133" s="259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86</v>
      </c>
    </row>
    <row r="134" s="13" customFormat="1">
      <c r="A134" s="13"/>
      <c r="B134" s="260"/>
      <c r="C134" s="261"/>
      <c r="D134" s="256" t="s">
        <v>150</v>
      </c>
      <c r="E134" s="262" t="s">
        <v>1</v>
      </c>
      <c r="F134" s="263" t="s">
        <v>268</v>
      </c>
      <c r="G134" s="261"/>
      <c r="H134" s="264">
        <v>1660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150</v>
      </c>
      <c r="AU134" s="270" t="s">
        <v>86</v>
      </c>
      <c r="AV134" s="13" t="s">
        <v>86</v>
      </c>
      <c r="AW134" s="13" t="s">
        <v>34</v>
      </c>
      <c r="AX134" s="13" t="s">
        <v>82</v>
      </c>
      <c r="AY134" s="270" t="s">
        <v>133</v>
      </c>
    </row>
    <row r="135" s="2" customFormat="1" ht="24" customHeight="1">
      <c r="A135" s="38"/>
      <c r="B135" s="39"/>
      <c r="C135" s="243" t="s">
        <v>134</v>
      </c>
      <c r="D135" s="243" t="s">
        <v>136</v>
      </c>
      <c r="E135" s="244" t="s">
        <v>145</v>
      </c>
      <c r="F135" s="245" t="s">
        <v>146</v>
      </c>
      <c r="G135" s="246" t="s">
        <v>147</v>
      </c>
      <c r="H135" s="247">
        <v>1924</v>
      </c>
      <c r="I135" s="248"/>
      <c r="J135" s="249">
        <f>ROUND(I135*H135,2)</f>
        <v>0</v>
      </c>
      <c r="K135" s="245" t="s">
        <v>140</v>
      </c>
      <c r="L135" s="44"/>
      <c r="M135" s="250" t="s">
        <v>1</v>
      </c>
      <c r="N135" s="251" t="s">
        <v>43</v>
      </c>
      <c r="O135" s="91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141</v>
      </c>
      <c r="AT135" s="254" t="s">
        <v>136</v>
      </c>
      <c r="AU135" s="254" t="s">
        <v>86</v>
      </c>
      <c r="AY135" s="17" t="s">
        <v>133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82</v>
      </c>
      <c r="BK135" s="255">
        <f>ROUND(I135*H135,2)</f>
        <v>0</v>
      </c>
      <c r="BL135" s="17" t="s">
        <v>141</v>
      </c>
      <c r="BM135" s="254" t="s">
        <v>273</v>
      </c>
    </row>
    <row r="136" s="2" customFormat="1">
      <c r="A136" s="38"/>
      <c r="B136" s="39"/>
      <c r="C136" s="40"/>
      <c r="D136" s="256" t="s">
        <v>143</v>
      </c>
      <c r="E136" s="40"/>
      <c r="F136" s="257" t="s">
        <v>149</v>
      </c>
      <c r="G136" s="40"/>
      <c r="H136" s="40"/>
      <c r="I136" s="154"/>
      <c r="J136" s="40"/>
      <c r="K136" s="40"/>
      <c r="L136" s="44"/>
      <c r="M136" s="258"/>
      <c r="N136" s="259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86</v>
      </c>
    </row>
    <row r="137" s="15" customFormat="1">
      <c r="A137" s="15"/>
      <c r="B137" s="292"/>
      <c r="C137" s="293"/>
      <c r="D137" s="256" t="s">
        <v>150</v>
      </c>
      <c r="E137" s="294" t="s">
        <v>1</v>
      </c>
      <c r="F137" s="295" t="s">
        <v>274</v>
      </c>
      <c r="G137" s="293"/>
      <c r="H137" s="294" t="s">
        <v>1</v>
      </c>
      <c r="I137" s="296"/>
      <c r="J137" s="293"/>
      <c r="K137" s="293"/>
      <c r="L137" s="297"/>
      <c r="M137" s="298"/>
      <c r="N137" s="299"/>
      <c r="O137" s="299"/>
      <c r="P137" s="299"/>
      <c r="Q137" s="299"/>
      <c r="R137" s="299"/>
      <c r="S137" s="299"/>
      <c r="T137" s="30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301" t="s">
        <v>150</v>
      </c>
      <c r="AU137" s="301" t="s">
        <v>86</v>
      </c>
      <c r="AV137" s="15" t="s">
        <v>82</v>
      </c>
      <c r="AW137" s="15" t="s">
        <v>34</v>
      </c>
      <c r="AX137" s="15" t="s">
        <v>78</v>
      </c>
      <c r="AY137" s="301" t="s">
        <v>133</v>
      </c>
    </row>
    <row r="138" s="13" customFormat="1">
      <c r="A138" s="13"/>
      <c r="B138" s="260"/>
      <c r="C138" s="261"/>
      <c r="D138" s="256" t="s">
        <v>150</v>
      </c>
      <c r="E138" s="262" t="s">
        <v>1</v>
      </c>
      <c r="F138" s="263" t="s">
        <v>268</v>
      </c>
      <c r="G138" s="261"/>
      <c r="H138" s="264">
        <v>1660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0" t="s">
        <v>150</v>
      </c>
      <c r="AU138" s="270" t="s">
        <v>86</v>
      </c>
      <c r="AV138" s="13" t="s">
        <v>86</v>
      </c>
      <c r="AW138" s="13" t="s">
        <v>34</v>
      </c>
      <c r="AX138" s="13" t="s">
        <v>78</v>
      </c>
      <c r="AY138" s="270" t="s">
        <v>133</v>
      </c>
    </row>
    <row r="139" s="15" customFormat="1">
      <c r="A139" s="15"/>
      <c r="B139" s="292"/>
      <c r="C139" s="293"/>
      <c r="D139" s="256" t="s">
        <v>150</v>
      </c>
      <c r="E139" s="294" t="s">
        <v>1</v>
      </c>
      <c r="F139" s="295" t="s">
        <v>275</v>
      </c>
      <c r="G139" s="293"/>
      <c r="H139" s="294" t="s">
        <v>1</v>
      </c>
      <c r="I139" s="296"/>
      <c r="J139" s="293"/>
      <c r="K139" s="293"/>
      <c r="L139" s="297"/>
      <c r="M139" s="298"/>
      <c r="N139" s="299"/>
      <c r="O139" s="299"/>
      <c r="P139" s="299"/>
      <c r="Q139" s="299"/>
      <c r="R139" s="299"/>
      <c r="S139" s="299"/>
      <c r="T139" s="30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301" t="s">
        <v>150</v>
      </c>
      <c r="AU139" s="301" t="s">
        <v>86</v>
      </c>
      <c r="AV139" s="15" t="s">
        <v>82</v>
      </c>
      <c r="AW139" s="15" t="s">
        <v>34</v>
      </c>
      <c r="AX139" s="15" t="s">
        <v>78</v>
      </c>
      <c r="AY139" s="301" t="s">
        <v>133</v>
      </c>
    </row>
    <row r="140" s="13" customFormat="1">
      <c r="A140" s="13"/>
      <c r="B140" s="260"/>
      <c r="C140" s="261"/>
      <c r="D140" s="256" t="s">
        <v>150</v>
      </c>
      <c r="E140" s="262" t="s">
        <v>1</v>
      </c>
      <c r="F140" s="263" t="s">
        <v>276</v>
      </c>
      <c r="G140" s="261"/>
      <c r="H140" s="264">
        <v>132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150</v>
      </c>
      <c r="AU140" s="270" t="s">
        <v>86</v>
      </c>
      <c r="AV140" s="13" t="s">
        <v>86</v>
      </c>
      <c r="AW140" s="13" t="s">
        <v>34</v>
      </c>
      <c r="AX140" s="13" t="s">
        <v>78</v>
      </c>
      <c r="AY140" s="270" t="s">
        <v>133</v>
      </c>
    </row>
    <row r="141" s="15" customFormat="1">
      <c r="A141" s="15"/>
      <c r="B141" s="292"/>
      <c r="C141" s="293"/>
      <c r="D141" s="256" t="s">
        <v>150</v>
      </c>
      <c r="E141" s="294" t="s">
        <v>1</v>
      </c>
      <c r="F141" s="295" t="s">
        <v>222</v>
      </c>
      <c r="G141" s="293"/>
      <c r="H141" s="294" t="s">
        <v>1</v>
      </c>
      <c r="I141" s="296"/>
      <c r="J141" s="293"/>
      <c r="K141" s="293"/>
      <c r="L141" s="297"/>
      <c r="M141" s="298"/>
      <c r="N141" s="299"/>
      <c r="O141" s="299"/>
      <c r="P141" s="299"/>
      <c r="Q141" s="299"/>
      <c r="R141" s="299"/>
      <c r="S141" s="299"/>
      <c r="T141" s="30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301" t="s">
        <v>150</v>
      </c>
      <c r="AU141" s="301" t="s">
        <v>86</v>
      </c>
      <c r="AV141" s="15" t="s">
        <v>82</v>
      </c>
      <c r="AW141" s="15" t="s">
        <v>34</v>
      </c>
      <c r="AX141" s="15" t="s">
        <v>78</v>
      </c>
      <c r="AY141" s="301" t="s">
        <v>133</v>
      </c>
    </row>
    <row r="142" s="13" customFormat="1">
      <c r="A142" s="13"/>
      <c r="B142" s="260"/>
      <c r="C142" s="261"/>
      <c r="D142" s="256" t="s">
        <v>150</v>
      </c>
      <c r="E142" s="262" t="s">
        <v>1</v>
      </c>
      <c r="F142" s="263" t="s">
        <v>276</v>
      </c>
      <c r="G142" s="261"/>
      <c r="H142" s="264">
        <v>132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150</v>
      </c>
      <c r="AU142" s="270" t="s">
        <v>86</v>
      </c>
      <c r="AV142" s="13" t="s">
        <v>86</v>
      </c>
      <c r="AW142" s="13" t="s">
        <v>34</v>
      </c>
      <c r="AX142" s="13" t="s">
        <v>78</v>
      </c>
      <c r="AY142" s="270" t="s">
        <v>133</v>
      </c>
    </row>
    <row r="143" s="14" customFormat="1">
      <c r="A143" s="14"/>
      <c r="B143" s="271"/>
      <c r="C143" s="272"/>
      <c r="D143" s="256" t="s">
        <v>150</v>
      </c>
      <c r="E143" s="273" t="s">
        <v>1</v>
      </c>
      <c r="F143" s="274" t="s">
        <v>154</v>
      </c>
      <c r="G143" s="272"/>
      <c r="H143" s="275">
        <v>1924</v>
      </c>
      <c r="I143" s="276"/>
      <c r="J143" s="272"/>
      <c r="K143" s="272"/>
      <c r="L143" s="277"/>
      <c r="M143" s="278"/>
      <c r="N143" s="279"/>
      <c r="O143" s="279"/>
      <c r="P143" s="279"/>
      <c r="Q143" s="279"/>
      <c r="R143" s="279"/>
      <c r="S143" s="279"/>
      <c r="T143" s="28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1" t="s">
        <v>150</v>
      </c>
      <c r="AU143" s="281" t="s">
        <v>86</v>
      </c>
      <c r="AV143" s="14" t="s">
        <v>141</v>
      </c>
      <c r="AW143" s="14" t="s">
        <v>34</v>
      </c>
      <c r="AX143" s="14" t="s">
        <v>82</v>
      </c>
      <c r="AY143" s="281" t="s">
        <v>133</v>
      </c>
    </row>
    <row r="144" s="2" customFormat="1" ht="24" customHeight="1">
      <c r="A144" s="38"/>
      <c r="B144" s="39"/>
      <c r="C144" s="282" t="s">
        <v>175</v>
      </c>
      <c r="D144" s="282" t="s">
        <v>156</v>
      </c>
      <c r="E144" s="283" t="s">
        <v>157</v>
      </c>
      <c r="F144" s="284" t="s">
        <v>158</v>
      </c>
      <c r="G144" s="285" t="s">
        <v>159</v>
      </c>
      <c r="H144" s="286">
        <v>2886</v>
      </c>
      <c r="I144" s="287"/>
      <c r="J144" s="288">
        <f>ROUND(I144*H144,2)</f>
        <v>0</v>
      </c>
      <c r="K144" s="284" t="s">
        <v>140</v>
      </c>
      <c r="L144" s="289"/>
      <c r="M144" s="290" t="s">
        <v>1</v>
      </c>
      <c r="N144" s="291" t="s">
        <v>43</v>
      </c>
      <c r="O144" s="91"/>
      <c r="P144" s="252">
        <f>O144*H144</f>
        <v>0</v>
      </c>
      <c r="Q144" s="252">
        <v>1</v>
      </c>
      <c r="R144" s="252">
        <f>Q144*H144</f>
        <v>2886</v>
      </c>
      <c r="S144" s="252">
        <v>0</v>
      </c>
      <c r="T144" s="25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4" t="s">
        <v>160</v>
      </c>
      <c r="AT144" s="254" t="s">
        <v>156</v>
      </c>
      <c r="AU144" s="254" t="s">
        <v>86</v>
      </c>
      <c r="AY144" s="17" t="s">
        <v>133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7" t="s">
        <v>82</v>
      </c>
      <c r="BK144" s="255">
        <f>ROUND(I144*H144,2)</f>
        <v>0</v>
      </c>
      <c r="BL144" s="17" t="s">
        <v>141</v>
      </c>
      <c r="BM144" s="254" t="s">
        <v>277</v>
      </c>
    </row>
    <row r="145" s="2" customFormat="1">
      <c r="A145" s="38"/>
      <c r="B145" s="39"/>
      <c r="C145" s="40"/>
      <c r="D145" s="256" t="s">
        <v>143</v>
      </c>
      <c r="E145" s="40"/>
      <c r="F145" s="257" t="s">
        <v>158</v>
      </c>
      <c r="G145" s="40"/>
      <c r="H145" s="40"/>
      <c r="I145" s="154"/>
      <c r="J145" s="40"/>
      <c r="K145" s="40"/>
      <c r="L145" s="44"/>
      <c r="M145" s="258"/>
      <c r="N145" s="259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143</v>
      </c>
      <c r="AU145" s="17" t="s">
        <v>86</v>
      </c>
    </row>
    <row r="146" s="13" customFormat="1">
      <c r="A146" s="13"/>
      <c r="B146" s="260"/>
      <c r="C146" s="261"/>
      <c r="D146" s="256" t="s">
        <v>150</v>
      </c>
      <c r="E146" s="262" t="s">
        <v>1</v>
      </c>
      <c r="F146" s="263" t="s">
        <v>278</v>
      </c>
      <c r="G146" s="261"/>
      <c r="H146" s="264">
        <v>2886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150</v>
      </c>
      <c r="AU146" s="270" t="s">
        <v>86</v>
      </c>
      <c r="AV146" s="13" t="s">
        <v>86</v>
      </c>
      <c r="AW146" s="13" t="s">
        <v>34</v>
      </c>
      <c r="AX146" s="13" t="s">
        <v>82</v>
      </c>
      <c r="AY146" s="270" t="s">
        <v>133</v>
      </c>
    </row>
    <row r="147" s="2" customFormat="1" ht="24" customHeight="1">
      <c r="A147" s="38"/>
      <c r="B147" s="39"/>
      <c r="C147" s="243" t="s">
        <v>179</v>
      </c>
      <c r="D147" s="243" t="s">
        <v>136</v>
      </c>
      <c r="E147" s="244" t="s">
        <v>279</v>
      </c>
      <c r="F147" s="245" t="s">
        <v>280</v>
      </c>
      <c r="G147" s="246" t="s">
        <v>139</v>
      </c>
      <c r="H147" s="247">
        <v>0.67600000000000005</v>
      </c>
      <c r="I147" s="248"/>
      <c r="J147" s="249">
        <f>ROUND(I147*H147,2)</f>
        <v>0</v>
      </c>
      <c r="K147" s="245" t="s">
        <v>140</v>
      </c>
      <c r="L147" s="44"/>
      <c r="M147" s="250" t="s">
        <v>1</v>
      </c>
      <c r="N147" s="251" t="s">
        <v>43</v>
      </c>
      <c r="O147" s="91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141</v>
      </c>
      <c r="AT147" s="254" t="s">
        <v>136</v>
      </c>
      <c r="AU147" s="254" t="s">
        <v>86</v>
      </c>
      <c r="AY147" s="17" t="s">
        <v>133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82</v>
      </c>
      <c r="BK147" s="255">
        <f>ROUND(I147*H147,2)</f>
        <v>0</v>
      </c>
      <c r="BL147" s="17" t="s">
        <v>141</v>
      </c>
      <c r="BM147" s="254" t="s">
        <v>281</v>
      </c>
    </row>
    <row r="148" s="2" customFormat="1">
      <c r="A148" s="38"/>
      <c r="B148" s="39"/>
      <c r="C148" s="40"/>
      <c r="D148" s="256" t="s">
        <v>143</v>
      </c>
      <c r="E148" s="40"/>
      <c r="F148" s="257" t="s">
        <v>282</v>
      </c>
      <c r="G148" s="40"/>
      <c r="H148" s="40"/>
      <c r="I148" s="154"/>
      <c r="J148" s="40"/>
      <c r="K148" s="40"/>
      <c r="L148" s="44"/>
      <c r="M148" s="258"/>
      <c r="N148" s="259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86</v>
      </c>
    </row>
    <row r="149" s="2" customFormat="1" ht="24" customHeight="1">
      <c r="A149" s="38"/>
      <c r="B149" s="39"/>
      <c r="C149" s="282" t="s">
        <v>160</v>
      </c>
      <c r="D149" s="282" t="s">
        <v>156</v>
      </c>
      <c r="E149" s="283" t="s">
        <v>283</v>
      </c>
      <c r="F149" s="284" t="s">
        <v>284</v>
      </c>
      <c r="G149" s="285" t="s">
        <v>171</v>
      </c>
      <c r="H149" s="286">
        <v>2488</v>
      </c>
      <c r="I149" s="287"/>
      <c r="J149" s="288">
        <f>ROUND(I149*H149,2)</f>
        <v>0</v>
      </c>
      <c r="K149" s="284" t="s">
        <v>140</v>
      </c>
      <c r="L149" s="289"/>
      <c r="M149" s="290" t="s">
        <v>1</v>
      </c>
      <c r="N149" s="291" t="s">
        <v>43</v>
      </c>
      <c r="O149" s="91"/>
      <c r="P149" s="252">
        <f>O149*H149</f>
        <v>0</v>
      </c>
      <c r="Q149" s="252">
        <v>0.00021000000000000001</v>
      </c>
      <c r="R149" s="252">
        <f>Q149*H149</f>
        <v>0.52248000000000006</v>
      </c>
      <c r="S149" s="252">
        <v>0</v>
      </c>
      <c r="T149" s="25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160</v>
      </c>
      <c r="AT149" s="254" t="s">
        <v>156</v>
      </c>
      <c r="AU149" s="254" t="s">
        <v>86</v>
      </c>
      <c r="AY149" s="17" t="s">
        <v>133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82</v>
      </c>
      <c r="BK149" s="255">
        <f>ROUND(I149*H149,2)</f>
        <v>0</v>
      </c>
      <c r="BL149" s="17" t="s">
        <v>141</v>
      </c>
      <c r="BM149" s="254" t="s">
        <v>285</v>
      </c>
    </row>
    <row r="150" s="2" customFormat="1">
      <c r="A150" s="38"/>
      <c r="B150" s="39"/>
      <c r="C150" s="40"/>
      <c r="D150" s="256" t="s">
        <v>143</v>
      </c>
      <c r="E150" s="40"/>
      <c r="F150" s="257" t="s">
        <v>284</v>
      </c>
      <c r="G150" s="40"/>
      <c r="H150" s="40"/>
      <c r="I150" s="154"/>
      <c r="J150" s="40"/>
      <c r="K150" s="40"/>
      <c r="L150" s="44"/>
      <c r="M150" s="258"/>
      <c r="N150" s="259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86</v>
      </c>
    </row>
    <row r="151" s="2" customFormat="1" ht="24" customHeight="1">
      <c r="A151" s="38"/>
      <c r="B151" s="39"/>
      <c r="C151" s="282" t="s">
        <v>189</v>
      </c>
      <c r="D151" s="282" t="s">
        <v>156</v>
      </c>
      <c r="E151" s="283" t="s">
        <v>286</v>
      </c>
      <c r="F151" s="284" t="s">
        <v>287</v>
      </c>
      <c r="G151" s="285" t="s">
        <v>171</v>
      </c>
      <c r="H151" s="286">
        <v>4976</v>
      </c>
      <c r="I151" s="287"/>
      <c r="J151" s="288">
        <f>ROUND(I151*H151,2)</f>
        <v>0</v>
      </c>
      <c r="K151" s="284" t="s">
        <v>140</v>
      </c>
      <c r="L151" s="289"/>
      <c r="M151" s="290" t="s">
        <v>1</v>
      </c>
      <c r="N151" s="291" t="s">
        <v>43</v>
      </c>
      <c r="O151" s="91"/>
      <c r="P151" s="252">
        <f>O151*H151</f>
        <v>0</v>
      </c>
      <c r="Q151" s="252">
        <v>0.00123</v>
      </c>
      <c r="R151" s="252">
        <f>Q151*H151</f>
        <v>6.1204799999999997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160</v>
      </c>
      <c r="AT151" s="254" t="s">
        <v>156</v>
      </c>
      <c r="AU151" s="254" t="s">
        <v>86</v>
      </c>
      <c r="AY151" s="17" t="s">
        <v>133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82</v>
      </c>
      <c r="BK151" s="255">
        <f>ROUND(I151*H151,2)</f>
        <v>0</v>
      </c>
      <c r="BL151" s="17" t="s">
        <v>141</v>
      </c>
      <c r="BM151" s="254" t="s">
        <v>288</v>
      </c>
    </row>
    <row r="152" s="2" customFormat="1">
      <c r="A152" s="38"/>
      <c r="B152" s="39"/>
      <c r="C152" s="40"/>
      <c r="D152" s="256" t="s">
        <v>143</v>
      </c>
      <c r="E152" s="40"/>
      <c r="F152" s="257" t="s">
        <v>287</v>
      </c>
      <c r="G152" s="40"/>
      <c r="H152" s="40"/>
      <c r="I152" s="154"/>
      <c r="J152" s="40"/>
      <c r="K152" s="40"/>
      <c r="L152" s="44"/>
      <c r="M152" s="258"/>
      <c r="N152" s="259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143</v>
      </c>
      <c r="AU152" s="17" t="s">
        <v>86</v>
      </c>
    </row>
    <row r="153" s="2" customFormat="1" ht="24" customHeight="1">
      <c r="A153" s="38"/>
      <c r="B153" s="39"/>
      <c r="C153" s="243" t="s">
        <v>195</v>
      </c>
      <c r="D153" s="243" t="s">
        <v>136</v>
      </c>
      <c r="E153" s="244" t="s">
        <v>289</v>
      </c>
      <c r="F153" s="245" t="s">
        <v>290</v>
      </c>
      <c r="G153" s="246" t="s">
        <v>171</v>
      </c>
      <c r="H153" s="247">
        <v>150</v>
      </c>
      <c r="I153" s="248"/>
      <c r="J153" s="249">
        <f>ROUND(I153*H153,2)</f>
        <v>0</v>
      </c>
      <c r="K153" s="245" t="s">
        <v>140</v>
      </c>
      <c r="L153" s="44"/>
      <c r="M153" s="250" t="s">
        <v>1</v>
      </c>
      <c r="N153" s="251" t="s">
        <v>43</v>
      </c>
      <c r="O153" s="91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4" t="s">
        <v>141</v>
      </c>
      <c r="AT153" s="254" t="s">
        <v>136</v>
      </c>
      <c r="AU153" s="254" t="s">
        <v>86</v>
      </c>
      <c r="AY153" s="17" t="s">
        <v>133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7" t="s">
        <v>82</v>
      </c>
      <c r="BK153" s="255">
        <f>ROUND(I153*H153,2)</f>
        <v>0</v>
      </c>
      <c r="BL153" s="17" t="s">
        <v>141</v>
      </c>
      <c r="BM153" s="254" t="s">
        <v>291</v>
      </c>
    </row>
    <row r="154" s="2" customFormat="1">
      <c r="A154" s="38"/>
      <c r="B154" s="39"/>
      <c r="C154" s="40"/>
      <c r="D154" s="256" t="s">
        <v>143</v>
      </c>
      <c r="E154" s="40"/>
      <c r="F154" s="257" t="s">
        <v>292</v>
      </c>
      <c r="G154" s="40"/>
      <c r="H154" s="40"/>
      <c r="I154" s="154"/>
      <c r="J154" s="40"/>
      <c r="K154" s="40"/>
      <c r="L154" s="44"/>
      <c r="M154" s="258"/>
      <c r="N154" s="259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86</v>
      </c>
    </row>
    <row r="155" s="13" customFormat="1">
      <c r="A155" s="13"/>
      <c r="B155" s="260"/>
      <c r="C155" s="261"/>
      <c r="D155" s="256" t="s">
        <v>150</v>
      </c>
      <c r="E155" s="262" t="s">
        <v>1</v>
      </c>
      <c r="F155" s="263" t="s">
        <v>293</v>
      </c>
      <c r="G155" s="261"/>
      <c r="H155" s="264">
        <v>150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150</v>
      </c>
      <c r="AU155" s="270" t="s">
        <v>86</v>
      </c>
      <c r="AV155" s="13" t="s">
        <v>86</v>
      </c>
      <c r="AW155" s="13" t="s">
        <v>34</v>
      </c>
      <c r="AX155" s="13" t="s">
        <v>82</v>
      </c>
      <c r="AY155" s="270" t="s">
        <v>133</v>
      </c>
    </row>
    <row r="156" s="2" customFormat="1" ht="24" customHeight="1">
      <c r="A156" s="38"/>
      <c r="B156" s="39"/>
      <c r="C156" s="243" t="s">
        <v>200</v>
      </c>
      <c r="D156" s="243" t="s">
        <v>136</v>
      </c>
      <c r="E156" s="244" t="s">
        <v>294</v>
      </c>
      <c r="F156" s="245" t="s">
        <v>295</v>
      </c>
      <c r="G156" s="246" t="s">
        <v>296</v>
      </c>
      <c r="H156" s="247">
        <v>300</v>
      </c>
      <c r="I156" s="248"/>
      <c r="J156" s="249">
        <f>ROUND(I156*H156,2)</f>
        <v>0</v>
      </c>
      <c r="K156" s="245" t="s">
        <v>140</v>
      </c>
      <c r="L156" s="44"/>
      <c r="M156" s="250" t="s">
        <v>1</v>
      </c>
      <c r="N156" s="251" t="s">
        <v>43</v>
      </c>
      <c r="O156" s="91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4" t="s">
        <v>141</v>
      </c>
      <c r="AT156" s="254" t="s">
        <v>136</v>
      </c>
      <c r="AU156" s="254" t="s">
        <v>86</v>
      </c>
      <c r="AY156" s="17" t="s">
        <v>133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7" t="s">
        <v>82</v>
      </c>
      <c r="BK156" s="255">
        <f>ROUND(I156*H156,2)</f>
        <v>0</v>
      </c>
      <c r="BL156" s="17" t="s">
        <v>141</v>
      </c>
      <c r="BM156" s="254" t="s">
        <v>297</v>
      </c>
    </row>
    <row r="157" s="2" customFormat="1">
      <c r="A157" s="38"/>
      <c r="B157" s="39"/>
      <c r="C157" s="40"/>
      <c r="D157" s="256" t="s">
        <v>143</v>
      </c>
      <c r="E157" s="40"/>
      <c r="F157" s="257" t="s">
        <v>298</v>
      </c>
      <c r="G157" s="40"/>
      <c r="H157" s="40"/>
      <c r="I157" s="154"/>
      <c r="J157" s="40"/>
      <c r="K157" s="40"/>
      <c r="L157" s="44"/>
      <c r="M157" s="258"/>
      <c r="N157" s="259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86</v>
      </c>
    </row>
    <row r="158" s="13" customFormat="1">
      <c r="A158" s="13"/>
      <c r="B158" s="260"/>
      <c r="C158" s="261"/>
      <c r="D158" s="256" t="s">
        <v>150</v>
      </c>
      <c r="E158" s="262" t="s">
        <v>1</v>
      </c>
      <c r="F158" s="263" t="s">
        <v>299</v>
      </c>
      <c r="G158" s="261"/>
      <c r="H158" s="264">
        <v>300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150</v>
      </c>
      <c r="AU158" s="270" t="s">
        <v>86</v>
      </c>
      <c r="AV158" s="13" t="s">
        <v>86</v>
      </c>
      <c r="AW158" s="13" t="s">
        <v>34</v>
      </c>
      <c r="AX158" s="13" t="s">
        <v>82</v>
      </c>
      <c r="AY158" s="270" t="s">
        <v>133</v>
      </c>
    </row>
    <row r="159" s="2" customFormat="1" ht="24" customHeight="1">
      <c r="A159" s="38"/>
      <c r="B159" s="39"/>
      <c r="C159" s="282" t="s">
        <v>205</v>
      </c>
      <c r="D159" s="282" t="s">
        <v>156</v>
      </c>
      <c r="E159" s="283" t="s">
        <v>300</v>
      </c>
      <c r="F159" s="284" t="s">
        <v>301</v>
      </c>
      <c r="G159" s="285" t="s">
        <v>171</v>
      </c>
      <c r="H159" s="286">
        <v>300</v>
      </c>
      <c r="I159" s="287"/>
      <c r="J159" s="288">
        <f>ROUND(I159*H159,2)</f>
        <v>0</v>
      </c>
      <c r="K159" s="284" t="s">
        <v>140</v>
      </c>
      <c r="L159" s="289"/>
      <c r="M159" s="290" t="s">
        <v>1</v>
      </c>
      <c r="N159" s="291" t="s">
        <v>43</v>
      </c>
      <c r="O159" s="91"/>
      <c r="P159" s="252">
        <f>O159*H159</f>
        <v>0</v>
      </c>
      <c r="Q159" s="252">
        <v>0.0085199999999999998</v>
      </c>
      <c r="R159" s="252">
        <f>Q159*H159</f>
        <v>2.556</v>
      </c>
      <c r="S159" s="252">
        <v>0</v>
      </c>
      <c r="T159" s="25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4" t="s">
        <v>160</v>
      </c>
      <c r="AT159" s="254" t="s">
        <v>156</v>
      </c>
      <c r="AU159" s="254" t="s">
        <v>86</v>
      </c>
      <c r="AY159" s="17" t="s">
        <v>133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7" t="s">
        <v>82</v>
      </c>
      <c r="BK159" s="255">
        <f>ROUND(I159*H159,2)</f>
        <v>0</v>
      </c>
      <c r="BL159" s="17" t="s">
        <v>141</v>
      </c>
      <c r="BM159" s="254" t="s">
        <v>302</v>
      </c>
    </row>
    <row r="160" s="2" customFormat="1">
      <c r="A160" s="38"/>
      <c r="B160" s="39"/>
      <c r="C160" s="40"/>
      <c r="D160" s="256" t="s">
        <v>143</v>
      </c>
      <c r="E160" s="40"/>
      <c r="F160" s="257" t="s">
        <v>301</v>
      </c>
      <c r="G160" s="40"/>
      <c r="H160" s="40"/>
      <c r="I160" s="154"/>
      <c r="J160" s="40"/>
      <c r="K160" s="40"/>
      <c r="L160" s="44"/>
      <c r="M160" s="258"/>
      <c r="N160" s="259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86</v>
      </c>
    </row>
    <row r="161" s="13" customFormat="1">
      <c r="A161" s="13"/>
      <c r="B161" s="260"/>
      <c r="C161" s="261"/>
      <c r="D161" s="256" t="s">
        <v>150</v>
      </c>
      <c r="E161" s="262" t="s">
        <v>1</v>
      </c>
      <c r="F161" s="263" t="s">
        <v>299</v>
      </c>
      <c r="G161" s="261"/>
      <c r="H161" s="264">
        <v>300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150</v>
      </c>
      <c r="AU161" s="270" t="s">
        <v>86</v>
      </c>
      <c r="AV161" s="13" t="s">
        <v>86</v>
      </c>
      <c r="AW161" s="13" t="s">
        <v>34</v>
      </c>
      <c r="AX161" s="13" t="s">
        <v>82</v>
      </c>
      <c r="AY161" s="270" t="s">
        <v>133</v>
      </c>
    </row>
    <row r="162" s="2" customFormat="1" ht="24" customHeight="1">
      <c r="A162" s="38"/>
      <c r="B162" s="39"/>
      <c r="C162" s="282" t="s">
        <v>210</v>
      </c>
      <c r="D162" s="282" t="s">
        <v>156</v>
      </c>
      <c r="E162" s="283" t="s">
        <v>303</v>
      </c>
      <c r="F162" s="284" t="s">
        <v>304</v>
      </c>
      <c r="G162" s="285" t="s">
        <v>171</v>
      </c>
      <c r="H162" s="286">
        <v>1200</v>
      </c>
      <c r="I162" s="287"/>
      <c r="J162" s="288">
        <f>ROUND(I162*H162,2)</f>
        <v>0</v>
      </c>
      <c r="K162" s="284" t="s">
        <v>140</v>
      </c>
      <c r="L162" s="289"/>
      <c r="M162" s="290" t="s">
        <v>1</v>
      </c>
      <c r="N162" s="291" t="s">
        <v>43</v>
      </c>
      <c r="O162" s="91"/>
      <c r="P162" s="252">
        <f>O162*H162</f>
        <v>0</v>
      </c>
      <c r="Q162" s="252">
        <v>0.00051999999999999995</v>
      </c>
      <c r="R162" s="252">
        <f>Q162*H162</f>
        <v>0.624</v>
      </c>
      <c r="S162" s="252">
        <v>0</v>
      </c>
      <c r="T162" s="25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4" t="s">
        <v>160</v>
      </c>
      <c r="AT162" s="254" t="s">
        <v>156</v>
      </c>
      <c r="AU162" s="254" t="s">
        <v>86</v>
      </c>
      <c r="AY162" s="17" t="s">
        <v>133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7" t="s">
        <v>82</v>
      </c>
      <c r="BK162" s="255">
        <f>ROUND(I162*H162,2)</f>
        <v>0</v>
      </c>
      <c r="BL162" s="17" t="s">
        <v>141</v>
      </c>
      <c r="BM162" s="254" t="s">
        <v>305</v>
      </c>
    </row>
    <row r="163" s="2" customFormat="1">
      <c r="A163" s="38"/>
      <c r="B163" s="39"/>
      <c r="C163" s="40"/>
      <c r="D163" s="256" t="s">
        <v>143</v>
      </c>
      <c r="E163" s="40"/>
      <c r="F163" s="257" t="s">
        <v>304</v>
      </c>
      <c r="G163" s="40"/>
      <c r="H163" s="40"/>
      <c r="I163" s="154"/>
      <c r="J163" s="40"/>
      <c r="K163" s="40"/>
      <c r="L163" s="44"/>
      <c r="M163" s="258"/>
      <c r="N163" s="259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143</v>
      </c>
      <c r="AU163" s="17" t="s">
        <v>86</v>
      </c>
    </row>
    <row r="164" s="13" customFormat="1">
      <c r="A164" s="13"/>
      <c r="B164" s="260"/>
      <c r="C164" s="261"/>
      <c r="D164" s="256" t="s">
        <v>150</v>
      </c>
      <c r="E164" s="262" t="s">
        <v>1</v>
      </c>
      <c r="F164" s="263" t="s">
        <v>306</v>
      </c>
      <c r="G164" s="261"/>
      <c r="H164" s="264">
        <v>1200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150</v>
      </c>
      <c r="AU164" s="270" t="s">
        <v>86</v>
      </c>
      <c r="AV164" s="13" t="s">
        <v>86</v>
      </c>
      <c r="AW164" s="13" t="s">
        <v>34</v>
      </c>
      <c r="AX164" s="13" t="s">
        <v>82</v>
      </c>
      <c r="AY164" s="270" t="s">
        <v>133</v>
      </c>
    </row>
    <row r="165" s="2" customFormat="1" ht="24" customHeight="1">
      <c r="A165" s="38"/>
      <c r="B165" s="39"/>
      <c r="C165" s="282" t="s">
        <v>217</v>
      </c>
      <c r="D165" s="282" t="s">
        <v>156</v>
      </c>
      <c r="E165" s="283" t="s">
        <v>307</v>
      </c>
      <c r="F165" s="284" t="s">
        <v>308</v>
      </c>
      <c r="G165" s="285" t="s">
        <v>171</v>
      </c>
      <c r="H165" s="286">
        <v>300</v>
      </c>
      <c r="I165" s="287"/>
      <c r="J165" s="288">
        <f>ROUND(I165*H165,2)</f>
        <v>0</v>
      </c>
      <c r="K165" s="284" t="s">
        <v>140</v>
      </c>
      <c r="L165" s="289"/>
      <c r="M165" s="290" t="s">
        <v>1</v>
      </c>
      <c r="N165" s="291" t="s">
        <v>43</v>
      </c>
      <c r="O165" s="91"/>
      <c r="P165" s="252">
        <f>O165*H165</f>
        <v>0</v>
      </c>
      <c r="Q165" s="252">
        <v>9.0000000000000006E-05</v>
      </c>
      <c r="R165" s="252">
        <f>Q165*H165</f>
        <v>0.027000000000000003</v>
      </c>
      <c r="S165" s="252">
        <v>0</v>
      </c>
      <c r="T165" s="25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4" t="s">
        <v>160</v>
      </c>
      <c r="AT165" s="254" t="s">
        <v>156</v>
      </c>
      <c r="AU165" s="254" t="s">
        <v>86</v>
      </c>
      <c r="AY165" s="17" t="s">
        <v>133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7" t="s">
        <v>82</v>
      </c>
      <c r="BK165" s="255">
        <f>ROUND(I165*H165,2)</f>
        <v>0</v>
      </c>
      <c r="BL165" s="17" t="s">
        <v>141</v>
      </c>
      <c r="BM165" s="254" t="s">
        <v>309</v>
      </c>
    </row>
    <row r="166" s="2" customFormat="1">
      <c r="A166" s="38"/>
      <c r="B166" s="39"/>
      <c r="C166" s="40"/>
      <c r="D166" s="256" t="s">
        <v>143</v>
      </c>
      <c r="E166" s="40"/>
      <c r="F166" s="257" t="s">
        <v>308</v>
      </c>
      <c r="G166" s="40"/>
      <c r="H166" s="40"/>
      <c r="I166" s="154"/>
      <c r="J166" s="40"/>
      <c r="K166" s="40"/>
      <c r="L166" s="44"/>
      <c r="M166" s="258"/>
      <c r="N166" s="259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86</v>
      </c>
    </row>
    <row r="167" s="2" customFormat="1" ht="36" customHeight="1">
      <c r="A167" s="38"/>
      <c r="B167" s="39"/>
      <c r="C167" s="243" t="s">
        <v>8</v>
      </c>
      <c r="D167" s="243" t="s">
        <v>136</v>
      </c>
      <c r="E167" s="244" t="s">
        <v>310</v>
      </c>
      <c r="F167" s="245" t="s">
        <v>311</v>
      </c>
      <c r="G167" s="246" t="s">
        <v>171</v>
      </c>
      <c r="H167" s="247">
        <v>23</v>
      </c>
      <c r="I167" s="248"/>
      <c r="J167" s="249">
        <f>ROUND(I167*H167,2)</f>
        <v>0</v>
      </c>
      <c r="K167" s="245" t="s">
        <v>140</v>
      </c>
      <c r="L167" s="44"/>
      <c r="M167" s="250" t="s">
        <v>1</v>
      </c>
      <c r="N167" s="251" t="s">
        <v>43</v>
      </c>
      <c r="O167" s="91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4" t="s">
        <v>141</v>
      </c>
      <c r="AT167" s="254" t="s">
        <v>136</v>
      </c>
      <c r="AU167" s="254" t="s">
        <v>86</v>
      </c>
      <c r="AY167" s="17" t="s">
        <v>133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7" t="s">
        <v>82</v>
      </c>
      <c r="BK167" s="255">
        <f>ROUND(I167*H167,2)</f>
        <v>0</v>
      </c>
      <c r="BL167" s="17" t="s">
        <v>141</v>
      </c>
      <c r="BM167" s="254" t="s">
        <v>312</v>
      </c>
    </row>
    <row r="168" s="2" customFormat="1">
      <c r="A168" s="38"/>
      <c r="B168" s="39"/>
      <c r="C168" s="40"/>
      <c r="D168" s="256" t="s">
        <v>143</v>
      </c>
      <c r="E168" s="40"/>
      <c r="F168" s="257" t="s">
        <v>313</v>
      </c>
      <c r="G168" s="40"/>
      <c r="H168" s="40"/>
      <c r="I168" s="154"/>
      <c r="J168" s="40"/>
      <c r="K168" s="40"/>
      <c r="L168" s="44"/>
      <c r="M168" s="258"/>
      <c r="N168" s="259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143</v>
      </c>
      <c r="AU168" s="17" t="s">
        <v>86</v>
      </c>
    </row>
    <row r="169" s="13" customFormat="1">
      <c r="A169" s="13"/>
      <c r="B169" s="260"/>
      <c r="C169" s="261"/>
      <c r="D169" s="256" t="s">
        <v>150</v>
      </c>
      <c r="E169" s="262" t="s">
        <v>1</v>
      </c>
      <c r="F169" s="263" t="s">
        <v>314</v>
      </c>
      <c r="G169" s="261"/>
      <c r="H169" s="264">
        <v>8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150</v>
      </c>
      <c r="AU169" s="270" t="s">
        <v>86</v>
      </c>
      <c r="AV169" s="13" t="s">
        <v>86</v>
      </c>
      <c r="AW169" s="13" t="s">
        <v>34</v>
      </c>
      <c r="AX169" s="13" t="s">
        <v>78</v>
      </c>
      <c r="AY169" s="270" t="s">
        <v>133</v>
      </c>
    </row>
    <row r="170" s="13" customFormat="1">
      <c r="A170" s="13"/>
      <c r="B170" s="260"/>
      <c r="C170" s="261"/>
      <c r="D170" s="256" t="s">
        <v>150</v>
      </c>
      <c r="E170" s="262" t="s">
        <v>1</v>
      </c>
      <c r="F170" s="263" t="s">
        <v>315</v>
      </c>
      <c r="G170" s="261"/>
      <c r="H170" s="264">
        <v>7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150</v>
      </c>
      <c r="AU170" s="270" t="s">
        <v>86</v>
      </c>
      <c r="AV170" s="13" t="s">
        <v>86</v>
      </c>
      <c r="AW170" s="13" t="s">
        <v>34</v>
      </c>
      <c r="AX170" s="13" t="s">
        <v>78</v>
      </c>
      <c r="AY170" s="270" t="s">
        <v>133</v>
      </c>
    </row>
    <row r="171" s="13" customFormat="1">
      <c r="A171" s="13"/>
      <c r="B171" s="260"/>
      <c r="C171" s="261"/>
      <c r="D171" s="256" t="s">
        <v>150</v>
      </c>
      <c r="E171" s="262" t="s">
        <v>1</v>
      </c>
      <c r="F171" s="263" t="s">
        <v>316</v>
      </c>
      <c r="G171" s="261"/>
      <c r="H171" s="264">
        <v>8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150</v>
      </c>
      <c r="AU171" s="270" t="s">
        <v>86</v>
      </c>
      <c r="AV171" s="13" t="s">
        <v>86</v>
      </c>
      <c r="AW171" s="13" t="s">
        <v>34</v>
      </c>
      <c r="AX171" s="13" t="s">
        <v>78</v>
      </c>
      <c r="AY171" s="270" t="s">
        <v>133</v>
      </c>
    </row>
    <row r="172" s="14" customFormat="1">
      <c r="A172" s="14"/>
      <c r="B172" s="271"/>
      <c r="C172" s="272"/>
      <c r="D172" s="256" t="s">
        <v>150</v>
      </c>
      <c r="E172" s="273" t="s">
        <v>1</v>
      </c>
      <c r="F172" s="274" t="s">
        <v>154</v>
      </c>
      <c r="G172" s="272"/>
      <c r="H172" s="275">
        <v>23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1" t="s">
        <v>150</v>
      </c>
      <c r="AU172" s="281" t="s">
        <v>86</v>
      </c>
      <c r="AV172" s="14" t="s">
        <v>141</v>
      </c>
      <c r="AW172" s="14" t="s">
        <v>34</v>
      </c>
      <c r="AX172" s="14" t="s">
        <v>82</v>
      </c>
      <c r="AY172" s="281" t="s">
        <v>133</v>
      </c>
    </row>
    <row r="173" s="2" customFormat="1" ht="24" customHeight="1">
      <c r="A173" s="38"/>
      <c r="B173" s="39"/>
      <c r="C173" s="282" t="s">
        <v>227</v>
      </c>
      <c r="D173" s="282" t="s">
        <v>156</v>
      </c>
      <c r="E173" s="283" t="s">
        <v>176</v>
      </c>
      <c r="F173" s="284" t="s">
        <v>177</v>
      </c>
      <c r="G173" s="285" t="s">
        <v>171</v>
      </c>
      <c r="H173" s="286">
        <v>44</v>
      </c>
      <c r="I173" s="287"/>
      <c r="J173" s="288">
        <f>ROUND(I173*H173,2)</f>
        <v>0</v>
      </c>
      <c r="K173" s="284" t="s">
        <v>140</v>
      </c>
      <c r="L173" s="289"/>
      <c r="M173" s="290" t="s">
        <v>1</v>
      </c>
      <c r="N173" s="291" t="s">
        <v>43</v>
      </c>
      <c r="O173" s="91"/>
      <c r="P173" s="252">
        <f>O173*H173</f>
        <v>0</v>
      </c>
      <c r="Q173" s="252">
        <v>0.28306999999999999</v>
      </c>
      <c r="R173" s="252">
        <f>Q173*H173</f>
        <v>12.455079999999999</v>
      </c>
      <c r="S173" s="252">
        <v>0</v>
      </c>
      <c r="T173" s="25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4" t="s">
        <v>160</v>
      </c>
      <c r="AT173" s="254" t="s">
        <v>156</v>
      </c>
      <c r="AU173" s="254" t="s">
        <v>86</v>
      </c>
      <c r="AY173" s="17" t="s">
        <v>133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7" t="s">
        <v>82</v>
      </c>
      <c r="BK173" s="255">
        <f>ROUND(I173*H173,2)</f>
        <v>0</v>
      </c>
      <c r="BL173" s="17" t="s">
        <v>141</v>
      </c>
      <c r="BM173" s="254" t="s">
        <v>317</v>
      </c>
    </row>
    <row r="174" s="2" customFormat="1">
      <c r="A174" s="38"/>
      <c r="B174" s="39"/>
      <c r="C174" s="40"/>
      <c r="D174" s="256" t="s">
        <v>143</v>
      </c>
      <c r="E174" s="40"/>
      <c r="F174" s="257" t="s">
        <v>177</v>
      </c>
      <c r="G174" s="40"/>
      <c r="H174" s="40"/>
      <c r="I174" s="154"/>
      <c r="J174" s="40"/>
      <c r="K174" s="40"/>
      <c r="L174" s="44"/>
      <c r="M174" s="258"/>
      <c r="N174" s="259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143</v>
      </c>
      <c r="AU174" s="17" t="s">
        <v>86</v>
      </c>
    </row>
    <row r="175" s="13" customFormat="1">
      <c r="A175" s="13"/>
      <c r="B175" s="260"/>
      <c r="C175" s="261"/>
      <c r="D175" s="256" t="s">
        <v>150</v>
      </c>
      <c r="E175" s="262" t="s">
        <v>1</v>
      </c>
      <c r="F175" s="263" t="s">
        <v>318</v>
      </c>
      <c r="G175" s="261"/>
      <c r="H175" s="264">
        <v>44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150</v>
      </c>
      <c r="AU175" s="270" t="s">
        <v>86</v>
      </c>
      <c r="AV175" s="13" t="s">
        <v>86</v>
      </c>
      <c r="AW175" s="13" t="s">
        <v>34</v>
      </c>
      <c r="AX175" s="13" t="s">
        <v>82</v>
      </c>
      <c r="AY175" s="270" t="s">
        <v>133</v>
      </c>
    </row>
    <row r="176" s="2" customFormat="1" ht="36" customHeight="1">
      <c r="A176" s="38"/>
      <c r="B176" s="39"/>
      <c r="C176" s="243" t="s">
        <v>231</v>
      </c>
      <c r="D176" s="243" t="s">
        <v>136</v>
      </c>
      <c r="E176" s="244" t="s">
        <v>169</v>
      </c>
      <c r="F176" s="245" t="s">
        <v>170</v>
      </c>
      <c r="G176" s="246" t="s">
        <v>171</v>
      </c>
      <c r="H176" s="247">
        <v>90</v>
      </c>
      <c r="I176" s="248"/>
      <c r="J176" s="249">
        <f>ROUND(I176*H176,2)</f>
        <v>0</v>
      </c>
      <c r="K176" s="245" t="s">
        <v>140</v>
      </c>
      <c r="L176" s="44"/>
      <c r="M176" s="250" t="s">
        <v>1</v>
      </c>
      <c r="N176" s="251" t="s">
        <v>43</v>
      </c>
      <c r="O176" s="91"/>
      <c r="P176" s="252">
        <f>O176*H176</f>
        <v>0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4" t="s">
        <v>141</v>
      </c>
      <c r="AT176" s="254" t="s">
        <v>136</v>
      </c>
      <c r="AU176" s="254" t="s">
        <v>86</v>
      </c>
      <c r="AY176" s="17" t="s">
        <v>133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7" t="s">
        <v>82</v>
      </c>
      <c r="BK176" s="255">
        <f>ROUND(I176*H176,2)</f>
        <v>0</v>
      </c>
      <c r="BL176" s="17" t="s">
        <v>141</v>
      </c>
      <c r="BM176" s="254" t="s">
        <v>319</v>
      </c>
    </row>
    <row r="177" s="2" customFormat="1">
      <c r="A177" s="38"/>
      <c r="B177" s="39"/>
      <c r="C177" s="40"/>
      <c r="D177" s="256" t="s">
        <v>143</v>
      </c>
      <c r="E177" s="40"/>
      <c r="F177" s="257" t="s">
        <v>173</v>
      </c>
      <c r="G177" s="40"/>
      <c r="H177" s="40"/>
      <c r="I177" s="154"/>
      <c r="J177" s="40"/>
      <c r="K177" s="40"/>
      <c r="L177" s="44"/>
      <c r="M177" s="258"/>
      <c r="N177" s="259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143</v>
      </c>
      <c r="AU177" s="17" t="s">
        <v>86</v>
      </c>
    </row>
    <row r="178" s="13" customFormat="1">
      <c r="A178" s="13"/>
      <c r="B178" s="260"/>
      <c r="C178" s="261"/>
      <c r="D178" s="256" t="s">
        <v>150</v>
      </c>
      <c r="E178" s="262" t="s">
        <v>1</v>
      </c>
      <c r="F178" s="263" t="s">
        <v>320</v>
      </c>
      <c r="G178" s="261"/>
      <c r="H178" s="264">
        <v>4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150</v>
      </c>
      <c r="AU178" s="270" t="s">
        <v>86</v>
      </c>
      <c r="AV178" s="13" t="s">
        <v>86</v>
      </c>
      <c r="AW178" s="13" t="s">
        <v>34</v>
      </c>
      <c r="AX178" s="13" t="s">
        <v>78</v>
      </c>
      <c r="AY178" s="270" t="s">
        <v>133</v>
      </c>
    </row>
    <row r="179" s="13" customFormat="1">
      <c r="A179" s="13"/>
      <c r="B179" s="260"/>
      <c r="C179" s="261"/>
      <c r="D179" s="256" t="s">
        <v>150</v>
      </c>
      <c r="E179" s="262" t="s">
        <v>1</v>
      </c>
      <c r="F179" s="263" t="s">
        <v>321</v>
      </c>
      <c r="G179" s="261"/>
      <c r="H179" s="264">
        <v>21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150</v>
      </c>
      <c r="AU179" s="270" t="s">
        <v>86</v>
      </c>
      <c r="AV179" s="13" t="s">
        <v>86</v>
      </c>
      <c r="AW179" s="13" t="s">
        <v>34</v>
      </c>
      <c r="AX179" s="13" t="s">
        <v>78</v>
      </c>
      <c r="AY179" s="270" t="s">
        <v>133</v>
      </c>
    </row>
    <row r="180" s="13" customFormat="1">
      <c r="A180" s="13"/>
      <c r="B180" s="260"/>
      <c r="C180" s="261"/>
      <c r="D180" s="256" t="s">
        <v>150</v>
      </c>
      <c r="E180" s="262" t="s">
        <v>1</v>
      </c>
      <c r="F180" s="263" t="s">
        <v>322</v>
      </c>
      <c r="G180" s="261"/>
      <c r="H180" s="264">
        <v>65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150</v>
      </c>
      <c r="AU180" s="270" t="s">
        <v>86</v>
      </c>
      <c r="AV180" s="13" t="s">
        <v>86</v>
      </c>
      <c r="AW180" s="13" t="s">
        <v>34</v>
      </c>
      <c r="AX180" s="13" t="s">
        <v>78</v>
      </c>
      <c r="AY180" s="270" t="s">
        <v>133</v>
      </c>
    </row>
    <row r="181" s="14" customFormat="1">
      <c r="A181" s="14"/>
      <c r="B181" s="271"/>
      <c r="C181" s="272"/>
      <c r="D181" s="256" t="s">
        <v>150</v>
      </c>
      <c r="E181" s="273" t="s">
        <v>1</v>
      </c>
      <c r="F181" s="274" t="s">
        <v>154</v>
      </c>
      <c r="G181" s="272"/>
      <c r="H181" s="275">
        <v>90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1" t="s">
        <v>150</v>
      </c>
      <c r="AU181" s="281" t="s">
        <v>86</v>
      </c>
      <c r="AV181" s="14" t="s">
        <v>141</v>
      </c>
      <c r="AW181" s="14" t="s">
        <v>34</v>
      </c>
      <c r="AX181" s="14" t="s">
        <v>82</v>
      </c>
      <c r="AY181" s="281" t="s">
        <v>133</v>
      </c>
    </row>
    <row r="182" s="2" customFormat="1" ht="36" customHeight="1">
      <c r="A182" s="38"/>
      <c r="B182" s="39"/>
      <c r="C182" s="243" t="s">
        <v>236</v>
      </c>
      <c r="D182" s="243" t="s">
        <v>136</v>
      </c>
      <c r="E182" s="244" t="s">
        <v>310</v>
      </c>
      <c r="F182" s="245" t="s">
        <v>311</v>
      </c>
      <c r="G182" s="246" t="s">
        <v>171</v>
      </c>
      <c r="H182" s="247">
        <v>21</v>
      </c>
      <c r="I182" s="248"/>
      <c r="J182" s="249">
        <f>ROUND(I182*H182,2)</f>
        <v>0</v>
      </c>
      <c r="K182" s="245" t="s">
        <v>140</v>
      </c>
      <c r="L182" s="44"/>
      <c r="M182" s="250" t="s">
        <v>1</v>
      </c>
      <c r="N182" s="251" t="s">
        <v>43</v>
      </c>
      <c r="O182" s="91"/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4" t="s">
        <v>141</v>
      </c>
      <c r="AT182" s="254" t="s">
        <v>136</v>
      </c>
      <c r="AU182" s="254" t="s">
        <v>86</v>
      </c>
      <c r="AY182" s="17" t="s">
        <v>133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7" t="s">
        <v>82</v>
      </c>
      <c r="BK182" s="255">
        <f>ROUND(I182*H182,2)</f>
        <v>0</v>
      </c>
      <c r="BL182" s="17" t="s">
        <v>141</v>
      </c>
      <c r="BM182" s="254" t="s">
        <v>323</v>
      </c>
    </row>
    <row r="183" s="2" customFormat="1">
      <c r="A183" s="38"/>
      <c r="B183" s="39"/>
      <c r="C183" s="40"/>
      <c r="D183" s="256" t="s">
        <v>143</v>
      </c>
      <c r="E183" s="40"/>
      <c r="F183" s="257" t="s">
        <v>313</v>
      </c>
      <c r="G183" s="40"/>
      <c r="H183" s="40"/>
      <c r="I183" s="154"/>
      <c r="J183" s="40"/>
      <c r="K183" s="40"/>
      <c r="L183" s="44"/>
      <c r="M183" s="258"/>
      <c r="N183" s="259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143</v>
      </c>
      <c r="AU183" s="17" t="s">
        <v>86</v>
      </c>
    </row>
    <row r="184" s="13" customFormat="1">
      <c r="A184" s="13"/>
      <c r="B184" s="260"/>
      <c r="C184" s="261"/>
      <c r="D184" s="256" t="s">
        <v>150</v>
      </c>
      <c r="E184" s="262" t="s">
        <v>1</v>
      </c>
      <c r="F184" s="263" t="s">
        <v>324</v>
      </c>
      <c r="G184" s="261"/>
      <c r="H184" s="264">
        <v>21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150</v>
      </c>
      <c r="AU184" s="270" t="s">
        <v>86</v>
      </c>
      <c r="AV184" s="13" t="s">
        <v>86</v>
      </c>
      <c r="AW184" s="13" t="s">
        <v>34</v>
      </c>
      <c r="AX184" s="13" t="s">
        <v>82</v>
      </c>
      <c r="AY184" s="270" t="s">
        <v>133</v>
      </c>
    </row>
    <row r="185" s="2" customFormat="1" ht="24" customHeight="1">
      <c r="A185" s="38"/>
      <c r="B185" s="39"/>
      <c r="C185" s="243" t="s">
        <v>243</v>
      </c>
      <c r="D185" s="243" t="s">
        <v>136</v>
      </c>
      <c r="E185" s="244" t="s">
        <v>325</v>
      </c>
      <c r="F185" s="245" t="s">
        <v>326</v>
      </c>
      <c r="G185" s="246" t="s">
        <v>192</v>
      </c>
      <c r="H185" s="247">
        <v>8</v>
      </c>
      <c r="I185" s="248"/>
      <c r="J185" s="249">
        <f>ROUND(I185*H185,2)</f>
        <v>0</v>
      </c>
      <c r="K185" s="245" t="s">
        <v>140</v>
      </c>
      <c r="L185" s="44"/>
      <c r="M185" s="250" t="s">
        <v>1</v>
      </c>
      <c r="N185" s="251" t="s">
        <v>43</v>
      </c>
      <c r="O185" s="91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4" t="s">
        <v>141</v>
      </c>
      <c r="AT185" s="254" t="s">
        <v>136</v>
      </c>
      <c r="AU185" s="254" t="s">
        <v>86</v>
      </c>
      <c r="AY185" s="17" t="s">
        <v>133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7" t="s">
        <v>82</v>
      </c>
      <c r="BK185" s="255">
        <f>ROUND(I185*H185,2)</f>
        <v>0</v>
      </c>
      <c r="BL185" s="17" t="s">
        <v>141</v>
      </c>
      <c r="BM185" s="254" t="s">
        <v>327</v>
      </c>
    </row>
    <row r="186" s="2" customFormat="1">
      <c r="A186" s="38"/>
      <c r="B186" s="39"/>
      <c r="C186" s="40"/>
      <c r="D186" s="256" t="s">
        <v>143</v>
      </c>
      <c r="E186" s="40"/>
      <c r="F186" s="257" t="s">
        <v>328</v>
      </c>
      <c r="G186" s="40"/>
      <c r="H186" s="40"/>
      <c r="I186" s="154"/>
      <c r="J186" s="40"/>
      <c r="K186" s="40"/>
      <c r="L186" s="44"/>
      <c r="M186" s="258"/>
      <c r="N186" s="259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143</v>
      </c>
      <c r="AU186" s="17" t="s">
        <v>86</v>
      </c>
    </row>
    <row r="187" s="13" customFormat="1">
      <c r="A187" s="13"/>
      <c r="B187" s="260"/>
      <c r="C187" s="261"/>
      <c r="D187" s="256" t="s">
        <v>150</v>
      </c>
      <c r="E187" s="262" t="s">
        <v>1</v>
      </c>
      <c r="F187" s="263" t="s">
        <v>329</v>
      </c>
      <c r="G187" s="261"/>
      <c r="H187" s="264">
        <v>8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150</v>
      </c>
      <c r="AU187" s="270" t="s">
        <v>86</v>
      </c>
      <c r="AV187" s="13" t="s">
        <v>86</v>
      </c>
      <c r="AW187" s="13" t="s">
        <v>34</v>
      </c>
      <c r="AX187" s="13" t="s">
        <v>82</v>
      </c>
      <c r="AY187" s="270" t="s">
        <v>133</v>
      </c>
    </row>
    <row r="188" s="2" customFormat="1" ht="24" customHeight="1">
      <c r="A188" s="38"/>
      <c r="B188" s="39"/>
      <c r="C188" s="282" t="s">
        <v>250</v>
      </c>
      <c r="D188" s="282" t="s">
        <v>156</v>
      </c>
      <c r="E188" s="283" t="s">
        <v>330</v>
      </c>
      <c r="F188" s="284" t="s">
        <v>331</v>
      </c>
      <c r="G188" s="285" t="s">
        <v>171</v>
      </c>
      <c r="H188" s="286">
        <v>2</v>
      </c>
      <c r="I188" s="287"/>
      <c r="J188" s="288">
        <f>ROUND(I188*H188,2)</f>
        <v>0</v>
      </c>
      <c r="K188" s="284" t="s">
        <v>140</v>
      </c>
      <c r="L188" s="289"/>
      <c r="M188" s="290" t="s">
        <v>1</v>
      </c>
      <c r="N188" s="291" t="s">
        <v>43</v>
      </c>
      <c r="O188" s="91"/>
      <c r="P188" s="252">
        <f>O188*H188</f>
        <v>0</v>
      </c>
      <c r="Q188" s="252">
        <v>0.28093000000000001</v>
      </c>
      <c r="R188" s="252">
        <f>Q188*H188</f>
        <v>0.56186000000000003</v>
      </c>
      <c r="S188" s="252">
        <v>0</v>
      </c>
      <c r="T188" s="25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4" t="s">
        <v>160</v>
      </c>
      <c r="AT188" s="254" t="s">
        <v>156</v>
      </c>
      <c r="AU188" s="254" t="s">
        <v>86</v>
      </c>
      <c r="AY188" s="17" t="s">
        <v>133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7" t="s">
        <v>82</v>
      </c>
      <c r="BK188" s="255">
        <f>ROUND(I188*H188,2)</f>
        <v>0</v>
      </c>
      <c r="BL188" s="17" t="s">
        <v>141</v>
      </c>
      <c r="BM188" s="254" t="s">
        <v>332</v>
      </c>
    </row>
    <row r="189" s="2" customFormat="1">
      <c r="A189" s="38"/>
      <c r="B189" s="39"/>
      <c r="C189" s="40"/>
      <c r="D189" s="256" t="s">
        <v>143</v>
      </c>
      <c r="E189" s="40"/>
      <c r="F189" s="257" t="s">
        <v>331</v>
      </c>
      <c r="G189" s="40"/>
      <c r="H189" s="40"/>
      <c r="I189" s="154"/>
      <c r="J189" s="40"/>
      <c r="K189" s="40"/>
      <c r="L189" s="44"/>
      <c r="M189" s="258"/>
      <c r="N189" s="259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143</v>
      </c>
      <c r="AU189" s="17" t="s">
        <v>86</v>
      </c>
    </row>
    <row r="190" s="13" customFormat="1">
      <c r="A190" s="13"/>
      <c r="B190" s="260"/>
      <c r="C190" s="261"/>
      <c r="D190" s="256" t="s">
        <v>150</v>
      </c>
      <c r="E190" s="262" t="s">
        <v>1</v>
      </c>
      <c r="F190" s="263" t="s">
        <v>86</v>
      </c>
      <c r="G190" s="261"/>
      <c r="H190" s="264">
        <v>2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0" t="s">
        <v>150</v>
      </c>
      <c r="AU190" s="270" t="s">
        <v>86</v>
      </c>
      <c r="AV190" s="13" t="s">
        <v>86</v>
      </c>
      <c r="AW190" s="13" t="s">
        <v>34</v>
      </c>
      <c r="AX190" s="13" t="s">
        <v>82</v>
      </c>
      <c r="AY190" s="270" t="s">
        <v>133</v>
      </c>
    </row>
    <row r="191" s="2" customFormat="1" ht="24" customHeight="1">
      <c r="A191" s="38"/>
      <c r="B191" s="39"/>
      <c r="C191" s="243" t="s">
        <v>7</v>
      </c>
      <c r="D191" s="243" t="s">
        <v>136</v>
      </c>
      <c r="E191" s="244" t="s">
        <v>333</v>
      </c>
      <c r="F191" s="245" t="s">
        <v>334</v>
      </c>
      <c r="G191" s="246" t="s">
        <v>192</v>
      </c>
      <c r="H191" s="247">
        <v>50</v>
      </c>
      <c r="I191" s="248"/>
      <c r="J191" s="249">
        <f>ROUND(I191*H191,2)</f>
        <v>0</v>
      </c>
      <c r="K191" s="245" t="s">
        <v>140</v>
      </c>
      <c r="L191" s="44"/>
      <c r="M191" s="250" t="s">
        <v>1</v>
      </c>
      <c r="N191" s="251" t="s">
        <v>43</v>
      </c>
      <c r="O191" s="91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4" t="s">
        <v>141</v>
      </c>
      <c r="AT191" s="254" t="s">
        <v>136</v>
      </c>
      <c r="AU191" s="254" t="s">
        <v>86</v>
      </c>
      <c r="AY191" s="17" t="s">
        <v>133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7" t="s">
        <v>82</v>
      </c>
      <c r="BK191" s="255">
        <f>ROUND(I191*H191,2)</f>
        <v>0</v>
      </c>
      <c r="BL191" s="17" t="s">
        <v>141</v>
      </c>
      <c r="BM191" s="254" t="s">
        <v>335</v>
      </c>
    </row>
    <row r="192" s="2" customFormat="1">
      <c r="A192" s="38"/>
      <c r="B192" s="39"/>
      <c r="C192" s="40"/>
      <c r="D192" s="256" t="s">
        <v>143</v>
      </c>
      <c r="E192" s="40"/>
      <c r="F192" s="257" t="s">
        <v>336</v>
      </c>
      <c r="G192" s="40"/>
      <c r="H192" s="40"/>
      <c r="I192" s="154"/>
      <c r="J192" s="40"/>
      <c r="K192" s="40"/>
      <c r="L192" s="44"/>
      <c r="M192" s="258"/>
      <c r="N192" s="259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143</v>
      </c>
      <c r="AU192" s="17" t="s">
        <v>86</v>
      </c>
    </row>
    <row r="193" s="15" customFormat="1">
      <c r="A193" s="15"/>
      <c r="B193" s="292"/>
      <c r="C193" s="293"/>
      <c r="D193" s="256" t="s">
        <v>150</v>
      </c>
      <c r="E193" s="294" t="s">
        <v>1</v>
      </c>
      <c r="F193" s="295" t="s">
        <v>337</v>
      </c>
      <c r="G193" s="293"/>
      <c r="H193" s="294" t="s">
        <v>1</v>
      </c>
      <c r="I193" s="296"/>
      <c r="J193" s="293"/>
      <c r="K193" s="293"/>
      <c r="L193" s="297"/>
      <c r="M193" s="298"/>
      <c r="N193" s="299"/>
      <c r="O193" s="299"/>
      <c r="P193" s="299"/>
      <c r="Q193" s="299"/>
      <c r="R193" s="299"/>
      <c r="S193" s="299"/>
      <c r="T193" s="30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301" t="s">
        <v>150</v>
      </c>
      <c r="AU193" s="301" t="s">
        <v>86</v>
      </c>
      <c r="AV193" s="15" t="s">
        <v>82</v>
      </c>
      <c r="AW193" s="15" t="s">
        <v>34</v>
      </c>
      <c r="AX193" s="15" t="s">
        <v>78</v>
      </c>
      <c r="AY193" s="301" t="s">
        <v>133</v>
      </c>
    </row>
    <row r="194" s="13" customFormat="1">
      <c r="A194" s="13"/>
      <c r="B194" s="260"/>
      <c r="C194" s="261"/>
      <c r="D194" s="256" t="s">
        <v>150</v>
      </c>
      <c r="E194" s="262" t="s">
        <v>1</v>
      </c>
      <c r="F194" s="263" t="s">
        <v>338</v>
      </c>
      <c r="G194" s="261"/>
      <c r="H194" s="264">
        <v>50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150</v>
      </c>
      <c r="AU194" s="270" t="s">
        <v>86</v>
      </c>
      <c r="AV194" s="13" t="s">
        <v>86</v>
      </c>
      <c r="AW194" s="13" t="s">
        <v>34</v>
      </c>
      <c r="AX194" s="13" t="s">
        <v>82</v>
      </c>
      <c r="AY194" s="270" t="s">
        <v>133</v>
      </c>
    </row>
    <row r="195" s="2" customFormat="1" ht="24" customHeight="1">
      <c r="A195" s="38"/>
      <c r="B195" s="39"/>
      <c r="C195" s="282" t="s">
        <v>339</v>
      </c>
      <c r="D195" s="282" t="s">
        <v>156</v>
      </c>
      <c r="E195" s="283" t="s">
        <v>340</v>
      </c>
      <c r="F195" s="284" t="s">
        <v>341</v>
      </c>
      <c r="G195" s="285" t="s">
        <v>192</v>
      </c>
      <c r="H195" s="286">
        <v>12.5</v>
      </c>
      <c r="I195" s="287"/>
      <c r="J195" s="288">
        <f>ROUND(I195*H195,2)</f>
        <v>0</v>
      </c>
      <c r="K195" s="284" t="s">
        <v>140</v>
      </c>
      <c r="L195" s="289"/>
      <c r="M195" s="290" t="s">
        <v>1</v>
      </c>
      <c r="N195" s="291" t="s">
        <v>43</v>
      </c>
      <c r="O195" s="91"/>
      <c r="P195" s="252">
        <f>O195*H195</f>
        <v>0</v>
      </c>
      <c r="Q195" s="252">
        <v>0.054850000000000003</v>
      </c>
      <c r="R195" s="252">
        <f>Q195*H195</f>
        <v>0.68562500000000004</v>
      </c>
      <c r="S195" s="252">
        <v>0</v>
      </c>
      <c r="T195" s="25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4" t="s">
        <v>160</v>
      </c>
      <c r="AT195" s="254" t="s">
        <v>156</v>
      </c>
      <c r="AU195" s="254" t="s">
        <v>86</v>
      </c>
      <c r="AY195" s="17" t="s">
        <v>133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7" t="s">
        <v>82</v>
      </c>
      <c r="BK195" s="255">
        <f>ROUND(I195*H195,2)</f>
        <v>0</v>
      </c>
      <c r="BL195" s="17" t="s">
        <v>141</v>
      </c>
      <c r="BM195" s="254" t="s">
        <v>342</v>
      </c>
    </row>
    <row r="196" s="2" customFormat="1">
      <c r="A196" s="38"/>
      <c r="B196" s="39"/>
      <c r="C196" s="40"/>
      <c r="D196" s="256" t="s">
        <v>143</v>
      </c>
      <c r="E196" s="40"/>
      <c r="F196" s="257" t="s">
        <v>341</v>
      </c>
      <c r="G196" s="40"/>
      <c r="H196" s="40"/>
      <c r="I196" s="154"/>
      <c r="J196" s="40"/>
      <c r="K196" s="40"/>
      <c r="L196" s="44"/>
      <c r="M196" s="258"/>
      <c r="N196" s="259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143</v>
      </c>
      <c r="AU196" s="17" t="s">
        <v>86</v>
      </c>
    </row>
    <row r="197" s="2" customFormat="1" ht="24" customHeight="1">
      <c r="A197" s="38"/>
      <c r="B197" s="39"/>
      <c r="C197" s="282" t="s">
        <v>343</v>
      </c>
      <c r="D197" s="282" t="s">
        <v>156</v>
      </c>
      <c r="E197" s="283" t="s">
        <v>344</v>
      </c>
      <c r="F197" s="284" t="s">
        <v>345</v>
      </c>
      <c r="G197" s="285" t="s">
        <v>192</v>
      </c>
      <c r="H197" s="286">
        <v>12.5</v>
      </c>
      <c r="I197" s="287"/>
      <c r="J197" s="288">
        <f>ROUND(I197*H197,2)</f>
        <v>0</v>
      </c>
      <c r="K197" s="284" t="s">
        <v>140</v>
      </c>
      <c r="L197" s="289"/>
      <c r="M197" s="290" t="s">
        <v>1</v>
      </c>
      <c r="N197" s="291" t="s">
        <v>43</v>
      </c>
      <c r="O197" s="91"/>
      <c r="P197" s="252">
        <f>O197*H197</f>
        <v>0</v>
      </c>
      <c r="Q197" s="252">
        <v>0.054850000000000003</v>
      </c>
      <c r="R197" s="252">
        <f>Q197*H197</f>
        <v>0.68562500000000004</v>
      </c>
      <c r="S197" s="252">
        <v>0</v>
      </c>
      <c r="T197" s="25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4" t="s">
        <v>160</v>
      </c>
      <c r="AT197" s="254" t="s">
        <v>156</v>
      </c>
      <c r="AU197" s="254" t="s">
        <v>86</v>
      </c>
      <c r="AY197" s="17" t="s">
        <v>133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17" t="s">
        <v>82</v>
      </c>
      <c r="BK197" s="255">
        <f>ROUND(I197*H197,2)</f>
        <v>0</v>
      </c>
      <c r="BL197" s="17" t="s">
        <v>141</v>
      </c>
      <c r="BM197" s="254" t="s">
        <v>346</v>
      </c>
    </row>
    <row r="198" s="2" customFormat="1">
      <c r="A198" s="38"/>
      <c r="B198" s="39"/>
      <c r="C198" s="40"/>
      <c r="D198" s="256" t="s">
        <v>143</v>
      </c>
      <c r="E198" s="40"/>
      <c r="F198" s="257" t="s">
        <v>345</v>
      </c>
      <c r="G198" s="40"/>
      <c r="H198" s="40"/>
      <c r="I198" s="154"/>
      <c r="J198" s="40"/>
      <c r="K198" s="40"/>
      <c r="L198" s="44"/>
      <c r="M198" s="258"/>
      <c r="N198" s="259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143</v>
      </c>
      <c r="AU198" s="17" t="s">
        <v>86</v>
      </c>
    </row>
    <row r="199" s="2" customFormat="1" ht="24" customHeight="1">
      <c r="A199" s="38"/>
      <c r="B199" s="39"/>
      <c r="C199" s="243" t="s">
        <v>347</v>
      </c>
      <c r="D199" s="243" t="s">
        <v>136</v>
      </c>
      <c r="E199" s="244" t="s">
        <v>348</v>
      </c>
      <c r="F199" s="245" t="s">
        <v>349</v>
      </c>
      <c r="G199" s="246" t="s">
        <v>186</v>
      </c>
      <c r="H199" s="247">
        <v>18</v>
      </c>
      <c r="I199" s="248"/>
      <c r="J199" s="249">
        <f>ROUND(I199*H199,2)</f>
        <v>0</v>
      </c>
      <c r="K199" s="245" t="s">
        <v>140</v>
      </c>
      <c r="L199" s="44"/>
      <c r="M199" s="250" t="s">
        <v>1</v>
      </c>
      <c r="N199" s="251" t="s">
        <v>43</v>
      </c>
      <c r="O199" s="91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4" t="s">
        <v>141</v>
      </c>
      <c r="AT199" s="254" t="s">
        <v>136</v>
      </c>
      <c r="AU199" s="254" t="s">
        <v>86</v>
      </c>
      <c r="AY199" s="17" t="s">
        <v>133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7" t="s">
        <v>82</v>
      </c>
      <c r="BK199" s="255">
        <f>ROUND(I199*H199,2)</f>
        <v>0</v>
      </c>
      <c r="BL199" s="17" t="s">
        <v>141</v>
      </c>
      <c r="BM199" s="254" t="s">
        <v>350</v>
      </c>
    </row>
    <row r="200" s="2" customFormat="1">
      <c r="A200" s="38"/>
      <c r="B200" s="39"/>
      <c r="C200" s="40"/>
      <c r="D200" s="256" t="s">
        <v>143</v>
      </c>
      <c r="E200" s="40"/>
      <c r="F200" s="257" t="s">
        <v>351</v>
      </c>
      <c r="G200" s="40"/>
      <c r="H200" s="40"/>
      <c r="I200" s="154"/>
      <c r="J200" s="40"/>
      <c r="K200" s="40"/>
      <c r="L200" s="44"/>
      <c r="M200" s="258"/>
      <c r="N200" s="259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143</v>
      </c>
      <c r="AU200" s="17" t="s">
        <v>86</v>
      </c>
    </row>
    <row r="201" s="2" customFormat="1" ht="24" customHeight="1">
      <c r="A201" s="38"/>
      <c r="B201" s="39"/>
      <c r="C201" s="243" t="s">
        <v>352</v>
      </c>
      <c r="D201" s="243" t="s">
        <v>136</v>
      </c>
      <c r="E201" s="244" t="s">
        <v>353</v>
      </c>
      <c r="F201" s="245" t="s">
        <v>354</v>
      </c>
      <c r="G201" s="246" t="s">
        <v>186</v>
      </c>
      <c r="H201" s="247">
        <v>2</v>
      </c>
      <c r="I201" s="248"/>
      <c r="J201" s="249">
        <f>ROUND(I201*H201,2)</f>
        <v>0</v>
      </c>
      <c r="K201" s="245" t="s">
        <v>140</v>
      </c>
      <c r="L201" s="44"/>
      <c r="M201" s="250" t="s">
        <v>1</v>
      </c>
      <c r="N201" s="251" t="s">
        <v>43</v>
      </c>
      <c r="O201" s="91"/>
      <c r="P201" s="252">
        <f>O201*H201</f>
        <v>0</v>
      </c>
      <c r="Q201" s="252">
        <v>0</v>
      </c>
      <c r="R201" s="252">
        <f>Q201*H201</f>
        <v>0</v>
      </c>
      <c r="S201" s="252">
        <v>0</v>
      </c>
      <c r="T201" s="25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4" t="s">
        <v>141</v>
      </c>
      <c r="AT201" s="254" t="s">
        <v>136</v>
      </c>
      <c r="AU201" s="254" t="s">
        <v>86</v>
      </c>
      <c r="AY201" s="17" t="s">
        <v>133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7" t="s">
        <v>82</v>
      </c>
      <c r="BK201" s="255">
        <f>ROUND(I201*H201,2)</f>
        <v>0</v>
      </c>
      <c r="BL201" s="17" t="s">
        <v>141</v>
      </c>
      <c r="BM201" s="254" t="s">
        <v>355</v>
      </c>
    </row>
    <row r="202" s="2" customFormat="1">
      <c r="A202" s="38"/>
      <c r="B202" s="39"/>
      <c r="C202" s="40"/>
      <c r="D202" s="256" t="s">
        <v>143</v>
      </c>
      <c r="E202" s="40"/>
      <c r="F202" s="257" t="s">
        <v>356</v>
      </c>
      <c r="G202" s="40"/>
      <c r="H202" s="40"/>
      <c r="I202" s="154"/>
      <c r="J202" s="40"/>
      <c r="K202" s="40"/>
      <c r="L202" s="44"/>
      <c r="M202" s="258"/>
      <c r="N202" s="259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86</v>
      </c>
    </row>
    <row r="203" s="2" customFormat="1" ht="24" customHeight="1">
      <c r="A203" s="38"/>
      <c r="B203" s="39"/>
      <c r="C203" s="243" t="s">
        <v>357</v>
      </c>
      <c r="D203" s="243" t="s">
        <v>136</v>
      </c>
      <c r="E203" s="244" t="s">
        <v>358</v>
      </c>
      <c r="F203" s="245" t="s">
        <v>359</v>
      </c>
      <c r="G203" s="246" t="s">
        <v>186</v>
      </c>
      <c r="H203" s="247">
        <v>4</v>
      </c>
      <c r="I203" s="248"/>
      <c r="J203" s="249">
        <f>ROUND(I203*H203,2)</f>
        <v>0</v>
      </c>
      <c r="K203" s="245" t="s">
        <v>140</v>
      </c>
      <c r="L203" s="44"/>
      <c r="M203" s="250" t="s">
        <v>1</v>
      </c>
      <c r="N203" s="251" t="s">
        <v>43</v>
      </c>
      <c r="O203" s="91"/>
      <c r="P203" s="252">
        <f>O203*H203</f>
        <v>0</v>
      </c>
      <c r="Q203" s="252">
        <v>0</v>
      </c>
      <c r="R203" s="252">
        <f>Q203*H203</f>
        <v>0</v>
      </c>
      <c r="S203" s="252">
        <v>0</v>
      </c>
      <c r="T203" s="25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4" t="s">
        <v>141</v>
      </c>
      <c r="AT203" s="254" t="s">
        <v>136</v>
      </c>
      <c r="AU203" s="254" t="s">
        <v>86</v>
      </c>
      <c r="AY203" s="17" t="s">
        <v>133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17" t="s">
        <v>82</v>
      </c>
      <c r="BK203" s="255">
        <f>ROUND(I203*H203,2)</f>
        <v>0</v>
      </c>
      <c r="BL203" s="17" t="s">
        <v>141</v>
      </c>
      <c r="BM203" s="254" t="s">
        <v>360</v>
      </c>
    </row>
    <row r="204" s="2" customFormat="1">
      <c r="A204" s="38"/>
      <c r="B204" s="39"/>
      <c r="C204" s="40"/>
      <c r="D204" s="256" t="s">
        <v>143</v>
      </c>
      <c r="E204" s="40"/>
      <c r="F204" s="257" t="s">
        <v>361</v>
      </c>
      <c r="G204" s="40"/>
      <c r="H204" s="40"/>
      <c r="I204" s="154"/>
      <c r="J204" s="40"/>
      <c r="K204" s="40"/>
      <c r="L204" s="44"/>
      <c r="M204" s="258"/>
      <c r="N204" s="259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143</v>
      </c>
      <c r="AU204" s="17" t="s">
        <v>86</v>
      </c>
    </row>
    <row r="205" s="15" customFormat="1">
      <c r="A205" s="15"/>
      <c r="B205" s="292"/>
      <c r="C205" s="293"/>
      <c r="D205" s="256" t="s">
        <v>150</v>
      </c>
      <c r="E205" s="294" t="s">
        <v>1</v>
      </c>
      <c r="F205" s="295" t="s">
        <v>362</v>
      </c>
      <c r="G205" s="293"/>
      <c r="H205" s="294" t="s">
        <v>1</v>
      </c>
      <c r="I205" s="296"/>
      <c r="J205" s="293"/>
      <c r="K205" s="293"/>
      <c r="L205" s="297"/>
      <c r="M205" s="298"/>
      <c r="N205" s="299"/>
      <c r="O205" s="299"/>
      <c r="P205" s="299"/>
      <c r="Q205" s="299"/>
      <c r="R205" s="299"/>
      <c r="S205" s="299"/>
      <c r="T205" s="30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301" t="s">
        <v>150</v>
      </c>
      <c r="AU205" s="301" t="s">
        <v>86</v>
      </c>
      <c r="AV205" s="15" t="s">
        <v>82</v>
      </c>
      <c r="AW205" s="15" t="s">
        <v>34</v>
      </c>
      <c r="AX205" s="15" t="s">
        <v>78</v>
      </c>
      <c r="AY205" s="301" t="s">
        <v>133</v>
      </c>
    </row>
    <row r="206" s="13" customFormat="1">
      <c r="A206" s="13"/>
      <c r="B206" s="260"/>
      <c r="C206" s="261"/>
      <c r="D206" s="256" t="s">
        <v>150</v>
      </c>
      <c r="E206" s="262" t="s">
        <v>1</v>
      </c>
      <c r="F206" s="263" t="s">
        <v>363</v>
      </c>
      <c r="G206" s="261"/>
      <c r="H206" s="264">
        <v>4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150</v>
      </c>
      <c r="AU206" s="270" t="s">
        <v>86</v>
      </c>
      <c r="AV206" s="13" t="s">
        <v>86</v>
      </c>
      <c r="AW206" s="13" t="s">
        <v>34</v>
      </c>
      <c r="AX206" s="13" t="s">
        <v>82</v>
      </c>
      <c r="AY206" s="270" t="s">
        <v>133</v>
      </c>
    </row>
    <row r="207" s="2" customFormat="1" ht="36" customHeight="1">
      <c r="A207" s="38"/>
      <c r="B207" s="39"/>
      <c r="C207" s="243" t="s">
        <v>364</v>
      </c>
      <c r="D207" s="243" t="s">
        <v>136</v>
      </c>
      <c r="E207" s="244" t="s">
        <v>365</v>
      </c>
      <c r="F207" s="245" t="s">
        <v>366</v>
      </c>
      <c r="G207" s="246" t="s">
        <v>192</v>
      </c>
      <c r="H207" s="247">
        <v>1360</v>
      </c>
      <c r="I207" s="248"/>
      <c r="J207" s="249">
        <f>ROUND(I207*H207,2)</f>
        <v>0</v>
      </c>
      <c r="K207" s="245" t="s">
        <v>140</v>
      </c>
      <c r="L207" s="44"/>
      <c r="M207" s="250" t="s">
        <v>1</v>
      </c>
      <c r="N207" s="251" t="s">
        <v>43</v>
      </c>
      <c r="O207" s="91"/>
      <c r="P207" s="252">
        <f>O207*H207</f>
        <v>0</v>
      </c>
      <c r="Q207" s="252">
        <v>0</v>
      </c>
      <c r="R207" s="252">
        <f>Q207*H207</f>
        <v>0</v>
      </c>
      <c r="S207" s="252">
        <v>0</v>
      </c>
      <c r="T207" s="25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4" t="s">
        <v>141</v>
      </c>
      <c r="AT207" s="254" t="s">
        <v>136</v>
      </c>
      <c r="AU207" s="254" t="s">
        <v>86</v>
      </c>
      <c r="AY207" s="17" t="s">
        <v>133</v>
      </c>
      <c r="BE207" s="255">
        <f>IF(N207="základní",J207,0)</f>
        <v>0</v>
      </c>
      <c r="BF207" s="255">
        <f>IF(N207="snížená",J207,0)</f>
        <v>0</v>
      </c>
      <c r="BG207" s="255">
        <f>IF(N207="zákl. přenesená",J207,0)</f>
        <v>0</v>
      </c>
      <c r="BH207" s="255">
        <f>IF(N207="sníž. přenesená",J207,0)</f>
        <v>0</v>
      </c>
      <c r="BI207" s="255">
        <f>IF(N207="nulová",J207,0)</f>
        <v>0</v>
      </c>
      <c r="BJ207" s="17" t="s">
        <v>82</v>
      </c>
      <c r="BK207" s="255">
        <f>ROUND(I207*H207,2)</f>
        <v>0</v>
      </c>
      <c r="BL207" s="17" t="s">
        <v>141</v>
      </c>
      <c r="BM207" s="254" t="s">
        <v>367</v>
      </c>
    </row>
    <row r="208" s="2" customFormat="1">
      <c r="A208" s="38"/>
      <c r="B208" s="39"/>
      <c r="C208" s="40"/>
      <c r="D208" s="256" t="s">
        <v>143</v>
      </c>
      <c r="E208" s="40"/>
      <c r="F208" s="257" t="s">
        <v>368</v>
      </c>
      <c r="G208" s="40"/>
      <c r="H208" s="40"/>
      <c r="I208" s="154"/>
      <c r="J208" s="40"/>
      <c r="K208" s="40"/>
      <c r="L208" s="44"/>
      <c r="M208" s="258"/>
      <c r="N208" s="259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143</v>
      </c>
      <c r="AU208" s="17" t="s">
        <v>86</v>
      </c>
    </row>
    <row r="209" s="13" customFormat="1">
      <c r="A209" s="13"/>
      <c r="B209" s="260"/>
      <c r="C209" s="261"/>
      <c r="D209" s="256" t="s">
        <v>150</v>
      </c>
      <c r="E209" s="262" t="s">
        <v>1</v>
      </c>
      <c r="F209" s="263" t="s">
        <v>369</v>
      </c>
      <c r="G209" s="261"/>
      <c r="H209" s="264">
        <v>1360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150</v>
      </c>
      <c r="AU209" s="270" t="s">
        <v>86</v>
      </c>
      <c r="AV209" s="13" t="s">
        <v>86</v>
      </c>
      <c r="AW209" s="13" t="s">
        <v>34</v>
      </c>
      <c r="AX209" s="13" t="s">
        <v>82</v>
      </c>
      <c r="AY209" s="270" t="s">
        <v>133</v>
      </c>
    </row>
    <row r="210" s="2" customFormat="1" ht="24" customHeight="1">
      <c r="A210" s="38"/>
      <c r="B210" s="39"/>
      <c r="C210" s="243" t="s">
        <v>370</v>
      </c>
      <c r="D210" s="243" t="s">
        <v>136</v>
      </c>
      <c r="E210" s="244" t="s">
        <v>371</v>
      </c>
      <c r="F210" s="245" t="s">
        <v>372</v>
      </c>
      <c r="G210" s="246" t="s">
        <v>186</v>
      </c>
      <c r="H210" s="247">
        <v>4</v>
      </c>
      <c r="I210" s="248"/>
      <c r="J210" s="249">
        <f>ROUND(I210*H210,2)</f>
        <v>0</v>
      </c>
      <c r="K210" s="245" t="s">
        <v>140</v>
      </c>
      <c r="L210" s="44"/>
      <c r="M210" s="250" t="s">
        <v>1</v>
      </c>
      <c r="N210" s="251" t="s">
        <v>43</v>
      </c>
      <c r="O210" s="91"/>
      <c r="P210" s="252">
        <f>O210*H210</f>
        <v>0</v>
      </c>
      <c r="Q210" s="252">
        <v>0</v>
      </c>
      <c r="R210" s="252">
        <f>Q210*H210</f>
        <v>0</v>
      </c>
      <c r="S210" s="252">
        <v>0</v>
      </c>
      <c r="T210" s="25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4" t="s">
        <v>141</v>
      </c>
      <c r="AT210" s="254" t="s">
        <v>136</v>
      </c>
      <c r="AU210" s="254" t="s">
        <v>86</v>
      </c>
      <c r="AY210" s="17" t="s">
        <v>133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17" t="s">
        <v>82</v>
      </c>
      <c r="BK210" s="255">
        <f>ROUND(I210*H210,2)</f>
        <v>0</v>
      </c>
      <c r="BL210" s="17" t="s">
        <v>141</v>
      </c>
      <c r="BM210" s="254" t="s">
        <v>373</v>
      </c>
    </row>
    <row r="211" s="2" customFormat="1">
      <c r="A211" s="38"/>
      <c r="B211" s="39"/>
      <c r="C211" s="40"/>
      <c r="D211" s="256" t="s">
        <v>143</v>
      </c>
      <c r="E211" s="40"/>
      <c r="F211" s="257" t="s">
        <v>374</v>
      </c>
      <c r="G211" s="40"/>
      <c r="H211" s="40"/>
      <c r="I211" s="154"/>
      <c r="J211" s="40"/>
      <c r="K211" s="40"/>
      <c r="L211" s="44"/>
      <c r="M211" s="258"/>
      <c r="N211" s="259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143</v>
      </c>
      <c r="AU211" s="17" t="s">
        <v>86</v>
      </c>
    </row>
    <row r="212" s="13" customFormat="1">
      <c r="A212" s="13"/>
      <c r="B212" s="260"/>
      <c r="C212" s="261"/>
      <c r="D212" s="256" t="s">
        <v>150</v>
      </c>
      <c r="E212" s="262" t="s">
        <v>1</v>
      </c>
      <c r="F212" s="263" t="s">
        <v>141</v>
      </c>
      <c r="G212" s="261"/>
      <c r="H212" s="264">
        <v>4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150</v>
      </c>
      <c r="AU212" s="270" t="s">
        <v>86</v>
      </c>
      <c r="AV212" s="13" t="s">
        <v>86</v>
      </c>
      <c r="AW212" s="13" t="s">
        <v>34</v>
      </c>
      <c r="AX212" s="13" t="s">
        <v>82</v>
      </c>
      <c r="AY212" s="270" t="s">
        <v>133</v>
      </c>
    </row>
    <row r="213" s="2" customFormat="1" ht="24" customHeight="1">
      <c r="A213" s="38"/>
      <c r="B213" s="39"/>
      <c r="C213" s="243" t="s">
        <v>375</v>
      </c>
      <c r="D213" s="243" t="s">
        <v>136</v>
      </c>
      <c r="E213" s="244" t="s">
        <v>211</v>
      </c>
      <c r="F213" s="245" t="s">
        <v>212</v>
      </c>
      <c r="G213" s="246" t="s">
        <v>139</v>
      </c>
      <c r="H213" s="247">
        <v>1.5520000000000001</v>
      </c>
      <c r="I213" s="248"/>
      <c r="J213" s="249">
        <f>ROUND(I213*H213,2)</f>
        <v>0</v>
      </c>
      <c r="K213" s="245" t="s">
        <v>140</v>
      </c>
      <c r="L213" s="44"/>
      <c r="M213" s="250" t="s">
        <v>1</v>
      </c>
      <c r="N213" s="251" t="s">
        <v>43</v>
      </c>
      <c r="O213" s="91"/>
      <c r="P213" s="252">
        <f>O213*H213</f>
        <v>0</v>
      </c>
      <c r="Q213" s="252">
        <v>0</v>
      </c>
      <c r="R213" s="252">
        <f>Q213*H213</f>
        <v>0</v>
      </c>
      <c r="S213" s="252">
        <v>0</v>
      </c>
      <c r="T213" s="25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4" t="s">
        <v>141</v>
      </c>
      <c r="AT213" s="254" t="s">
        <v>136</v>
      </c>
      <c r="AU213" s="254" t="s">
        <v>86</v>
      </c>
      <c r="AY213" s="17" t="s">
        <v>133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17" t="s">
        <v>82</v>
      </c>
      <c r="BK213" s="255">
        <f>ROUND(I213*H213,2)</f>
        <v>0</v>
      </c>
      <c r="BL213" s="17" t="s">
        <v>141</v>
      </c>
      <c r="BM213" s="254" t="s">
        <v>376</v>
      </c>
    </row>
    <row r="214" s="2" customFormat="1">
      <c r="A214" s="38"/>
      <c r="B214" s="39"/>
      <c r="C214" s="40"/>
      <c r="D214" s="256" t="s">
        <v>143</v>
      </c>
      <c r="E214" s="40"/>
      <c r="F214" s="257" t="s">
        <v>214</v>
      </c>
      <c r="G214" s="40"/>
      <c r="H214" s="40"/>
      <c r="I214" s="154"/>
      <c r="J214" s="40"/>
      <c r="K214" s="40"/>
      <c r="L214" s="44"/>
      <c r="M214" s="258"/>
      <c r="N214" s="259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86</v>
      </c>
    </row>
    <row r="215" s="15" customFormat="1">
      <c r="A215" s="15"/>
      <c r="B215" s="292"/>
      <c r="C215" s="293"/>
      <c r="D215" s="256" t="s">
        <v>150</v>
      </c>
      <c r="E215" s="294" t="s">
        <v>1</v>
      </c>
      <c r="F215" s="295" t="s">
        <v>377</v>
      </c>
      <c r="G215" s="293"/>
      <c r="H215" s="294" t="s">
        <v>1</v>
      </c>
      <c r="I215" s="296"/>
      <c r="J215" s="293"/>
      <c r="K215" s="293"/>
      <c r="L215" s="297"/>
      <c r="M215" s="298"/>
      <c r="N215" s="299"/>
      <c r="O215" s="299"/>
      <c r="P215" s="299"/>
      <c r="Q215" s="299"/>
      <c r="R215" s="299"/>
      <c r="S215" s="299"/>
      <c r="T215" s="30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301" t="s">
        <v>150</v>
      </c>
      <c r="AU215" s="301" t="s">
        <v>86</v>
      </c>
      <c r="AV215" s="15" t="s">
        <v>82</v>
      </c>
      <c r="AW215" s="15" t="s">
        <v>34</v>
      </c>
      <c r="AX215" s="15" t="s">
        <v>78</v>
      </c>
      <c r="AY215" s="301" t="s">
        <v>133</v>
      </c>
    </row>
    <row r="216" s="13" customFormat="1">
      <c r="A216" s="13"/>
      <c r="B216" s="260"/>
      <c r="C216" s="261"/>
      <c r="D216" s="256" t="s">
        <v>150</v>
      </c>
      <c r="E216" s="262" t="s">
        <v>1</v>
      </c>
      <c r="F216" s="263" t="s">
        <v>378</v>
      </c>
      <c r="G216" s="261"/>
      <c r="H216" s="264">
        <v>1.5520000000000001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0" t="s">
        <v>150</v>
      </c>
      <c r="AU216" s="270" t="s">
        <v>86</v>
      </c>
      <c r="AV216" s="13" t="s">
        <v>86</v>
      </c>
      <c r="AW216" s="13" t="s">
        <v>34</v>
      </c>
      <c r="AX216" s="13" t="s">
        <v>82</v>
      </c>
      <c r="AY216" s="270" t="s">
        <v>133</v>
      </c>
    </row>
    <row r="217" s="2" customFormat="1" ht="24" customHeight="1">
      <c r="A217" s="38"/>
      <c r="B217" s="39"/>
      <c r="C217" s="243" t="s">
        <v>379</v>
      </c>
      <c r="D217" s="243" t="s">
        <v>136</v>
      </c>
      <c r="E217" s="244" t="s">
        <v>380</v>
      </c>
      <c r="F217" s="245" t="s">
        <v>381</v>
      </c>
      <c r="G217" s="246" t="s">
        <v>139</v>
      </c>
      <c r="H217" s="247">
        <v>0.77600000000000002</v>
      </c>
      <c r="I217" s="248"/>
      <c r="J217" s="249">
        <f>ROUND(I217*H217,2)</f>
        <v>0</v>
      </c>
      <c r="K217" s="245" t="s">
        <v>140</v>
      </c>
      <c r="L217" s="44"/>
      <c r="M217" s="250" t="s">
        <v>1</v>
      </c>
      <c r="N217" s="251" t="s">
        <v>43</v>
      </c>
      <c r="O217" s="91"/>
      <c r="P217" s="252">
        <f>O217*H217</f>
        <v>0</v>
      </c>
      <c r="Q217" s="252">
        <v>0</v>
      </c>
      <c r="R217" s="252">
        <f>Q217*H217</f>
        <v>0</v>
      </c>
      <c r="S217" s="252">
        <v>0</v>
      </c>
      <c r="T217" s="25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4" t="s">
        <v>141</v>
      </c>
      <c r="AT217" s="254" t="s">
        <v>136</v>
      </c>
      <c r="AU217" s="254" t="s">
        <v>86</v>
      </c>
      <c r="AY217" s="17" t="s">
        <v>133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17" t="s">
        <v>82</v>
      </c>
      <c r="BK217" s="255">
        <f>ROUND(I217*H217,2)</f>
        <v>0</v>
      </c>
      <c r="BL217" s="17" t="s">
        <v>141</v>
      </c>
      <c r="BM217" s="254" t="s">
        <v>382</v>
      </c>
    </row>
    <row r="218" s="2" customFormat="1">
      <c r="A218" s="38"/>
      <c r="B218" s="39"/>
      <c r="C218" s="40"/>
      <c r="D218" s="256" t="s">
        <v>143</v>
      </c>
      <c r="E218" s="40"/>
      <c r="F218" s="257" t="s">
        <v>383</v>
      </c>
      <c r="G218" s="40"/>
      <c r="H218" s="40"/>
      <c r="I218" s="154"/>
      <c r="J218" s="40"/>
      <c r="K218" s="40"/>
      <c r="L218" s="44"/>
      <c r="M218" s="258"/>
      <c r="N218" s="259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143</v>
      </c>
      <c r="AU218" s="17" t="s">
        <v>86</v>
      </c>
    </row>
    <row r="219" s="15" customFormat="1">
      <c r="A219" s="15"/>
      <c r="B219" s="292"/>
      <c r="C219" s="293"/>
      <c r="D219" s="256" t="s">
        <v>150</v>
      </c>
      <c r="E219" s="294" t="s">
        <v>1</v>
      </c>
      <c r="F219" s="295" t="s">
        <v>222</v>
      </c>
      <c r="G219" s="293"/>
      <c r="H219" s="294" t="s">
        <v>1</v>
      </c>
      <c r="I219" s="296"/>
      <c r="J219" s="293"/>
      <c r="K219" s="293"/>
      <c r="L219" s="297"/>
      <c r="M219" s="298"/>
      <c r="N219" s="299"/>
      <c r="O219" s="299"/>
      <c r="P219" s="299"/>
      <c r="Q219" s="299"/>
      <c r="R219" s="299"/>
      <c r="S219" s="299"/>
      <c r="T219" s="30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301" t="s">
        <v>150</v>
      </c>
      <c r="AU219" s="301" t="s">
        <v>86</v>
      </c>
      <c r="AV219" s="15" t="s">
        <v>82</v>
      </c>
      <c r="AW219" s="15" t="s">
        <v>34</v>
      </c>
      <c r="AX219" s="15" t="s">
        <v>78</v>
      </c>
      <c r="AY219" s="301" t="s">
        <v>133</v>
      </c>
    </row>
    <row r="220" s="13" customFormat="1">
      <c r="A220" s="13"/>
      <c r="B220" s="260"/>
      <c r="C220" s="261"/>
      <c r="D220" s="256" t="s">
        <v>150</v>
      </c>
      <c r="E220" s="262" t="s">
        <v>1</v>
      </c>
      <c r="F220" s="263" t="s">
        <v>384</v>
      </c>
      <c r="G220" s="261"/>
      <c r="H220" s="264">
        <v>0.77600000000000002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150</v>
      </c>
      <c r="AU220" s="270" t="s">
        <v>86</v>
      </c>
      <c r="AV220" s="13" t="s">
        <v>86</v>
      </c>
      <c r="AW220" s="13" t="s">
        <v>34</v>
      </c>
      <c r="AX220" s="13" t="s">
        <v>82</v>
      </c>
      <c r="AY220" s="270" t="s">
        <v>133</v>
      </c>
    </row>
    <row r="221" s="2" customFormat="1" ht="24" customHeight="1">
      <c r="A221" s="38"/>
      <c r="B221" s="39"/>
      <c r="C221" s="243" t="s">
        <v>385</v>
      </c>
      <c r="D221" s="243" t="s">
        <v>136</v>
      </c>
      <c r="E221" s="244" t="s">
        <v>386</v>
      </c>
      <c r="F221" s="245" t="s">
        <v>387</v>
      </c>
      <c r="G221" s="246" t="s">
        <v>388</v>
      </c>
      <c r="H221" s="247">
        <v>700</v>
      </c>
      <c r="I221" s="248"/>
      <c r="J221" s="249">
        <f>ROUND(I221*H221,2)</f>
        <v>0</v>
      </c>
      <c r="K221" s="245" t="s">
        <v>140</v>
      </c>
      <c r="L221" s="44"/>
      <c r="M221" s="250" t="s">
        <v>1</v>
      </c>
      <c r="N221" s="251" t="s">
        <v>43</v>
      </c>
      <c r="O221" s="91"/>
      <c r="P221" s="252">
        <f>O221*H221</f>
        <v>0</v>
      </c>
      <c r="Q221" s="252">
        <v>0</v>
      </c>
      <c r="R221" s="252">
        <f>Q221*H221</f>
        <v>0</v>
      </c>
      <c r="S221" s="252">
        <v>0</v>
      </c>
      <c r="T221" s="25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4" t="s">
        <v>141</v>
      </c>
      <c r="AT221" s="254" t="s">
        <v>136</v>
      </c>
      <c r="AU221" s="254" t="s">
        <v>86</v>
      </c>
      <c r="AY221" s="17" t="s">
        <v>133</v>
      </c>
      <c r="BE221" s="255">
        <f>IF(N221="základní",J221,0)</f>
        <v>0</v>
      </c>
      <c r="BF221" s="255">
        <f>IF(N221="snížená",J221,0)</f>
        <v>0</v>
      </c>
      <c r="BG221" s="255">
        <f>IF(N221="zákl. přenesená",J221,0)</f>
        <v>0</v>
      </c>
      <c r="BH221" s="255">
        <f>IF(N221="sníž. přenesená",J221,0)</f>
        <v>0</v>
      </c>
      <c r="BI221" s="255">
        <f>IF(N221="nulová",J221,0)</f>
        <v>0</v>
      </c>
      <c r="BJ221" s="17" t="s">
        <v>82</v>
      </c>
      <c r="BK221" s="255">
        <f>ROUND(I221*H221,2)</f>
        <v>0</v>
      </c>
      <c r="BL221" s="17" t="s">
        <v>141</v>
      </c>
      <c r="BM221" s="254" t="s">
        <v>389</v>
      </c>
    </row>
    <row r="222" s="2" customFormat="1">
      <c r="A222" s="38"/>
      <c r="B222" s="39"/>
      <c r="C222" s="40"/>
      <c r="D222" s="256" t="s">
        <v>143</v>
      </c>
      <c r="E222" s="40"/>
      <c r="F222" s="257" t="s">
        <v>390</v>
      </c>
      <c r="G222" s="40"/>
      <c r="H222" s="40"/>
      <c r="I222" s="154"/>
      <c r="J222" s="40"/>
      <c r="K222" s="40"/>
      <c r="L222" s="44"/>
      <c r="M222" s="258"/>
      <c r="N222" s="259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143</v>
      </c>
      <c r="AU222" s="17" t="s">
        <v>86</v>
      </c>
    </row>
    <row r="223" s="13" customFormat="1">
      <c r="A223" s="13"/>
      <c r="B223" s="260"/>
      <c r="C223" s="261"/>
      <c r="D223" s="256" t="s">
        <v>150</v>
      </c>
      <c r="E223" s="262" t="s">
        <v>1</v>
      </c>
      <c r="F223" s="263" t="s">
        <v>391</v>
      </c>
      <c r="G223" s="261"/>
      <c r="H223" s="264">
        <v>700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150</v>
      </c>
      <c r="AU223" s="270" t="s">
        <v>86</v>
      </c>
      <c r="AV223" s="13" t="s">
        <v>86</v>
      </c>
      <c r="AW223" s="13" t="s">
        <v>34</v>
      </c>
      <c r="AX223" s="13" t="s">
        <v>82</v>
      </c>
      <c r="AY223" s="270" t="s">
        <v>133</v>
      </c>
    </row>
    <row r="224" s="2" customFormat="1" ht="24" customHeight="1">
      <c r="A224" s="38"/>
      <c r="B224" s="39"/>
      <c r="C224" s="243" t="s">
        <v>392</v>
      </c>
      <c r="D224" s="243" t="s">
        <v>136</v>
      </c>
      <c r="E224" s="244" t="s">
        <v>393</v>
      </c>
      <c r="F224" s="245" t="s">
        <v>394</v>
      </c>
      <c r="G224" s="246" t="s">
        <v>388</v>
      </c>
      <c r="H224" s="247">
        <v>700</v>
      </c>
      <c r="I224" s="248"/>
      <c r="J224" s="249">
        <f>ROUND(I224*H224,2)</f>
        <v>0</v>
      </c>
      <c r="K224" s="245" t="s">
        <v>140</v>
      </c>
      <c r="L224" s="44"/>
      <c r="M224" s="250" t="s">
        <v>1</v>
      </c>
      <c r="N224" s="251" t="s">
        <v>43</v>
      </c>
      <c r="O224" s="91"/>
      <c r="P224" s="252">
        <f>O224*H224</f>
        <v>0</v>
      </c>
      <c r="Q224" s="252">
        <v>0</v>
      </c>
      <c r="R224" s="252">
        <f>Q224*H224</f>
        <v>0</v>
      </c>
      <c r="S224" s="252">
        <v>0</v>
      </c>
      <c r="T224" s="25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4" t="s">
        <v>141</v>
      </c>
      <c r="AT224" s="254" t="s">
        <v>136</v>
      </c>
      <c r="AU224" s="254" t="s">
        <v>86</v>
      </c>
      <c r="AY224" s="17" t="s">
        <v>133</v>
      </c>
      <c r="BE224" s="255">
        <f>IF(N224="základní",J224,0)</f>
        <v>0</v>
      </c>
      <c r="BF224" s="255">
        <f>IF(N224="snížená",J224,0)</f>
        <v>0</v>
      </c>
      <c r="BG224" s="255">
        <f>IF(N224="zákl. přenesená",J224,0)</f>
        <v>0</v>
      </c>
      <c r="BH224" s="255">
        <f>IF(N224="sníž. přenesená",J224,0)</f>
        <v>0</v>
      </c>
      <c r="BI224" s="255">
        <f>IF(N224="nulová",J224,0)</f>
        <v>0</v>
      </c>
      <c r="BJ224" s="17" t="s">
        <v>82</v>
      </c>
      <c r="BK224" s="255">
        <f>ROUND(I224*H224,2)</f>
        <v>0</v>
      </c>
      <c r="BL224" s="17" t="s">
        <v>141</v>
      </c>
      <c r="BM224" s="254" t="s">
        <v>395</v>
      </c>
    </row>
    <row r="225" s="2" customFormat="1">
      <c r="A225" s="38"/>
      <c r="B225" s="39"/>
      <c r="C225" s="40"/>
      <c r="D225" s="256" t="s">
        <v>143</v>
      </c>
      <c r="E225" s="40"/>
      <c r="F225" s="257" t="s">
        <v>396</v>
      </c>
      <c r="G225" s="40"/>
      <c r="H225" s="40"/>
      <c r="I225" s="154"/>
      <c r="J225" s="40"/>
      <c r="K225" s="40"/>
      <c r="L225" s="44"/>
      <c r="M225" s="258"/>
      <c r="N225" s="259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143</v>
      </c>
      <c r="AU225" s="17" t="s">
        <v>86</v>
      </c>
    </row>
    <row r="226" s="13" customFormat="1">
      <c r="A226" s="13"/>
      <c r="B226" s="260"/>
      <c r="C226" s="261"/>
      <c r="D226" s="256" t="s">
        <v>150</v>
      </c>
      <c r="E226" s="262" t="s">
        <v>1</v>
      </c>
      <c r="F226" s="263" t="s">
        <v>391</v>
      </c>
      <c r="G226" s="261"/>
      <c r="H226" s="264">
        <v>700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150</v>
      </c>
      <c r="AU226" s="270" t="s">
        <v>86</v>
      </c>
      <c r="AV226" s="13" t="s">
        <v>86</v>
      </c>
      <c r="AW226" s="13" t="s">
        <v>34</v>
      </c>
      <c r="AX226" s="13" t="s">
        <v>82</v>
      </c>
      <c r="AY226" s="270" t="s">
        <v>133</v>
      </c>
    </row>
    <row r="227" s="2" customFormat="1" ht="24" customHeight="1">
      <c r="A227" s="38"/>
      <c r="B227" s="39"/>
      <c r="C227" s="282" t="s">
        <v>397</v>
      </c>
      <c r="D227" s="282" t="s">
        <v>156</v>
      </c>
      <c r="E227" s="283" t="s">
        <v>398</v>
      </c>
      <c r="F227" s="284" t="s">
        <v>399</v>
      </c>
      <c r="G227" s="285" t="s">
        <v>159</v>
      </c>
      <c r="H227" s="286">
        <v>162</v>
      </c>
      <c r="I227" s="287"/>
      <c r="J227" s="288">
        <f>ROUND(I227*H227,2)</f>
        <v>0</v>
      </c>
      <c r="K227" s="284" t="s">
        <v>140</v>
      </c>
      <c r="L227" s="289"/>
      <c r="M227" s="290" t="s">
        <v>1</v>
      </c>
      <c r="N227" s="291" t="s">
        <v>43</v>
      </c>
      <c r="O227" s="91"/>
      <c r="P227" s="252">
        <f>O227*H227</f>
        <v>0</v>
      </c>
      <c r="Q227" s="252">
        <v>1</v>
      </c>
      <c r="R227" s="252">
        <f>Q227*H227</f>
        <v>162</v>
      </c>
      <c r="S227" s="252">
        <v>0</v>
      </c>
      <c r="T227" s="25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4" t="s">
        <v>160</v>
      </c>
      <c r="AT227" s="254" t="s">
        <v>156</v>
      </c>
      <c r="AU227" s="254" t="s">
        <v>86</v>
      </c>
      <c r="AY227" s="17" t="s">
        <v>133</v>
      </c>
      <c r="BE227" s="255">
        <f>IF(N227="základní",J227,0)</f>
        <v>0</v>
      </c>
      <c r="BF227" s="255">
        <f>IF(N227="snížená",J227,0)</f>
        <v>0</v>
      </c>
      <c r="BG227" s="255">
        <f>IF(N227="zákl. přenesená",J227,0)</f>
        <v>0</v>
      </c>
      <c r="BH227" s="255">
        <f>IF(N227="sníž. přenesená",J227,0)</f>
        <v>0</v>
      </c>
      <c r="BI227" s="255">
        <f>IF(N227="nulová",J227,0)</f>
        <v>0</v>
      </c>
      <c r="BJ227" s="17" t="s">
        <v>82</v>
      </c>
      <c r="BK227" s="255">
        <f>ROUND(I227*H227,2)</f>
        <v>0</v>
      </c>
      <c r="BL227" s="17" t="s">
        <v>141</v>
      </c>
      <c r="BM227" s="254" t="s">
        <v>400</v>
      </c>
    </row>
    <row r="228" s="2" customFormat="1">
      <c r="A228" s="38"/>
      <c r="B228" s="39"/>
      <c r="C228" s="40"/>
      <c r="D228" s="256" t="s">
        <v>143</v>
      </c>
      <c r="E228" s="40"/>
      <c r="F228" s="257" t="s">
        <v>399</v>
      </c>
      <c r="G228" s="40"/>
      <c r="H228" s="40"/>
      <c r="I228" s="154"/>
      <c r="J228" s="40"/>
      <c r="K228" s="40"/>
      <c r="L228" s="44"/>
      <c r="M228" s="258"/>
      <c r="N228" s="259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143</v>
      </c>
      <c r="AU228" s="17" t="s">
        <v>86</v>
      </c>
    </row>
    <row r="229" s="13" customFormat="1">
      <c r="A229" s="13"/>
      <c r="B229" s="260"/>
      <c r="C229" s="261"/>
      <c r="D229" s="256" t="s">
        <v>150</v>
      </c>
      <c r="E229" s="262" t="s">
        <v>1</v>
      </c>
      <c r="F229" s="263" t="s">
        <v>401</v>
      </c>
      <c r="G229" s="261"/>
      <c r="H229" s="264">
        <v>162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150</v>
      </c>
      <c r="AU229" s="270" t="s">
        <v>86</v>
      </c>
      <c r="AV229" s="13" t="s">
        <v>86</v>
      </c>
      <c r="AW229" s="13" t="s">
        <v>34</v>
      </c>
      <c r="AX229" s="13" t="s">
        <v>82</v>
      </c>
      <c r="AY229" s="270" t="s">
        <v>133</v>
      </c>
    </row>
    <row r="230" s="2" customFormat="1" ht="36" customHeight="1">
      <c r="A230" s="38"/>
      <c r="B230" s="39"/>
      <c r="C230" s="243" t="s">
        <v>402</v>
      </c>
      <c r="D230" s="243" t="s">
        <v>136</v>
      </c>
      <c r="E230" s="244" t="s">
        <v>223</v>
      </c>
      <c r="F230" s="245" t="s">
        <v>224</v>
      </c>
      <c r="G230" s="246" t="s">
        <v>171</v>
      </c>
      <c r="H230" s="247">
        <v>4</v>
      </c>
      <c r="I230" s="248"/>
      <c r="J230" s="249">
        <f>ROUND(I230*H230,2)</f>
        <v>0</v>
      </c>
      <c r="K230" s="245" t="s">
        <v>140</v>
      </c>
      <c r="L230" s="44"/>
      <c r="M230" s="250" t="s">
        <v>1</v>
      </c>
      <c r="N230" s="251" t="s">
        <v>43</v>
      </c>
      <c r="O230" s="91"/>
      <c r="P230" s="252">
        <f>O230*H230</f>
        <v>0</v>
      </c>
      <c r="Q230" s="252">
        <v>0</v>
      </c>
      <c r="R230" s="252">
        <f>Q230*H230</f>
        <v>0</v>
      </c>
      <c r="S230" s="252">
        <v>0</v>
      </c>
      <c r="T230" s="25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4" t="s">
        <v>141</v>
      </c>
      <c r="AT230" s="254" t="s">
        <v>136</v>
      </c>
      <c r="AU230" s="254" t="s">
        <v>86</v>
      </c>
      <c r="AY230" s="17" t="s">
        <v>133</v>
      </c>
      <c r="BE230" s="255">
        <f>IF(N230="základní",J230,0)</f>
        <v>0</v>
      </c>
      <c r="BF230" s="255">
        <f>IF(N230="snížená",J230,0)</f>
        <v>0</v>
      </c>
      <c r="BG230" s="255">
        <f>IF(N230="zákl. přenesená",J230,0)</f>
        <v>0</v>
      </c>
      <c r="BH230" s="255">
        <f>IF(N230="sníž. přenesená",J230,0)</f>
        <v>0</v>
      </c>
      <c r="BI230" s="255">
        <f>IF(N230="nulová",J230,0)</f>
        <v>0</v>
      </c>
      <c r="BJ230" s="17" t="s">
        <v>82</v>
      </c>
      <c r="BK230" s="255">
        <f>ROUND(I230*H230,2)</f>
        <v>0</v>
      </c>
      <c r="BL230" s="17" t="s">
        <v>141</v>
      </c>
      <c r="BM230" s="254" t="s">
        <v>403</v>
      </c>
    </row>
    <row r="231" s="2" customFormat="1">
      <c r="A231" s="38"/>
      <c r="B231" s="39"/>
      <c r="C231" s="40"/>
      <c r="D231" s="256" t="s">
        <v>143</v>
      </c>
      <c r="E231" s="40"/>
      <c r="F231" s="257" t="s">
        <v>226</v>
      </c>
      <c r="G231" s="40"/>
      <c r="H231" s="40"/>
      <c r="I231" s="154"/>
      <c r="J231" s="40"/>
      <c r="K231" s="40"/>
      <c r="L231" s="44"/>
      <c r="M231" s="258"/>
      <c r="N231" s="259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143</v>
      </c>
      <c r="AU231" s="17" t="s">
        <v>86</v>
      </c>
    </row>
    <row r="232" s="2" customFormat="1" ht="24" customHeight="1">
      <c r="A232" s="38"/>
      <c r="B232" s="39"/>
      <c r="C232" s="243" t="s">
        <v>404</v>
      </c>
      <c r="D232" s="243" t="s">
        <v>136</v>
      </c>
      <c r="E232" s="244" t="s">
        <v>228</v>
      </c>
      <c r="F232" s="245" t="s">
        <v>229</v>
      </c>
      <c r="G232" s="246" t="s">
        <v>171</v>
      </c>
      <c r="H232" s="247">
        <v>4</v>
      </c>
      <c r="I232" s="248"/>
      <c r="J232" s="249">
        <f>ROUND(I232*H232,2)</f>
        <v>0</v>
      </c>
      <c r="K232" s="245" t="s">
        <v>140</v>
      </c>
      <c r="L232" s="44"/>
      <c r="M232" s="250" t="s">
        <v>1</v>
      </c>
      <c r="N232" s="251" t="s">
        <v>43</v>
      </c>
      <c r="O232" s="91"/>
      <c r="P232" s="252">
        <f>O232*H232</f>
        <v>0</v>
      </c>
      <c r="Q232" s="252">
        <v>0</v>
      </c>
      <c r="R232" s="252">
        <f>Q232*H232</f>
        <v>0</v>
      </c>
      <c r="S232" s="252">
        <v>0</v>
      </c>
      <c r="T232" s="25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4" t="s">
        <v>141</v>
      </c>
      <c r="AT232" s="254" t="s">
        <v>136</v>
      </c>
      <c r="AU232" s="254" t="s">
        <v>86</v>
      </c>
      <c r="AY232" s="17" t="s">
        <v>133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17" t="s">
        <v>82</v>
      </c>
      <c r="BK232" s="255">
        <f>ROUND(I232*H232,2)</f>
        <v>0</v>
      </c>
      <c r="BL232" s="17" t="s">
        <v>141</v>
      </c>
      <c r="BM232" s="254" t="s">
        <v>405</v>
      </c>
    </row>
    <row r="233" s="2" customFormat="1">
      <c r="A233" s="38"/>
      <c r="B233" s="39"/>
      <c r="C233" s="40"/>
      <c r="D233" s="256" t="s">
        <v>143</v>
      </c>
      <c r="E233" s="40"/>
      <c r="F233" s="257" t="s">
        <v>229</v>
      </c>
      <c r="G233" s="40"/>
      <c r="H233" s="40"/>
      <c r="I233" s="154"/>
      <c r="J233" s="40"/>
      <c r="K233" s="40"/>
      <c r="L233" s="44"/>
      <c r="M233" s="258"/>
      <c r="N233" s="259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143</v>
      </c>
      <c r="AU233" s="17" t="s">
        <v>86</v>
      </c>
    </row>
    <row r="234" s="2" customFormat="1" ht="24" customHeight="1">
      <c r="A234" s="38"/>
      <c r="B234" s="39"/>
      <c r="C234" s="243" t="s">
        <v>406</v>
      </c>
      <c r="D234" s="243" t="s">
        <v>136</v>
      </c>
      <c r="E234" s="244" t="s">
        <v>232</v>
      </c>
      <c r="F234" s="245" t="s">
        <v>233</v>
      </c>
      <c r="G234" s="246" t="s">
        <v>171</v>
      </c>
      <c r="H234" s="247">
        <v>4</v>
      </c>
      <c r="I234" s="248"/>
      <c r="J234" s="249">
        <f>ROUND(I234*H234,2)</f>
        <v>0</v>
      </c>
      <c r="K234" s="245" t="s">
        <v>140</v>
      </c>
      <c r="L234" s="44"/>
      <c r="M234" s="250" t="s">
        <v>1</v>
      </c>
      <c r="N234" s="251" t="s">
        <v>43</v>
      </c>
      <c r="O234" s="91"/>
      <c r="P234" s="252">
        <f>O234*H234</f>
        <v>0</v>
      </c>
      <c r="Q234" s="252">
        <v>0</v>
      </c>
      <c r="R234" s="252">
        <f>Q234*H234</f>
        <v>0</v>
      </c>
      <c r="S234" s="252">
        <v>0</v>
      </c>
      <c r="T234" s="25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4" t="s">
        <v>141</v>
      </c>
      <c r="AT234" s="254" t="s">
        <v>136</v>
      </c>
      <c r="AU234" s="254" t="s">
        <v>86</v>
      </c>
      <c r="AY234" s="17" t="s">
        <v>133</v>
      </c>
      <c r="BE234" s="255">
        <f>IF(N234="základní",J234,0)</f>
        <v>0</v>
      </c>
      <c r="BF234" s="255">
        <f>IF(N234="snížená",J234,0)</f>
        <v>0</v>
      </c>
      <c r="BG234" s="255">
        <f>IF(N234="zákl. přenesená",J234,0)</f>
        <v>0</v>
      </c>
      <c r="BH234" s="255">
        <f>IF(N234="sníž. přenesená",J234,0)</f>
        <v>0</v>
      </c>
      <c r="BI234" s="255">
        <f>IF(N234="nulová",J234,0)</f>
        <v>0</v>
      </c>
      <c r="BJ234" s="17" t="s">
        <v>82</v>
      </c>
      <c r="BK234" s="255">
        <f>ROUND(I234*H234,2)</f>
        <v>0</v>
      </c>
      <c r="BL234" s="17" t="s">
        <v>141</v>
      </c>
      <c r="BM234" s="254" t="s">
        <v>407</v>
      </c>
    </row>
    <row r="235" s="2" customFormat="1">
      <c r="A235" s="38"/>
      <c r="B235" s="39"/>
      <c r="C235" s="40"/>
      <c r="D235" s="256" t="s">
        <v>143</v>
      </c>
      <c r="E235" s="40"/>
      <c r="F235" s="257" t="s">
        <v>235</v>
      </c>
      <c r="G235" s="40"/>
      <c r="H235" s="40"/>
      <c r="I235" s="154"/>
      <c r="J235" s="40"/>
      <c r="K235" s="40"/>
      <c r="L235" s="44"/>
      <c r="M235" s="258"/>
      <c r="N235" s="259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143</v>
      </c>
      <c r="AU235" s="17" t="s">
        <v>86</v>
      </c>
    </row>
    <row r="236" s="2" customFormat="1" ht="24" customHeight="1">
      <c r="A236" s="38"/>
      <c r="B236" s="39"/>
      <c r="C236" s="243" t="s">
        <v>408</v>
      </c>
      <c r="D236" s="243" t="s">
        <v>136</v>
      </c>
      <c r="E236" s="244" t="s">
        <v>163</v>
      </c>
      <c r="F236" s="245" t="s">
        <v>164</v>
      </c>
      <c r="G236" s="246" t="s">
        <v>159</v>
      </c>
      <c r="H236" s="247">
        <v>6043</v>
      </c>
      <c r="I236" s="248"/>
      <c r="J236" s="249">
        <f>ROUND(I236*H236,2)</f>
        <v>0</v>
      </c>
      <c r="K236" s="245" t="s">
        <v>140</v>
      </c>
      <c r="L236" s="44"/>
      <c r="M236" s="250" t="s">
        <v>1</v>
      </c>
      <c r="N236" s="251" t="s">
        <v>43</v>
      </c>
      <c r="O236" s="91"/>
      <c r="P236" s="252">
        <f>O236*H236</f>
        <v>0</v>
      </c>
      <c r="Q236" s="252">
        <v>0</v>
      </c>
      <c r="R236" s="252">
        <f>Q236*H236</f>
        <v>0</v>
      </c>
      <c r="S236" s="252">
        <v>0</v>
      </c>
      <c r="T236" s="25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4" t="s">
        <v>141</v>
      </c>
      <c r="AT236" s="254" t="s">
        <v>136</v>
      </c>
      <c r="AU236" s="254" t="s">
        <v>86</v>
      </c>
      <c r="AY236" s="17" t="s">
        <v>133</v>
      </c>
      <c r="BE236" s="255">
        <f>IF(N236="základní",J236,0)</f>
        <v>0</v>
      </c>
      <c r="BF236" s="255">
        <f>IF(N236="snížená",J236,0)</f>
        <v>0</v>
      </c>
      <c r="BG236" s="255">
        <f>IF(N236="zákl. přenesená",J236,0)</f>
        <v>0</v>
      </c>
      <c r="BH236" s="255">
        <f>IF(N236="sníž. přenesená",J236,0)</f>
        <v>0</v>
      </c>
      <c r="BI236" s="255">
        <f>IF(N236="nulová",J236,0)</f>
        <v>0</v>
      </c>
      <c r="BJ236" s="17" t="s">
        <v>82</v>
      </c>
      <c r="BK236" s="255">
        <f>ROUND(I236*H236,2)</f>
        <v>0</v>
      </c>
      <c r="BL236" s="17" t="s">
        <v>141</v>
      </c>
      <c r="BM236" s="254" t="s">
        <v>409</v>
      </c>
    </row>
    <row r="237" s="2" customFormat="1">
      <c r="A237" s="38"/>
      <c r="B237" s="39"/>
      <c r="C237" s="40"/>
      <c r="D237" s="256" t="s">
        <v>143</v>
      </c>
      <c r="E237" s="40"/>
      <c r="F237" s="257" t="s">
        <v>166</v>
      </c>
      <c r="G237" s="40"/>
      <c r="H237" s="40"/>
      <c r="I237" s="154"/>
      <c r="J237" s="40"/>
      <c r="K237" s="40"/>
      <c r="L237" s="44"/>
      <c r="M237" s="258"/>
      <c r="N237" s="259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143</v>
      </c>
      <c r="AU237" s="17" t="s">
        <v>86</v>
      </c>
    </row>
    <row r="238" s="15" customFormat="1">
      <c r="A238" s="15"/>
      <c r="B238" s="292"/>
      <c r="C238" s="293"/>
      <c r="D238" s="256" t="s">
        <v>150</v>
      </c>
      <c r="E238" s="294" t="s">
        <v>1</v>
      </c>
      <c r="F238" s="295" t="s">
        <v>167</v>
      </c>
      <c r="G238" s="293"/>
      <c r="H238" s="294" t="s">
        <v>1</v>
      </c>
      <c r="I238" s="296"/>
      <c r="J238" s="293"/>
      <c r="K238" s="293"/>
      <c r="L238" s="297"/>
      <c r="M238" s="298"/>
      <c r="N238" s="299"/>
      <c r="O238" s="299"/>
      <c r="P238" s="299"/>
      <c r="Q238" s="299"/>
      <c r="R238" s="299"/>
      <c r="S238" s="299"/>
      <c r="T238" s="30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301" t="s">
        <v>150</v>
      </c>
      <c r="AU238" s="301" t="s">
        <v>86</v>
      </c>
      <c r="AV238" s="15" t="s">
        <v>82</v>
      </c>
      <c r="AW238" s="15" t="s">
        <v>34</v>
      </c>
      <c r="AX238" s="15" t="s">
        <v>78</v>
      </c>
      <c r="AY238" s="301" t="s">
        <v>133</v>
      </c>
    </row>
    <row r="239" s="13" customFormat="1">
      <c r="A239" s="13"/>
      <c r="B239" s="260"/>
      <c r="C239" s="261"/>
      <c r="D239" s="256" t="s">
        <v>150</v>
      </c>
      <c r="E239" s="262" t="s">
        <v>1</v>
      </c>
      <c r="F239" s="263" t="s">
        <v>410</v>
      </c>
      <c r="G239" s="261"/>
      <c r="H239" s="264">
        <v>2886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150</v>
      </c>
      <c r="AU239" s="270" t="s">
        <v>86</v>
      </c>
      <c r="AV239" s="13" t="s">
        <v>86</v>
      </c>
      <c r="AW239" s="13" t="s">
        <v>34</v>
      </c>
      <c r="AX239" s="13" t="s">
        <v>78</v>
      </c>
      <c r="AY239" s="270" t="s">
        <v>133</v>
      </c>
    </row>
    <row r="240" s="15" customFormat="1">
      <c r="A240" s="15"/>
      <c r="B240" s="292"/>
      <c r="C240" s="293"/>
      <c r="D240" s="256" t="s">
        <v>150</v>
      </c>
      <c r="E240" s="294" t="s">
        <v>1</v>
      </c>
      <c r="F240" s="295" t="s">
        <v>411</v>
      </c>
      <c r="G240" s="293"/>
      <c r="H240" s="294" t="s">
        <v>1</v>
      </c>
      <c r="I240" s="296"/>
      <c r="J240" s="293"/>
      <c r="K240" s="293"/>
      <c r="L240" s="297"/>
      <c r="M240" s="298"/>
      <c r="N240" s="299"/>
      <c r="O240" s="299"/>
      <c r="P240" s="299"/>
      <c r="Q240" s="299"/>
      <c r="R240" s="299"/>
      <c r="S240" s="299"/>
      <c r="T240" s="30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301" t="s">
        <v>150</v>
      </c>
      <c r="AU240" s="301" t="s">
        <v>86</v>
      </c>
      <c r="AV240" s="15" t="s">
        <v>82</v>
      </c>
      <c r="AW240" s="15" t="s">
        <v>34</v>
      </c>
      <c r="AX240" s="15" t="s">
        <v>78</v>
      </c>
      <c r="AY240" s="301" t="s">
        <v>133</v>
      </c>
    </row>
    <row r="241" s="13" customFormat="1">
      <c r="A241" s="13"/>
      <c r="B241" s="260"/>
      <c r="C241" s="261"/>
      <c r="D241" s="256" t="s">
        <v>150</v>
      </c>
      <c r="E241" s="262" t="s">
        <v>1</v>
      </c>
      <c r="F241" s="263" t="s">
        <v>412</v>
      </c>
      <c r="G241" s="261"/>
      <c r="H241" s="264">
        <v>162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150</v>
      </c>
      <c r="AU241" s="270" t="s">
        <v>86</v>
      </c>
      <c r="AV241" s="13" t="s">
        <v>86</v>
      </c>
      <c r="AW241" s="13" t="s">
        <v>34</v>
      </c>
      <c r="AX241" s="13" t="s">
        <v>78</v>
      </c>
      <c r="AY241" s="270" t="s">
        <v>133</v>
      </c>
    </row>
    <row r="242" s="15" customFormat="1">
      <c r="A242" s="15"/>
      <c r="B242" s="292"/>
      <c r="C242" s="293"/>
      <c r="D242" s="256" t="s">
        <v>150</v>
      </c>
      <c r="E242" s="294" t="s">
        <v>1</v>
      </c>
      <c r="F242" s="295" t="s">
        <v>413</v>
      </c>
      <c r="G242" s="293"/>
      <c r="H242" s="294" t="s">
        <v>1</v>
      </c>
      <c r="I242" s="296"/>
      <c r="J242" s="293"/>
      <c r="K242" s="293"/>
      <c r="L242" s="297"/>
      <c r="M242" s="298"/>
      <c r="N242" s="299"/>
      <c r="O242" s="299"/>
      <c r="P242" s="299"/>
      <c r="Q242" s="299"/>
      <c r="R242" s="299"/>
      <c r="S242" s="299"/>
      <c r="T242" s="30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301" t="s">
        <v>150</v>
      </c>
      <c r="AU242" s="301" t="s">
        <v>86</v>
      </c>
      <c r="AV242" s="15" t="s">
        <v>82</v>
      </c>
      <c r="AW242" s="15" t="s">
        <v>34</v>
      </c>
      <c r="AX242" s="15" t="s">
        <v>78</v>
      </c>
      <c r="AY242" s="301" t="s">
        <v>133</v>
      </c>
    </row>
    <row r="243" s="13" customFormat="1">
      <c r="A243" s="13"/>
      <c r="B243" s="260"/>
      <c r="C243" s="261"/>
      <c r="D243" s="256" t="s">
        <v>150</v>
      </c>
      <c r="E243" s="262" t="s">
        <v>1</v>
      </c>
      <c r="F243" s="263" t="s">
        <v>179</v>
      </c>
      <c r="G243" s="261"/>
      <c r="H243" s="264">
        <v>7</v>
      </c>
      <c r="I243" s="265"/>
      <c r="J243" s="261"/>
      <c r="K243" s="261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150</v>
      </c>
      <c r="AU243" s="270" t="s">
        <v>86</v>
      </c>
      <c r="AV243" s="13" t="s">
        <v>86</v>
      </c>
      <c r="AW243" s="13" t="s">
        <v>34</v>
      </c>
      <c r="AX243" s="13" t="s">
        <v>78</v>
      </c>
      <c r="AY243" s="270" t="s">
        <v>133</v>
      </c>
    </row>
    <row r="244" s="15" customFormat="1">
      <c r="A244" s="15"/>
      <c r="B244" s="292"/>
      <c r="C244" s="293"/>
      <c r="D244" s="256" t="s">
        <v>150</v>
      </c>
      <c r="E244" s="294" t="s">
        <v>1</v>
      </c>
      <c r="F244" s="295" t="s">
        <v>248</v>
      </c>
      <c r="G244" s="293"/>
      <c r="H244" s="294" t="s">
        <v>1</v>
      </c>
      <c r="I244" s="296"/>
      <c r="J244" s="293"/>
      <c r="K244" s="293"/>
      <c r="L244" s="297"/>
      <c r="M244" s="298"/>
      <c r="N244" s="299"/>
      <c r="O244" s="299"/>
      <c r="P244" s="299"/>
      <c r="Q244" s="299"/>
      <c r="R244" s="299"/>
      <c r="S244" s="299"/>
      <c r="T244" s="30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301" t="s">
        <v>150</v>
      </c>
      <c r="AU244" s="301" t="s">
        <v>86</v>
      </c>
      <c r="AV244" s="15" t="s">
        <v>82</v>
      </c>
      <c r="AW244" s="15" t="s">
        <v>34</v>
      </c>
      <c r="AX244" s="15" t="s">
        <v>78</v>
      </c>
      <c r="AY244" s="301" t="s">
        <v>133</v>
      </c>
    </row>
    <row r="245" s="13" customFormat="1">
      <c r="A245" s="13"/>
      <c r="B245" s="260"/>
      <c r="C245" s="261"/>
      <c r="D245" s="256" t="s">
        <v>150</v>
      </c>
      <c r="E245" s="262" t="s">
        <v>1</v>
      </c>
      <c r="F245" s="263" t="s">
        <v>414</v>
      </c>
      <c r="G245" s="261"/>
      <c r="H245" s="264">
        <v>2988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150</v>
      </c>
      <c r="AU245" s="270" t="s">
        <v>86</v>
      </c>
      <c r="AV245" s="13" t="s">
        <v>86</v>
      </c>
      <c r="AW245" s="13" t="s">
        <v>34</v>
      </c>
      <c r="AX245" s="13" t="s">
        <v>78</v>
      </c>
      <c r="AY245" s="270" t="s">
        <v>133</v>
      </c>
    </row>
    <row r="246" s="14" customFormat="1">
      <c r="A246" s="14"/>
      <c r="B246" s="271"/>
      <c r="C246" s="272"/>
      <c r="D246" s="256" t="s">
        <v>150</v>
      </c>
      <c r="E246" s="273" t="s">
        <v>1</v>
      </c>
      <c r="F246" s="274" t="s">
        <v>154</v>
      </c>
      <c r="G246" s="272"/>
      <c r="H246" s="275">
        <v>6043</v>
      </c>
      <c r="I246" s="276"/>
      <c r="J246" s="272"/>
      <c r="K246" s="272"/>
      <c r="L246" s="277"/>
      <c r="M246" s="278"/>
      <c r="N246" s="279"/>
      <c r="O246" s="279"/>
      <c r="P246" s="279"/>
      <c r="Q246" s="279"/>
      <c r="R246" s="279"/>
      <c r="S246" s="279"/>
      <c r="T246" s="28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1" t="s">
        <v>150</v>
      </c>
      <c r="AU246" s="281" t="s">
        <v>86</v>
      </c>
      <c r="AV246" s="14" t="s">
        <v>141</v>
      </c>
      <c r="AW246" s="14" t="s">
        <v>34</v>
      </c>
      <c r="AX246" s="14" t="s">
        <v>82</v>
      </c>
      <c r="AY246" s="281" t="s">
        <v>133</v>
      </c>
    </row>
    <row r="247" s="2" customFormat="1" ht="36" customHeight="1">
      <c r="A247" s="38"/>
      <c r="B247" s="39"/>
      <c r="C247" s="243" t="s">
        <v>415</v>
      </c>
      <c r="D247" s="243" t="s">
        <v>136</v>
      </c>
      <c r="E247" s="244" t="s">
        <v>416</v>
      </c>
      <c r="F247" s="245" t="s">
        <v>417</v>
      </c>
      <c r="G247" s="246" t="s">
        <v>159</v>
      </c>
      <c r="H247" s="247">
        <v>14.388999999999999</v>
      </c>
      <c r="I247" s="248"/>
      <c r="J247" s="249">
        <f>ROUND(I247*H247,2)</f>
        <v>0</v>
      </c>
      <c r="K247" s="245" t="s">
        <v>140</v>
      </c>
      <c r="L247" s="44"/>
      <c r="M247" s="250" t="s">
        <v>1</v>
      </c>
      <c r="N247" s="251" t="s">
        <v>43</v>
      </c>
      <c r="O247" s="91"/>
      <c r="P247" s="252">
        <f>O247*H247</f>
        <v>0</v>
      </c>
      <c r="Q247" s="252">
        <v>0</v>
      </c>
      <c r="R247" s="252">
        <f>Q247*H247</f>
        <v>0</v>
      </c>
      <c r="S247" s="252">
        <v>0</v>
      </c>
      <c r="T247" s="25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4" t="s">
        <v>141</v>
      </c>
      <c r="AT247" s="254" t="s">
        <v>136</v>
      </c>
      <c r="AU247" s="254" t="s">
        <v>86</v>
      </c>
      <c r="AY247" s="17" t="s">
        <v>133</v>
      </c>
      <c r="BE247" s="255">
        <f>IF(N247="základní",J247,0)</f>
        <v>0</v>
      </c>
      <c r="BF247" s="255">
        <f>IF(N247="snížená",J247,0)</f>
        <v>0</v>
      </c>
      <c r="BG247" s="255">
        <f>IF(N247="zákl. přenesená",J247,0)</f>
        <v>0</v>
      </c>
      <c r="BH247" s="255">
        <f>IF(N247="sníž. přenesená",J247,0)</f>
        <v>0</v>
      </c>
      <c r="BI247" s="255">
        <f>IF(N247="nulová",J247,0)</f>
        <v>0</v>
      </c>
      <c r="BJ247" s="17" t="s">
        <v>82</v>
      </c>
      <c r="BK247" s="255">
        <f>ROUND(I247*H247,2)</f>
        <v>0</v>
      </c>
      <c r="BL247" s="17" t="s">
        <v>141</v>
      </c>
      <c r="BM247" s="254" t="s">
        <v>418</v>
      </c>
    </row>
    <row r="248" s="2" customFormat="1">
      <c r="A248" s="38"/>
      <c r="B248" s="39"/>
      <c r="C248" s="40"/>
      <c r="D248" s="256" t="s">
        <v>143</v>
      </c>
      <c r="E248" s="40"/>
      <c r="F248" s="257" t="s">
        <v>419</v>
      </c>
      <c r="G248" s="40"/>
      <c r="H248" s="40"/>
      <c r="I248" s="154"/>
      <c r="J248" s="40"/>
      <c r="K248" s="40"/>
      <c r="L248" s="44"/>
      <c r="M248" s="258"/>
      <c r="N248" s="259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143</v>
      </c>
      <c r="AU248" s="17" t="s">
        <v>86</v>
      </c>
    </row>
    <row r="249" s="15" customFormat="1">
      <c r="A249" s="15"/>
      <c r="B249" s="292"/>
      <c r="C249" s="293"/>
      <c r="D249" s="256" t="s">
        <v>150</v>
      </c>
      <c r="E249" s="294" t="s">
        <v>1</v>
      </c>
      <c r="F249" s="295" t="s">
        <v>420</v>
      </c>
      <c r="G249" s="293"/>
      <c r="H249" s="294" t="s">
        <v>1</v>
      </c>
      <c r="I249" s="296"/>
      <c r="J249" s="293"/>
      <c r="K249" s="293"/>
      <c r="L249" s="297"/>
      <c r="M249" s="298"/>
      <c r="N249" s="299"/>
      <c r="O249" s="299"/>
      <c r="P249" s="299"/>
      <c r="Q249" s="299"/>
      <c r="R249" s="299"/>
      <c r="S249" s="299"/>
      <c r="T249" s="30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301" t="s">
        <v>150</v>
      </c>
      <c r="AU249" s="301" t="s">
        <v>86</v>
      </c>
      <c r="AV249" s="15" t="s">
        <v>82</v>
      </c>
      <c r="AW249" s="15" t="s">
        <v>34</v>
      </c>
      <c r="AX249" s="15" t="s">
        <v>78</v>
      </c>
      <c r="AY249" s="301" t="s">
        <v>133</v>
      </c>
    </row>
    <row r="250" s="13" customFormat="1">
      <c r="A250" s="13"/>
      <c r="B250" s="260"/>
      <c r="C250" s="261"/>
      <c r="D250" s="256" t="s">
        <v>150</v>
      </c>
      <c r="E250" s="262" t="s">
        <v>1</v>
      </c>
      <c r="F250" s="263" t="s">
        <v>421</v>
      </c>
      <c r="G250" s="261"/>
      <c r="H250" s="264">
        <v>14.388999999999999</v>
      </c>
      <c r="I250" s="265"/>
      <c r="J250" s="261"/>
      <c r="K250" s="261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150</v>
      </c>
      <c r="AU250" s="270" t="s">
        <v>86</v>
      </c>
      <c r="AV250" s="13" t="s">
        <v>86</v>
      </c>
      <c r="AW250" s="13" t="s">
        <v>34</v>
      </c>
      <c r="AX250" s="13" t="s">
        <v>82</v>
      </c>
      <c r="AY250" s="270" t="s">
        <v>133</v>
      </c>
    </row>
    <row r="251" s="2" customFormat="1" ht="36" customHeight="1">
      <c r="A251" s="38"/>
      <c r="B251" s="39"/>
      <c r="C251" s="243" t="s">
        <v>422</v>
      </c>
      <c r="D251" s="243" t="s">
        <v>136</v>
      </c>
      <c r="E251" s="244" t="s">
        <v>423</v>
      </c>
      <c r="F251" s="245" t="s">
        <v>424</v>
      </c>
      <c r="G251" s="246" t="s">
        <v>159</v>
      </c>
      <c r="H251" s="247">
        <v>122.324</v>
      </c>
      <c r="I251" s="248"/>
      <c r="J251" s="249">
        <f>ROUND(I251*H251,2)</f>
        <v>0</v>
      </c>
      <c r="K251" s="245" t="s">
        <v>140</v>
      </c>
      <c r="L251" s="44"/>
      <c r="M251" s="250" t="s">
        <v>1</v>
      </c>
      <c r="N251" s="251" t="s">
        <v>43</v>
      </c>
      <c r="O251" s="91"/>
      <c r="P251" s="252">
        <f>O251*H251</f>
        <v>0</v>
      </c>
      <c r="Q251" s="252">
        <v>0</v>
      </c>
      <c r="R251" s="252">
        <f>Q251*H251</f>
        <v>0</v>
      </c>
      <c r="S251" s="252">
        <v>0</v>
      </c>
      <c r="T251" s="25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4" t="s">
        <v>141</v>
      </c>
      <c r="AT251" s="254" t="s">
        <v>136</v>
      </c>
      <c r="AU251" s="254" t="s">
        <v>86</v>
      </c>
      <c r="AY251" s="17" t="s">
        <v>133</v>
      </c>
      <c r="BE251" s="255">
        <f>IF(N251="základní",J251,0)</f>
        <v>0</v>
      </c>
      <c r="BF251" s="255">
        <f>IF(N251="snížená",J251,0)</f>
        <v>0</v>
      </c>
      <c r="BG251" s="255">
        <f>IF(N251="zákl. přenesená",J251,0)</f>
        <v>0</v>
      </c>
      <c r="BH251" s="255">
        <f>IF(N251="sníž. přenesená",J251,0)</f>
        <v>0</v>
      </c>
      <c r="BI251" s="255">
        <f>IF(N251="nulová",J251,0)</f>
        <v>0</v>
      </c>
      <c r="BJ251" s="17" t="s">
        <v>82</v>
      </c>
      <c r="BK251" s="255">
        <f>ROUND(I251*H251,2)</f>
        <v>0</v>
      </c>
      <c r="BL251" s="17" t="s">
        <v>141</v>
      </c>
      <c r="BM251" s="254" t="s">
        <v>425</v>
      </c>
    </row>
    <row r="252" s="2" customFormat="1">
      <c r="A252" s="38"/>
      <c r="B252" s="39"/>
      <c r="C252" s="40"/>
      <c r="D252" s="256" t="s">
        <v>143</v>
      </c>
      <c r="E252" s="40"/>
      <c r="F252" s="257" t="s">
        <v>426</v>
      </c>
      <c r="G252" s="40"/>
      <c r="H252" s="40"/>
      <c r="I252" s="154"/>
      <c r="J252" s="40"/>
      <c r="K252" s="40"/>
      <c r="L252" s="44"/>
      <c r="M252" s="258"/>
      <c r="N252" s="259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143</v>
      </c>
      <c r="AU252" s="17" t="s">
        <v>86</v>
      </c>
    </row>
    <row r="253" s="15" customFormat="1">
      <c r="A253" s="15"/>
      <c r="B253" s="292"/>
      <c r="C253" s="293"/>
      <c r="D253" s="256" t="s">
        <v>150</v>
      </c>
      <c r="E253" s="294" t="s">
        <v>1</v>
      </c>
      <c r="F253" s="295" t="s">
        <v>427</v>
      </c>
      <c r="G253" s="293"/>
      <c r="H253" s="294" t="s">
        <v>1</v>
      </c>
      <c r="I253" s="296"/>
      <c r="J253" s="293"/>
      <c r="K253" s="293"/>
      <c r="L253" s="297"/>
      <c r="M253" s="298"/>
      <c r="N253" s="299"/>
      <c r="O253" s="299"/>
      <c r="P253" s="299"/>
      <c r="Q253" s="299"/>
      <c r="R253" s="299"/>
      <c r="S253" s="299"/>
      <c r="T253" s="30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301" t="s">
        <v>150</v>
      </c>
      <c r="AU253" s="301" t="s">
        <v>86</v>
      </c>
      <c r="AV253" s="15" t="s">
        <v>82</v>
      </c>
      <c r="AW253" s="15" t="s">
        <v>34</v>
      </c>
      <c r="AX253" s="15" t="s">
        <v>78</v>
      </c>
      <c r="AY253" s="301" t="s">
        <v>133</v>
      </c>
    </row>
    <row r="254" s="13" customFormat="1">
      <c r="A254" s="13"/>
      <c r="B254" s="260"/>
      <c r="C254" s="261"/>
      <c r="D254" s="256" t="s">
        <v>150</v>
      </c>
      <c r="E254" s="262" t="s">
        <v>1</v>
      </c>
      <c r="F254" s="263" t="s">
        <v>428</v>
      </c>
      <c r="G254" s="261"/>
      <c r="H254" s="264">
        <v>77.975999999999999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150</v>
      </c>
      <c r="AU254" s="270" t="s">
        <v>86</v>
      </c>
      <c r="AV254" s="13" t="s">
        <v>86</v>
      </c>
      <c r="AW254" s="13" t="s">
        <v>34</v>
      </c>
      <c r="AX254" s="13" t="s">
        <v>78</v>
      </c>
      <c r="AY254" s="270" t="s">
        <v>133</v>
      </c>
    </row>
    <row r="255" s="15" customFormat="1">
      <c r="A255" s="15"/>
      <c r="B255" s="292"/>
      <c r="C255" s="293"/>
      <c r="D255" s="256" t="s">
        <v>150</v>
      </c>
      <c r="E255" s="294" t="s">
        <v>1</v>
      </c>
      <c r="F255" s="295" t="s">
        <v>429</v>
      </c>
      <c r="G255" s="293"/>
      <c r="H255" s="294" t="s">
        <v>1</v>
      </c>
      <c r="I255" s="296"/>
      <c r="J255" s="293"/>
      <c r="K255" s="293"/>
      <c r="L255" s="297"/>
      <c r="M255" s="298"/>
      <c r="N255" s="299"/>
      <c r="O255" s="299"/>
      <c r="P255" s="299"/>
      <c r="Q255" s="299"/>
      <c r="R255" s="299"/>
      <c r="S255" s="299"/>
      <c r="T255" s="30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301" t="s">
        <v>150</v>
      </c>
      <c r="AU255" s="301" t="s">
        <v>86</v>
      </c>
      <c r="AV255" s="15" t="s">
        <v>82</v>
      </c>
      <c r="AW255" s="15" t="s">
        <v>34</v>
      </c>
      <c r="AX255" s="15" t="s">
        <v>78</v>
      </c>
      <c r="AY255" s="301" t="s">
        <v>133</v>
      </c>
    </row>
    <row r="256" s="13" customFormat="1">
      <c r="A256" s="13"/>
      <c r="B256" s="260"/>
      <c r="C256" s="261"/>
      <c r="D256" s="256" t="s">
        <v>150</v>
      </c>
      <c r="E256" s="262" t="s">
        <v>1</v>
      </c>
      <c r="F256" s="263" t="s">
        <v>430</v>
      </c>
      <c r="G256" s="261"/>
      <c r="H256" s="264">
        <v>43.786000000000001</v>
      </c>
      <c r="I256" s="265"/>
      <c r="J256" s="261"/>
      <c r="K256" s="261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150</v>
      </c>
      <c r="AU256" s="270" t="s">
        <v>86</v>
      </c>
      <c r="AV256" s="13" t="s">
        <v>86</v>
      </c>
      <c r="AW256" s="13" t="s">
        <v>34</v>
      </c>
      <c r="AX256" s="13" t="s">
        <v>78</v>
      </c>
      <c r="AY256" s="270" t="s">
        <v>133</v>
      </c>
    </row>
    <row r="257" s="15" customFormat="1">
      <c r="A257" s="15"/>
      <c r="B257" s="292"/>
      <c r="C257" s="293"/>
      <c r="D257" s="256" t="s">
        <v>150</v>
      </c>
      <c r="E257" s="294" t="s">
        <v>1</v>
      </c>
      <c r="F257" s="295" t="s">
        <v>431</v>
      </c>
      <c r="G257" s="293"/>
      <c r="H257" s="294" t="s">
        <v>1</v>
      </c>
      <c r="I257" s="296"/>
      <c r="J257" s="293"/>
      <c r="K257" s="293"/>
      <c r="L257" s="297"/>
      <c r="M257" s="298"/>
      <c r="N257" s="299"/>
      <c r="O257" s="299"/>
      <c r="P257" s="299"/>
      <c r="Q257" s="299"/>
      <c r="R257" s="299"/>
      <c r="S257" s="299"/>
      <c r="T257" s="30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301" t="s">
        <v>150</v>
      </c>
      <c r="AU257" s="301" t="s">
        <v>86</v>
      </c>
      <c r="AV257" s="15" t="s">
        <v>82</v>
      </c>
      <c r="AW257" s="15" t="s">
        <v>34</v>
      </c>
      <c r="AX257" s="15" t="s">
        <v>78</v>
      </c>
      <c r="AY257" s="301" t="s">
        <v>133</v>
      </c>
    </row>
    <row r="258" s="13" customFormat="1">
      <c r="A258" s="13"/>
      <c r="B258" s="260"/>
      <c r="C258" s="261"/>
      <c r="D258" s="256" t="s">
        <v>150</v>
      </c>
      <c r="E258" s="262" t="s">
        <v>1</v>
      </c>
      <c r="F258" s="263" t="s">
        <v>432</v>
      </c>
      <c r="G258" s="261"/>
      <c r="H258" s="264">
        <v>0.56200000000000006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150</v>
      </c>
      <c r="AU258" s="270" t="s">
        <v>86</v>
      </c>
      <c r="AV258" s="13" t="s">
        <v>86</v>
      </c>
      <c r="AW258" s="13" t="s">
        <v>34</v>
      </c>
      <c r="AX258" s="13" t="s">
        <v>78</v>
      </c>
      <c r="AY258" s="270" t="s">
        <v>133</v>
      </c>
    </row>
    <row r="259" s="14" customFormat="1">
      <c r="A259" s="14"/>
      <c r="B259" s="271"/>
      <c r="C259" s="272"/>
      <c r="D259" s="256" t="s">
        <v>150</v>
      </c>
      <c r="E259" s="273" t="s">
        <v>1</v>
      </c>
      <c r="F259" s="274" t="s">
        <v>154</v>
      </c>
      <c r="G259" s="272"/>
      <c r="H259" s="275">
        <v>122.324</v>
      </c>
      <c r="I259" s="276"/>
      <c r="J259" s="272"/>
      <c r="K259" s="272"/>
      <c r="L259" s="277"/>
      <c r="M259" s="278"/>
      <c r="N259" s="279"/>
      <c r="O259" s="279"/>
      <c r="P259" s="279"/>
      <c r="Q259" s="279"/>
      <c r="R259" s="279"/>
      <c r="S259" s="279"/>
      <c r="T259" s="28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1" t="s">
        <v>150</v>
      </c>
      <c r="AU259" s="281" t="s">
        <v>86</v>
      </c>
      <c r="AV259" s="14" t="s">
        <v>141</v>
      </c>
      <c r="AW259" s="14" t="s">
        <v>34</v>
      </c>
      <c r="AX259" s="14" t="s">
        <v>82</v>
      </c>
      <c r="AY259" s="281" t="s">
        <v>133</v>
      </c>
    </row>
    <row r="260" s="2" customFormat="1" ht="36" customHeight="1">
      <c r="A260" s="38"/>
      <c r="B260" s="39"/>
      <c r="C260" s="243" t="s">
        <v>433</v>
      </c>
      <c r="D260" s="243" t="s">
        <v>136</v>
      </c>
      <c r="E260" s="244" t="s">
        <v>434</v>
      </c>
      <c r="F260" s="245" t="s">
        <v>435</v>
      </c>
      <c r="G260" s="246" t="s">
        <v>159</v>
      </c>
      <c r="H260" s="247">
        <v>40.5</v>
      </c>
      <c r="I260" s="248"/>
      <c r="J260" s="249">
        <f>ROUND(I260*H260,2)</f>
        <v>0</v>
      </c>
      <c r="K260" s="245" t="s">
        <v>140</v>
      </c>
      <c r="L260" s="44"/>
      <c r="M260" s="250" t="s">
        <v>1</v>
      </c>
      <c r="N260" s="251" t="s">
        <v>43</v>
      </c>
      <c r="O260" s="91"/>
      <c r="P260" s="252">
        <f>O260*H260</f>
        <v>0</v>
      </c>
      <c r="Q260" s="252">
        <v>0</v>
      </c>
      <c r="R260" s="252">
        <f>Q260*H260</f>
        <v>0</v>
      </c>
      <c r="S260" s="252">
        <v>0</v>
      </c>
      <c r="T260" s="253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4" t="s">
        <v>141</v>
      </c>
      <c r="AT260" s="254" t="s">
        <v>136</v>
      </c>
      <c r="AU260" s="254" t="s">
        <v>86</v>
      </c>
      <c r="AY260" s="17" t="s">
        <v>133</v>
      </c>
      <c r="BE260" s="255">
        <f>IF(N260="základní",J260,0)</f>
        <v>0</v>
      </c>
      <c r="BF260" s="255">
        <f>IF(N260="snížená",J260,0)</f>
        <v>0</v>
      </c>
      <c r="BG260" s="255">
        <f>IF(N260="zákl. přenesená",J260,0)</f>
        <v>0</v>
      </c>
      <c r="BH260" s="255">
        <f>IF(N260="sníž. přenesená",J260,0)</f>
        <v>0</v>
      </c>
      <c r="BI260" s="255">
        <f>IF(N260="nulová",J260,0)</f>
        <v>0</v>
      </c>
      <c r="BJ260" s="17" t="s">
        <v>82</v>
      </c>
      <c r="BK260" s="255">
        <f>ROUND(I260*H260,2)</f>
        <v>0</v>
      </c>
      <c r="BL260" s="17" t="s">
        <v>141</v>
      </c>
      <c r="BM260" s="254" t="s">
        <v>436</v>
      </c>
    </row>
    <row r="261" s="2" customFormat="1">
      <c r="A261" s="38"/>
      <c r="B261" s="39"/>
      <c r="C261" s="40"/>
      <c r="D261" s="256" t="s">
        <v>143</v>
      </c>
      <c r="E261" s="40"/>
      <c r="F261" s="257" t="s">
        <v>437</v>
      </c>
      <c r="G261" s="40"/>
      <c r="H261" s="40"/>
      <c r="I261" s="154"/>
      <c r="J261" s="40"/>
      <c r="K261" s="40"/>
      <c r="L261" s="44"/>
      <c r="M261" s="258"/>
      <c r="N261" s="259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143</v>
      </c>
      <c r="AU261" s="17" t="s">
        <v>86</v>
      </c>
    </row>
    <row r="262" s="15" customFormat="1">
      <c r="A262" s="15"/>
      <c r="B262" s="292"/>
      <c r="C262" s="293"/>
      <c r="D262" s="256" t="s">
        <v>150</v>
      </c>
      <c r="E262" s="294" t="s">
        <v>1</v>
      </c>
      <c r="F262" s="295" t="s">
        <v>438</v>
      </c>
      <c r="G262" s="293"/>
      <c r="H262" s="294" t="s">
        <v>1</v>
      </c>
      <c r="I262" s="296"/>
      <c r="J262" s="293"/>
      <c r="K262" s="293"/>
      <c r="L262" s="297"/>
      <c r="M262" s="298"/>
      <c r="N262" s="299"/>
      <c r="O262" s="299"/>
      <c r="P262" s="299"/>
      <c r="Q262" s="299"/>
      <c r="R262" s="299"/>
      <c r="S262" s="299"/>
      <c r="T262" s="30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301" t="s">
        <v>150</v>
      </c>
      <c r="AU262" s="301" t="s">
        <v>86</v>
      </c>
      <c r="AV262" s="15" t="s">
        <v>82</v>
      </c>
      <c r="AW262" s="15" t="s">
        <v>34</v>
      </c>
      <c r="AX262" s="15" t="s">
        <v>78</v>
      </c>
      <c r="AY262" s="301" t="s">
        <v>133</v>
      </c>
    </row>
    <row r="263" s="13" customFormat="1">
      <c r="A263" s="13"/>
      <c r="B263" s="260"/>
      <c r="C263" s="261"/>
      <c r="D263" s="256" t="s">
        <v>150</v>
      </c>
      <c r="E263" s="262" t="s">
        <v>1</v>
      </c>
      <c r="F263" s="263" t="s">
        <v>439</v>
      </c>
      <c r="G263" s="261"/>
      <c r="H263" s="264">
        <v>40.5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150</v>
      </c>
      <c r="AU263" s="270" t="s">
        <v>86</v>
      </c>
      <c r="AV263" s="13" t="s">
        <v>86</v>
      </c>
      <c r="AW263" s="13" t="s">
        <v>34</v>
      </c>
      <c r="AX263" s="13" t="s">
        <v>82</v>
      </c>
      <c r="AY263" s="270" t="s">
        <v>133</v>
      </c>
    </row>
    <row r="264" s="2" customFormat="1" ht="24" customHeight="1">
      <c r="A264" s="38"/>
      <c r="B264" s="39"/>
      <c r="C264" s="243" t="s">
        <v>440</v>
      </c>
      <c r="D264" s="243" t="s">
        <v>136</v>
      </c>
      <c r="E264" s="244" t="s">
        <v>441</v>
      </c>
      <c r="F264" s="245" t="s">
        <v>442</v>
      </c>
      <c r="G264" s="246" t="s">
        <v>159</v>
      </c>
      <c r="H264" s="247">
        <v>9.8490000000000002</v>
      </c>
      <c r="I264" s="248"/>
      <c r="J264" s="249">
        <f>ROUND(I264*H264,2)</f>
        <v>0</v>
      </c>
      <c r="K264" s="245" t="s">
        <v>140</v>
      </c>
      <c r="L264" s="44"/>
      <c r="M264" s="250" t="s">
        <v>1</v>
      </c>
      <c r="N264" s="251" t="s">
        <v>43</v>
      </c>
      <c r="O264" s="91"/>
      <c r="P264" s="252">
        <f>O264*H264</f>
        <v>0</v>
      </c>
      <c r="Q264" s="252">
        <v>0</v>
      </c>
      <c r="R264" s="252">
        <f>Q264*H264</f>
        <v>0</v>
      </c>
      <c r="S264" s="252">
        <v>0</v>
      </c>
      <c r="T264" s="253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4" t="s">
        <v>141</v>
      </c>
      <c r="AT264" s="254" t="s">
        <v>136</v>
      </c>
      <c r="AU264" s="254" t="s">
        <v>86</v>
      </c>
      <c r="AY264" s="17" t="s">
        <v>133</v>
      </c>
      <c r="BE264" s="255">
        <f>IF(N264="základní",J264,0)</f>
        <v>0</v>
      </c>
      <c r="BF264" s="255">
        <f>IF(N264="snížená",J264,0)</f>
        <v>0</v>
      </c>
      <c r="BG264" s="255">
        <f>IF(N264="zákl. přenesená",J264,0)</f>
        <v>0</v>
      </c>
      <c r="BH264" s="255">
        <f>IF(N264="sníž. přenesená",J264,0)</f>
        <v>0</v>
      </c>
      <c r="BI264" s="255">
        <f>IF(N264="nulová",J264,0)</f>
        <v>0</v>
      </c>
      <c r="BJ264" s="17" t="s">
        <v>82</v>
      </c>
      <c r="BK264" s="255">
        <f>ROUND(I264*H264,2)</f>
        <v>0</v>
      </c>
      <c r="BL264" s="17" t="s">
        <v>141</v>
      </c>
      <c r="BM264" s="254" t="s">
        <v>443</v>
      </c>
    </row>
    <row r="265" s="2" customFormat="1">
      <c r="A265" s="38"/>
      <c r="B265" s="39"/>
      <c r="C265" s="40"/>
      <c r="D265" s="256" t="s">
        <v>143</v>
      </c>
      <c r="E265" s="40"/>
      <c r="F265" s="257" t="s">
        <v>444</v>
      </c>
      <c r="G265" s="40"/>
      <c r="H265" s="40"/>
      <c r="I265" s="154"/>
      <c r="J265" s="40"/>
      <c r="K265" s="40"/>
      <c r="L265" s="44"/>
      <c r="M265" s="258"/>
      <c r="N265" s="259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143</v>
      </c>
      <c r="AU265" s="17" t="s">
        <v>86</v>
      </c>
    </row>
    <row r="266" s="15" customFormat="1">
      <c r="A266" s="15"/>
      <c r="B266" s="292"/>
      <c r="C266" s="293"/>
      <c r="D266" s="256" t="s">
        <v>150</v>
      </c>
      <c r="E266" s="294" t="s">
        <v>1</v>
      </c>
      <c r="F266" s="295" t="s">
        <v>445</v>
      </c>
      <c r="G266" s="293"/>
      <c r="H266" s="294" t="s">
        <v>1</v>
      </c>
      <c r="I266" s="296"/>
      <c r="J266" s="293"/>
      <c r="K266" s="293"/>
      <c r="L266" s="297"/>
      <c r="M266" s="298"/>
      <c r="N266" s="299"/>
      <c r="O266" s="299"/>
      <c r="P266" s="299"/>
      <c r="Q266" s="299"/>
      <c r="R266" s="299"/>
      <c r="S266" s="299"/>
      <c r="T266" s="30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301" t="s">
        <v>150</v>
      </c>
      <c r="AU266" s="301" t="s">
        <v>86</v>
      </c>
      <c r="AV266" s="15" t="s">
        <v>82</v>
      </c>
      <c r="AW266" s="15" t="s">
        <v>34</v>
      </c>
      <c r="AX266" s="15" t="s">
        <v>78</v>
      </c>
      <c r="AY266" s="301" t="s">
        <v>133</v>
      </c>
    </row>
    <row r="267" s="13" customFormat="1">
      <c r="A267" s="13"/>
      <c r="B267" s="260"/>
      <c r="C267" s="261"/>
      <c r="D267" s="256" t="s">
        <v>150</v>
      </c>
      <c r="E267" s="262" t="s">
        <v>1</v>
      </c>
      <c r="F267" s="263" t="s">
        <v>446</v>
      </c>
      <c r="G267" s="261"/>
      <c r="H267" s="264">
        <v>9.8490000000000002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150</v>
      </c>
      <c r="AU267" s="270" t="s">
        <v>86</v>
      </c>
      <c r="AV267" s="13" t="s">
        <v>86</v>
      </c>
      <c r="AW267" s="13" t="s">
        <v>34</v>
      </c>
      <c r="AX267" s="13" t="s">
        <v>82</v>
      </c>
      <c r="AY267" s="270" t="s">
        <v>133</v>
      </c>
    </row>
    <row r="268" s="2" customFormat="1" ht="24" customHeight="1">
      <c r="A268" s="38"/>
      <c r="B268" s="39"/>
      <c r="C268" s="243" t="s">
        <v>447</v>
      </c>
      <c r="D268" s="243" t="s">
        <v>136</v>
      </c>
      <c r="E268" s="244" t="s">
        <v>448</v>
      </c>
      <c r="F268" s="245" t="s">
        <v>449</v>
      </c>
      <c r="G268" s="246" t="s">
        <v>159</v>
      </c>
      <c r="H268" s="247">
        <v>0.099000000000000005</v>
      </c>
      <c r="I268" s="248"/>
      <c r="J268" s="249">
        <f>ROUND(I268*H268,2)</f>
        <v>0</v>
      </c>
      <c r="K268" s="245" t="s">
        <v>140</v>
      </c>
      <c r="L268" s="44"/>
      <c r="M268" s="250" t="s">
        <v>1</v>
      </c>
      <c r="N268" s="251" t="s">
        <v>43</v>
      </c>
      <c r="O268" s="91"/>
      <c r="P268" s="252">
        <f>O268*H268</f>
        <v>0</v>
      </c>
      <c r="Q268" s="252">
        <v>0</v>
      </c>
      <c r="R268" s="252">
        <f>Q268*H268</f>
        <v>0</v>
      </c>
      <c r="S268" s="252">
        <v>0</v>
      </c>
      <c r="T268" s="253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4" t="s">
        <v>141</v>
      </c>
      <c r="AT268" s="254" t="s">
        <v>136</v>
      </c>
      <c r="AU268" s="254" t="s">
        <v>86</v>
      </c>
      <c r="AY268" s="17" t="s">
        <v>133</v>
      </c>
      <c r="BE268" s="255">
        <f>IF(N268="základní",J268,0)</f>
        <v>0</v>
      </c>
      <c r="BF268" s="255">
        <f>IF(N268="snížená",J268,0)</f>
        <v>0</v>
      </c>
      <c r="BG268" s="255">
        <f>IF(N268="zákl. přenesená",J268,0)</f>
        <v>0</v>
      </c>
      <c r="BH268" s="255">
        <f>IF(N268="sníž. přenesená",J268,0)</f>
        <v>0</v>
      </c>
      <c r="BI268" s="255">
        <f>IF(N268="nulová",J268,0)</f>
        <v>0</v>
      </c>
      <c r="BJ268" s="17" t="s">
        <v>82</v>
      </c>
      <c r="BK268" s="255">
        <f>ROUND(I268*H268,2)</f>
        <v>0</v>
      </c>
      <c r="BL268" s="17" t="s">
        <v>141</v>
      </c>
      <c r="BM268" s="254" t="s">
        <v>450</v>
      </c>
    </row>
    <row r="269" s="2" customFormat="1">
      <c r="A269" s="38"/>
      <c r="B269" s="39"/>
      <c r="C269" s="40"/>
      <c r="D269" s="256" t="s">
        <v>143</v>
      </c>
      <c r="E269" s="40"/>
      <c r="F269" s="257" t="s">
        <v>451</v>
      </c>
      <c r="G269" s="40"/>
      <c r="H269" s="40"/>
      <c r="I269" s="154"/>
      <c r="J269" s="40"/>
      <c r="K269" s="40"/>
      <c r="L269" s="44"/>
      <c r="M269" s="258"/>
      <c r="N269" s="259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143</v>
      </c>
      <c r="AU269" s="17" t="s">
        <v>86</v>
      </c>
    </row>
    <row r="270" s="15" customFormat="1">
      <c r="A270" s="15"/>
      <c r="B270" s="292"/>
      <c r="C270" s="293"/>
      <c r="D270" s="256" t="s">
        <v>150</v>
      </c>
      <c r="E270" s="294" t="s">
        <v>1</v>
      </c>
      <c r="F270" s="295" t="s">
        <v>452</v>
      </c>
      <c r="G270" s="293"/>
      <c r="H270" s="294" t="s">
        <v>1</v>
      </c>
      <c r="I270" s="296"/>
      <c r="J270" s="293"/>
      <c r="K270" s="293"/>
      <c r="L270" s="297"/>
      <c r="M270" s="298"/>
      <c r="N270" s="299"/>
      <c r="O270" s="299"/>
      <c r="P270" s="299"/>
      <c r="Q270" s="299"/>
      <c r="R270" s="299"/>
      <c r="S270" s="299"/>
      <c r="T270" s="30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301" t="s">
        <v>150</v>
      </c>
      <c r="AU270" s="301" t="s">
        <v>86</v>
      </c>
      <c r="AV270" s="15" t="s">
        <v>82</v>
      </c>
      <c r="AW270" s="15" t="s">
        <v>34</v>
      </c>
      <c r="AX270" s="15" t="s">
        <v>78</v>
      </c>
      <c r="AY270" s="301" t="s">
        <v>133</v>
      </c>
    </row>
    <row r="271" s="13" customFormat="1">
      <c r="A271" s="13"/>
      <c r="B271" s="260"/>
      <c r="C271" s="261"/>
      <c r="D271" s="256" t="s">
        <v>150</v>
      </c>
      <c r="E271" s="262" t="s">
        <v>1</v>
      </c>
      <c r="F271" s="263" t="s">
        <v>453</v>
      </c>
      <c r="G271" s="261"/>
      <c r="H271" s="264">
        <v>0.099000000000000005</v>
      </c>
      <c r="I271" s="265"/>
      <c r="J271" s="261"/>
      <c r="K271" s="261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150</v>
      </c>
      <c r="AU271" s="270" t="s">
        <v>86</v>
      </c>
      <c r="AV271" s="13" t="s">
        <v>86</v>
      </c>
      <c r="AW271" s="13" t="s">
        <v>34</v>
      </c>
      <c r="AX271" s="13" t="s">
        <v>82</v>
      </c>
      <c r="AY271" s="270" t="s">
        <v>133</v>
      </c>
    </row>
    <row r="272" s="2" customFormat="1" ht="24" customHeight="1">
      <c r="A272" s="38"/>
      <c r="B272" s="39"/>
      <c r="C272" s="243" t="s">
        <v>454</v>
      </c>
      <c r="D272" s="243" t="s">
        <v>136</v>
      </c>
      <c r="E272" s="244" t="s">
        <v>455</v>
      </c>
      <c r="F272" s="245" t="s">
        <v>456</v>
      </c>
      <c r="G272" s="246" t="s">
        <v>159</v>
      </c>
      <c r="H272" s="247">
        <v>0.099000000000000005</v>
      </c>
      <c r="I272" s="248"/>
      <c r="J272" s="249">
        <f>ROUND(I272*H272,2)</f>
        <v>0</v>
      </c>
      <c r="K272" s="245" t="s">
        <v>140</v>
      </c>
      <c r="L272" s="44"/>
      <c r="M272" s="250" t="s">
        <v>1</v>
      </c>
      <c r="N272" s="251" t="s">
        <v>43</v>
      </c>
      <c r="O272" s="91"/>
      <c r="P272" s="252">
        <f>O272*H272</f>
        <v>0</v>
      </c>
      <c r="Q272" s="252">
        <v>0</v>
      </c>
      <c r="R272" s="252">
        <f>Q272*H272</f>
        <v>0</v>
      </c>
      <c r="S272" s="252">
        <v>0</v>
      </c>
      <c r="T272" s="25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4" t="s">
        <v>141</v>
      </c>
      <c r="AT272" s="254" t="s">
        <v>136</v>
      </c>
      <c r="AU272" s="254" t="s">
        <v>86</v>
      </c>
      <c r="AY272" s="17" t="s">
        <v>133</v>
      </c>
      <c r="BE272" s="255">
        <f>IF(N272="základní",J272,0)</f>
        <v>0</v>
      </c>
      <c r="BF272" s="255">
        <f>IF(N272="snížená",J272,0)</f>
        <v>0</v>
      </c>
      <c r="BG272" s="255">
        <f>IF(N272="zákl. přenesená",J272,0)</f>
        <v>0</v>
      </c>
      <c r="BH272" s="255">
        <f>IF(N272="sníž. přenesená",J272,0)</f>
        <v>0</v>
      </c>
      <c r="BI272" s="255">
        <f>IF(N272="nulová",J272,0)</f>
        <v>0</v>
      </c>
      <c r="BJ272" s="17" t="s">
        <v>82</v>
      </c>
      <c r="BK272" s="255">
        <f>ROUND(I272*H272,2)</f>
        <v>0</v>
      </c>
      <c r="BL272" s="17" t="s">
        <v>141</v>
      </c>
      <c r="BM272" s="254" t="s">
        <v>457</v>
      </c>
    </row>
    <row r="273" s="2" customFormat="1">
      <c r="A273" s="38"/>
      <c r="B273" s="39"/>
      <c r="C273" s="40"/>
      <c r="D273" s="256" t="s">
        <v>143</v>
      </c>
      <c r="E273" s="40"/>
      <c r="F273" s="257" t="s">
        <v>458</v>
      </c>
      <c r="G273" s="40"/>
      <c r="H273" s="40"/>
      <c r="I273" s="154"/>
      <c r="J273" s="40"/>
      <c r="K273" s="40"/>
      <c r="L273" s="44"/>
      <c r="M273" s="258"/>
      <c r="N273" s="259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143</v>
      </c>
      <c r="AU273" s="17" t="s">
        <v>86</v>
      </c>
    </row>
    <row r="274" s="15" customFormat="1">
      <c r="A274" s="15"/>
      <c r="B274" s="292"/>
      <c r="C274" s="293"/>
      <c r="D274" s="256" t="s">
        <v>150</v>
      </c>
      <c r="E274" s="294" t="s">
        <v>1</v>
      </c>
      <c r="F274" s="295" t="s">
        <v>452</v>
      </c>
      <c r="G274" s="293"/>
      <c r="H274" s="294" t="s">
        <v>1</v>
      </c>
      <c r="I274" s="296"/>
      <c r="J274" s="293"/>
      <c r="K274" s="293"/>
      <c r="L274" s="297"/>
      <c r="M274" s="298"/>
      <c r="N274" s="299"/>
      <c r="O274" s="299"/>
      <c r="P274" s="299"/>
      <c r="Q274" s="299"/>
      <c r="R274" s="299"/>
      <c r="S274" s="299"/>
      <c r="T274" s="30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301" t="s">
        <v>150</v>
      </c>
      <c r="AU274" s="301" t="s">
        <v>86</v>
      </c>
      <c r="AV274" s="15" t="s">
        <v>82</v>
      </c>
      <c r="AW274" s="15" t="s">
        <v>34</v>
      </c>
      <c r="AX274" s="15" t="s">
        <v>78</v>
      </c>
      <c r="AY274" s="301" t="s">
        <v>133</v>
      </c>
    </row>
    <row r="275" s="13" customFormat="1">
      <c r="A275" s="13"/>
      <c r="B275" s="260"/>
      <c r="C275" s="261"/>
      <c r="D275" s="256" t="s">
        <v>150</v>
      </c>
      <c r="E275" s="262" t="s">
        <v>1</v>
      </c>
      <c r="F275" s="263" t="s">
        <v>453</v>
      </c>
      <c r="G275" s="261"/>
      <c r="H275" s="264">
        <v>0.099000000000000005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150</v>
      </c>
      <c r="AU275" s="270" t="s">
        <v>86</v>
      </c>
      <c r="AV275" s="13" t="s">
        <v>86</v>
      </c>
      <c r="AW275" s="13" t="s">
        <v>34</v>
      </c>
      <c r="AX275" s="13" t="s">
        <v>82</v>
      </c>
      <c r="AY275" s="270" t="s">
        <v>133</v>
      </c>
    </row>
    <row r="276" s="2" customFormat="1" ht="24" customHeight="1">
      <c r="A276" s="38"/>
      <c r="B276" s="39"/>
      <c r="C276" s="243" t="s">
        <v>459</v>
      </c>
      <c r="D276" s="243" t="s">
        <v>136</v>
      </c>
      <c r="E276" s="244" t="s">
        <v>460</v>
      </c>
      <c r="F276" s="245" t="s">
        <v>461</v>
      </c>
      <c r="G276" s="246" t="s">
        <v>171</v>
      </c>
      <c r="H276" s="247">
        <v>4</v>
      </c>
      <c r="I276" s="248"/>
      <c r="J276" s="249">
        <f>ROUND(I276*H276,2)</f>
        <v>0</v>
      </c>
      <c r="K276" s="245" t="s">
        <v>140</v>
      </c>
      <c r="L276" s="44"/>
      <c r="M276" s="250" t="s">
        <v>1</v>
      </c>
      <c r="N276" s="251" t="s">
        <v>43</v>
      </c>
      <c r="O276" s="91"/>
      <c r="P276" s="252">
        <f>O276*H276</f>
        <v>0</v>
      </c>
      <c r="Q276" s="252">
        <v>0</v>
      </c>
      <c r="R276" s="252">
        <f>Q276*H276</f>
        <v>0</v>
      </c>
      <c r="S276" s="252">
        <v>0</v>
      </c>
      <c r="T276" s="253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4" t="s">
        <v>141</v>
      </c>
      <c r="AT276" s="254" t="s">
        <v>136</v>
      </c>
      <c r="AU276" s="254" t="s">
        <v>86</v>
      </c>
      <c r="AY276" s="17" t="s">
        <v>133</v>
      </c>
      <c r="BE276" s="255">
        <f>IF(N276="základní",J276,0)</f>
        <v>0</v>
      </c>
      <c r="BF276" s="255">
        <f>IF(N276="snížená",J276,0)</f>
        <v>0</v>
      </c>
      <c r="BG276" s="255">
        <f>IF(N276="zákl. přenesená",J276,0)</f>
        <v>0</v>
      </c>
      <c r="BH276" s="255">
        <f>IF(N276="sníž. přenesená",J276,0)</f>
        <v>0</v>
      </c>
      <c r="BI276" s="255">
        <f>IF(N276="nulová",J276,0)</f>
        <v>0</v>
      </c>
      <c r="BJ276" s="17" t="s">
        <v>82</v>
      </c>
      <c r="BK276" s="255">
        <f>ROUND(I276*H276,2)</f>
        <v>0</v>
      </c>
      <c r="BL276" s="17" t="s">
        <v>141</v>
      </c>
      <c r="BM276" s="254" t="s">
        <v>462</v>
      </c>
    </row>
    <row r="277" s="2" customFormat="1">
      <c r="A277" s="38"/>
      <c r="B277" s="39"/>
      <c r="C277" s="40"/>
      <c r="D277" s="256" t="s">
        <v>143</v>
      </c>
      <c r="E277" s="40"/>
      <c r="F277" s="257" t="s">
        <v>463</v>
      </c>
      <c r="G277" s="40"/>
      <c r="H277" s="40"/>
      <c r="I277" s="154"/>
      <c r="J277" s="40"/>
      <c r="K277" s="40"/>
      <c r="L277" s="44"/>
      <c r="M277" s="258"/>
      <c r="N277" s="259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143</v>
      </c>
      <c r="AU277" s="17" t="s">
        <v>86</v>
      </c>
    </row>
    <row r="278" s="15" customFormat="1">
      <c r="A278" s="15"/>
      <c r="B278" s="292"/>
      <c r="C278" s="293"/>
      <c r="D278" s="256" t="s">
        <v>150</v>
      </c>
      <c r="E278" s="294" t="s">
        <v>1</v>
      </c>
      <c r="F278" s="295" t="s">
        <v>464</v>
      </c>
      <c r="G278" s="293"/>
      <c r="H278" s="294" t="s">
        <v>1</v>
      </c>
      <c r="I278" s="296"/>
      <c r="J278" s="293"/>
      <c r="K278" s="293"/>
      <c r="L278" s="297"/>
      <c r="M278" s="298"/>
      <c r="N278" s="299"/>
      <c r="O278" s="299"/>
      <c r="P278" s="299"/>
      <c r="Q278" s="299"/>
      <c r="R278" s="299"/>
      <c r="S278" s="299"/>
      <c r="T278" s="30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301" t="s">
        <v>150</v>
      </c>
      <c r="AU278" s="301" t="s">
        <v>86</v>
      </c>
      <c r="AV278" s="15" t="s">
        <v>82</v>
      </c>
      <c r="AW278" s="15" t="s">
        <v>34</v>
      </c>
      <c r="AX278" s="15" t="s">
        <v>78</v>
      </c>
      <c r="AY278" s="301" t="s">
        <v>133</v>
      </c>
    </row>
    <row r="279" s="13" customFormat="1">
      <c r="A279" s="13"/>
      <c r="B279" s="260"/>
      <c r="C279" s="261"/>
      <c r="D279" s="256" t="s">
        <v>150</v>
      </c>
      <c r="E279" s="262" t="s">
        <v>1</v>
      </c>
      <c r="F279" s="263" t="s">
        <v>141</v>
      </c>
      <c r="G279" s="261"/>
      <c r="H279" s="264">
        <v>4</v>
      </c>
      <c r="I279" s="265"/>
      <c r="J279" s="261"/>
      <c r="K279" s="261"/>
      <c r="L279" s="266"/>
      <c r="M279" s="306"/>
      <c r="N279" s="307"/>
      <c r="O279" s="307"/>
      <c r="P279" s="307"/>
      <c r="Q279" s="307"/>
      <c r="R279" s="307"/>
      <c r="S279" s="307"/>
      <c r="T279" s="30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150</v>
      </c>
      <c r="AU279" s="270" t="s">
        <v>86</v>
      </c>
      <c r="AV279" s="13" t="s">
        <v>86</v>
      </c>
      <c r="AW279" s="13" t="s">
        <v>34</v>
      </c>
      <c r="AX279" s="13" t="s">
        <v>82</v>
      </c>
      <c r="AY279" s="270" t="s">
        <v>133</v>
      </c>
    </row>
    <row r="280" s="2" customFormat="1" ht="6.96" customHeight="1">
      <c r="A280" s="38"/>
      <c r="B280" s="66"/>
      <c r="C280" s="67"/>
      <c r="D280" s="67"/>
      <c r="E280" s="67"/>
      <c r="F280" s="67"/>
      <c r="G280" s="67"/>
      <c r="H280" s="67"/>
      <c r="I280" s="192"/>
      <c r="J280" s="67"/>
      <c r="K280" s="67"/>
      <c r="L280" s="44"/>
      <c r="M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</row>
  </sheetData>
  <sheetProtection sheet="1" autoFilter="0" formatColumns="0" formatRows="0" objects="1" scenarios="1" spinCount="100000" saltValue="n7lnrfsSVN6I5sYJTY+oOw4QDvubvzCU+DfYM39ZYbpVbH2iGZGUNx8mOxTKT+FxBFDqdnEyCzJ7/Hfm7G2JhA==" hashValue="RQGD62bg8vOCDGOl/8raD69N946wNwGZnalrmImauNminZRyyKETqHFwbn7cibseGdTnMtcMyheteugADeHUhg==" algorithmName="SHA-512" password="CC35"/>
  <autoFilter ref="C121:K2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106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č.3 a 5 v ŽST Ústí n.L. západ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107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109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465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17. 7. 2019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35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37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38</v>
      </c>
      <c r="E32" s="38"/>
      <c r="F32" s="38"/>
      <c r="G32" s="38"/>
      <c r="H32" s="38"/>
      <c r="I32" s="154"/>
      <c r="J32" s="166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40</v>
      </c>
      <c r="G34" s="38"/>
      <c r="H34" s="38"/>
      <c r="I34" s="168" t="s">
        <v>39</v>
      </c>
      <c r="J34" s="167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42</v>
      </c>
      <c r="E35" s="152" t="s">
        <v>43</v>
      </c>
      <c r="F35" s="170">
        <f>ROUND((SUM(BE120:BE163)),  2)</f>
        <v>0</v>
      </c>
      <c r="G35" s="38"/>
      <c r="H35" s="38"/>
      <c r="I35" s="171">
        <v>0.20999999999999999</v>
      </c>
      <c r="J35" s="170">
        <f>ROUND(((SUM(BE120:BE163))*I35),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44</v>
      </c>
      <c r="F36" s="170">
        <f>ROUND((SUM(BF120:BF163)),  2)</f>
        <v>0</v>
      </c>
      <c r="G36" s="38"/>
      <c r="H36" s="38"/>
      <c r="I36" s="171">
        <v>0.14999999999999999</v>
      </c>
      <c r="J36" s="170">
        <f>ROUND(((SUM(BF120:BF163))*I36),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ROUND((SUM(BG120:BG163)),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46</v>
      </c>
      <c r="F38" s="170">
        <f>ROUND((SUM(BH120:BH163)),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70">
        <f>ROUND((SUM(BI120:BI163)),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č.3 a 5 v ŽST Ústí n.L. západ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03 - SO 03 - Výhybka č. 20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žst. Ústí nad Labem západ</v>
      </c>
      <c r="G91" s="40"/>
      <c r="H91" s="40"/>
      <c r="I91" s="156" t="s">
        <v>22</v>
      </c>
      <c r="J91" s="79" t="str">
        <f>IF(J14="","",J14)</f>
        <v>17. 7. 2019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SŽDC s.o., OŘ Ústí n.L., ST Ústí n.L.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35</v>
      </c>
      <c r="J94" s="36" t="str">
        <f>E26</f>
        <v>Věra Trnková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112</v>
      </c>
      <c r="D96" s="198"/>
      <c r="E96" s="198"/>
      <c r="F96" s="198"/>
      <c r="G96" s="198"/>
      <c r="H96" s="198"/>
      <c r="I96" s="199"/>
      <c r="J96" s="200" t="s">
        <v>113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114</v>
      </c>
      <c r="D98" s="40"/>
      <c r="E98" s="40"/>
      <c r="F98" s="40"/>
      <c r="G98" s="40"/>
      <c r="H98" s="40"/>
      <c r="I98" s="154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5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92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95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118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6" t="str">
        <f>E7</f>
        <v>Oprava staničních kolejí č.3 a 5 v ŽST Ústí n.L. západ</v>
      </c>
      <c r="F108" s="32"/>
      <c r="G108" s="32"/>
      <c r="H108" s="32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21"/>
      <c r="C109" s="32" t="s">
        <v>107</v>
      </c>
      <c r="D109" s="22"/>
      <c r="E109" s="22"/>
      <c r="F109" s="22"/>
      <c r="G109" s="22"/>
      <c r="H109" s="22"/>
      <c r="I109" s="146"/>
      <c r="J109" s="22"/>
      <c r="K109" s="22"/>
      <c r="L109" s="20"/>
    </row>
    <row r="110" s="2" customFormat="1" ht="16.5" customHeight="1">
      <c r="A110" s="38"/>
      <c r="B110" s="39"/>
      <c r="C110" s="40"/>
      <c r="D110" s="40"/>
      <c r="E110" s="196" t="s">
        <v>108</v>
      </c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 03 - SO 03 - Výhybka č. 20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F14</f>
        <v>žst. Ústí nad Labem západ</v>
      </c>
      <c r="G114" s="40"/>
      <c r="H114" s="40"/>
      <c r="I114" s="156" t="s">
        <v>22</v>
      </c>
      <c r="J114" s="79" t="str">
        <f>IF(J14="","",J14)</f>
        <v>17. 7. 2019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E17</f>
        <v>SŽDC s.o., OŘ Ústí n.L., ST Ústí n.L.</v>
      </c>
      <c r="G116" s="40"/>
      <c r="H116" s="40"/>
      <c r="I116" s="156" t="s">
        <v>32</v>
      </c>
      <c r="J116" s="36" t="str">
        <f>E23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IF(E20="","",E20)</f>
        <v>Vyplň údaj</v>
      </c>
      <c r="G117" s="40"/>
      <c r="H117" s="40"/>
      <c r="I117" s="156" t="s">
        <v>35</v>
      </c>
      <c r="J117" s="36" t="str">
        <f>E26</f>
        <v>Věra Trnková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5"/>
      <c r="B119" s="216"/>
      <c r="C119" s="217" t="s">
        <v>119</v>
      </c>
      <c r="D119" s="218" t="s">
        <v>63</v>
      </c>
      <c r="E119" s="218" t="s">
        <v>59</v>
      </c>
      <c r="F119" s="218" t="s">
        <v>60</v>
      </c>
      <c r="G119" s="218" t="s">
        <v>120</v>
      </c>
      <c r="H119" s="218" t="s">
        <v>121</v>
      </c>
      <c r="I119" s="219" t="s">
        <v>122</v>
      </c>
      <c r="J119" s="218" t="s">
        <v>113</v>
      </c>
      <c r="K119" s="220" t="s">
        <v>123</v>
      </c>
      <c r="L119" s="221"/>
      <c r="M119" s="100" t="s">
        <v>1</v>
      </c>
      <c r="N119" s="101" t="s">
        <v>42</v>
      </c>
      <c r="O119" s="101" t="s">
        <v>124</v>
      </c>
      <c r="P119" s="101" t="s">
        <v>125</v>
      </c>
      <c r="Q119" s="101" t="s">
        <v>126</v>
      </c>
      <c r="R119" s="101" t="s">
        <v>127</v>
      </c>
      <c r="S119" s="101" t="s">
        <v>128</v>
      </c>
      <c r="T119" s="102" t="s">
        <v>129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8"/>
      <c r="B120" s="39"/>
      <c r="C120" s="107" t="s">
        <v>130</v>
      </c>
      <c r="D120" s="40"/>
      <c r="E120" s="40"/>
      <c r="F120" s="40"/>
      <c r="G120" s="40"/>
      <c r="H120" s="40"/>
      <c r="I120" s="154"/>
      <c r="J120" s="222">
        <f>BK120</f>
        <v>0</v>
      </c>
      <c r="K120" s="40"/>
      <c r="L120" s="44"/>
      <c r="M120" s="103"/>
      <c r="N120" s="223"/>
      <c r="O120" s="104"/>
      <c r="P120" s="224">
        <f>SUM(P121:P163)</f>
        <v>0</v>
      </c>
      <c r="Q120" s="104"/>
      <c r="R120" s="224">
        <f>SUM(R121:R163)</f>
        <v>49.530419999999999</v>
      </c>
      <c r="S120" s="104"/>
      <c r="T120" s="225">
        <f>SUM(T121:T163)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115</v>
      </c>
      <c r="BK120" s="226">
        <f>SUM(BK121:BK163)</f>
        <v>0</v>
      </c>
    </row>
    <row r="121" s="2" customFormat="1" ht="24" customHeight="1">
      <c r="A121" s="38"/>
      <c r="B121" s="39"/>
      <c r="C121" s="243" t="s">
        <v>82</v>
      </c>
      <c r="D121" s="243" t="s">
        <v>136</v>
      </c>
      <c r="E121" s="244" t="s">
        <v>466</v>
      </c>
      <c r="F121" s="245" t="s">
        <v>467</v>
      </c>
      <c r="G121" s="246" t="s">
        <v>171</v>
      </c>
      <c r="H121" s="247">
        <v>33</v>
      </c>
      <c r="I121" s="248"/>
      <c r="J121" s="249">
        <f>ROUND(I121*H121,2)</f>
        <v>0</v>
      </c>
      <c r="K121" s="245" t="s">
        <v>140</v>
      </c>
      <c r="L121" s="44"/>
      <c r="M121" s="250" t="s">
        <v>1</v>
      </c>
      <c r="N121" s="251" t="s">
        <v>43</v>
      </c>
      <c r="O121" s="9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4" t="s">
        <v>141</v>
      </c>
      <c r="AT121" s="254" t="s">
        <v>136</v>
      </c>
      <c r="AU121" s="254" t="s">
        <v>78</v>
      </c>
      <c r="AY121" s="17" t="s">
        <v>133</v>
      </c>
      <c r="BE121" s="255">
        <f>IF(N121="základní",J121,0)</f>
        <v>0</v>
      </c>
      <c r="BF121" s="255">
        <f>IF(N121="snížená",J121,0)</f>
        <v>0</v>
      </c>
      <c r="BG121" s="255">
        <f>IF(N121="zákl. přenesená",J121,0)</f>
        <v>0</v>
      </c>
      <c r="BH121" s="255">
        <f>IF(N121="sníž. přenesená",J121,0)</f>
        <v>0</v>
      </c>
      <c r="BI121" s="255">
        <f>IF(N121="nulová",J121,0)</f>
        <v>0</v>
      </c>
      <c r="BJ121" s="17" t="s">
        <v>82</v>
      </c>
      <c r="BK121" s="255">
        <f>ROUND(I121*H121,2)</f>
        <v>0</v>
      </c>
      <c r="BL121" s="17" t="s">
        <v>141</v>
      </c>
      <c r="BM121" s="254" t="s">
        <v>468</v>
      </c>
    </row>
    <row r="122" s="2" customFormat="1">
      <c r="A122" s="38"/>
      <c r="B122" s="39"/>
      <c r="C122" s="40"/>
      <c r="D122" s="256" t="s">
        <v>143</v>
      </c>
      <c r="E122" s="40"/>
      <c r="F122" s="257" t="s">
        <v>469</v>
      </c>
      <c r="G122" s="40"/>
      <c r="H122" s="40"/>
      <c r="I122" s="154"/>
      <c r="J122" s="40"/>
      <c r="K122" s="40"/>
      <c r="L122" s="44"/>
      <c r="M122" s="258"/>
      <c r="N122" s="259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143</v>
      </c>
      <c r="AU122" s="17" t="s">
        <v>78</v>
      </c>
    </row>
    <row r="123" s="13" customFormat="1">
      <c r="A123" s="13"/>
      <c r="B123" s="260"/>
      <c r="C123" s="261"/>
      <c r="D123" s="256" t="s">
        <v>150</v>
      </c>
      <c r="E123" s="262" t="s">
        <v>1</v>
      </c>
      <c r="F123" s="263" t="s">
        <v>470</v>
      </c>
      <c r="G123" s="261"/>
      <c r="H123" s="264">
        <v>33</v>
      </c>
      <c r="I123" s="265"/>
      <c r="J123" s="261"/>
      <c r="K123" s="261"/>
      <c r="L123" s="266"/>
      <c r="M123" s="267"/>
      <c r="N123" s="268"/>
      <c r="O123" s="268"/>
      <c r="P123" s="268"/>
      <c r="Q123" s="268"/>
      <c r="R123" s="268"/>
      <c r="S123" s="268"/>
      <c r="T123" s="26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70" t="s">
        <v>150</v>
      </c>
      <c r="AU123" s="270" t="s">
        <v>78</v>
      </c>
      <c r="AV123" s="13" t="s">
        <v>86</v>
      </c>
      <c r="AW123" s="13" t="s">
        <v>34</v>
      </c>
      <c r="AX123" s="13" t="s">
        <v>82</v>
      </c>
      <c r="AY123" s="270" t="s">
        <v>133</v>
      </c>
    </row>
    <row r="124" s="2" customFormat="1" ht="24" customHeight="1">
      <c r="A124" s="38"/>
      <c r="B124" s="39"/>
      <c r="C124" s="243" t="s">
        <v>86</v>
      </c>
      <c r="D124" s="243" t="s">
        <v>136</v>
      </c>
      <c r="E124" s="244" t="s">
        <v>471</v>
      </c>
      <c r="F124" s="245" t="s">
        <v>472</v>
      </c>
      <c r="G124" s="246" t="s">
        <v>171</v>
      </c>
      <c r="H124" s="247">
        <v>24</v>
      </c>
      <c r="I124" s="248"/>
      <c r="J124" s="249">
        <f>ROUND(I124*H124,2)</f>
        <v>0</v>
      </c>
      <c r="K124" s="245" t="s">
        <v>140</v>
      </c>
      <c r="L124" s="44"/>
      <c r="M124" s="250" t="s">
        <v>1</v>
      </c>
      <c r="N124" s="251" t="s">
        <v>43</v>
      </c>
      <c r="O124" s="91"/>
      <c r="P124" s="252">
        <f>O124*H124</f>
        <v>0</v>
      </c>
      <c r="Q124" s="252">
        <v>0</v>
      </c>
      <c r="R124" s="252">
        <f>Q124*H124</f>
        <v>0</v>
      </c>
      <c r="S124" s="252">
        <v>0</v>
      </c>
      <c r="T124" s="25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4" t="s">
        <v>141</v>
      </c>
      <c r="AT124" s="254" t="s">
        <v>136</v>
      </c>
      <c r="AU124" s="254" t="s">
        <v>78</v>
      </c>
      <c r="AY124" s="17" t="s">
        <v>133</v>
      </c>
      <c r="BE124" s="255">
        <f>IF(N124="základní",J124,0)</f>
        <v>0</v>
      </c>
      <c r="BF124" s="255">
        <f>IF(N124="snížená",J124,0)</f>
        <v>0</v>
      </c>
      <c r="BG124" s="255">
        <f>IF(N124="zákl. přenesená",J124,0)</f>
        <v>0</v>
      </c>
      <c r="BH124" s="255">
        <f>IF(N124="sníž. přenesená",J124,0)</f>
        <v>0</v>
      </c>
      <c r="BI124" s="255">
        <f>IF(N124="nulová",J124,0)</f>
        <v>0</v>
      </c>
      <c r="BJ124" s="17" t="s">
        <v>82</v>
      </c>
      <c r="BK124" s="255">
        <f>ROUND(I124*H124,2)</f>
        <v>0</v>
      </c>
      <c r="BL124" s="17" t="s">
        <v>141</v>
      </c>
      <c r="BM124" s="254" t="s">
        <v>473</v>
      </c>
    </row>
    <row r="125" s="2" customFormat="1">
      <c r="A125" s="38"/>
      <c r="B125" s="39"/>
      <c r="C125" s="40"/>
      <c r="D125" s="256" t="s">
        <v>143</v>
      </c>
      <c r="E125" s="40"/>
      <c r="F125" s="257" t="s">
        <v>474</v>
      </c>
      <c r="G125" s="40"/>
      <c r="H125" s="40"/>
      <c r="I125" s="154"/>
      <c r="J125" s="40"/>
      <c r="K125" s="40"/>
      <c r="L125" s="44"/>
      <c r="M125" s="258"/>
      <c r="N125" s="259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143</v>
      </c>
      <c r="AU125" s="17" t="s">
        <v>78</v>
      </c>
    </row>
    <row r="126" s="13" customFormat="1">
      <c r="A126" s="13"/>
      <c r="B126" s="260"/>
      <c r="C126" s="261"/>
      <c r="D126" s="256" t="s">
        <v>150</v>
      </c>
      <c r="E126" s="262" t="s">
        <v>1</v>
      </c>
      <c r="F126" s="263" t="s">
        <v>347</v>
      </c>
      <c r="G126" s="261"/>
      <c r="H126" s="264">
        <v>24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0" t="s">
        <v>150</v>
      </c>
      <c r="AU126" s="270" t="s">
        <v>78</v>
      </c>
      <c r="AV126" s="13" t="s">
        <v>86</v>
      </c>
      <c r="AW126" s="13" t="s">
        <v>34</v>
      </c>
      <c r="AX126" s="13" t="s">
        <v>82</v>
      </c>
      <c r="AY126" s="270" t="s">
        <v>133</v>
      </c>
    </row>
    <row r="127" s="2" customFormat="1" ht="24" customHeight="1">
      <c r="A127" s="38"/>
      <c r="B127" s="39"/>
      <c r="C127" s="243" t="s">
        <v>155</v>
      </c>
      <c r="D127" s="243" t="s">
        <v>136</v>
      </c>
      <c r="E127" s="244" t="s">
        <v>475</v>
      </c>
      <c r="F127" s="245" t="s">
        <v>476</v>
      </c>
      <c r="G127" s="246" t="s">
        <v>171</v>
      </c>
      <c r="H127" s="247">
        <v>9</v>
      </c>
      <c r="I127" s="248"/>
      <c r="J127" s="249">
        <f>ROUND(I127*H127,2)</f>
        <v>0</v>
      </c>
      <c r="K127" s="245" t="s">
        <v>140</v>
      </c>
      <c r="L127" s="44"/>
      <c r="M127" s="250" t="s">
        <v>1</v>
      </c>
      <c r="N127" s="251" t="s">
        <v>43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141</v>
      </c>
      <c r="AT127" s="254" t="s">
        <v>136</v>
      </c>
      <c r="AU127" s="254" t="s">
        <v>78</v>
      </c>
      <c r="AY127" s="17" t="s">
        <v>133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82</v>
      </c>
      <c r="BK127" s="255">
        <f>ROUND(I127*H127,2)</f>
        <v>0</v>
      </c>
      <c r="BL127" s="17" t="s">
        <v>141</v>
      </c>
      <c r="BM127" s="254" t="s">
        <v>477</v>
      </c>
    </row>
    <row r="128" s="2" customFormat="1">
      <c r="A128" s="38"/>
      <c r="B128" s="39"/>
      <c r="C128" s="40"/>
      <c r="D128" s="256" t="s">
        <v>143</v>
      </c>
      <c r="E128" s="40"/>
      <c r="F128" s="257" t="s">
        <v>478</v>
      </c>
      <c r="G128" s="40"/>
      <c r="H128" s="40"/>
      <c r="I128" s="154"/>
      <c r="J128" s="40"/>
      <c r="K128" s="40"/>
      <c r="L128" s="44"/>
      <c r="M128" s="258"/>
      <c r="N128" s="259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78</v>
      </c>
    </row>
    <row r="129" s="13" customFormat="1">
      <c r="A129" s="13"/>
      <c r="B129" s="260"/>
      <c r="C129" s="261"/>
      <c r="D129" s="256" t="s">
        <v>150</v>
      </c>
      <c r="E129" s="262" t="s">
        <v>1</v>
      </c>
      <c r="F129" s="263" t="s">
        <v>479</v>
      </c>
      <c r="G129" s="261"/>
      <c r="H129" s="264">
        <v>9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0" t="s">
        <v>150</v>
      </c>
      <c r="AU129" s="270" t="s">
        <v>78</v>
      </c>
      <c r="AV129" s="13" t="s">
        <v>86</v>
      </c>
      <c r="AW129" s="13" t="s">
        <v>34</v>
      </c>
      <c r="AX129" s="13" t="s">
        <v>82</v>
      </c>
      <c r="AY129" s="270" t="s">
        <v>133</v>
      </c>
    </row>
    <row r="130" s="2" customFormat="1" ht="24" customHeight="1">
      <c r="A130" s="38"/>
      <c r="B130" s="39"/>
      <c r="C130" s="282" t="s">
        <v>141</v>
      </c>
      <c r="D130" s="282" t="s">
        <v>156</v>
      </c>
      <c r="E130" s="283" t="s">
        <v>480</v>
      </c>
      <c r="F130" s="284" t="s">
        <v>481</v>
      </c>
      <c r="G130" s="285" t="s">
        <v>388</v>
      </c>
      <c r="H130" s="286">
        <v>9</v>
      </c>
      <c r="I130" s="287"/>
      <c r="J130" s="288">
        <f>ROUND(I130*H130,2)</f>
        <v>0</v>
      </c>
      <c r="K130" s="284" t="s">
        <v>140</v>
      </c>
      <c r="L130" s="289"/>
      <c r="M130" s="290" t="s">
        <v>1</v>
      </c>
      <c r="N130" s="291" t="s">
        <v>43</v>
      </c>
      <c r="O130" s="91"/>
      <c r="P130" s="252">
        <f>O130*H130</f>
        <v>0</v>
      </c>
      <c r="Q130" s="252">
        <v>0.001</v>
      </c>
      <c r="R130" s="252">
        <f>Q130*H130</f>
        <v>0.0090000000000000011</v>
      </c>
      <c r="S130" s="252">
        <v>0</v>
      </c>
      <c r="T130" s="25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4" t="s">
        <v>160</v>
      </c>
      <c r="AT130" s="254" t="s">
        <v>156</v>
      </c>
      <c r="AU130" s="254" t="s">
        <v>78</v>
      </c>
      <c r="AY130" s="17" t="s">
        <v>133</v>
      </c>
      <c r="BE130" s="255">
        <f>IF(N130="základní",J130,0)</f>
        <v>0</v>
      </c>
      <c r="BF130" s="255">
        <f>IF(N130="snížená",J130,0)</f>
        <v>0</v>
      </c>
      <c r="BG130" s="255">
        <f>IF(N130="zákl. přenesená",J130,0)</f>
        <v>0</v>
      </c>
      <c r="BH130" s="255">
        <f>IF(N130="sníž. přenesená",J130,0)</f>
        <v>0</v>
      </c>
      <c r="BI130" s="255">
        <f>IF(N130="nulová",J130,0)</f>
        <v>0</v>
      </c>
      <c r="BJ130" s="17" t="s">
        <v>82</v>
      </c>
      <c r="BK130" s="255">
        <f>ROUND(I130*H130,2)</f>
        <v>0</v>
      </c>
      <c r="BL130" s="17" t="s">
        <v>141</v>
      </c>
      <c r="BM130" s="254" t="s">
        <v>482</v>
      </c>
    </row>
    <row r="131" s="2" customFormat="1">
      <c r="A131" s="38"/>
      <c r="B131" s="39"/>
      <c r="C131" s="40"/>
      <c r="D131" s="256" t="s">
        <v>143</v>
      </c>
      <c r="E131" s="40"/>
      <c r="F131" s="257" t="s">
        <v>481</v>
      </c>
      <c r="G131" s="40"/>
      <c r="H131" s="40"/>
      <c r="I131" s="154"/>
      <c r="J131" s="40"/>
      <c r="K131" s="40"/>
      <c r="L131" s="44"/>
      <c r="M131" s="258"/>
      <c r="N131" s="259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143</v>
      </c>
      <c r="AU131" s="17" t="s">
        <v>78</v>
      </c>
    </row>
    <row r="132" s="2" customFormat="1" ht="24" customHeight="1">
      <c r="A132" s="38"/>
      <c r="B132" s="39"/>
      <c r="C132" s="243" t="s">
        <v>134</v>
      </c>
      <c r="D132" s="243" t="s">
        <v>136</v>
      </c>
      <c r="E132" s="244" t="s">
        <v>483</v>
      </c>
      <c r="F132" s="245" t="s">
        <v>484</v>
      </c>
      <c r="G132" s="246" t="s">
        <v>171</v>
      </c>
      <c r="H132" s="247">
        <v>102</v>
      </c>
      <c r="I132" s="248"/>
      <c r="J132" s="249">
        <f>ROUND(I132*H132,2)</f>
        <v>0</v>
      </c>
      <c r="K132" s="245" t="s">
        <v>140</v>
      </c>
      <c r="L132" s="44"/>
      <c r="M132" s="250" t="s">
        <v>1</v>
      </c>
      <c r="N132" s="251" t="s">
        <v>43</v>
      </c>
      <c r="O132" s="91"/>
      <c r="P132" s="252">
        <f>O132*H132</f>
        <v>0</v>
      </c>
      <c r="Q132" s="252">
        <v>0</v>
      </c>
      <c r="R132" s="252">
        <f>Q132*H132</f>
        <v>0</v>
      </c>
      <c r="S132" s="252">
        <v>0</v>
      </c>
      <c r="T132" s="25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4" t="s">
        <v>141</v>
      </c>
      <c r="AT132" s="254" t="s">
        <v>136</v>
      </c>
      <c r="AU132" s="254" t="s">
        <v>78</v>
      </c>
      <c r="AY132" s="17" t="s">
        <v>133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17" t="s">
        <v>82</v>
      </c>
      <c r="BK132" s="255">
        <f>ROUND(I132*H132,2)</f>
        <v>0</v>
      </c>
      <c r="BL132" s="17" t="s">
        <v>141</v>
      </c>
      <c r="BM132" s="254" t="s">
        <v>485</v>
      </c>
    </row>
    <row r="133" s="2" customFormat="1">
      <c r="A133" s="38"/>
      <c r="B133" s="39"/>
      <c r="C133" s="40"/>
      <c r="D133" s="256" t="s">
        <v>143</v>
      </c>
      <c r="E133" s="40"/>
      <c r="F133" s="257" t="s">
        <v>486</v>
      </c>
      <c r="G133" s="40"/>
      <c r="H133" s="40"/>
      <c r="I133" s="154"/>
      <c r="J133" s="40"/>
      <c r="K133" s="40"/>
      <c r="L133" s="44"/>
      <c r="M133" s="258"/>
      <c r="N133" s="259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78</v>
      </c>
    </row>
    <row r="134" s="13" customFormat="1">
      <c r="A134" s="13"/>
      <c r="B134" s="260"/>
      <c r="C134" s="261"/>
      <c r="D134" s="256" t="s">
        <v>150</v>
      </c>
      <c r="E134" s="262" t="s">
        <v>1</v>
      </c>
      <c r="F134" s="263" t="s">
        <v>487</v>
      </c>
      <c r="G134" s="261"/>
      <c r="H134" s="264">
        <v>102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150</v>
      </c>
      <c r="AU134" s="270" t="s">
        <v>78</v>
      </c>
      <c r="AV134" s="13" t="s">
        <v>86</v>
      </c>
      <c r="AW134" s="13" t="s">
        <v>34</v>
      </c>
      <c r="AX134" s="13" t="s">
        <v>82</v>
      </c>
      <c r="AY134" s="270" t="s">
        <v>133</v>
      </c>
    </row>
    <row r="135" s="2" customFormat="1" ht="24" customHeight="1">
      <c r="A135" s="38"/>
      <c r="B135" s="39"/>
      <c r="C135" s="282" t="s">
        <v>175</v>
      </c>
      <c r="D135" s="282" t="s">
        <v>156</v>
      </c>
      <c r="E135" s="283" t="s">
        <v>283</v>
      </c>
      <c r="F135" s="284" t="s">
        <v>284</v>
      </c>
      <c r="G135" s="285" t="s">
        <v>171</v>
      </c>
      <c r="H135" s="286">
        <v>102</v>
      </c>
      <c r="I135" s="287"/>
      <c r="J135" s="288">
        <f>ROUND(I135*H135,2)</f>
        <v>0</v>
      </c>
      <c r="K135" s="284" t="s">
        <v>140</v>
      </c>
      <c r="L135" s="289"/>
      <c r="M135" s="290" t="s">
        <v>1</v>
      </c>
      <c r="N135" s="291" t="s">
        <v>43</v>
      </c>
      <c r="O135" s="91"/>
      <c r="P135" s="252">
        <f>O135*H135</f>
        <v>0</v>
      </c>
      <c r="Q135" s="252">
        <v>0.00021000000000000001</v>
      </c>
      <c r="R135" s="252">
        <f>Q135*H135</f>
        <v>0.021420000000000002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160</v>
      </c>
      <c r="AT135" s="254" t="s">
        <v>156</v>
      </c>
      <c r="AU135" s="254" t="s">
        <v>78</v>
      </c>
      <c r="AY135" s="17" t="s">
        <v>133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82</v>
      </c>
      <c r="BK135" s="255">
        <f>ROUND(I135*H135,2)</f>
        <v>0</v>
      </c>
      <c r="BL135" s="17" t="s">
        <v>141</v>
      </c>
      <c r="BM135" s="254" t="s">
        <v>488</v>
      </c>
    </row>
    <row r="136" s="2" customFormat="1">
      <c r="A136" s="38"/>
      <c r="B136" s="39"/>
      <c r="C136" s="40"/>
      <c r="D136" s="256" t="s">
        <v>143</v>
      </c>
      <c r="E136" s="40"/>
      <c r="F136" s="257" t="s">
        <v>284</v>
      </c>
      <c r="G136" s="40"/>
      <c r="H136" s="40"/>
      <c r="I136" s="154"/>
      <c r="J136" s="40"/>
      <c r="K136" s="40"/>
      <c r="L136" s="44"/>
      <c r="M136" s="258"/>
      <c r="N136" s="259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78</v>
      </c>
    </row>
    <row r="137" s="13" customFormat="1">
      <c r="A137" s="13"/>
      <c r="B137" s="260"/>
      <c r="C137" s="261"/>
      <c r="D137" s="256" t="s">
        <v>150</v>
      </c>
      <c r="E137" s="262" t="s">
        <v>1</v>
      </c>
      <c r="F137" s="263" t="s">
        <v>487</v>
      </c>
      <c r="G137" s="261"/>
      <c r="H137" s="264">
        <v>102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0" t="s">
        <v>150</v>
      </c>
      <c r="AU137" s="270" t="s">
        <v>78</v>
      </c>
      <c r="AV137" s="13" t="s">
        <v>86</v>
      </c>
      <c r="AW137" s="13" t="s">
        <v>34</v>
      </c>
      <c r="AX137" s="13" t="s">
        <v>82</v>
      </c>
      <c r="AY137" s="270" t="s">
        <v>133</v>
      </c>
    </row>
    <row r="138" s="2" customFormat="1" ht="24" customHeight="1">
      <c r="A138" s="38"/>
      <c r="B138" s="39"/>
      <c r="C138" s="243" t="s">
        <v>179</v>
      </c>
      <c r="D138" s="243" t="s">
        <v>136</v>
      </c>
      <c r="E138" s="244" t="s">
        <v>489</v>
      </c>
      <c r="F138" s="245" t="s">
        <v>490</v>
      </c>
      <c r="G138" s="246" t="s">
        <v>171</v>
      </c>
      <c r="H138" s="247">
        <v>1</v>
      </c>
      <c r="I138" s="248"/>
      <c r="J138" s="249">
        <f>ROUND(I138*H138,2)</f>
        <v>0</v>
      </c>
      <c r="K138" s="245" t="s">
        <v>140</v>
      </c>
      <c r="L138" s="44"/>
      <c r="M138" s="250" t="s">
        <v>1</v>
      </c>
      <c r="N138" s="251" t="s">
        <v>43</v>
      </c>
      <c r="O138" s="91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4" t="s">
        <v>141</v>
      </c>
      <c r="AT138" s="254" t="s">
        <v>136</v>
      </c>
      <c r="AU138" s="254" t="s">
        <v>78</v>
      </c>
      <c r="AY138" s="17" t="s">
        <v>133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7" t="s">
        <v>82</v>
      </c>
      <c r="BK138" s="255">
        <f>ROUND(I138*H138,2)</f>
        <v>0</v>
      </c>
      <c r="BL138" s="17" t="s">
        <v>141</v>
      </c>
      <c r="BM138" s="254" t="s">
        <v>491</v>
      </c>
    </row>
    <row r="139" s="2" customFormat="1">
      <c r="A139" s="38"/>
      <c r="B139" s="39"/>
      <c r="C139" s="40"/>
      <c r="D139" s="256" t="s">
        <v>143</v>
      </c>
      <c r="E139" s="40"/>
      <c r="F139" s="257" t="s">
        <v>492</v>
      </c>
      <c r="G139" s="40"/>
      <c r="H139" s="40"/>
      <c r="I139" s="154"/>
      <c r="J139" s="40"/>
      <c r="K139" s="40"/>
      <c r="L139" s="44"/>
      <c r="M139" s="258"/>
      <c r="N139" s="259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78</v>
      </c>
    </row>
    <row r="140" s="2" customFormat="1" ht="24" customHeight="1">
      <c r="A140" s="38"/>
      <c r="B140" s="39"/>
      <c r="C140" s="243" t="s">
        <v>160</v>
      </c>
      <c r="D140" s="243" t="s">
        <v>136</v>
      </c>
      <c r="E140" s="244" t="s">
        <v>493</v>
      </c>
      <c r="F140" s="245" t="s">
        <v>494</v>
      </c>
      <c r="G140" s="246" t="s">
        <v>171</v>
      </c>
      <c r="H140" s="247">
        <v>1</v>
      </c>
      <c r="I140" s="248"/>
      <c r="J140" s="249">
        <f>ROUND(I140*H140,2)</f>
        <v>0</v>
      </c>
      <c r="K140" s="245" t="s">
        <v>140</v>
      </c>
      <c r="L140" s="44"/>
      <c r="M140" s="250" t="s">
        <v>1</v>
      </c>
      <c r="N140" s="251" t="s">
        <v>43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141</v>
      </c>
      <c r="AT140" s="254" t="s">
        <v>136</v>
      </c>
      <c r="AU140" s="254" t="s">
        <v>78</v>
      </c>
      <c r="AY140" s="17" t="s">
        <v>133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82</v>
      </c>
      <c r="BK140" s="255">
        <f>ROUND(I140*H140,2)</f>
        <v>0</v>
      </c>
      <c r="BL140" s="17" t="s">
        <v>141</v>
      </c>
      <c r="BM140" s="254" t="s">
        <v>495</v>
      </c>
    </row>
    <row r="141" s="2" customFormat="1">
      <c r="A141" s="38"/>
      <c r="B141" s="39"/>
      <c r="C141" s="40"/>
      <c r="D141" s="256" t="s">
        <v>143</v>
      </c>
      <c r="E141" s="40"/>
      <c r="F141" s="257" t="s">
        <v>496</v>
      </c>
      <c r="G141" s="40"/>
      <c r="H141" s="40"/>
      <c r="I141" s="154"/>
      <c r="J141" s="40"/>
      <c r="K141" s="40"/>
      <c r="L141" s="44"/>
      <c r="M141" s="258"/>
      <c r="N141" s="259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78</v>
      </c>
    </row>
    <row r="142" s="2" customFormat="1" ht="24" customHeight="1">
      <c r="A142" s="38"/>
      <c r="B142" s="39"/>
      <c r="C142" s="243" t="s">
        <v>189</v>
      </c>
      <c r="D142" s="243" t="s">
        <v>136</v>
      </c>
      <c r="E142" s="244" t="s">
        <v>497</v>
      </c>
      <c r="F142" s="245" t="s">
        <v>498</v>
      </c>
      <c r="G142" s="246" t="s">
        <v>192</v>
      </c>
      <c r="H142" s="247">
        <v>400</v>
      </c>
      <c r="I142" s="248"/>
      <c r="J142" s="249">
        <f>ROUND(I142*H142,2)</f>
        <v>0</v>
      </c>
      <c r="K142" s="245" t="s">
        <v>140</v>
      </c>
      <c r="L142" s="44"/>
      <c r="M142" s="250" t="s">
        <v>1</v>
      </c>
      <c r="N142" s="251" t="s">
        <v>43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141</v>
      </c>
      <c r="AT142" s="254" t="s">
        <v>136</v>
      </c>
      <c r="AU142" s="254" t="s">
        <v>78</v>
      </c>
      <c r="AY142" s="17" t="s">
        <v>133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82</v>
      </c>
      <c r="BK142" s="255">
        <f>ROUND(I142*H142,2)</f>
        <v>0</v>
      </c>
      <c r="BL142" s="17" t="s">
        <v>141</v>
      </c>
      <c r="BM142" s="254" t="s">
        <v>499</v>
      </c>
    </row>
    <row r="143" s="2" customFormat="1">
      <c r="A143" s="38"/>
      <c r="B143" s="39"/>
      <c r="C143" s="40"/>
      <c r="D143" s="256" t="s">
        <v>143</v>
      </c>
      <c r="E143" s="40"/>
      <c r="F143" s="257" t="s">
        <v>500</v>
      </c>
      <c r="G143" s="40"/>
      <c r="H143" s="40"/>
      <c r="I143" s="154"/>
      <c r="J143" s="40"/>
      <c r="K143" s="40"/>
      <c r="L143" s="44"/>
      <c r="M143" s="258"/>
      <c r="N143" s="259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143</v>
      </c>
      <c r="AU143" s="17" t="s">
        <v>78</v>
      </c>
    </row>
    <row r="144" s="15" customFormat="1">
      <c r="A144" s="15"/>
      <c r="B144" s="292"/>
      <c r="C144" s="293"/>
      <c r="D144" s="256" t="s">
        <v>150</v>
      </c>
      <c r="E144" s="294" t="s">
        <v>1</v>
      </c>
      <c r="F144" s="295" t="s">
        <v>501</v>
      </c>
      <c r="G144" s="293"/>
      <c r="H144" s="294" t="s">
        <v>1</v>
      </c>
      <c r="I144" s="296"/>
      <c r="J144" s="293"/>
      <c r="K144" s="293"/>
      <c r="L144" s="297"/>
      <c r="M144" s="298"/>
      <c r="N144" s="299"/>
      <c r="O144" s="299"/>
      <c r="P144" s="299"/>
      <c r="Q144" s="299"/>
      <c r="R144" s="299"/>
      <c r="S144" s="299"/>
      <c r="T144" s="30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301" t="s">
        <v>150</v>
      </c>
      <c r="AU144" s="301" t="s">
        <v>78</v>
      </c>
      <c r="AV144" s="15" t="s">
        <v>82</v>
      </c>
      <c r="AW144" s="15" t="s">
        <v>34</v>
      </c>
      <c r="AX144" s="15" t="s">
        <v>78</v>
      </c>
      <c r="AY144" s="301" t="s">
        <v>133</v>
      </c>
    </row>
    <row r="145" s="13" customFormat="1">
      <c r="A145" s="13"/>
      <c r="B145" s="260"/>
      <c r="C145" s="261"/>
      <c r="D145" s="256" t="s">
        <v>150</v>
      </c>
      <c r="E145" s="262" t="s">
        <v>1</v>
      </c>
      <c r="F145" s="263" t="s">
        <v>502</v>
      </c>
      <c r="G145" s="261"/>
      <c r="H145" s="264">
        <v>400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150</v>
      </c>
      <c r="AU145" s="270" t="s">
        <v>78</v>
      </c>
      <c r="AV145" s="13" t="s">
        <v>86</v>
      </c>
      <c r="AW145" s="13" t="s">
        <v>34</v>
      </c>
      <c r="AX145" s="13" t="s">
        <v>82</v>
      </c>
      <c r="AY145" s="270" t="s">
        <v>133</v>
      </c>
    </row>
    <row r="146" s="2" customFormat="1" ht="24" customHeight="1">
      <c r="A146" s="38"/>
      <c r="B146" s="39"/>
      <c r="C146" s="243" t="s">
        <v>195</v>
      </c>
      <c r="D146" s="243" t="s">
        <v>136</v>
      </c>
      <c r="E146" s="244" t="s">
        <v>503</v>
      </c>
      <c r="F146" s="245" t="s">
        <v>504</v>
      </c>
      <c r="G146" s="246" t="s">
        <v>147</v>
      </c>
      <c r="H146" s="247">
        <v>33</v>
      </c>
      <c r="I146" s="248"/>
      <c r="J146" s="249">
        <f>ROUND(I146*H146,2)</f>
        <v>0</v>
      </c>
      <c r="K146" s="245" t="s">
        <v>140</v>
      </c>
      <c r="L146" s="44"/>
      <c r="M146" s="250" t="s">
        <v>1</v>
      </c>
      <c r="N146" s="251" t="s">
        <v>43</v>
      </c>
      <c r="O146" s="91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4" t="s">
        <v>141</v>
      </c>
      <c r="AT146" s="254" t="s">
        <v>136</v>
      </c>
      <c r="AU146" s="254" t="s">
        <v>78</v>
      </c>
      <c r="AY146" s="17" t="s">
        <v>133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7" t="s">
        <v>82</v>
      </c>
      <c r="BK146" s="255">
        <f>ROUND(I146*H146,2)</f>
        <v>0</v>
      </c>
      <c r="BL146" s="17" t="s">
        <v>141</v>
      </c>
      <c r="BM146" s="254" t="s">
        <v>505</v>
      </c>
    </row>
    <row r="147" s="2" customFormat="1">
      <c r="A147" s="38"/>
      <c r="B147" s="39"/>
      <c r="C147" s="40"/>
      <c r="D147" s="256" t="s">
        <v>143</v>
      </c>
      <c r="E147" s="40"/>
      <c r="F147" s="257" t="s">
        <v>506</v>
      </c>
      <c r="G147" s="40"/>
      <c r="H147" s="40"/>
      <c r="I147" s="154"/>
      <c r="J147" s="40"/>
      <c r="K147" s="40"/>
      <c r="L147" s="44"/>
      <c r="M147" s="258"/>
      <c r="N147" s="259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143</v>
      </c>
      <c r="AU147" s="17" t="s">
        <v>78</v>
      </c>
    </row>
    <row r="148" s="13" customFormat="1">
      <c r="A148" s="13"/>
      <c r="B148" s="260"/>
      <c r="C148" s="261"/>
      <c r="D148" s="256" t="s">
        <v>150</v>
      </c>
      <c r="E148" s="262" t="s">
        <v>1</v>
      </c>
      <c r="F148" s="263" t="s">
        <v>397</v>
      </c>
      <c r="G148" s="261"/>
      <c r="H148" s="264">
        <v>33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150</v>
      </c>
      <c r="AU148" s="270" t="s">
        <v>78</v>
      </c>
      <c r="AV148" s="13" t="s">
        <v>86</v>
      </c>
      <c r="AW148" s="13" t="s">
        <v>34</v>
      </c>
      <c r="AX148" s="13" t="s">
        <v>82</v>
      </c>
      <c r="AY148" s="270" t="s">
        <v>133</v>
      </c>
    </row>
    <row r="149" s="2" customFormat="1" ht="24" customHeight="1">
      <c r="A149" s="38"/>
      <c r="B149" s="39"/>
      <c r="C149" s="282" t="s">
        <v>200</v>
      </c>
      <c r="D149" s="282" t="s">
        <v>156</v>
      </c>
      <c r="E149" s="283" t="s">
        <v>157</v>
      </c>
      <c r="F149" s="284" t="s">
        <v>158</v>
      </c>
      <c r="G149" s="285" t="s">
        <v>159</v>
      </c>
      <c r="H149" s="286">
        <v>49.5</v>
      </c>
      <c r="I149" s="287"/>
      <c r="J149" s="288">
        <f>ROUND(I149*H149,2)</f>
        <v>0</v>
      </c>
      <c r="K149" s="284" t="s">
        <v>140</v>
      </c>
      <c r="L149" s="289"/>
      <c r="M149" s="290" t="s">
        <v>1</v>
      </c>
      <c r="N149" s="291" t="s">
        <v>43</v>
      </c>
      <c r="O149" s="91"/>
      <c r="P149" s="252">
        <f>O149*H149</f>
        <v>0</v>
      </c>
      <c r="Q149" s="252">
        <v>1</v>
      </c>
      <c r="R149" s="252">
        <f>Q149*H149</f>
        <v>49.5</v>
      </c>
      <c r="S149" s="252">
        <v>0</v>
      </c>
      <c r="T149" s="25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160</v>
      </c>
      <c r="AT149" s="254" t="s">
        <v>156</v>
      </c>
      <c r="AU149" s="254" t="s">
        <v>78</v>
      </c>
      <c r="AY149" s="17" t="s">
        <v>133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82</v>
      </c>
      <c r="BK149" s="255">
        <f>ROUND(I149*H149,2)</f>
        <v>0</v>
      </c>
      <c r="BL149" s="17" t="s">
        <v>141</v>
      </c>
      <c r="BM149" s="254" t="s">
        <v>507</v>
      </c>
    </row>
    <row r="150" s="2" customFormat="1">
      <c r="A150" s="38"/>
      <c r="B150" s="39"/>
      <c r="C150" s="40"/>
      <c r="D150" s="256" t="s">
        <v>143</v>
      </c>
      <c r="E150" s="40"/>
      <c r="F150" s="257" t="s">
        <v>158</v>
      </c>
      <c r="G150" s="40"/>
      <c r="H150" s="40"/>
      <c r="I150" s="154"/>
      <c r="J150" s="40"/>
      <c r="K150" s="40"/>
      <c r="L150" s="44"/>
      <c r="M150" s="258"/>
      <c r="N150" s="259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78</v>
      </c>
    </row>
    <row r="151" s="13" customFormat="1">
      <c r="A151" s="13"/>
      <c r="B151" s="260"/>
      <c r="C151" s="261"/>
      <c r="D151" s="256" t="s">
        <v>150</v>
      </c>
      <c r="E151" s="262" t="s">
        <v>1</v>
      </c>
      <c r="F151" s="263" t="s">
        <v>508</v>
      </c>
      <c r="G151" s="261"/>
      <c r="H151" s="264">
        <v>49.5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150</v>
      </c>
      <c r="AU151" s="270" t="s">
        <v>78</v>
      </c>
      <c r="AV151" s="13" t="s">
        <v>86</v>
      </c>
      <c r="AW151" s="13" t="s">
        <v>34</v>
      </c>
      <c r="AX151" s="13" t="s">
        <v>82</v>
      </c>
      <c r="AY151" s="270" t="s">
        <v>133</v>
      </c>
    </row>
    <row r="152" s="2" customFormat="1" ht="24" customHeight="1">
      <c r="A152" s="38"/>
      <c r="B152" s="39"/>
      <c r="C152" s="243" t="s">
        <v>205</v>
      </c>
      <c r="D152" s="243" t="s">
        <v>136</v>
      </c>
      <c r="E152" s="244" t="s">
        <v>163</v>
      </c>
      <c r="F152" s="245" t="s">
        <v>164</v>
      </c>
      <c r="G152" s="246" t="s">
        <v>159</v>
      </c>
      <c r="H152" s="247">
        <v>49.5</v>
      </c>
      <c r="I152" s="248"/>
      <c r="J152" s="249">
        <f>ROUND(I152*H152,2)</f>
        <v>0</v>
      </c>
      <c r="K152" s="245" t="s">
        <v>140</v>
      </c>
      <c r="L152" s="44"/>
      <c r="M152" s="250" t="s">
        <v>1</v>
      </c>
      <c r="N152" s="251" t="s">
        <v>43</v>
      </c>
      <c r="O152" s="9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141</v>
      </c>
      <c r="AT152" s="254" t="s">
        <v>136</v>
      </c>
      <c r="AU152" s="254" t="s">
        <v>78</v>
      </c>
      <c r="AY152" s="17" t="s">
        <v>133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82</v>
      </c>
      <c r="BK152" s="255">
        <f>ROUND(I152*H152,2)</f>
        <v>0</v>
      </c>
      <c r="BL152" s="17" t="s">
        <v>141</v>
      </c>
      <c r="BM152" s="254" t="s">
        <v>509</v>
      </c>
    </row>
    <row r="153" s="2" customFormat="1">
      <c r="A153" s="38"/>
      <c r="B153" s="39"/>
      <c r="C153" s="40"/>
      <c r="D153" s="256" t="s">
        <v>143</v>
      </c>
      <c r="E153" s="40"/>
      <c r="F153" s="257" t="s">
        <v>166</v>
      </c>
      <c r="G153" s="40"/>
      <c r="H153" s="40"/>
      <c r="I153" s="154"/>
      <c r="J153" s="40"/>
      <c r="K153" s="40"/>
      <c r="L153" s="44"/>
      <c r="M153" s="258"/>
      <c r="N153" s="259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78</v>
      </c>
    </row>
    <row r="154" s="15" customFormat="1">
      <c r="A154" s="15"/>
      <c r="B154" s="292"/>
      <c r="C154" s="293"/>
      <c r="D154" s="256" t="s">
        <v>150</v>
      </c>
      <c r="E154" s="294" t="s">
        <v>1</v>
      </c>
      <c r="F154" s="295" t="s">
        <v>167</v>
      </c>
      <c r="G154" s="293"/>
      <c r="H154" s="294" t="s">
        <v>1</v>
      </c>
      <c r="I154" s="296"/>
      <c r="J154" s="293"/>
      <c r="K154" s="293"/>
      <c r="L154" s="297"/>
      <c r="M154" s="298"/>
      <c r="N154" s="299"/>
      <c r="O154" s="299"/>
      <c r="P154" s="299"/>
      <c r="Q154" s="299"/>
      <c r="R154" s="299"/>
      <c r="S154" s="299"/>
      <c r="T154" s="30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301" t="s">
        <v>150</v>
      </c>
      <c r="AU154" s="301" t="s">
        <v>78</v>
      </c>
      <c r="AV154" s="15" t="s">
        <v>82</v>
      </c>
      <c r="AW154" s="15" t="s">
        <v>34</v>
      </c>
      <c r="AX154" s="15" t="s">
        <v>78</v>
      </c>
      <c r="AY154" s="301" t="s">
        <v>133</v>
      </c>
    </row>
    <row r="155" s="13" customFormat="1">
      <c r="A155" s="13"/>
      <c r="B155" s="260"/>
      <c r="C155" s="261"/>
      <c r="D155" s="256" t="s">
        <v>150</v>
      </c>
      <c r="E155" s="262" t="s">
        <v>1</v>
      </c>
      <c r="F155" s="263" t="s">
        <v>510</v>
      </c>
      <c r="G155" s="261"/>
      <c r="H155" s="264">
        <v>49.5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150</v>
      </c>
      <c r="AU155" s="270" t="s">
        <v>78</v>
      </c>
      <c r="AV155" s="13" t="s">
        <v>86</v>
      </c>
      <c r="AW155" s="13" t="s">
        <v>34</v>
      </c>
      <c r="AX155" s="13" t="s">
        <v>82</v>
      </c>
      <c r="AY155" s="270" t="s">
        <v>133</v>
      </c>
    </row>
    <row r="156" s="2" customFormat="1" ht="24" customHeight="1">
      <c r="A156" s="38"/>
      <c r="B156" s="39"/>
      <c r="C156" s="243" t="s">
        <v>210</v>
      </c>
      <c r="D156" s="243" t="s">
        <v>136</v>
      </c>
      <c r="E156" s="244" t="s">
        <v>441</v>
      </c>
      <c r="F156" s="245" t="s">
        <v>442</v>
      </c>
      <c r="G156" s="246" t="s">
        <v>159</v>
      </c>
      <c r="H156" s="247">
        <v>0.029999999999999999</v>
      </c>
      <c r="I156" s="248"/>
      <c r="J156" s="249">
        <f>ROUND(I156*H156,2)</f>
        <v>0</v>
      </c>
      <c r="K156" s="245" t="s">
        <v>140</v>
      </c>
      <c r="L156" s="44"/>
      <c r="M156" s="250" t="s">
        <v>1</v>
      </c>
      <c r="N156" s="251" t="s">
        <v>43</v>
      </c>
      <c r="O156" s="91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4" t="s">
        <v>141</v>
      </c>
      <c r="AT156" s="254" t="s">
        <v>136</v>
      </c>
      <c r="AU156" s="254" t="s">
        <v>78</v>
      </c>
      <c r="AY156" s="17" t="s">
        <v>133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7" t="s">
        <v>82</v>
      </c>
      <c r="BK156" s="255">
        <f>ROUND(I156*H156,2)</f>
        <v>0</v>
      </c>
      <c r="BL156" s="17" t="s">
        <v>141</v>
      </c>
      <c r="BM156" s="254" t="s">
        <v>511</v>
      </c>
    </row>
    <row r="157" s="2" customFormat="1">
      <c r="A157" s="38"/>
      <c r="B157" s="39"/>
      <c r="C157" s="40"/>
      <c r="D157" s="256" t="s">
        <v>143</v>
      </c>
      <c r="E157" s="40"/>
      <c r="F157" s="257" t="s">
        <v>444</v>
      </c>
      <c r="G157" s="40"/>
      <c r="H157" s="40"/>
      <c r="I157" s="154"/>
      <c r="J157" s="40"/>
      <c r="K157" s="40"/>
      <c r="L157" s="44"/>
      <c r="M157" s="258"/>
      <c r="N157" s="259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78</v>
      </c>
    </row>
    <row r="158" s="15" customFormat="1">
      <c r="A158" s="15"/>
      <c r="B158" s="292"/>
      <c r="C158" s="293"/>
      <c r="D158" s="256" t="s">
        <v>150</v>
      </c>
      <c r="E158" s="294" t="s">
        <v>1</v>
      </c>
      <c r="F158" s="295" t="s">
        <v>512</v>
      </c>
      <c r="G158" s="293"/>
      <c r="H158" s="294" t="s">
        <v>1</v>
      </c>
      <c r="I158" s="296"/>
      <c r="J158" s="293"/>
      <c r="K158" s="293"/>
      <c r="L158" s="297"/>
      <c r="M158" s="298"/>
      <c r="N158" s="299"/>
      <c r="O158" s="299"/>
      <c r="P158" s="299"/>
      <c r="Q158" s="299"/>
      <c r="R158" s="299"/>
      <c r="S158" s="299"/>
      <c r="T158" s="30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301" t="s">
        <v>150</v>
      </c>
      <c r="AU158" s="301" t="s">
        <v>78</v>
      </c>
      <c r="AV158" s="15" t="s">
        <v>82</v>
      </c>
      <c r="AW158" s="15" t="s">
        <v>34</v>
      </c>
      <c r="AX158" s="15" t="s">
        <v>78</v>
      </c>
      <c r="AY158" s="301" t="s">
        <v>133</v>
      </c>
    </row>
    <row r="159" s="13" customFormat="1">
      <c r="A159" s="13"/>
      <c r="B159" s="260"/>
      <c r="C159" s="261"/>
      <c r="D159" s="256" t="s">
        <v>150</v>
      </c>
      <c r="E159" s="262" t="s">
        <v>1</v>
      </c>
      <c r="F159" s="263" t="s">
        <v>513</v>
      </c>
      <c r="G159" s="261"/>
      <c r="H159" s="264">
        <v>0.029999999999999999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150</v>
      </c>
      <c r="AU159" s="270" t="s">
        <v>78</v>
      </c>
      <c r="AV159" s="13" t="s">
        <v>86</v>
      </c>
      <c r="AW159" s="13" t="s">
        <v>34</v>
      </c>
      <c r="AX159" s="13" t="s">
        <v>82</v>
      </c>
      <c r="AY159" s="270" t="s">
        <v>133</v>
      </c>
    </row>
    <row r="160" s="2" customFormat="1" ht="24" customHeight="1">
      <c r="A160" s="38"/>
      <c r="B160" s="39"/>
      <c r="C160" s="243" t="s">
        <v>217</v>
      </c>
      <c r="D160" s="243" t="s">
        <v>136</v>
      </c>
      <c r="E160" s="244" t="s">
        <v>460</v>
      </c>
      <c r="F160" s="245" t="s">
        <v>461</v>
      </c>
      <c r="G160" s="246" t="s">
        <v>171</v>
      </c>
      <c r="H160" s="247">
        <v>4</v>
      </c>
      <c r="I160" s="248"/>
      <c r="J160" s="249">
        <f>ROUND(I160*H160,2)</f>
        <v>0</v>
      </c>
      <c r="K160" s="245" t="s">
        <v>140</v>
      </c>
      <c r="L160" s="44"/>
      <c r="M160" s="250" t="s">
        <v>1</v>
      </c>
      <c r="N160" s="251" t="s">
        <v>43</v>
      </c>
      <c r="O160" s="91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4" t="s">
        <v>141</v>
      </c>
      <c r="AT160" s="254" t="s">
        <v>136</v>
      </c>
      <c r="AU160" s="254" t="s">
        <v>78</v>
      </c>
      <c r="AY160" s="17" t="s">
        <v>133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7" t="s">
        <v>82</v>
      </c>
      <c r="BK160" s="255">
        <f>ROUND(I160*H160,2)</f>
        <v>0</v>
      </c>
      <c r="BL160" s="17" t="s">
        <v>141</v>
      </c>
      <c r="BM160" s="254" t="s">
        <v>514</v>
      </c>
    </row>
    <row r="161" s="2" customFormat="1">
      <c r="A161" s="38"/>
      <c r="B161" s="39"/>
      <c r="C161" s="40"/>
      <c r="D161" s="256" t="s">
        <v>143</v>
      </c>
      <c r="E161" s="40"/>
      <c r="F161" s="257" t="s">
        <v>463</v>
      </c>
      <c r="G161" s="40"/>
      <c r="H161" s="40"/>
      <c r="I161" s="154"/>
      <c r="J161" s="40"/>
      <c r="K161" s="40"/>
      <c r="L161" s="44"/>
      <c r="M161" s="258"/>
      <c r="N161" s="259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78</v>
      </c>
    </row>
    <row r="162" s="15" customFormat="1">
      <c r="A162" s="15"/>
      <c r="B162" s="292"/>
      <c r="C162" s="293"/>
      <c r="D162" s="256" t="s">
        <v>150</v>
      </c>
      <c r="E162" s="294" t="s">
        <v>1</v>
      </c>
      <c r="F162" s="295" t="s">
        <v>515</v>
      </c>
      <c r="G162" s="293"/>
      <c r="H162" s="294" t="s">
        <v>1</v>
      </c>
      <c r="I162" s="296"/>
      <c r="J162" s="293"/>
      <c r="K162" s="293"/>
      <c r="L162" s="297"/>
      <c r="M162" s="298"/>
      <c r="N162" s="299"/>
      <c r="O162" s="299"/>
      <c r="P162" s="299"/>
      <c r="Q162" s="299"/>
      <c r="R162" s="299"/>
      <c r="S162" s="299"/>
      <c r="T162" s="30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301" t="s">
        <v>150</v>
      </c>
      <c r="AU162" s="301" t="s">
        <v>78</v>
      </c>
      <c r="AV162" s="15" t="s">
        <v>82</v>
      </c>
      <c r="AW162" s="15" t="s">
        <v>34</v>
      </c>
      <c r="AX162" s="15" t="s">
        <v>78</v>
      </c>
      <c r="AY162" s="301" t="s">
        <v>133</v>
      </c>
    </row>
    <row r="163" s="13" customFormat="1">
      <c r="A163" s="13"/>
      <c r="B163" s="260"/>
      <c r="C163" s="261"/>
      <c r="D163" s="256" t="s">
        <v>150</v>
      </c>
      <c r="E163" s="262" t="s">
        <v>1</v>
      </c>
      <c r="F163" s="263" t="s">
        <v>141</v>
      </c>
      <c r="G163" s="261"/>
      <c r="H163" s="264">
        <v>4</v>
      </c>
      <c r="I163" s="265"/>
      <c r="J163" s="261"/>
      <c r="K163" s="261"/>
      <c r="L163" s="266"/>
      <c r="M163" s="306"/>
      <c r="N163" s="307"/>
      <c r="O163" s="307"/>
      <c r="P163" s="307"/>
      <c r="Q163" s="307"/>
      <c r="R163" s="307"/>
      <c r="S163" s="307"/>
      <c r="T163" s="30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150</v>
      </c>
      <c r="AU163" s="270" t="s">
        <v>78</v>
      </c>
      <c r="AV163" s="13" t="s">
        <v>86</v>
      </c>
      <c r="AW163" s="13" t="s">
        <v>34</v>
      </c>
      <c r="AX163" s="13" t="s">
        <v>82</v>
      </c>
      <c r="AY163" s="270" t="s">
        <v>133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192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dLncWSLAQ+sJwzCJSlX9y5qLmDwwT4hc2skSJn1Hj+47lJGxiuH6xPbcEHRAQXPsIaQ7t0t/pr94R4lC3WO8/g==" hashValue="mF2Gc40Ke2hXoEnBeDeVRZztu77N+xoIhi5z8YDqCgBGAHcoHLrseasGPnokzwJJFTmtR+ntFFO86Isqhs0zng==" algorithmName="SHA-512" password="CC35"/>
  <autoFilter ref="C119:K1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106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č.3 a 5 v ŽST Ústí n.L. západ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107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109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516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17. 7. 2019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35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37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38</v>
      </c>
      <c r="E32" s="38"/>
      <c r="F32" s="38"/>
      <c r="G32" s="38"/>
      <c r="H32" s="38"/>
      <c r="I32" s="154"/>
      <c r="J32" s="166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40</v>
      </c>
      <c r="G34" s="38"/>
      <c r="H34" s="38"/>
      <c r="I34" s="168" t="s">
        <v>39</v>
      </c>
      <c r="J34" s="167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42</v>
      </c>
      <c r="E35" s="152" t="s">
        <v>43</v>
      </c>
      <c r="F35" s="170">
        <f>ROUND((SUM(BE122:BE164)),  2)</f>
        <v>0</v>
      </c>
      <c r="G35" s="38"/>
      <c r="H35" s="38"/>
      <c r="I35" s="171">
        <v>0.20999999999999999</v>
      </c>
      <c r="J35" s="170">
        <f>ROUND(((SUM(BE122:BE164))*I35),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44</v>
      </c>
      <c r="F36" s="170">
        <f>ROUND((SUM(BF122:BF164)),  2)</f>
        <v>0</v>
      </c>
      <c r="G36" s="38"/>
      <c r="H36" s="38"/>
      <c r="I36" s="171">
        <v>0.14999999999999999</v>
      </c>
      <c r="J36" s="170">
        <f>ROUND(((SUM(BF122:BF164))*I36),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ROUND((SUM(BG122:BG164)),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46</v>
      </c>
      <c r="F38" s="170">
        <f>ROUND((SUM(BH122:BH164)),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70">
        <f>ROUND((SUM(BI122:BI164)),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č.3 a 5 v ŽST Ústí n.L. západ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04 - SO 04 - Odvodnění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žst. Ústí nad Labem západ</v>
      </c>
      <c r="G91" s="40"/>
      <c r="H91" s="40"/>
      <c r="I91" s="156" t="s">
        <v>22</v>
      </c>
      <c r="J91" s="79" t="str">
        <f>IF(J14="","",J14)</f>
        <v>17. 7. 2019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SŽDC s.o., OŘ Ústí n.L., ST Ústí n.L.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35</v>
      </c>
      <c r="J94" s="36" t="str">
        <f>E26</f>
        <v>Věra Trnková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112</v>
      </c>
      <c r="D96" s="198"/>
      <c r="E96" s="198"/>
      <c r="F96" s="198"/>
      <c r="G96" s="198"/>
      <c r="H96" s="198"/>
      <c r="I96" s="199"/>
      <c r="J96" s="200" t="s">
        <v>113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114</v>
      </c>
      <c r="D98" s="40"/>
      <c r="E98" s="40"/>
      <c r="F98" s="40"/>
      <c r="G98" s="40"/>
      <c r="H98" s="40"/>
      <c r="I98" s="154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202"/>
      <c r="C99" s="203"/>
      <c r="D99" s="204" t="s">
        <v>116</v>
      </c>
      <c r="E99" s="205"/>
      <c r="F99" s="205"/>
      <c r="G99" s="205"/>
      <c r="H99" s="205"/>
      <c r="I99" s="206"/>
      <c r="J99" s="207">
        <f>J123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117</v>
      </c>
      <c r="E100" s="211"/>
      <c r="F100" s="211"/>
      <c r="G100" s="211"/>
      <c r="H100" s="211"/>
      <c r="I100" s="212"/>
      <c r="J100" s="213">
        <f>J124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118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Oprava staničních kolejí č.3 a 5 v ŽST Ústí n.L. západ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107</v>
      </c>
      <c r="D111" s="22"/>
      <c r="E111" s="22"/>
      <c r="F111" s="22"/>
      <c r="G111" s="22"/>
      <c r="H111" s="22"/>
      <c r="I111" s="146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96" t="s">
        <v>108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04 - SO 04 - Odvodnění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žst. Ústí nad Labem západ</v>
      </c>
      <c r="G116" s="40"/>
      <c r="H116" s="40"/>
      <c r="I116" s="156" t="s">
        <v>22</v>
      </c>
      <c r="J116" s="79" t="str">
        <f>IF(J14="","",J14)</f>
        <v>17. 7. 2019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SŽDC s.o., OŘ Ústí n.L., ST Ústí n.L.</v>
      </c>
      <c r="G118" s="40"/>
      <c r="H118" s="40"/>
      <c r="I118" s="156" t="s">
        <v>32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156" t="s">
        <v>35</v>
      </c>
      <c r="J119" s="36" t="str">
        <f>E26</f>
        <v>Věra Trnková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5"/>
      <c r="B121" s="216"/>
      <c r="C121" s="217" t="s">
        <v>119</v>
      </c>
      <c r="D121" s="218" t="s">
        <v>63</v>
      </c>
      <c r="E121" s="218" t="s">
        <v>59</v>
      </c>
      <c r="F121" s="218" t="s">
        <v>60</v>
      </c>
      <c r="G121" s="218" t="s">
        <v>120</v>
      </c>
      <c r="H121" s="218" t="s">
        <v>121</v>
      </c>
      <c r="I121" s="219" t="s">
        <v>122</v>
      </c>
      <c r="J121" s="218" t="s">
        <v>113</v>
      </c>
      <c r="K121" s="220" t="s">
        <v>123</v>
      </c>
      <c r="L121" s="221"/>
      <c r="M121" s="100" t="s">
        <v>1</v>
      </c>
      <c r="N121" s="101" t="s">
        <v>42</v>
      </c>
      <c r="O121" s="101" t="s">
        <v>124</v>
      </c>
      <c r="P121" s="101" t="s">
        <v>125</v>
      </c>
      <c r="Q121" s="101" t="s">
        <v>126</v>
      </c>
      <c r="R121" s="101" t="s">
        <v>127</v>
      </c>
      <c r="S121" s="101" t="s">
        <v>128</v>
      </c>
      <c r="T121" s="102" t="s">
        <v>129</v>
      </c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/>
    </row>
    <row r="122" s="2" customFormat="1" ht="22.8" customHeight="1">
      <c r="A122" s="38"/>
      <c r="B122" s="39"/>
      <c r="C122" s="107" t="s">
        <v>130</v>
      </c>
      <c r="D122" s="40"/>
      <c r="E122" s="40"/>
      <c r="F122" s="40"/>
      <c r="G122" s="40"/>
      <c r="H122" s="40"/>
      <c r="I122" s="154"/>
      <c r="J122" s="222">
        <f>BK122</f>
        <v>0</v>
      </c>
      <c r="K122" s="40"/>
      <c r="L122" s="44"/>
      <c r="M122" s="103"/>
      <c r="N122" s="223"/>
      <c r="O122" s="104"/>
      <c r="P122" s="224">
        <f>P123</f>
        <v>0</v>
      </c>
      <c r="Q122" s="104"/>
      <c r="R122" s="224">
        <f>R123</f>
        <v>786.43079999999998</v>
      </c>
      <c r="S122" s="104"/>
      <c r="T122" s="225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115</v>
      </c>
      <c r="BK122" s="226">
        <f>BK123</f>
        <v>0</v>
      </c>
    </row>
    <row r="123" s="12" customFormat="1" ht="25.92" customHeight="1">
      <c r="A123" s="12"/>
      <c r="B123" s="227"/>
      <c r="C123" s="228"/>
      <c r="D123" s="229" t="s">
        <v>77</v>
      </c>
      <c r="E123" s="230" t="s">
        <v>131</v>
      </c>
      <c r="F123" s="230" t="s">
        <v>132</v>
      </c>
      <c r="G123" s="228"/>
      <c r="H123" s="228"/>
      <c r="I123" s="231"/>
      <c r="J123" s="232">
        <f>BK123</f>
        <v>0</v>
      </c>
      <c r="K123" s="228"/>
      <c r="L123" s="233"/>
      <c r="M123" s="234"/>
      <c r="N123" s="235"/>
      <c r="O123" s="235"/>
      <c r="P123" s="236">
        <f>P124</f>
        <v>0</v>
      </c>
      <c r="Q123" s="235"/>
      <c r="R123" s="236">
        <f>R124</f>
        <v>786.43079999999998</v>
      </c>
      <c r="S123" s="235"/>
      <c r="T123" s="23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82</v>
      </c>
      <c r="AT123" s="239" t="s">
        <v>77</v>
      </c>
      <c r="AU123" s="239" t="s">
        <v>78</v>
      </c>
      <c r="AY123" s="238" t="s">
        <v>133</v>
      </c>
      <c r="BK123" s="240">
        <f>BK124</f>
        <v>0</v>
      </c>
    </row>
    <row r="124" s="12" customFormat="1" ht="22.8" customHeight="1">
      <c r="A124" s="12"/>
      <c r="B124" s="227"/>
      <c r="C124" s="228"/>
      <c r="D124" s="229" t="s">
        <v>77</v>
      </c>
      <c r="E124" s="241" t="s">
        <v>134</v>
      </c>
      <c r="F124" s="241" t="s">
        <v>135</v>
      </c>
      <c r="G124" s="228"/>
      <c r="H124" s="228"/>
      <c r="I124" s="231"/>
      <c r="J124" s="242">
        <f>BK124</f>
        <v>0</v>
      </c>
      <c r="K124" s="228"/>
      <c r="L124" s="233"/>
      <c r="M124" s="234"/>
      <c r="N124" s="235"/>
      <c r="O124" s="235"/>
      <c r="P124" s="236">
        <f>SUM(P125:P164)</f>
        <v>0</v>
      </c>
      <c r="Q124" s="235"/>
      <c r="R124" s="236">
        <f>SUM(R125:R164)</f>
        <v>786.43079999999998</v>
      </c>
      <c r="S124" s="235"/>
      <c r="T124" s="237">
        <f>SUM(T125:T164)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82</v>
      </c>
      <c r="AT124" s="239" t="s">
        <v>77</v>
      </c>
      <c r="AU124" s="239" t="s">
        <v>82</v>
      </c>
      <c r="AY124" s="238" t="s">
        <v>133</v>
      </c>
      <c r="BK124" s="240">
        <f>SUM(BK125:BK164)</f>
        <v>0</v>
      </c>
    </row>
    <row r="125" s="2" customFormat="1" ht="24" customHeight="1">
      <c r="A125" s="38"/>
      <c r="B125" s="39"/>
      <c r="C125" s="243" t="s">
        <v>82</v>
      </c>
      <c r="D125" s="243" t="s">
        <v>136</v>
      </c>
      <c r="E125" s="244" t="s">
        <v>517</v>
      </c>
      <c r="F125" s="245" t="s">
        <v>518</v>
      </c>
      <c r="G125" s="246" t="s">
        <v>147</v>
      </c>
      <c r="H125" s="247">
        <v>651</v>
      </c>
      <c r="I125" s="248"/>
      <c r="J125" s="249">
        <f>ROUND(I125*H125,2)</f>
        <v>0</v>
      </c>
      <c r="K125" s="245" t="s">
        <v>140</v>
      </c>
      <c r="L125" s="44"/>
      <c r="M125" s="250" t="s">
        <v>1</v>
      </c>
      <c r="N125" s="251" t="s">
        <v>43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141</v>
      </c>
      <c r="AT125" s="254" t="s">
        <v>136</v>
      </c>
      <c r="AU125" s="254" t="s">
        <v>86</v>
      </c>
      <c r="AY125" s="17" t="s">
        <v>133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82</v>
      </c>
      <c r="BK125" s="255">
        <f>ROUND(I125*H125,2)</f>
        <v>0</v>
      </c>
      <c r="BL125" s="17" t="s">
        <v>141</v>
      </c>
      <c r="BM125" s="254" t="s">
        <v>519</v>
      </c>
    </row>
    <row r="126" s="2" customFormat="1">
      <c r="A126" s="38"/>
      <c r="B126" s="39"/>
      <c r="C126" s="40"/>
      <c r="D126" s="256" t="s">
        <v>143</v>
      </c>
      <c r="E126" s="40"/>
      <c r="F126" s="257" t="s">
        <v>520</v>
      </c>
      <c r="G126" s="40"/>
      <c r="H126" s="40"/>
      <c r="I126" s="154"/>
      <c r="J126" s="40"/>
      <c r="K126" s="40"/>
      <c r="L126" s="44"/>
      <c r="M126" s="258"/>
      <c r="N126" s="25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86</v>
      </c>
    </row>
    <row r="127" s="13" customFormat="1">
      <c r="A127" s="13"/>
      <c r="B127" s="260"/>
      <c r="C127" s="261"/>
      <c r="D127" s="256" t="s">
        <v>150</v>
      </c>
      <c r="E127" s="262" t="s">
        <v>1</v>
      </c>
      <c r="F127" s="263" t="s">
        <v>521</v>
      </c>
      <c r="G127" s="261"/>
      <c r="H127" s="264">
        <v>651</v>
      </c>
      <c r="I127" s="265"/>
      <c r="J127" s="261"/>
      <c r="K127" s="261"/>
      <c r="L127" s="266"/>
      <c r="M127" s="267"/>
      <c r="N127" s="268"/>
      <c r="O127" s="268"/>
      <c r="P127" s="268"/>
      <c r="Q127" s="268"/>
      <c r="R127" s="268"/>
      <c r="S127" s="268"/>
      <c r="T127" s="26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0" t="s">
        <v>150</v>
      </c>
      <c r="AU127" s="270" t="s">
        <v>86</v>
      </c>
      <c r="AV127" s="13" t="s">
        <v>86</v>
      </c>
      <c r="AW127" s="13" t="s">
        <v>34</v>
      </c>
      <c r="AX127" s="13" t="s">
        <v>82</v>
      </c>
      <c r="AY127" s="270" t="s">
        <v>133</v>
      </c>
    </row>
    <row r="128" s="2" customFormat="1" ht="24" customHeight="1">
      <c r="A128" s="38"/>
      <c r="B128" s="39"/>
      <c r="C128" s="243" t="s">
        <v>86</v>
      </c>
      <c r="D128" s="243" t="s">
        <v>136</v>
      </c>
      <c r="E128" s="244" t="s">
        <v>522</v>
      </c>
      <c r="F128" s="245" t="s">
        <v>523</v>
      </c>
      <c r="G128" s="246" t="s">
        <v>192</v>
      </c>
      <c r="H128" s="247">
        <v>620</v>
      </c>
      <c r="I128" s="248"/>
      <c r="J128" s="249">
        <f>ROUND(I128*H128,2)</f>
        <v>0</v>
      </c>
      <c r="K128" s="245" t="s">
        <v>140</v>
      </c>
      <c r="L128" s="44"/>
      <c r="M128" s="250" t="s">
        <v>1</v>
      </c>
      <c r="N128" s="251" t="s">
        <v>43</v>
      </c>
      <c r="O128" s="91"/>
      <c r="P128" s="252">
        <f>O128*H128</f>
        <v>0</v>
      </c>
      <c r="Q128" s="252">
        <v>0</v>
      </c>
      <c r="R128" s="252">
        <f>Q128*H128</f>
        <v>0</v>
      </c>
      <c r="S128" s="252">
        <v>0</v>
      </c>
      <c r="T128" s="25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4" t="s">
        <v>141</v>
      </c>
      <c r="AT128" s="254" t="s">
        <v>136</v>
      </c>
      <c r="AU128" s="254" t="s">
        <v>86</v>
      </c>
      <c r="AY128" s="17" t="s">
        <v>133</v>
      </c>
      <c r="BE128" s="255">
        <f>IF(N128="základní",J128,0)</f>
        <v>0</v>
      </c>
      <c r="BF128" s="255">
        <f>IF(N128="snížená",J128,0)</f>
        <v>0</v>
      </c>
      <c r="BG128" s="255">
        <f>IF(N128="zákl. přenesená",J128,0)</f>
        <v>0</v>
      </c>
      <c r="BH128" s="255">
        <f>IF(N128="sníž. přenesená",J128,0)</f>
        <v>0</v>
      </c>
      <c r="BI128" s="255">
        <f>IF(N128="nulová",J128,0)</f>
        <v>0</v>
      </c>
      <c r="BJ128" s="17" t="s">
        <v>82</v>
      </c>
      <c r="BK128" s="255">
        <f>ROUND(I128*H128,2)</f>
        <v>0</v>
      </c>
      <c r="BL128" s="17" t="s">
        <v>141</v>
      </c>
      <c r="BM128" s="254" t="s">
        <v>524</v>
      </c>
    </row>
    <row r="129" s="2" customFormat="1">
      <c r="A129" s="38"/>
      <c r="B129" s="39"/>
      <c r="C129" s="40"/>
      <c r="D129" s="256" t="s">
        <v>143</v>
      </c>
      <c r="E129" s="40"/>
      <c r="F129" s="257" t="s">
        <v>525</v>
      </c>
      <c r="G129" s="40"/>
      <c r="H129" s="40"/>
      <c r="I129" s="154"/>
      <c r="J129" s="40"/>
      <c r="K129" s="40"/>
      <c r="L129" s="44"/>
      <c r="M129" s="258"/>
      <c r="N129" s="259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143</v>
      </c>
      <c r="AU129" s="17" t="s">
        <v>86</v>
      </c>
    </row>
    <row r="130" s="13" customFormat="1">
      <c r="A130" s="13"/>
      <c r="B130" s="260"/>
      <c r="C130" s="261"/>
      <c r="D130" s="256" t="s">
        <v>150</v>
      </c>
      <c r="E130" s="262" t="s">
        <v>1</v>
      </c>
      <c r="F130" s="263" t="s">
        <v>526</v>
      </c>
      <c r="G130" s="261"/>
      <c r="H130" s="264">
        <v>620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150</v>
      </c>
      <c r="AU130" s="270" t="s">
        <v>86</v>
      </c>
      <c r="AV130" s="13" t="s">
        <v>86</v>
      </c>
      <c r="AW130" s="13" t="s">
        <v>34</v>
      </c>
      <c r="AX130" s="13" t="s">
        <v>82</v>
      </c>
      <c r="AY130" s="270" t="s">
        <v>133</v>
      </c>
    </row>
    <row r="131" s="2" customFormat="1" ht="24" customHeight="1">
      <c r="A131" s="38"/>
      <c r="B131" s="39"/>
      <c r="C131" s="282" t="s">
        <v>155</v>
      </c>
      <c r="D131" s="282" t="s">
        <v>156</v>
      </c>
      <c r="E131" s="283" t="s">
        <v>527</v>
      </c>
      <c r="F131" s="284" t="s">
        <v>528</v>
      </c>
      <c r="G131" s="285" t="s">
        <v>388</v>
      </c>
      <c r="H131" s="286">
        <v>992</v>
      </c>
      <c r="I131" s="287"/>
      <c r="J131" s="288">
        <f>ROUND(I131*H131,2)</f>
        <v>0</v>
      </c>
      <c r="K131" s="284" t="s">
        <v>140</v>
      </c>
      <c r="L131" s="289"/>
      <c r="M131" s="290" t="s">
        <v>1</v>
      </c>
      <c r="N131" s="291" t="s">
        <v>43</v>
      </c>
      <c r="O131" s="91"/>
      <c r="P131" s="252">
        <f>O131*H131</f>
        <v>0</v>
      </c>
      <c r="Q131" s="252">
        <v>0.0014</v>
      </c>
      <c r="R131" s="252">
        <f>Q131*H131</f>
        <v>1.3888</v>
      </c>
      <c r="S131" s="252">
        <v>0</v>
      </c>
      <c r="T131" s="25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4" t="s">
        <v>160</v>
      </c>
      <c r="AT131" s="254" t="s">
        <v>156</v>
      </c>
      <c r="AU131" s="254" t="s">
        <v>86</v>
      </c>
      <c r="AY131" s="17" t="s">
        <v>133</v>
      </c>
      <c r="BE131" s="255">
        <f>IF(N131="základní",J131,0)</f>
        <v>0</v>
      </c>
      <c r="BF131" s="255">
        <f>IF(N131="snížená",J131,0)</f>
        <v>0</v>
      </c>
      <c r="BG131" s="255">
        <f>IF(N131="zákl. přenesená",J131,0)</f>
        <v>0</v>
      </c>
      <c r="BH131" s="255">
        <f>IF(N131="sníž. přenesená",J131,0)</f>
        <v>0</v>
      </c>
      <c r="BI131" s="255">
        <f>IF(N131="nulová",J131,0)</f>
        <v>0</v>
      </c>
      <c r="BJ131" s="17" t="s">
        <v>82</v>
      </c>
      <c r="BK131" s="255">
        <f>ROUND(I131*H131,2)</f>
        <v>0</v>
      </c>
      <c r="BL131" s="17" t="s">
        <v>141</v>
      </c>
      <c r="BM131" s="254" t="s">
        <v>529</v>
      </c>
    </row>
    <row r="132" s="2" customFormat="1">
      <c r="A132" s="38"/>
      <c r="B132" s="39"/>
      <c r="C132" s="40"/>
      <c r="D132" s="256" t="s">
        <v>143</v>
      </c>
      <c r="E132" s="40"/>
      <c r="F132" s="257" t="s">
        <v>528</v>
      </c>
      <c r="G132" s="40"/>
      <c r="H132" s="40"/>
      <c r="I132" s="154"/>
      <c r="J132" s="40"/>
      <c r="K132" s="40"/>
      <c r="L132" s="44"/>
      <c r="M132" s="258"/>
      <c r="N132" s="259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86</v>
      </c>
    </row>
    <row r="133" s="13" customFormat="1">
      <c r="A133" s="13"/>
      <c r="B133" s="260"/>
      <c r="C133" s="261"/>
      <c r="D133" s="256" t="s">
        <v>150</v>
      </c>
      <c r="E133" s="262" t="s">
        <v>1</v>
      </c>
      <c r="F133" s="263" t="s">
        <v>530</v>
      </c>
      <c r="G133" s="261"/>
      <c r="H133" s="264">
        <v>992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150</v>
      </c>
      <c r="AU133" s="270" t="s">
        <v>86</v>
      </c>
      <c r="AV133" s="13" t="s">
        <v>86</v>
      </c>
      <c r="AW133" s="13" t="s">
        <v>34</v>
      </c>
      <c r="AX133" s="13" t="s">
        <v>82</v>
      </c>
      <c r="AY133" s="270" t="s">
        <v>133</v>
      </c>
    </row>
    <row r="134" s="2" customFormat="1" ht="24" customHeight="1">
      <c r="A134" s="38"/>
      <c r="B134" s="39"/>
      <c r="C134" s="282" t="s">
        <v>141</v>
      </c>
      <c r="D134" s="282" t="s">
        <v>156</v>
      </c>
      <c r="E134" s="283" t="s">
        <v>531</v>
      </c>
      <c r="F134" s="284" t="s">
        <v>532</v>
      </c>
      <c r="G134" s="285" t="s">
        <v>192</v>
      </c>
      <c r="H134" s="286">
        <v>620</v>
      </c>
      <c r="I134" s="287"/>
      <c r="J134" s="288">
        <f>ROUND(I134*H134,2)</f>
        <v>0</v>
      </c>
      <c r="K134" s="284" t="s">
        <v>140</v>
      </c>
      <c r="L134" s="289"/>
      <c r="M134" s="290" t="s">
        <v>1</v>
      </c>
      <c r="N134" s="291" t="s">
        <v>43</v>
      </c>
      <c r="O134" s="91"/>
      <c r="P134" s="252">
        <f>O134*H134</f>
        <v>0</v>
      </c>
      <c r="Q134" s="252">
        <v>0</v>
      </c>
      <c r="R134" s="252">
        <f>Q134*H134</f>
        <v>0</v>
      </c>
      <c r="S134" s="252">
        <v>0</v>
      </c>
      <c r="T134" s="25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160</v>
      </c>
      <c r="AT134" s="254" t="s">
        <v>156</v>
      </c>
      <c r="AU134" s="254" t="s">
        <v>86</v>
      </c>
      <c r="AY134" s="17" t="s">
        <v>133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82</v>
      </c>
      <c r="BK134" s="255">
        <f>ROUND(I134*H134,2)</f>
        <v>0</v>
      </c>
      <c r="BL134" s="17" t="s">
        <v>141</v>
      </c>
      <c r="BM134" s="254" t="s">
        <v>533</v>
      </c>
    </row>
    <row r="135" s="2" customFormat="1">
      <c r="A135" s="38"/>
      <c r="B135" s="39"/>
      <c r="C135" s="40"/>
      <c r="D135" s="256" t="s">
        <v>143</v>
      </c>
      <c r="E135" s="40"/>
      <c r="F135" s="257" t="s">
        <v>532</v>
      </c>
      <c r="G135" s="40"/>
      <c r="H135" s="40"/>
      <c r="I135" s="154"/>
      <c r="J135" s="40"/>
      <c r="K135" s="40"/>
      <c r="L135" s="44"/>
      <c r="M135" s="258"/>
      <c r="N135" s="259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143</v>
      </c>
      <c r="AU135" s="17" t="s">
        <v>86</v>
      </c>
    </row>
    <row r="136" s="13" customFormat="1">
      <c r="A136" s="13"/>
      <c r="B136" s="260"/>
      <c r="C136" s="261"/>
      <c r="D136" s="256" t="s">
        <v>150</v>
      </c>
      <c r="E136" s="262" t="s">
        <v>1</v>
      </c>
      <c r="F136" s="263" t="s">
        <v>526</v>
      </c>
      <c r="G136" s="261"/>
      <c r="H136" s="264">
        <v>620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150</v>
      </c>
      <c r="AU136" s="270" t="s">
        <v>86</v>
      </c>
      <c r="AV136" s="13" t="s">
        <v>86</v>
      </c>
      <c r="AW136" s="13" t="s">
        <v>34</v>
      </c>
      <c r="AX136" s="13" t="s">
        <v>82</v>
      </c>
      <c r="AY136" s="270" t="s">
        <v>133</v>
      </c>
    </row>
    <row r="137" s="2" customFormat="1" ht="24" customHeight="1">
      <c r="A137" s="38"/>
      <c r="B137" s="39"/>
      <c r="C137" s="282" t="s">
        <v>134</v>
      </c>
      <c r="D137" s="282" t="s">
        <v>156</v>
      </c>
      <c r="E137" s="283" t="s">
        <v>534</v>
      </c>
      <c r="F137" s="284" t="s">
        <v>535</v>
      </c>
      <c r="G137" s="285" t="s">
        <v>171</v>
      </c>
      <c r="H137" s="286">
        <v>13</v>
      </c>
      <c r="I137" s="287"/>
      <c r="J137" s="288">
        <f>ROUND(I137*H137,2)</f>
        <v>0</v>
      </c>
      <c r="K137" s="284" t="s">
        <v>140</v>
      </c>
      <c r="L137" s="289"/>
      <c r="M137" s="290" t="s">
        <v>1</v>
      </c>
      <c r="N137" s="291" t="s">
        <v>43</v>
      </c>
      <c r="O137" s="91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4" t="s">
        <v>160</v>
      </c>
      <c r="AT137" s="254" t="s">
        <v>156</v>
      </c>
      <c r="AU137" s="254" t="s">
        <v>86</v>
      </c>
      <c r="AY137" s="17" t="s">
        <v>133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7" t="s">
        <v>82</v>
      </c>
      <c r="BK137" s="255">
        <f>ROUND(I137*H137,2)</f>
        <v>0</v>
      </c>
      <c r="BL137" s="17" t="s">
        <v>141</v>
      </c>
      <c r="BM137" s="254" t="s">
        <v>536</v>
      </c>
    </row>
    <row r="138" s="2" customFormat="1">
      <c r="A138" s="38"/>
      <c r="B138" s="39"/>
      <c r="C138" s="40"/>
      <c r="D138" s="256" t="s">
        <v>143</v>
      </c>
      <c r="E138" s="40"/>
      <c r="F138" s="257" t="s">
        <v>535</v>
      </c>
      <c r="G138" s="40"/>
      <c r="H138" s="40"/>
      <c r="I138" s="154"/>
      <c r="J138" s="40"/>
      <c r="K138" s="40"/>
      <c r="L138" s="44"/>
      <c r="M138" s="258"/>
      <c r="N138" s="259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86</v>
      </c>
    </row>
    <row r="139" s="13" customFormat="1">
      <c r="A139" s="13"/>
      <c r="B139" s="260"/>
      <c r="C139" s="261"/>
      <c r="D139" s="256" t="s">
        <v>150</v>
      </c>
      <c r="E139" s="262" t="s">
        <v>1</v>
      </c>
      <c r="F139" s="263" t="s">
        <v>210</v>
      </c>
      <c r="G139" s="261"/>
      <c r="H139" s="264">
        <v>13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150</v>
      </c>
      <c r="AU139" s="270" t="s">
        <v>86</v>
      </c>
      <c r="AV139" s="13" t="s">
        <v>86</v>
      </c>
      <c r="AW139" s="13" t="s">
        <v>34</v>
      </c>
      <c r="AX139" s="13" t="s">
        <v>82</v>
      </c>
      <c r="AY139" s="270" t="s">
        <v>133</v>
      </c>
    </row>
    <row r="140" s="2" customFormat="1" ht="24" customHeight="1">
      <c r="A140" s="38"/>
      <c r="B140" s="39"/>
      <c r="C140" s="282" t="s">
        <v>175</v>
      </c>
      <c r="D140" s="282" t="s">
        <v>156</v>
      </c>
      <c r="E140" s="283" t="s">
        <v>537</v>
      </c>
      <c r="F140" s="284" t="s">
        <v>538</v>
      </c>
      <c r="G140" s="285" t="s">
        <v>171</v>
      </c>
      <c r="H140" s="286">
        <v>13</v>
      </c>
      <c r="I140" s="287"/>
      <c r="J140" s="288">
        <f>ROUND(I140*H140,2)</f>
        <v>0</v>
      </c>
      <c r="K140" s="284" t="s">
        <v>140</v>
      </c>
      <c r="L140" s="289"/>
      <c r="M140" s="290" t="s">
        <v>1</v>
      </c>
      <c r="N140" s="291" t="s">
        <v>43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160</v>
      </c>
      <c r="AT140" s="254" t="s">
        <v>156</v>
      </c>
      <c r="AU140" s="254" t="s">
        <v>86</v>
      </c>
      <c r="AY140" s="17" t="s">
        <v>133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82</v>
      </c>
      <c r="BK140" s="255">
        <f>ROUND(I140*H140,2)</f>
        <v>0</v>
      </c>
      <c r="BL140" s="17" t="s">
        <v>141</v>
      </c>
      <c r="BM140" s="254" t="s">
        <v>539</v>
      </c>
    </row>
    <row r="141" s="2" customFormat="1">
      <c r="A141" s="38"/>
      <c r="B141" s="39"/>
      <c r="C141" s="40"/>
      <c r="D141" s="256" t="s">
        <v>143</v>
      </c>
      <c r="E141" s="40"/>
      <c r="F141" s="257" t="s">
        <v>538</v>
      </c>
      <c r="G141" s="40"/>
      <c r="H141" s="40"/>
      <c r="I141" s="154"/>
      <c r="J141" s="40"/>
      <c r="K141" s="40"/>
      <c r="L141" s="44"/>
      <c r="M141" s="258"/>
      <c r="N141" s="259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86</v>
      </c>
    </row>
    <row r="142" s="13" customFormat="1">
      <c r="A142" s="13"/>
      <c r="B142" s="260"/>
      <c r="C142" s="261"/>
      <c r="D142" s="256" t="s">
        <v>150</v>
      </c>
      <c r="E142" s="262" t="s">
        <v>1</v>
      </c>
      <c r="F142" s="263" t="s">
        <v>210</v>
      </c>
      <c r="G142" s="261"/>
      <c r="H142" s="264">
        <v>13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150</v>
      </c>
      <c r="AU142" s="270" t="s">
        <v>86</v>
      </c>
      <c r="AV142" s="13" t="s">
        <v>86</v>
      </c>
      <c r="AW142" s="13" t="s">
        <v>34</v>
      </c>
      <c r="AX142" s="13" t="s">
        <v>82</v>
      </c>
      <c r="AY142" s="270" t="s">
        <v>133</v>
      </c>
    </row>
    <row r="143" s="2" customFormat="1" ht="24" customHeight="1">
      <c r="A143" s="38"/>
      <c r="B143" s="39"/>
      <c r="C143" s="282" t="s">
        <v>179</v>
      </c>
      <c r="D143" s="282" t="s">
        <v>156</v>
      </c>
      <c r="E143" s="283" t="s">
        <v>540</v>
      </c>
      <c r="F143" s="284" t="s">
        <v>541</v>
      </c>
      <c r="G143" s="285" t="s">
        <v>147</v>
      </c>
      <c r="H143" s="286">
        <v>13</v>
      </c>
      <c r="I143" s="287"/>
      <c r="J143" s="288">
        <f>ROUND(I143*H143,2)</f>
        <v>0</v>
      </c>
      <c r="K143" s="284" t="s">
        <v>140</v>
      </c>
      <c r="L143" s="289"/>
      <c r="M143" s="290" t="s">
        <v>1</v>
      </c>
      <c r="N143" s="291" t="s">
        <v>43</v>
      </c>
      <c r="O143" s="91"/>
      <c r="P143" s="252">
        <f>O143*H143</f>
        <v>0</v>
      </c>
      <c r="Q143" s="252">
        <v>2.234</v>
      </c>
      <c r="R143" s="252">
        <f>Q143*H143</f>
        <v>29.042000000000002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160</v>
      </c>
      <c r="AT143" s="254" t="s">
        <v>156</v>
      </c>
      <c r="AU143" s="254" t="s">
        <v>86</v>
      </c>
      <c r="AY143" s="17" t="s">
        <v>133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82</v>
      </c>
      <c r="BK143" s="255">
        <f>ROUND(I143*H143,2)</f>
        <v>0</v>
      </c>
      <c r="BL143" s="17" t="s">
        <v>141</v>
      </c>
      <c r="BM143" s="254" t="s">
        <v>542</v>
      </c>
    </row>
    <row r="144" s="2" customFormat="1">
      <c r="A144" s="38"/>
      <c r="B144" s="39"/>
      <c r="C144" s="40"/>
      <c r="D144" s="256" t="s">
        <v>143</v>
      </c>
      <c r="E144" s="40"/>
      <c r="F144" s="257" t="s">
        <v>541</v>
      </c>
      <c r="G144" s="40"/>
      <c r="H144" s="40"/>
      <c r="I144" s="154"/>
      <c r="J144" s="40"/>
      <c r="K144" s="40"/>
      <c r="L144" s="44"/>
      <c r="M144" s="258"/>
      <c r="N144" s="259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86</v>
      </c>
    </row>
    <row r="145" s="2" customFormat="1" ht="24" customHeight="1">
      <c r="A145" s="38"/>
      <c r="B145" s="39"/>
      <c r="C145" s="282" t="s">
        <v>160</v>
      </c>
      <c r="D145" s="282" t="s">
        <v>156</v>
      </c>
      <c r="E145" s="283" t="s">
        <v>543</v>
      </c>
      <c r="F145" s="284" t="s">
        <v>544</v>
      </c>
      <c r="G145" s="285" t="s">
        <v>159</v>
      </c>
      <c r="H145" s="286">
        <v>756</v>
      </c>
      <c r="I145" s="287"/>
      <c r="J145" s="288">
        <f>ROUND(I145*H145,2)</f>
        <v>0</v>
      </c>
      <c r="K145" s="284" t="s">
        <v>140</v>
      </c>
      <c r="L145" s="289"/>
      <c r="M145" s="290" t="s">
        <v>1</v>
      </c>
      <c r="N145" s="291" t="s">
        <v>43</v>
      </c>
      <c r="O145" s="91"/>
      <c r="P145" s="252">
        <f>O145*H145</f>
        <v>0</v>
      </c>
      <c r="Q145" s="252">
        <v>1</v>
      </c>
      <c r="R145" s="252">
        <f>Q145*H145</f>
        <v>756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160</v>
      </c>
      <c r="AT145" s="254" t="s">
        <v>156</v>
      </c>
      <c r="AU145" s="254" t="s">
        <v>86</v>
      </c>
      <c r="AY145" s="17" t="s">
        <v>133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82</v>
      </c>
      <c r="BK145" s="255">
        <f>ROUND(I145*H145,2)</f>
        <v>0</v>
      </c>
      <c r="BL145" s="17" t="s">
        <v>141</v>
      </c>
      <c r="BM145" s="254" t="s">
        <v>545</v>
      </c>
    </row>
    <row r="146" s="2" customFormat="1">
      <c r="A146" s="38"/>
      <c r="B146" s="39"/>
      <c r="C146" s="40"/>
      <c r="D146" s="256" t="s">
        <v>143</v>
      </c>
      <c r="E146" s="40"/>
      <c r="F146" s="257" t="s">
        <v>544</v>
      </c>
      <c r="G146" s="40"/>
      <c r="H146" s="40"/>
      <c r="I146" s="154"/>
      <c r="J146" s="40"/>
      <c r="K146" s="40"/>
      <c r="L146" s="44"/>
      <c r="M146" s="258"/>
      <c r="N146" s="259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143</v>
      </c>
      <c r="AU146" s="17" t="s">
        <v>86</v>
      </c>
    </row>
    <row r="147" s="13" customFormat="1">
      <c r="A147" s="13"/>
      <c r="B147" s="260"/>
      <c r="C147" s="261"/>
      <c r="D147" s="256" t="s">
        <v>150</v>
      </c>
      <c r="E147" s="262" t="s">
        <v>1</v>
      </c>
      <c r="F147" s="263" t="s">
        <v>546</v>
      </c>
      <c r="G147" s="261"/>
      <c r="H147" s="264">
        <v>756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150</v>
      </c>
      <c r="AU147" s="270" t="s">
        <v>86</v>
      </c>
      <c r="AV147" s="13" t="s">
        <v>86</v>
      </c>
      <c r="AW147" s="13" t="s">
        <v>34</v>
      </c>
      <c r="AX147" s="13" t="s">
        <v>82</v>
      </c>
      <c r="AY147" s="270" t="s">
        <v>133</v>
      </c>
    </row>
    <row r="148" s="2" customFormat="1" ht="24" customHeight="1">
      <c r="A148" s="38"/>
      <c r="B148" s="39"/>
      <c r="C148" s="243" t="s">
        <v>189</v>
      </c>
      <c r="D148" s="243" t="s">
        <v>136</v>
      </c>
      <c r="E148" s="244" t="s">
        <v>448</v>
      </c>
      <c r="F148" s="245" t="s">
        <v>449</v>
      </c>
      <c r="G148" s="246" t="s">
        <v>159</v>
      </c>
      <c r="H148" s="247">
        <v>20</v>
      </c>
      <c r="I148" s="248"/>
      <c r="J148" s="249">
        <f>ROUND(I148*H148,2)</f>
        <v>0</v>
      </c>
      <c r="K148" s="245" t="s">
        <v>140</v>
      </c>
      <c r="L148" s="44"/>
      <c r="M148" s="250" t="s">
        <v>1</v>
      </c>
      <c r="N148" s="251" t="s">
        <v>43</v>
      </c>
      <c r="O148" s="91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4" t="s">
        <v>141</v>
      </c>
      <c r="AT148" s="254" t="s">
        <v>136</v>
      </c>
      <c r="AU148" s="254" t="s">
        <v>86</v>
      </c>
      <c r="AY148" s="17" t="s">
        <v>133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7" t="s">
        <v>82</v>
      </c>
      <c r="BK148" s="255">
        <f>ROUND(I148*H148,2)</f>
        <v>0</v>
      </c>
      <c r="BL148" s="17" t="s">
        <v>141</v>
      </c>
      <c r="BM148" s="254" t="s">
        <v>547</v>
      </c>
    </row>
    <row r="149" s="2" customFormat="1">
      <c r="A149" s="38"/>
      <c r="B149" s="39"/>
      <c r="C149" s="40"/>
      <c r="D149" s="256" t="s">
        <v>143</v>
      </c>
      <c r="E149" s="40"/>
      <c r="F149" s="257" t="s">
        <v>451</v>
      </c>
      <c r="G149" s="40"/>
      <c r="H149" s="40"/>
      <c r="I149" s="154"/>
      <c r="J149" s="40"/>
      <c r="K149" s="40"/>
      <c r="L149" s="44"/>
      <c r="M149" s="258"/>
      <c r="N149" s="259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143</v>
      </c>
      <c r="AU149" s="17" t="s">
        <v>86</v>
      </c>
    </row>
    <row r="150" s="15" customFormat="1">
      <c r="A150" s="15"/>
      <c r="B150" s="292"/>
      <c r="C150" s="293"/>
      <c r="D150" s="256" t="s">
        <v>150</v>
      </c>
      <c r="E150" s="294" t="s">
        <v>1</v>
      </c>
      <c r="F150" s="295" t="s">
        <v>512</v>
      </c>
      <c r="G150" s="293"/>
      <c r="H150" s="294" t="s">
        <v>1</v>
      </c>
      <c r="I150" s="296"/>
      <c r="J150" s="293"/>
      <c r="K150" s="293"/>
      <c r="L150" s="297"/>
      <c r="M150" s="298"/>
      <c r="N150" s="299"/>
      <c r="O150" s="299"/>
      <c r="P150" s="299"/>
      <c r="Q150" s="299"/>
      <c r="R150" s="299"/>
      <c r="S150" s="299"/>
      <c r="T150" s="30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301" t="s">
        <v>150</v>
      </c>
      <c r="AU150" s="301" t="s">
        <v>86</v>
      </c>
      <c r="AV150" s="15" t="s">
        <v>82</v>
      </c>
      <c r="AW150" s="15" t="s">
        <v>34</v>
      </c>
      <c r="AX150" s="15" t="s">
        <v>78</v>
      </c>
      <c r="AY150" s="301" t="s">
        <v>133</v>
      </c>
    </row>
    <row r="151" s="13" customFormat="1">
      <c r="A151" s="13"/>
      <c r="B151" s="260"/>
      <c r="C151" s="261"/>
      <c r="D151" s="256" t="s">
        <v>150</v>
      </c>
      <c r="E151" s="262" t="s">
        <v>1</v>
      </c>
      <c r="F151" s="263" t="s">
        <v>250</v>
      </c>
      <c r="G151" s="261"/>
      <c r="H151" s="264">
        <v>20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150</v>
      </c>
      <c r="AU151" s="270" t="s">
        <v>86</v>
      </c>
      <c r="AV151" s="13" t="s">
        <v>86</v>
      </c>
      <c r="AW151" s="13" t="s">
        <v>34</v>
      </c>
      <c r="AX151" s="13" t="s">
        <v>82</v>
      </c>
      <c r="AY151" s="270" t="s">
        <v>133</v>
      </c>
    </row>
    <row r="152" s="2" customFormat="1" ht="24" customHeight="1">
      <c r="A152" s="38"/>
      <c r="B152" s="39"/>
      <c r="C152" s="243" t="s">
        <v>195</v>
      </c>
      <c r="D152" s="243" t="s">
        <v>136</v>
      </c>
      <c r="E152" s="244" t="s">
        <v>163</v>
      </c>
      <c r="F152" s="245" t="s">
        <v>164</v>
      </c>
      <c r="G152" s="246" t="s">
        <v>159</v>
      </c>
      <c r="H152" s="247">
        <v>785.04200000000003</v>
      </c>
      <c r="I152" s="248"/>
      <c r="J152" s="249">
        <f>ROUND(I152*H152,2)</f>
        <v>0</v>
      </c>
      <c r="K152" s="245" t="s">
        <v>140</v>
      </c>
      <c r="L152" s="44"/>
      <c r="M152" s="250" t="s">
        <v>1</v>
      </c>
      <c r="N152" s="251" t="s">
        <v>43</v>
      </c>
      <c r="O152" s="9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141</v>
      </c>
      <c r="AT152" s="254" t="s">
        <v>136</v>
      </c>
      <c r="AU152" s="254" t="s">
        <v>86</v>
      </c>
      <c r="AY152" s="17" t="s">
        <v>133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82</v>
      </c>
      <c r="BK152" s="255">
        <f>ROUND(I152*H152,2)</f>
        <v>0</v>
      </c>
      <c r="BL152" s="17" t="s">
        <v>141</v>
      </c>
      <c r="BM152" s="254" t="s">
        <v>548</v>
      </c>
    </row>
    <row r="153" s="2" customFormat="1">
      <c r="A153" s="38"/>
      <c r="B153" s="39"/>
      <c r="C153" s="40"/>
      <c r="D153" s="256" t="s">
        <v>143</v>
      </c>
      <c r="E153" s="40"/>
      <c r="F153" s="257" t="s">
        <v>166</v>
      </c>
      <c r="G153" s="40"/>
      <c r="H153" s="40"/>
      <c r="I153" s="154"/>
      <c r="J153" s="40"/>
      <c r="K153" s="40"/>
      <c r="L153" s="44"/>
      <c r="M153" s="258"/>
      <c r="N153" s="259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86</v>
      </c>
    </row>
    <row r="154" s="15" customFormat="1">
      <c r="A154" s="15"/>
      <c r="B154" s="292"/>
      <c r="C154" s="293"/>
      <c r="D154" s="256" t="s">
        <v>150</v>
      </c>
      <c r="E154" s="294" t="s">
        <v>1</v>
      </c>
      <c r="F154" s="295" t="s">
        <v>549</v>
      </c>
      <c r="G154" s="293"/>
      <c r="H154" s="294" t="s">
        <v>1</v>
      </c>
      <c r="I154" s="296"/>
      <c r="J154" s="293"/>
      <c r="K154" s="293"/>
      <c r="L154" s="297"/>
      <c r="M154" s="298"/>
      <c r="N154" s="299"/>
      <c r="O154" s="299"/>
      <c r="P154" s="299"/>
      <c r="Q154" s="299"/>
      <c r="R154" s="299"/>
      <c r="S154" s="299"/>
      <c r="T154" s="30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301" t="s">
        <v>150</v>
      </c>
      <c r="AU154" s="301" t="s">
        <v>86</v>
      </c>
      <c r="AV154" s="15" t="s">
        <v>82</v>
      </c>
      <c r="AW154" s="15" t="s">
        <v>34</v>
      </c>
      <c r="AX154" s="15" t="s">
        <v>78</v>
      </c>
      <c r="AY154" s="301" t="s">
        <v>133</v>
      </c>
    </row>
    <row r="155" s="13" customFormat="1">
      <c r="A155" s="13"/>
      <c r="B155" s="260"/>
      <c r="C155" s="261"/>
      <c r="D155" s="256" t="s">
        <v>150</v>
      </c>
      <c r="E155" s="262" t="s">
        <v>1</v>
      </c>
      <c r="F155" s="263" t="s">
        <v>550</v>
      </c>
      <c r="G155" s="261"/>
      <c r="H155" s="264">
        <v>29.042000000000002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150</v>
      </c>
      <c r="AU155" s="270" t="s">
        <v>86</v>
      </c>
      <c r="AV155" s="13" t="s">
        <v>86</v>
      </c>
      <c r="AW155" s="13" t="s">
        <v>34</v>
      </c>
      <c r="AX155" s="13" t="s">
        <v>78</v>
      </c>
      <c r="AY155" s="270" t="s">
        <v>133</v>
      </c>
    </row>
    <row r="156" s="15" customFormat="1">
      <c r="A156" s="15"/>
      <c r="B156" s="292"/>
      <c r="C156" s="293"/>
      <c r="D156" s="256" t="s">
        <v>150</v>
      </c>
      <c r="E156" s="294" t="s">
        <v>1</v>
      </c>
      <c r="F156" s="295" t="s">
        <v>551</v>
      </c>
      <c r="G156" s="293"/>
      <c r="H156" s="294" t="s">
        <v>1</v>
      </c>
      <c r="I156" s="296"/>
      <c r="J156" s="293"/>
      <c r="K156" s="293"/>
      <c r="L156" s="297"/>
      <c r="M156" s="298"/>
      <c r="N156" s="299"/>
      <c r="O156" s="299"/>
      <c r="P156" s="299"/>
      <c r="Q156" s="299"/>
      <c r="R156" s="299"/>
      <c r="S156" s="299"/>
      <c r="T156" s="30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301" t="s">
        <v>150</v>
      </c>
      <c r="AU156" s="301" t="s">
        <v>86</v>
      </c>
      <c r="AV156" s="15" t="s">
        <v>82</v>
      </c>
      <c r="AW156" s="15" t="s">
        <v>34</v>
      </c>
      <c r="AX156" s="15" t="s">
        <v>78</v>
      </c>
      <c r="AY156" s="301" t="s">
        <v>133</v>
      </c>
    </row>
    <row r="157" s="13" customFormat="1">
      <c r="A157" s="13"/>
      <c r="B157" s="260"/>
      <c r="C157" s="261"/>
      <c r="D157" s="256" t="s">
        <v>150</v>
      </c>
      <c r="E157" s="262" t="s">
        <v>1</v>
      </c>
      <c r="F157" s="263" t="s">
        <v>552</v>
      </c>
      <c r="G157" s="261"/>
      <c r="H157" s="264">
        <v>756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150</v>
      </c>
      <c r="AU157" s="270" t="s">
        <v>86</v>
      </c>
      <c r="AV157" s="13" t="s">
        <v>86</v>
      </c>
      <c r="AW157" s="13" t="s">
        <v>34</v>
      </c>
      <c r="AX157" s="13" t="s">
        <v>78</v>
      </c>
      <c r="AY157" s="270" t="s">
        <v>133</v>
      </c>
    </row>
    <row r="158" s="14" customFormat="1">
      <c r="A158" s="14"/>
      <c r="B158" s="271"/>
      <c r="C158" s="272"/>
      <c r="D158" s="256" t="s">
        <v>150</v>
      </c>
      <c r="E158" s="273" t="s">
        <v>1</v>
      </c>
      <c r="F158" s="274" t="s">
        <v>154</v>
      </c>
      <c r="G158" s="272"/>
      <c r="H158" s="275">
        <v>785.04200000000003</v>
      </c>
      <c r="I158" s="276"/>
      <c r="J158" s="272"/>
      <c r="K158" s="272"/>
      <c r="L158" s="277"/>
      <c r="M158" s="278"/>
      <c r="N158" s="279"/>
      <c r="O158" s="279"/>
      <c r="P158" s="279"/>
      <c r="Q158" s="279"/>
      <c r="R158" s="279"/>
      <c r="S158" s="279"/>
      <c r="T158" s="28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1" t="s">
        <v>150</v>
      </c>
      <c r="AU158" s="281" t="s">
        <v>86</v>
      </c>
      <c r="AV158" s="14" t="s">
        <v>141</v>
      </c>
      <c r="AW158" s="14" t="s">
        <v>34</v>
      </c>
      <c r="AX158" s="14" t="s">
        <v>82</v>
      </c>
      <c r="AY158" s="281" t="s">
        <v>133</v>
      </c>
    </row>
    <row r="159" s="2" customFormat="1" ht="24" customHeight="1">
      <c r="A159" s="38"/>
      <c r="B159" s="39"/>
      <c r="C159" s="243" t="s">
        <v>200</v>
      </c>
      <c r="D159" s="243" t="s">
        <v>136</v>
      </c>
      <c r="E159" s="244" t="s">
        <v>244</v>
      </c>
      <c r="F159" s="245" t="s">
        <v>245</v>
      </c>
      <c r="G159" s="246" t="s">
        <v>159</v>
      </c>
      <c r="H159" s="247">
        <v>1236.9000000000001</v>
      </c>
      <c r="I159" s="248"/>
      <c r="J159" s="249">
        <f>ROUND(I159*H159,2)</f>
        <v>0</v>
      </c>
      <c r="K159" s="245" t="s">
        <v>140</v>
      </c>
      <c r="L159" s="44"/>
      <c r="M159" s="250" t="s">
        <v>1</v>
      </c>
      <c r="N159" s="251" t="s">
        <v>43</v>
      </c>
      <c r="O159" s="91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4" t="s">
        <v>141</v>
      </c>
      <c r="AT159" s="254" t="s">
        <v>136</v>
      </c>
      <c r="AU159" s="254" t="s">
        <v>86</v>
      </c>
      <c r="AY159" s="17" t="s">
        <v>133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7" t="s">
        <v>82</v>
      </c>
      <c r="BK159" s="255">
        <f>ROUND(I159*H159,2)</f>
        <v>0</v>
      </c>
      <c r="BL159" s="17" t="s">
        <v>141</v>
      </c>
      <c r="BM159" s="254" t="s">
        <v>553</v>
      </c>
    </row>
    <row r="160" s="2" customFormat="1">
      <c r="A160" s="38"/>
      <c r="B160" s="39"/>
      <c r="C160" s="40"/>
      <c r="D160" s="256" t="s">
        <v>143</v>
      </c>
      <c r="E160" s="40"/>
      <c r="F160" s="257" t="s">
        <v>247</v>
      </c>
      <c r="G160" s="40"/>
      <c r="H160" s="40"/>
      <c r="I160" s="154"/>
      <c r="J160" s="40"/>
      <c r="K160" s="40"/>
      <c r="L160" s="44"/>
      <c r="M160" s="258"/>
      <c r="N160" s="259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86</v>
      </c>
    </row>
    <row r="161" s="15" customFormat="1">
      <c r="A161" s="15"/>
      <c r="B161" s="292"/>
      <c r="C161" s="293"/>
      <c r="D161" s="256" t="s">
        <v>150</v>
      </c>
      <c r="E161" s="294" t="s">
        <v>1</v>
      </c>
      <c r="F161" s="295" t="s">
        <v>554</v>
      </c>
      <c r="G161" s="293"/>
      <c r="H161" s="294" t="s">
        <v>1</v>
      </c>
      <c r="I161" s="296"/>
      <c r="J161" s="293"/>
      <c r="K161" s="293"/>
      <c r="L161" s="297"/>
      <c r="M161" s="298"/>
      <c r="N161" s="299"/>
      <c r="O161" s="299"/>
      <c r="P161" s="299"/>
      <c r="Q161" s="299"/>
      <c r="R161" s="299"/>
      <c r="S161" s="299"/>
      <c r="T161" s="30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301" t="s">
        <v>150</v>
      </c>
      <c r="AU161" s="301" t="s">
        <v>86</v>
      </c>
      <c r="AV161" s="15" t="s">
        <v>82</v>
      </c>
      <c r="AW161" s="15" t="s">
        <v>34</v>
      </c>
      <c r="AX161" s="15" t="s">
        <v>78</v>
      </c>
      <c r="AY161" s="301" t="s">
        <v>133</v>
      </c>
    </row>
    <row r="162" s="13" customFormat="1">
      <c r="A162" s="13"/>
      <c r="B162" s="260"/>
      <c r="C162" s="261"/>
      <c r="D162" s="256" t="s">
        <v>150</v>
      </c>
      <c r="E162" s="262" t="s">
        <v>1</v>
      </c>
      <c r="F162" s="263" t="s">
        <v>555</v>
      </c>
      <c r="G162" s="261"/>
      <c r="H162" s="264">
        <v>1236.9000000000001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150</v>
      </c>
      <c r="AU162" s="270" t="s">
        <v>86</v>
      </c>
      <c r="AV162" s="13" t="s">
        <v>86</v>
      </c>
      <c r="AW162" s="13" t="s">
        <v>34</v>
      </c>
      <c r="AX162" s="13" t="s">
        <v>82</v>
      </c>
      <c r="AY162" s="270" t="s">
        <v>133</v>
      </c>
    </row>
    <row r="163" s="2" customFormat="1" ht="24" customHeight="1">
      <c r="A163" s="38"/>
      <c r="B163" s="39"/>
      <c r="C163" s="243" t="s">
        <v>205</v>
      </c>
      <c r="D163" s="243" t="s">
        <v>136</v>
      </c>
      <c r="E163" s="244" t="s">
        <v>251</v>
      </c>
      <c r="F163" s="245" t="s">
        <v>252</v>
      </c>
      <c r="G163" s="246" t="s">
        <v>159</v>
      </c>
      <c r="H163" s="247">
        <v>1236</v>
      </c>
      <c r="I163" s="248"/>
      <c r="J163" s="249">
        <f>ROUND(I163*H163,2)</f>
        <v>0</v>
      </c>
      <c r="K163" s="245" t="s">
        <v>140</v>
      </c>
      <c r="L163" s="44"/>
      <c r="M163" s="250" t="s">
        <v>1</v>
      </c>
      <c r="N163" s="251" t="s">
        <v>43</v>
      </c>
      <c r="O163" s="91"/>
      <c r="P163" s="252">
        <f>O163*H163</f>
        <v>0</v>
      </c>
      <c r="Q163" s="252">
        <v>0</v>
      </c>
      <c r="R163" s="252">
        <f>Q163*H163</f>
        <v>0</v>
      </c>
      <c r="S163" s="252">
        <v>0</v>
      </c>
      <c r="T163" s="25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4" t="s">
        <v>141</v>
      </c>
      <c r="AT163" s="254" t="s">
        <v>136</v>
      </c>
      <c r="AU163" s="254" t="s">
        <v>86</v>
      </c>
      <c r="AY163" s="17" t="s">
        <v>133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7" t="s">
        <v>82</v>
      </c>
      <c r="BK163" s="255">
        <f>ROUND(I163*H163,2)</f>
        <v>0</v>
      </c>
      <c r="BL163" s="17" t="s">
        <v>141</v>
      </c>
      <c r="BM163" s="254" t="s">
        <v>556</v>
      </c>
    </row>
    <row r="164" s="2" customFormat="1">
      <c r="A164" s="38"/>
      <c r="B164" s="39"/>
      <c r="C164" s="40"/>
      <c r="D164" s="256" t="s">
        <v>143</v>
      </c>
      <c r="E164" s="40"/>
      <c r="F164" s="257" t="s">
        <v>254</v>
      </c>
      <c r="G164" s="40"/>
      <c r="H164" s="40"/>
      <c r="I164" s="154"/>
      <c r="J164" s="40"/>
      <c r="K164" s="40"/>
      <c r="L164" s="44"/>
      <c r="M164" s="302"/>
      <c r="N164" s="303"/>
      <c r="O164" s="304"/>
      <c r="P164" s="304"/>
      <c r="Q164" s="304"/>
      <c r="R164" s="304"/>
      <c r="S164" s="304"/>
      <c r="T164" s="30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143</v>
      </c>
      <c r="AU164" s="17" t="s">
        <v>86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192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g+hlGMFjlmPLZoGNIiKNs1BrqfrcwHoKSvJammvAuK0X9hmrZ5LcNIhIeqSuzXNqIJ7V3oaJc7cjTr8F5G2fhw==" hashValue="rPxw7p49kHhB5Zg5sAatQdRhjU9ITRLqSMFFqDA88M3kKX/yeOe0Aed8VFjwcI2sO1Miugs54hBNbkvxTpWlKw==" algorithmName="SHA-512" password="CC35"/>
  <autoFilter ref="C121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106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č.3 a 5 v ŽST Ústí n.L. západ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107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109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557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17. 7. 2019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35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37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38</v>
      </c>
      <c r="E32" s="38"/>
      <c r="F32" s="38"/>
      <c r="G32" s="38"/>
      <c r="H32" s="38"/>
      <c r="I32" s="154"/>
      <c r="J32" s="166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40</v>
      </c>
      <c r="G34" s="38"/>
      <c r="H34" s="38"/>
      <c r="I34" s="168" t="s">
        <v>39</v>
      </c>
      <c r="J34" s="167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42</v>
      </c>
      <c r="E35" s="152" t="s">
        <v>43</v>
      </c>
      <c r="F35" s="170">
        <f>ROUND((SUM(BE120:BE137)),  2)</f>
        <v>0</v>
      </c>
      <c r="G35" s="38"/>
      <c r="H35" s="38"/>
      <c r="I35" s="171">
        <v>0.20999999999999999</v>
      </c>
      <c r="J35" s="170">
        <f>ROUND(((SUM(BE120:BE137))*I35),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44</v>
      </c>
      <c r="F36" s="170">
        <f>ROUND((SUM(BF120:BF137)),  2)</f>
        <v>0</v>
      </c>
      <c r="G36" s="38"/>
      <c r="H36" s="38"/>
      <c r="I36" s="171">
        <v>0.14999999999999999</v>
      </c>
      <c r="J36" s="170">
        <f>ROUND(((SUM(BF120:BF137))*I36),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ROUND((SUM(BG120:BG137)),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46</v>
      </c>
      <c r="F38" s="170">
        <f>ROUND((SUM(BH120:BH137)),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70">
        <f>ROUND((SUM(BI120:BI137)),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č.3 a 5 v ŽST Ústí n.L. západ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109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05 - Materiál dodávaný objednatelem - NEOCEŇOVAT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žst. Ústí nad Labem západ</v>
      </c>
      <c r="G91" s="40"/>
      <c r="H91" s="40"/>
      <c r="I91" s="156" t="s">
        <v>22</v>
      </c>
      <c r="J91" s="79" t="str">
        <f>IF(J14="","",J14)</f>
        <v>17. 7. 2019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SŽDC s.o., OŘ Ústí n.L., ST Ústí n.L.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35</v>
      </c>
      <c r="J94" s="36" t="str">
        <f>E26</f>
        <v>Věra Trnková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112</v>
      </c>
      <c r="D96" s="198"/>
      <c r="E96" s="198"/>
      <c r="F96" s="198"/>
      <c r="G96" s="198"/>
      <c r="H96" s="198"/>
      <c r="I96" s="199"/>
      <c r="J96" s="200" t="s">
        <v>113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114</v>
      </c>
      <c r="D98" s="40"/>
      <c r="E98" s="40"/>
      <c r="F98" s="40"/>
      <c r="G98" s="40"/>
      <c r="H98" s="40"/>
      <c r="I98" s="154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5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92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95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118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6" t="str">
        <f>E7</f>
        <v>Oprava staničních kolejí č.3 a 5 v ŽST Ústí n.L. západ</v>
      </c>
      <c r="F108" s="32"/>
      <c r="G108" s="32"/>
      <c r="H108" s="32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21"/>
      <c r="C109" s="32" t="s">
        <v>107</v>
      </c>
      <c r="D109" s="22"/>
      <c r="E109" s="22"/>
      <c r="F109" s="22"/>
      <c r="G109" s="22"/>
      <c r="H109" s="22"/>
      <c r="I109" s="146"/>
      <c r="J109" s="22"/>
      <c r="K109" s="22"/>
      <c r="L109" s="20"/>
    </row>
    <row r="110" s="2" customFormat="1" ht="16.5" customHeight="1">
      <c r="A110" s="38"/>
      <c r="B110" s="39"/>
      <c r="C110" s="40"/>
      <c r="D110" s="40"/>
      <c r="E110" s="196" t="s">
        <v>108</v>
      </c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 05 - Materiál dodávaný objednatelem - NEOCEŇOVAT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F14</f>
        <v>žst. Ústí nad Labem západ</v>
      </c>
      <c r="G114" s="40"/>
      <c r="H114" s="40"/>
      <c r="I114" s="156" t="s">
        <v>22</v>
      </c>
      <c r="J114" s="79" t="str">
        <f>IF(J14="","",J14)</f>
        <v>17. 7. 2019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E17</f>
        <v>SŽDC s.o., OŘ Ústí n.L., ST Ústí n.L.</v>
      </c>
      <c r="G116" s="40"/>
      <c r="H116" s="40"/>
      <c r="I116" s="156" t="s">
        <v>32</v>
      </c>
      <c r="J116" s="36" t="str">
        <f>E23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IF(E20="","",E20)</f>
        <v>Vyplň údaj</v>
      </c>
      <c r="G117" s="40"/>
      <c r="H117" s="40"/>
      <c r="I117" s="156" t="s">
        <v>35</v>
      </c>
      <c r="J117" s="36" t="str">
        <f>E26</f>
        <v>Věra Trnková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5"/>
      <c r="B119" s="216"/>
      <c r="C119" s="217" t="s">
        <v>119</v>
      </c>
      <c r="D119" s="218" t="s">
        <v>63</v>
      </c>
      <c r="E119" s="218" t="s">
        <v>59</v>
      </c>
      <c r="F119" s="218" t="s">
        <v>60</v>
      </c>
      <c r="G119" s="218" t="s">
        <v>120</v>
      </c>
      <c r="H119" s="218" t="s">
        <v>121</v>
      </c>
      <c r="I119" s="219" t="s">
        <v>122</v>
      </c>
      <c r="J119" s="218" t="s">
        <v>113</v>
      </c>
      <c r="K119" s="220" t="s">
        <v>123</v>
      </c>
      <c r="L119" s="221"/>
      <c r="M119" s="100" t="s">
        <v>1</v>
      </c>
      <c r="N119" s="101" t="s">
        <v>42</v>
      </c>
      <c r="O119" s="101" t="s">
        <v>124</v>
      </c>
      <c r="P119" s="101" t="s">
        <v>125</v>
      </c>
      <c r="Q119" s="101" t="s">
        <v>126</v>
      </c>
      <c r="R119" s="101" t="s">
        <v>127</v>
      </c>
      <c r="S119" s="101" t="s">
        <v>128</v>
      </c>
      <c r="T119" s="102" t="s">
        <v>129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8"/>
      <c r="B120" s="39"/>
      <c r="C120" s="107" t="s">
        <v>130</v>
      </c>
      <c r="D120" s="40"/>
      <c r="E120" s="40"/>
      <c r="F120" s="40"/>
      <c r="G120" s="40"/>
      <c r="H120" s="40"/>
      <c r="I120" s="154"/>
      <c r="J120" s="222">
        <f>BK120</f>
        <v>0</v>
      </c>
      <c r="K120" s="40"/>
      <c r="L120" s="44"/>
      <c r="M120" s="103"/>
      <c r="N120" s="223"/>
      <c r="O120" s="104"/>
      <c r="P120" s="224">
        <f>SUM(P121:P137)</f>
        <v>0</v>
      </c>
      <c r="Q120" s="104"/>
      <c r="R120" s="224">
        <f>SUM(R121:R137)</f>
        <v>80.022500000000008</v>
      </c>
      <c r="S120" s="104"/>
      <c r="T120" s="225">
        <f>SUM(T121:T137)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115</v>
      </c>
      <c r="BK120" s="226">
        <f>SUM(BK121:BK137)</f>
        <v>0</v>
      </c>
    </row>
    <row r="121" s="2" customFormat="1" ht="24" customHeight="1">
      <c r="A121" s="38"/>
      <c r="B121" s="39"/>
      <c r="C121" s="282" t="s">
        <v>82</v>
      </c>
      <c r="D121" s="282" t="s">
        <v>156</v>
      </c>
      <c r="E121" s="283" t="s">
        <v>558</v>
      </c>
      <c r="F121" s="284" t="s">
        <v>559</v>
      </c>
      <c r="G121" s="285" t="s">
        <v>171</v>
      </c>
      <c r="H121" s="286">
        <v>150</v>
      </c>
      <c r="I121" s="287"/>
      <c r="J121" s="288">
        <f>ROUND(I121*H121,2)</f>
        <v>0</v>
      </c>
      <c r="K121" s="284" t="s">
        <v>140</v>
      </c>
      <c r="L121" s="289"/>
      <c r="M121" s="290" t="s">
        <v>1</v>
      </c>
      <c r="N121" s="291" t="s">
        <v>43</v>
      </c>
      <c r="O121" s="9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4" t="s">
        <v>160</v>
      </c>
      <c r="AT121" s="254" t="s">
        <v>156</v>
      </c>
      <c r="AU121" s="254" t="s">
        <v>78</v>
      </c>
      <c r="AY121" s="17" t="s">
        <v>133</v>
      </c>
      <c r="BE121" s="255">
        <f>IF(N121="základní",J121,0)</f>
        <v>0</v>
      </c>
      <c r="BF121" s="255">
        <f>IF(N121="snížená",J121,0)</f>
        <v>0</v>
      </c>
      <c r="BG121" s="255">
        <f>IF(N121="zákl. přenesená",J121,0)</f>
        <v>0</v>
      </c>
      <c r="BH121" s="255">
        <f>IF(N121="sníž. přenesená",J121,0)</f>
        <v>0</v>
      </c>
      <c r="BI121" s="255">
        <f>IF(N121="nulová",J121,0)</f>
        <v>0</v>
      </c>
      <c r="BJ121" s="17" t="s">
        <v>82</v>
      </c>
      <c r="BK121" s="255">
        <f>ROUND(I121*H121,2)</f>
        <v>0</v>
      </c>
      <c r="BL121" s="17" t="s">
        <v>141</v>
      </c>
      <c r="BM121" s="254" t="s">
        <v>560</v>
      </c>
    </row>
    <row r="122" s="2" customFormat="1">
      <c r="A122" s="38"/>
      <c r="B122" s="39"/>
      <c r="C122" s="40"/>
      <c r="D122" s="256" t="s">
        <v>143</v>
      </c>
      <c r="E122" s="40"/>
      <c r="F122" s="257" t="s">
        <v>559</v>
      </c>
      <c r="G122" s="40"/>
      <c r="H122" s="40"/>
      <c r="I122" s="154"/>
      <c r="J122" s="40"/>
      <c r="K122" s="40"/>
      <c r="L122" s="44"/>
      <c r="M122" s="258"/>
      <c r="N122" s="259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143</v>
      </c>
      <c r="AU122" s="17" t="s">
        <v>78</v>
      </c>
    </row>
    <row r="123" s="2" customFormat="1" ht="24" customHeight="1">
      <c r="A123" s="38"/>
      <c r="B123" s="39"/>
      <c r="C123" s="282" t="s">
        <v>86</v>
      </c>
      <c r="D123" s="282" t="s">
        <v>156</v>
      </c>
      <c r="E123" s="283" t="s">
        <v>561</v>
      </c>
      <c r="F123" s="284" t="s">
        <v>562</v>
      </c>
      <c r="G123" s="285" t="s">
        <v>171</v>
      </c>
      <c r="H123" s="286">
        <v>65</v>
      </c>
      <c r="I123" s="287"/>
      <c r="J123" s="288">
        <f>ROUND(I123*H123,2)</f>
        <v>0</v>
      </c>
      <c r="K123" s="284" t="s">
        <v>140</v>
      </c>
      <c r="L123" s="289"/>
      <c r="M123" s="290" t="s">
        <v>1</v>
      </c>
      <c r="N123" s="291" t="s">
        <v>43</v>
      </c>
      <c r="O123" s="91"/>
      <c r="P123" s="252">
        <f>O123*H123</f>
        <v>0</v>
      </c>
      <c r="Q123" s="252">
        <v>0</v>
      </c>
      <c r="R123" s="252">
        <f>Q123*H123</f>
        <v>0</v>
      </c>
      <c r="S123" s="252">
        <v>0</v>
      </c>
      <c r="T123" s="25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54" t="s">
        <v>160</v>
      </c>
      <c r="AT123" s="254" t="s">
        <v>156</v>
      </c>
      <c r="AU123" s="254" t="s">
        <v>78</v>
      </c>
      <c r="AY123" s="17" t="s">
        <v>133</v>
      </c>
      <c r="BE123" s="255">
        <f>IF(N123="základní",J123,0)</f>
        <v>0</v>
      </c>
      <c r="BF123" s="255">
        <f>IF(N123="snížená",J123,0)</f>
        <v>0</v>
      </c>
      <c r="BG123" s="255">
        <f>IF(N123="zákl. přenesená",J123,0)</f>
        <v>0</v>
      </c>
      <c r="BH123" s="255">
        <f>IF(N123="sníž. přenesená",J123,0)</f>
        <v>0</v>
      </c>
      <c r="BI123" s="255">
        <f>IF(N123="nulová",J123,0)</f>
        <v>0</v>
      </c>
      <c r="BJ123" s="17" t="s">
        <v>82</v>
      </c>
      <c r="BK123" s="255">
        <f>ROUND(I123*H123,2)</f>
        <v>0</v>
      </c>
      <c r="BL123" s="17" t="s">
        <v>141</v>
      </c>
      <c r="BM123" s="254" t="s">
        <v>563</v>
      </c>
    </row>
    <row r="124" s="2" customFormat="1">
      <c r="A124" s="38"/>
      <c r="B124" s="39"/>
      <c r="C124" s="40"/>
      <c r="D124" s="256" t="s">
        <v>143</v>
      </c>
      <c r="E124" s="40"/>
      <c r="F124" s="257" t="s">
        <v>562</v>
      </c>
      <c r="G124" s="40"/>
      <c r="H124" s="40"/>
      <c r="I124" s="154"/>
      <c r="J124" s="40"/>
      <c r="K124" s="40"/>
      <c r="L124" s="44"/>
      <c r="M124" s="258"/>
      <c r="N124" s="259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143</v>
      </c>
      <c r="AU124" s="17" t="s">
        <v>78</v>
      </c>
    </row>
    <row r="125" s="2" customFormat="1" ht="24" customHeight="1">
      <c r="A125" s="38"/>
      <c r="B125" s="39"/>
      <c r="C125" s="282" t="s">
        <v>155</v>
      </c>
      <c r="D125" s="282" t="s">
        <v>156</v>
      </c>
      <c r="E125" s="283" t="s">
        <v>564</v>
      </c>
      <c r="F125" s="284" t="s">
        <v>565</v>
      </c>
      <c r="G125" s="285" t="s">
        <v>171</v>
      </c>
      <c r="H125" s="286">
        <v>4</v>
      </c>
      <c r="I125" s="287"/>
      <c r="J125" s="288">
        <f>ROUND(I125*H125,2)</f>
        <v>0</v>
      </c>
      <c r="K125" s="284" t="s">
        <v>140</v>
      </c>
      <c r="L125" s="289"/>
      <c r="M125" s="290" t="s">
        <v>1</v>
      </c>
      <c r="N125" s="291" t="s">
        <v>43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160</v>
      </c>
      <c r="AT125" s="254" t="s">
        <v>156</v>
      </c>
      <c r="AU125" s="254" t="s">
        <v>78</v>
      </c>
      <c r="AY125" s="17" t="s">
        <v>133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82</v>
      </c>
      <c r="BK125" s="255">
        <f>ROUND(I125*H125,2)</f>
        <v>0</v>
      </c>
      <c r="BL125" s="17" t="s">
        <v>141</v>
      </c>
      <c r="BM125" s="254" t="s">
        <v>566</v>
      </c>
    </row>
    <row r="126" s="2" customFormat="1">
      <c r="A126" s="38"/>
      <c r="B126" s="39"/>
      <c r="C126" s="40"/>
      <c r="D126" s="256" t="s">
        <v>143</v>
      </c>
      <c r="E126" s="40"/>
      <c r="F126" s="257" t="s">
        <v>565</v>
      </c>
      <c r="G126" s="40"/>
      <c r="H126" s="40"/>
      <c r="I126" s="154"/>
      <c r="J126" s="40"/>
      <c r="K126" s="40"/>
      <c r="L126" s="44"/>
      <c r="M126" s="258"/>
      <c r="N126" s="25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78</v>
      </c>
    </row>
    <row r="127" s="2" customFormat="1" ht="24" customHeight="1">
      <c r="A127" s="38"/>
      <c r="B127" s="39"/>
      <c r="C127" s="282" t="s">
        <v>141</v>
      </c>
      <c r="D127" s="282" t="s">
        <v>156</v>
      </c>
      <c r="E127" s="283" t="s">
        <v>303</v>
      </c>
      <c r="F127" s="284" t="s">
        <v>304</v>
      </c>
      <c r="G127" s="285" t="s">
        <v>171</v>
      </c>
      <c r="H127" s="286">
        <v>400</v>
      </c>
      <c r="I127" s="287"/>
      <c r="J127" s="288">
        <f>ROUND(I127*H127,2)</f>
        <v>0</v>
      </c>
      <c r="K127" s="284" t="s">
        <v>140</v>
      </c>
      <c r="L127" s="289"/>
      <c r="M127" s="290" t="s">
        <v>1</v>
      </c>
      <c r="N127" s="291" t="s">
        <v>43</v>
      </c>
      <c r="O127" s="91"/>
      <c r="P127" s="252">
        <f>O127*H127</f>
        <v>0</v>
      </c>
      <c r="Q127" s="252">
        <v>0.00051999999999999995</v>
      </c>
      <c r="R127" s="252">
        <f>Q127*H127</f>
        <v>0.20799999999999999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160</v>
      </c>
      <c r="AT127" s="254" t="s">
        <v>156</v>
      </c>
      <c r="AU127" s="254" t="s">
        <v>78</v>
      </c>
      <c r="AY127" s="17" t="s">
        <v>133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82</v>
      </c>
      <c r="BK127" s="255">
        <f>ROUND(I127*H127,2)</f>
        <v>0</v>
      </c>
      <c r="BL127" s="17" t="s">
        <v>141</v>
      </c>
      <c r="BM127" s="254" t="s">
        <v>567</v>
      </c>
    </row>
    <row r="128" s="2" customFormat="1">
      <c r="A128" s="38"/>
      <c r="B128" s="39"/>
      <c r="C128" s="40"/>
      <c r="D128" s="256" t="s">
        <v>143</v>
      </c>
      <c r="E128" s="40"/>
      <c r="F128" s="257" t="s">
        <v>304</v>
      </c>
      <c r="G128" s="40"/>
      <c r="H128" s="40"/>
      <c r="I128" s="154"/>
      <c r="J128" s="40"/>
      <c r="K128" s="40"/>
      <c r="L128" s="44"/>
      <c r="M128" s="258"/>
      <c r="N128" s="259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78</v>
      </c>
    </row>
    <row r="129" s="2" customFormat="1" ht="24" customHeight="1">
      <c r="A129" s="38"/>
      <c r="B129" s="39"/>
      <c r="C129" s="282" t="s">
        <v>134</v>
      </c>
      <c r="D129" s="282" t="s">
        <v>156</v>
      </c>
      <c r="E129" s="283" t="s">
        <v>568</v>
      </c>
      <c r="F129" s="284" t="s">
        <v>569</v>
      </c>
      <c r="G129" s="285" t="s">
        <v>171</v>
      </c>
      <c r="H129" s="286">
        <v>300</v>
      </c>
      <c r="I129" s="287"/>
      <c r="J129" s="288">
        <f>ROUND(I129*H129,2)</f>
        <v>0</v>
      </c>
      <c r="K129" s="284" t="s">
        <v>140</v>
      </c>
      <c r="L129" s="289"/>
      <c r="M129" s="290" t="s">
        <v>1</v>
      </c>
      <c r="N129" s="291" t="s">
        <v>43</v>
      </c>
      <c r="O129" s="91"/>
      <c r="P129" s="252">
        <f>O129*H129</f>
        <v>0</v>
      </c>
      <c r="Q129" s="252">
        <v>0.00056999999999999998</v>
      </c>
      <c r="R129" s="252">
        <f>Q129*H129</f>
        <v>0.17099999999999999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160</v>
      </c>
      <c r="AT129" s="254" t="s">
        <v>156</v>
      </c>
      <c r="AU129" s="254" t="s">
        <v>78</v>
      </c>
      <c r="AY129" s="17" t="s">
        <v>133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82</v>
      </c>
      <c r="BK129" s="255">
        <f>ROUND(I129*H129,2)</f>
        <v>0</v>
      </c>
      <c r="BL129" s="17" t="s">
        <v>141</v>
      </c>
      <c r="BM129" s="254" t="s">
        <v>570</v>
      </c>
    </row>
    <row r="130" s="2" customFormat="1">
      <c r="A130" s="38"/>
      <c r="B130" s="39"/>
      <c r="C130" s="40"/>
      <c r="D130" s="256" t="s">
        <v>143</v>
      </c>
      <c r="E130" s="40"/>
      <c r="F130" s="257" t="s">
        <v>569</v>
      </c>
      <c r="G130" s="40"/>
      <c r="H130" s="40"/>
      <c r="I130" s="154"/>
      <c r="J130" s="40"/>
      <c r="K130" s="40"/>
      <c r="L130" s="44"/>
      <c r="M130" s="258"/>
      <c r="N130" s="259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78</v>
      </c>
    </row>
    <row r="131" s="2" customFormat="1" ht="24" customHeight="1">
      <c r="A131" s="38"/>
      <c r="B131" s="39"/>
      <c r="C131" s="282" t="s">
        <v>175</v>
      </c>
      <c r="D131" s="282" t="s">
        <v>156</v>
      </c>
      <c r="E131" s="283" t="s">
        <v>571</v>
      </c>
      <c r="F131" s="284" t="s">
        <v>572</v>
      </c>
      <c r="G131" s="285" t="s">
        <v>171</v>
      </c>
      <c r="H131" s="286">
        <v>700</v>
      </c>
      <c r="I131" s="287"/>
      <c r="J131" s="288">
        <f>ROUND(I131*H131,2)</f>
        <v>0</v>
      </c>
      <c r="K131" s="284" t="s">
        <v>140</v>
      </c>
      <c r="L131" s="289"/>
      <c r="M131" s="290" t="s">
        <v>1</v>
      </c>
      <c r="N131" s="291" t="s">
        <v>43</v>
      </c>
      <c r="O131" s="91"/>
      <c r="P131" s="252">
        <f>O131*H131</f>
        <v>0</v>
      </c>
      <c r="Q131" s="252">
        <v>9.0000000000000006E-05</v>
      </c>
      <c r="R131" s="252">
        <f>Q131*H131</f>
        <v>0.063</v>
      </c>
      <c r="S131" s="252">
        <v>0</v>
      </c>
      <c r="T131" s="25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4" t="s">
        <v>160</v>
      </c>
      <c r="AT131" s="254" t="s">
        <v>156</v>
      </c>
      <c r="AU131" s="254" t="s">
        <v>78</v>
      </c>
      <c r="AY131" s="17" t="s">
        <v>133</v>
      </c>
      <c r="BE131" s="255">
        <f>IF(N131="základní",J131,0)</f>
        <v>0</v>
      </c>
      <c r="BF131" s="255">
        <f>IF(N131="snížená",J131,0)</f>
        <v>0</v>
      </c>
      <c r="BG131" s="255">
        <f>IF(N131="zákl. přenesená",J131,0)</f>
        <v>0</v>
      </c>
      <c r="BH131" s="255">
        <f>IF(N131="sníž. přenesená",J131,0)</f>
        <v>0</v>
      </c>
      <c r="BI131" s="255">
        <f>IF(N131="nulová",J131,0)</f>
        <v>0</v>
      </c>
      <c r="BJ131" s="17" t="s">
        <v>82</v>
      </c>
      <c r="BK131" s="255">
        <f>ROUND(I131*H131,2)</f>
        <v>0</v>
      </c>
      <c r="BL131" s="17" t="s">
        <v>141</v>
      </c>
      <c r="BM131" s="254" t="s">
        <v>573</v>
      </c>
    </row>
    <row r="132" s="2" customFormat="1">
      <c r="A132" s="38"/>
      <c r="B132" s="39"/>
      <c r="C132" s="40"/>
      <c r="D132" s="256" t="s">
        <v>143</v>
      </c>
      <c r="E132" s="40"/>
      <c r="F132" s="257" t="s">
        <v>572</v>
      </c>
      <c r="G132" s="40"/>
      <c r="H132" s="40"/>
      <c r="I132" s="154"/>
      <c r="J132" s="40"/>
      <c r="K132" s="40"/>
      <c r="L132" s="44"/>
      <c r="M132" s="258"/>
      <c r="N132" s="259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78</v>
      </c>
    </row>
    <row r="133" s="2" customFormat="1" ht="24" customHeight="1">
      <c r="A133" s="38"/>
      <c r="B133" s="39"/>
      <c r="C133" s="282" t="s">
        <v>179</v>
      </c>
      <c r="D133" s="282" t="s">
        <v>156</v>
      </c>
      <c r="E133" s="283" t="s">
        <v>574</v>
      </c>
      <c r="F133" s="284" t="s">
        <v>575</v>
      </c>
      <c r="G133" s="285" t="s">
        <v>147</v>
      </c>
      <c r="H133" s="286">
        <v>7.9000000000000004</v>
      </c>
      <c r="I133" s="287"/>
      <c r="J133" s="288">
        <f>ROUND(I133*H133,2)</f>
        <v>0</v>
      </c>
      <c r="K133" s="284" t="s">
        <v>140</v>
      </c>
      <c r="L133" s="289"/>
      <c r="M133" s="290" t="s">
        <v>1</v>
      </c>
      <c r="N133" s="291" t="s">
        <v>43</v>
      </c>
      <c r="O133" s="91"/>
      <c r="P133" s="252">
        <f>O133*H133</f>
        <v>0</v>
      </c>
      <c r="Q133" s="252">
        <v>0.95499999999999996</v>
      </c>
      <c r="R133" s="252">
        <f>Q133*H133</f>
        <v>7.5445000000000002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160</v>
      </c>
      <c r="AT133" s="254" t="s">
        <v>156</v>
      </c>
      <c r="AU133" s="254" t="s">
        <v>78</v>
      </c>
      <c r="AY133" s="17" t="s">
        <v>133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82</v>
      </c>
      <c r="BK133" s="255">
        <f>ROUND(I133*H133,2)</f>
        <v>0</v>
      </c>
      <c r="BL133" s="17" t="s">
        <v>141</v>
      </c>
      <c r="BM133" s="254" t="s">
        <v>576</v>
      </c>
    </row>
    <row r="134" s="2" customFormat="1">
      <c r="A134" s="38"/>
      <c r="B134" s="39"/>
      <c r="C134" s="40"/>
      <c r="D134" s="256" t="s">
        <v>143</v>
      </c>
      <c r="E134" s="40"/>
      <c r="F134" s="257" t="s">
        <v>575</v>
      </c>
      <c r="G134" s="40"/>
      <c r="H134" s="40"/>
      <c r="I134" s="154"/>
      <c r="J134" s="40"/>
      <c r="K134" s="40"/>
      <c r="L134" s="44"/>
      <c r="M134" s="258"/>
      <c r="N134" s="259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78</v>
      </c>
    </row>
    <row r="135" s="2" customFormat="1" ht="24" customHeight="1">
      <c r="A135" s="38"/>
      <c r="B135" s="39"/>
      <c r="C135" s="282" t="s">
        <v>160</v>
      </c>
      <c r="D135" s="282" t="s">
        <v>156</v>
      </c>
      <c r="E135" s="283" t="s">
        <v>577</v>
      </c>
      <c r="F135" s="284" t="s">
        <v>578</v>
      </c>
      <c r="G135" s="285" t="s">
        <v>171</v>
      </c>
      <c r="H135" s="286">
        <v>16</v>
      </c>
      <c r="I135" s="287"/>
      <c r="J135" s="288">
        <f>ROUND(I135*H135,2)</f>
        <v>0</v>
      </c>
      <c r="K135" s="284" t="s">
        <v>140</v>
      </c>
      <c r="L135" s="289"/>
      <c r="M135" s="290" t="s">
        <v>1</v>
      </c>
      <c r="N135" s="291" t="s">
        <v>43</v>
      </c>
      <c r="O135" s="91"/>
      <c r="P135" s="252">
        <f>O135*H135</f>
        <v>0</v>
      </c>
      <c r="Q135" s="252">
        <v>4.5022500000000001</v>
      </c>
      <c r="R135" s="252">
        <f>Q135*H135</f>
        <v>72.036000000000001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160</v>
      </c>
      <c r="AT135" s="254" t="s">
        <v>156</v>
      </c>
      <c r="AU135" s="254" t="s">
        <v>78</v>
      </c>
      <c r="AY135" s="17" t="s">
        <v>133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82</v>
      </c>
      <c r="BK135" s="255">
        <f>ROUND(I135*H135,2)</f>
        <v>0</v>
      </c>
      <c r="BL135" s="17" t="s">
        <v>141</v>
      </c>
      <c r="BM135" s="254" t="s">
        <v>579</v>
      </c>
    </row>
    <row r="136" s="2" customFormat="1">
      <c r="A136" s="38"/>
      <c r="B136" s="39"/>
      <c r="C136" s="40"/>
      <c r="D136" s="256" t="s">
        <v>143</v>
      </c>
      <c r="E136" s="40"/>
      <c r="F136" s="257" t="s">
        <v>578</v>
      </c>
      <c r="G136" s="40"/>
      <c r="H136" s="40"/>
      <c r="I136" s="154"/>
      <c r="J136" s="40"/>
      <c r="K136" s="40"/>
      <c r="L136" s="44"/>
      <c r="M136" s="258"/>
      <c r="N136" s="259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78</v>
      </c>
    </row>
    <row r="137" s="13" customFormat="1">
      <c r="A137" s="13"/>
      <c r="B137" s="260"/>
      <c r="C137" s="261"/>
      <c r="D137" s="256" t="s">
        <v>150</v>
      </c>
      <c r="E137" s="262" t="s">
        <v>1</v>
      </c>
      <c r="F137" s="263" t="s">
        <v>580</v>
      </c>
      <c r="G137" s="261"/>
      <c r="H137" s="264">
        <v>16</v>
      </c>
      <c r="I137" s="265"/>
      <c r="J137" s="261"/>
      <c r="K137" s="261"/>
      <c r="L137" s="266"/>
      <c r="M137" s="306"/>
      <c r="N137" s="307"/>
      <c r="O137" s="307"/>
      <c r="P137" s="307"/>
      <c r="Q137" s="307"/>
      <c r="R137" s="307"/>
      <c r="S137" s="307"/>
      <c r="T137" s="30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0" t="s">
        <v>150</v>
      </c>
      <c r="AU137" s="270" t="s">
        <v>78</v>
      </c>
      <c r="AV137" s="13" t="s">
        <v>86</v>
      </c>
      <c r="AW137" s="13" t="s">
        <v>34</v>
      </c>
      <c r="AX137" s="13" t="s">
        <v>82</v>
      </c>
      <c r="AY137" s="270" t="s">
        <v>133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192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OqdRPJa2NTu1niq+U6t07uRPNaeJ2Ogj+XxAKksK5pK916FmQc6xGMUKWw81tyj43XsnAskCe3W0ngPDHgd4Ag==" hashValue="5HfIlTzfqJawzfHe+yx4cDwTzMoaTxvxxJWCOa19345oAV06YnTf30U2AOp3nim01SB8JTYwGU+Xi0ZCCLV2EA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106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č.3 a 5 v ŽST Ústí n.L. západ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107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581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17. 7. 2019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35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6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37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38</v>
      </c>
      <c r="E30" s="38"/>
      <c r="F30" s="38"/>
      <c r="G30" s="38"/>
      <c r="H30" s="38"/>
      <c r="I30" s="154"/>
      <c r="J30" s="166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40</v>
      </c>
      <c r="G32" s="38"/>
      <c r="H32" s="38"/>
      <c r="I32" s="168" t="s">
        <v>39</v>
      </c>
      <c r="J32" s="167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42</v>
      </c>
      <c r="E33" s="152" t="s">
        <v>43</v>
      </c>
      <c r="F33" s="170">
        <f>ROUND((SUM(BE117:BE134)),  2)</f>
        <v>0</v>
      </c>
      <c r="G33" s="38"/>
      <c r="H33" s="38"/>
      <c r="I33" s="171">
        <v>0.20999999999999999</v>
      </c>
      <c r="J33" s="170">
        <f>ROUND(((SUM(BE117:BE134))*I33),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44</v>
      </c>
      <c r="F34" s="170">
        <f>ROUND((SUM(BF117:BF134)),  2)</f>
        <v>0</v>
      </c>
      <c r="G34" s="38"/>
      <c r="H34" s="38"/>
      <c r="I34" s="171">
        <v>0.14999999999999999</v>
      </c>
      <c r="J34" s="170">
        <f>ROUND(((SUM(BF117:BF134))*I34),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45</v>
      </c>
      <c r="F35" s="170">
        <f>ROUND((SUM(BG117:BG134)),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46</v>
      </c>
      <c r="F36" s="170">
        <f>ROUND((SUM(BH117:BH134)),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ROUND((SUM(BI117:BI134)),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48</v>
      </c>
      <c r="E39" s="174"/>
      <c r="F39" s="174"/>
      <c r="G39" s="175" t="s">
        <v>49</v>
      </c>
      <c r="H39" s="176" t="s">
        <v>50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č.3 a 5 v ŽST Ústí n.L. západ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VRN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Ústí nad Labem západ</v>
      </c>
      <c r="G89" s="40"/>
      <c r="H89" s="40"/>
      <c r="I89" s="156" t="s">
        <v>22</v>
      </c>
      <c r="J89" s="79" t="str">
        <f>IF(J12="","",J12)</f>
        <v>17. 7. 2019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SŽDC s.o., OŘ Ústí n.L., ST Ústí n.L.</v>
      </c>
      <c r="G91" s="40"/>
      <c r="H91" s="40"/>
      <c r="I91" s="156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35</v>
      </c>
      <c r="J92" s="36" t="str">
        <f>E24</f>
        <v>Věra Trnková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112</v>
      </c>
      <c r="D94" s="198"/>
      <c r="E94" s="198"/>
      <c r="F94" s="198"/>
      <c r="G94" s="198"/>
      <c r="H94" s="198"/>
      <c r="I94" s="199"/>
      <c r="J94" s="200" t="s">
        <v>113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114</v>
      </c>
      <c r="D96" s="40"/>
      <c r="E96" s="40"/>
      <c r="F96" s="40"/>
      <c r="G96" s="40"/>
      <c r="H96" s="40"/>
      <c r="I96" s="15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202"/>
      <c r="C97" s="203"/>
      <c r="D97" s="204" t="s">
        <v>582</v>
      </c>
      <c r="E97" s="205"/>
      <c r="F97" s="205"/>
      <c r="G97" s="205"/>
      <c r="H97" s="205"/>
      <c r="I97" s="206"/>
      <c r="J97" s="207">
        <f>J118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5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92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95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118</v>
      </c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96" t="str">
        <f>E7</f>
        <v>Oprava staničních kolejí č.3 a 5 v ŽST Ústí n.L. západ</v>
      </c>
      <c r="F107" s="32"/>
      <c r="G107" s="32"/>
      <c r="H107" s="32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107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2 - VRN</v>
      </c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žst. Ústí nad Labem západ</v>
      </c>
      <c r="G111" s="40"/>
      <c r="H111" s="40"/>
      <c r="I111" s="156" t="s">
        <v>22</v>
      </c>
      <c r="J111" s="79" t="str">
        <f>IF(J12="","",J12)</f>
        <v>17. 7. 2019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SŽDC s.o., OŘ Ústí n.L., ST Ústí n.L.</v>
      </c>
      <c r="G113" s="40"/>
      <c r="H113" s="40"/>
      <c r="I113" s="156" t="s">
        <v>32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156" t="s">
        <v>35</v>
      </c>
      <c r="J114" s="36" t="str">
        <f>E24</f>
        <v>Věra Trnková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15"/>
      <c r="B116" s="216"/>
      <c r="C116" s="217" t="s">
        <v>119</v>
      </c>
      <c r="D116" s="218" t="s">
        <v>63</v>
      </c>
      <c r="E116" s="218" t="s">
        <v>59</v>
      </c>
      <c r="F116" s="218" t="s">
        <v>60</v>
      </c>
      <c r="G116" s="218" t="s">
        <v>120</v>
      </c>
      <c r="H116" s="218" t="s">
        <v>121</v>
      </c>
      <c r="I116" s="219" t="s">
        <v>122</v>
      </c>
      <c r="J116" s="218" t="s">
        <v>113</v>
      </c>
      <c r="K116" s="220" t="s">
        <v>123</v>
      </c>
      <c r="L116" s="221"/>
      <c r="M116" s="100" t="s">
        <v>1</v>
      </c>
      <c r="N116" s="101" t="s">
        <v>42</v>
      </c>
      <c r="O116" s="101" t="s">
        <v>124</v>
      </c>
      <c r="P116" s="101" t="s">
        <v>125</v>
      </c>
      <c r="Q116" s="101" t="s">
        <v>126</v>
      </c>
      <c r="R116" s="101" t="s">
        <v>127</v>
      </c>
      <c r="S116" s="101" t="s">
        <v>128</v>
      </c>
      <c r="T116" s="102" t="s">
        <v>129</v>
      </c>
      <c r="U116" s="21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/>
    </row>
    <row r="117" s="2" customFormat="1" ht="22.8" customHeight="1">
      <c r="A117" s="38"/>
      <c r="B117" s="39"/>
      <c r="C117" s="107" t="s">
        <v>130</v>
      </c>
      <c r="D117" s="40"/>
      <c r="E117" s="40"/>
      <c r="F117" s="40"/>
      <c r="G117" s="40"/>
      <c r="H117" s="40"/>
      <c r="I117" s="154"/>
      <c r="J117" s="222">
        <f>BK117</f>
        <v>0</v>
      </c>
      <c r="K117" s="40"/>
      <c r="L117" s="44"/>
      <c r="M117" s="103"/>
      <c r="N117" s="223"/>
      <c r="O117" s="104"/>
      <c r="P117" s="224">
        <f>P118</f>
        <v>0</v>
      </c>
      <c r="Q117" s="104"/>
      <c r="R117" s="224">
        <f>R118</f>
        <v>0</v>
      </c>
      <c r="S117" s="104"/>
      <c r="T117" s="225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115</v>
      </c>
      <c r="BK117" s="226">
        <f>BK118</f>
        <v>0</v>
      </c>
    </row>
    <row r="118" s="12" customFormat="1" ht="25.92" customHeight="1">
      <c r="A118" s="12"/>
      <c r="B118" s="227"/>
      <c r="C118" s="228"/>
      <c r="D118" s="229" t="s">
        <v>77</v>
      </c>
      <c r="E118" s="230" t="s">
        <v>104</v>
      </c>
      <c r="F118" s="230" t="s">
        <v>583</v>
      </c>
      <c r="G118" s="228"/>
      <c r="H118" s="228"/>
      <c r="I118" s="231"/>
      <c r="J118" s="232">
        <f>BK118</f>
        <v>0</v>
      </c>
      <c r="K118" s="228"/>
      <c r="L118" s="233"/>
      <c r="M118" s="234"/>
      <c r="N118" s="235"/>
      <c r="O118" s="235"/>
      <c r="P118" s="236">
        <f>SUM(P119:P134)</f>
        <v>0</v>
      </c>
      <c r="Q118" s="235"/>
      <c r="R118" s="236">
        <f>SUM(R119:R134)</f>
        <v>0</v>
      </c>
      <c r="S118" s="235"/>
      <c r="T118" s="237">
        <f>SUM(T119:T134)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8" t="s">
        <v>134</v>
      </c>
      <c r="AT118" s="239" t="s">
        <v>77</v>
      </c>
      <c r="AU118" s="239" t="s">
        <v>78</v>
      </c>
      <c r="AY118" s="238" t="s">
        <v>133</v>
      </c>
      <c r="BK118" s="240">
        <f>SUM(BK119:BK134)</f>
        <v>0</v>
      </c>
    </row>
    <row r="119" s="2" customFormat="1" ht="24" customHeight="1">
      <c r="A119" s="38"/>
      <c r="B119" s="39"/>
      <c r="C119" s="243" t="s">
        <v>82</v>
      </c>
      <c r="D119" s="243" t="s">
        <v>136</v>
      </c>
      <c r="E119" s="244" t="s">
        <v>584</v>
      </c>
      <c r="F119" s="245" t="s">
        <v>585</v>
      </c>
      <c r="G119" s="246" t="s">
        <v>586</v>
      </c>
      <c r="H119" s="247">
        <v>1</v>
      </c>
      <c r="I119" s="248"/>
      <c r="J119" s="249">
        <f>ROUND(I119*H119,2)</f>
        <v>0</v>
      </c>
      <c r="K119" s="245" t="s">
        <v>140</v>
      </c>
      <c r="L119" s="44"/>
      <c r="M119" s="250" t="s">
        <v>1</v>
      </c>
      <c r="N119" s="251" t="s">
        <v>43</v>
      </c>
      <c r="O119" s="91"/>
      <c r="P119" s="252">
        <f>O119*H119</f>
        <v>0</v>
      </c>
      <c r="Q119" s="252">
        <v>0</v>
      </c>
      <c r="R119" s="252">
        <f>Q119*H119</f>
        <v>0</v>
      </c>
      <c r="S119" s="252">
        <v>0</v>
      </c>
      <c r="T119" s="253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54" t="s">
        <v>141</v>
      </c>
      <c r="AT119" s="254" t="s">
        <v>136</v>
      </c>
      <c r="AU119" s="254" t="s">
        <v>82</v>
      </c>
      <c r="AY119" s="17" t="s">
        <v>133</v>
      </c>
      <c r="BE119" s="255">
        <f>IF(N119="základní",J119,0)</f>
        <v>0</v>
      </c>
      <c r="BF119" s="255">
        <f>IF(N119="snížená",J119,0)</f>
        <v>0</v>
      </c>
      <c r="BG119" s="255">
        <f>IF(N119="zákl. přenesená",J119,0)</f>
        <v>0</v>
      </c>
      <c r="BH119" s="255">
        <f>IF(N119="sníž. přenesená",J119,0)</f>
        <v>0</v>
      </c>
      <c r="BI119" s="255">
        <f>IF(N119="nulová",J119,0)</f>
        <v>0</v>
      </c>
      <c r="BJ119" s="17" t="s">
        <v>82</v>
      </c>
      <c r="BK119" s="255">
        <f>ROUND(I119*H119,2)</f>
        <v>0</v>
      </c>
      <c r="BL119" s="17" t="s">
        <v>141</v>
      </c>
      <c r="BM119" s="254" t="s">
        <v>587</v>
      </c>
    </row>
    <row r="120" s="2" customFormat="1">
      <c r="A120" s="38"/>
      <c r="B120" s="39"/>
      <c r="C120" s="40"/>
      <c r="D120" s="256" t="s">
        <v>143</v>
      </c>
      <c r="E120" s="40"/>
      <c r="F120" s="257" t="s">
        <v>585</v>
      </c>
      <c r="G120" s="40"/>
      <c r="H120" s="40"/>
      <c r="I120" s="154"/>
      <c r="J120" s="40"/>
      <c r="K120" s="40"/>
      <c r="L120" s="44"/>
      <c r="M120" s="258"/>
      <c r="N120" s="259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143</v>
      </c>
      <c r="AU120" s="17" t="s">
        <v>82</v>
      </c>
    </row>
    <row r="121" s="2" customFormat="1" ht="24" customHeight="1">
      <c r="A121" s="38"/>
      <c r="B121" s="39"/>
      <c r="C121" s="243" t="s">
        <v>86</v>
      </c>
      <c r="D121" s="243" t="s">
        <v>136</v>
      </c>
      <c r="E121" s="244" t="s">
        <v>588</v>
      </c>
      <c r="F121" s="245" t="s">
        <v>589</v>
      </c>
      <c r="G121" s="246" t="s">
        <v>586</v>
      </c>
      <c r="H121" s="247">
        <v>1</v>
      </c>
      <c r="I121" s="248"/>
      <c r="J121" s="249">
        <f>ROUND(I121*H121,2)</f>
        <v>0</v>
      </c>
      <c r="K121" s="245" t="s">
        <v>140</v>
      </c>
      <c r="L121" s="44"/>
      <c r="M121" s="250" t="s">
        <v>1</v>
      </c>
      <c r="N121" s="251" t="s">
        <v>43</v>
      </c>
      <c r="O121" s="9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4" t="s">
        <v>141</v>
      </c>
      <c r="AT121" s="254" t="s">
        <v>136</v>
      </c>
      <c r="AU121" s="254" t="s">
        <v>82</v>
      </c>
      <c r="AY121" s="17" t="s">
        <v>133</v>
      </c>
      <c r="BE121" s="255">
        <f>IF(N121="základní",J121,0)</f>
        <v>0</v>
      </c>
      <c r="BF121" s="255">
        <f>IF(N121="snížená",J121,0)</f>
        <v>0</v>
      </c>
      <c r="BG121" s="255">
        <f>IF(N121="zákl. přenesená",J121,0)</f>
        <v>0</v>
      </c>
      <c r="BH121" s="255">
        <f>IF(N121="sníž. přenesená",J121,0)</f>
        <v>0</v>
      </c>
      <c r="BI121" s="255">
        <f>IF(N121="nulová",J121,0)</f>
        <v>0</v>
      </c>
      <c r="BJ121" s="17" t="s">
        <v>82</v>
      </c>
      <c r="BK121" s="255">
        <f>ROUND(I121*H121,2)</f>
        <v>0</v>
      </c>
      <c r="BL121" s="17" t="s">
        <v>141</v>
      </c>
      <c r="BM121" s="254" t="s">
        <v>590</v>
      </c>
    </row>
    <row r="122" s="2" customFormat="1">
      <c r="A122" s="38"/>
      <c r="B122" s="39"/>
      <c r="C122" s="40"/>
      <c r="D122" s="256" t="s">
        <v>143</v>
      </c>
      <c r="E122" s="40"/>
      <c r="F122" s="257" t="s">
        <v>591</v>
      </c>
      <c r="G122" s="40"/>
      <c r="H122" s="40"/>
      <c r="I122" s="154"/>
      <c r="J122" s="40"/>
      <c r="K122" s="40"/>
      <c r="L122" s="44"/>
      <c r="M122" s="258"/>
      <c r="N122" s="259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143</v>
      </c>
      <c r="AU122" s="17" t="s">
        <v>82</v>
      </c>
    </row>
    <row r="123" s="2" customFormat="1" ht="24" customHeight="1">
      <c r="A123" s="38"/>
      <c r="B123" s="39"/>
      <c r="C123" s="243" t="s">
        <v>155</v>
      </c>
      <c r="D123" s="243" t="s">
        <v>136</v>
      </c>
      <c r="E123" s="244" t="s">
        <v>592</v>
      </c>
      <c r="F123" s="245" t="s">
        <v>593</v>
      </c>
      <c r="G123" s="246" t="s">
        <v>586</v>
      </c>
      <c r="H123" s="247">
        <v>1</v>
      </c>
      <c r="I123" s="248"/>
      <c r="J123" s="249">
        <f>ROUND(I123*H123,2)</f>
        <v>0</v>
      </c>
      <c r="K123" s="245" t="s">
        <v>140</v>
      </c>
      <c r="L123" s="44"/>
      <c r="M123" s="250" t="s">
        <v>1</v>
      </c>
      <c r="N123" s="251" t="s">
        <v>43</v>
      </c>
      <c r="O123" s="91"/>
      <c r="P123" s="252">
        <f>O123*H123</f>
        <v>0</v>
      </c>
      <c r="Q123" s="252">
        <v>0</v>
      </c>
      <c r="R123" s="252">
        <f>Q123*H123</f>
        <v>0</v>
      </c>
      <c r="S123" s="252">
        <v>0</v>
      </c>
      <c r="T123" s="25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54" t="s">
        <v>141</v>
      </c>
      <c r="AT123" s="254" t="s">
        <v>136</v>
      </c>
      <c r="AU123" s="254" t="s">
        <v>82</v>
      </c>
      <c r="AY123" s="17" t="s">
        <v>133</v>
      </c>
      <c r="BE123" s="255">
        <f>IF(N123="základní",J123,0)</f>
        <v>0</v>
      </c>
      <c r="BF123" s="255">
        <f>IF(N123="snížená",J123,0)</f>
        <v>0</v>
      </c>
      <c r="BG123" s="255">
        <f>IF(N123="zákl. přenesená",J123,0)</f>
        <v>0</v>
      </c>
      <c r="BH123" s="255">
        <f>IF(N123="sníž. přenesená",J123,0)</f>
        <v>0</v>
      </c>
      <c r="BI123" s="255">
        <f>IF(N123="nulová",J123,0)</f>
        <v>0</v>
      </c>
      <c r="BJ123" s="17" t="s">
        <v>82</v>
      </c>
      <c r="BK123" s="255">
        <f>ROUND(I123*H123,2)</f>
        <v>0</v>
      </c>
      <c r="BL123" s="17" t="s">
        <v>141</v>
      </c>
      <c r="BM123" s="254" t="s">
        <v>594</v>
      </c>
    </row>
    <row r="124" s="2" customFormat="1">
      <c r="A124" s="38"/>
      <c r="B124" s="39"/>
      <c r="C124" s="40"/>
      <c r="D124" s="256" t="s">
        <v>143</v>
      </c>
      <c r="E124" s="40"/>
      <c r="F124" s="257" t="s">
        <v>595</v>
      </c>
      <c r="G124" s="40"/>
      <c r="H124" s="40"/>
      <c r="I124" s="154"/>
      <c r="J124" s="40"/>
      <c r="K124" s="40"/>
      <c r="L124" s="44"/>
      <c r="M124" s="258"/>
      <c r="N124" s="259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143</v>
      </c>
      <c r="AU124" s="17" t="s">
        <v>82</v>
      </c>
    </row>
    <row r="125" s="15" customFormat="1">
      <c r="A125" s="15"/>
      <c r="B125" s="292"/>
      <c r="C125" s="293"/>
      <c r="D125" s="256" t="s">
        <v>150</v>
      </c>
      <c r="E125" s="294" t="s">
        <v>1</v>
      </c>
      <c r="F125" s="295" t="s">
        <v>596</v>
      </c>
      <c r="G125" s="293"/>
      <c r="H125" s="294" t="s">
        <v>1</v>
      </c>
      <c r="I125" s="296"/>
      <c r="J125" s="293"/>
      <c r="K125" s="293"/>
      <c r="L125" s="297"/>
      <c r="M125" s="298"/>
      <c r="N125" s="299"/>
      <c r="O125" s="299"/>
      <c r="P125" s="299"/>
      <c r="Q125" s="299"/>
      <c r="R125" s="299"/>
      <c r="S125" s="299"/>
      <c r="T125" s="30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301" t="s">
        <v>150</v>
      </c>
      <c r="AU125" s="301" t="s">
        <v>82</v>
      </c>
      <c r="AV125" s="15" t="s">
        <v>82</v>
      </c>
      <c r="AW125" s="15" t="s">
        <v>34</v>
      </c>
      <c r="AX125" s="15" t="s">
        <v>78</v>
      </c>
      <c r="AY125" s="301" t="s">
        <v>133</v>
      </c>
    </row>
    <row r="126" s="13" customFormat="1">
      <c r="A126" s="13"/>
      <c r="B126" s="260"/>
      <c r="C126" s="261"/>
      <c r="D126" s="256" t="s">
        <v>150</v>
      </c>
      <c r="E126" s="262" t="s">
        <v>1</v>
      </c>
      <c r="F126" s="263" t="s">
        <v>82</v>
      </c>
      <c r="G126" s="261"/>
      <c r="H126" s="264">
        <v>1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0" t="s">
        <v>150</v>
      </c>
      <c r="AU126" s="270" t="s">
        <v>82</v>
      </c>
      <c r="AV126" s="13" t="s">
        <v>86</v>
      </c>
      <c r="AW126" s="13" t="s">
        <v>34</v>
      </c>
      <c r="AX126" s="13" t="s">
        <v>82</v>
      </c>
      <c r="AY126" s="270" t="s">
        <v>133</v>
      </c>
    </row>
    <row r="127" s="2" customFormat="1" ht="24" customHeight="1">
      <c r="A127" s="38"/>
      <c r="B127" s="39"/>
      <c r="C127" s="243" t="s">
        <v>141</v>
      </c>
      <c r="D127" s="243" t="s">
        <v>136</v>
      </c>
      <c r="E127" s="244" t="s">
        <v>597</v>
      </c>
      <c r="F127" s="245" t="s">
        <v>598</v>
      </c>
      <c r="G127" s="246" t="s">
        <v>599</v>
      </c>
      <c r="H127" s="247">
        <v>4</v>
      </c>
      <c r="I127" s="248"/>
      <c r="J127" s="249">
        <f>ROUND(I127*H127,2)</f>
        <v>0</v>
      </c>
      <c r="K127" s="245" t="s">
        <v>140</v>
      </c>
      <c r="L127" s="44"/>
      <c r="M127" s="250" t="s">
        <v>1</v>
      </c>
      <c r="N127" s="251" t="s">
        <v>43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141</v>
      </c>
      <c r="AT127" s="254" t="s">
        <v>136</v>
      </c>
      <c r="AU127" s="254" t="s">
        <v>82</v>
      </c>
      <c r="AY127" s="17" t="s">
        <v>133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82</v>
      </c>
      <c r="BK127" s="255">
        <f>ROUND(I127*H127,2)</f>
        <v>0</v>
      </c>
      <c r="BL127" s="17" t="s">
        <v>141</v>
      </c>
      <c r="BM127" s="254" t="s">
        <v>600</v>
      </c>
    </row>
    <row r="128" s="2" customFormat="1">
      <c r="A128" s="38"/>
      <c r="B128" s="39"/>
      <c r="C128" s="40"/>
      <c r="D128" s="256" t="s">
        <v>143</v>
      </c>
      <c r="E128" s="40"/>
      <c r="F128" s="257" t="s">
        <v>598</v>
      </c>
      <c r="G128" s="40"/>
      <c r="H128" s="40"/>
      <c r="I128" s="154"/>
      <c r="J128" s="40"/>
      <c r="K128" s="40"/>
      <c r="L128" s="44"/>
      <c r="M128" s="258"/>
      <c r="N128" s="259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82</v>
      </c>
    </row>
    <row r="129" s="15" customFormat="1">
      <c r="A129" s="15"/>
      <c r="B129" s="292"/>
      <c r="C129" s="293"/>
      <c r="D129" s="256" t="s">
        <v>150</v>
      </c>
      <c r="E129" s="294" t="s">
        <v>1</v>
      </c>
      <c r="F129" s="295" t="s">
        <v>601</v>
      </c>
      <c r="G129" s="293"/>
      <c r="H129" s="294" t="s">
        <v>1</v>
      </c>
      <c r="I129" s="296"/>
      <c r="J129" s="293"/>
      <c r="K129" s="293"/>
      <c r="L129" s="297"/>
      <c r="M129" s="298"/>
      <c r="N129" s="299"/>
      <c r="O129" s="299"/>
      <c r="P129" s="299"/>
      <c r="Q129" s="299"/>
      <c r="R129" s="299"/>
      <c r="S129" s="299"/>
      <c r="T129" s="30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301" t="s">
        <v>150</v>
      </c>
      <c r="AU129" s="301" t="s">
        <v>82</v>
      </c>
      <c r="AV129" s="15" t="s">
        <v>82</v>
      </c>
      <c r="AW129" s="15" t="s">
        <v>34</v>
      </c>
      <c r="AX129" s="15" t="s">
        <v>78</v>
      </c>
      <c r="AY129" s="301" t="s">
        <v>133</v>
      </c>
    </row>
    <row r="130" s="13" customFormat="1">
      <c r="A130" s="13"/>
      <c r="B130" s="260"/>
      <c r="C130" s="261"/>
      <c r="D130" s="256" t="s">
        <v>150</v>
      </c>
      <c r="E130" s="262" t="s">
        <v>1</v>
      </c>
      <c r="F130" s="263" t="s">
        <v>141</v>
      </c>
      <c r="G130" s="261"/>
      <c r="H130" s="264">
        <v>4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150</v>
      </c>
      <c r="AU130" s="270" t="s">
        <v>82</v>
      </c>
      <c r="AV130" s="13" t="s">
        <v>86</v>
      </c>
      <c r="AW130" s="13" t="s">
        <v>34</v>
      </c>
      <c r="AX130" s="13" t="s">
        <v>82</v>
      </c>
      <c r="AY130" s="270" t="s">
        <v>133</v>
      </c>
    </row>
    <row r="131" s="2" customFormat="1" ht="24" customHeight="1">
      <c r="A131" s="38"/>
      <c r="B131" s="39"/>
      <c r="C131" s="243" t="s">
        <v>134</v>
      </c>
      <c r="D131" s="243" t="s">
        <v>136</v>
      </c>
      <c r="E131" s="244" t="s">
        <v>602</v>
      </c>
      <c r="F131" s="245" t="s">
        <v>603</v>
      </c>
      <c r="G131" s="246" t="s">
        <v>586</v>
      </c>
      <c r="H131" s="247">
        <v>1</v>
      </c>
      <c r="I131" s="248"/>
      <c r="J131" s="249">
        <f>ROUND(I131*H131,2)</f>
        <v>0</v>
      </c>
      <c r="K131" s="245" t="s">
        <v>140</v>
      </c>
      <c r="L131" s="44"/>
      <c r="M131" s="250" t="s">
        <v>1</v>
      </c>
      <c r="N131" s="251" t="s">
        <v>43</v>
      </c>
      <c r="O131" s="91"/>
      <c r="P131" s="252">
        <f>O131*H131</f>
        <v>0</v>
      </c>
      <c r="Q131" s="252">
        <v>0</v>
      </c>
      <c r="R131" s="252">
        <f>Q131*H131</f>
        <v>0</v>
      </c>
      <c r="S131" s="252">
        <v>0</v>
      </c>
      <c r="T131" s="25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4" t="s">
        <v>141</v>
      </c>
      <c r="AT131" s="254" t="s">
        <v>136</v>
      </c>
      <c r="AU131" s="254" t="s">
        <v>82</v>
      </c>
      <c r="AY131" s="17" t="s">
        <v>133</v>
      </c>
      <c r="BE131" s="255">
        <f>IF(N131="základní",J131,0)</f>
        <v>0</v>
      </c>
      <c r="BF131" s="255">
        <f>IF(N131="snížená",J131,0)</f>
        <v>0</v>
      </c>
      <c r="BG131" s="255">
        <f>IF(N131="zákl. přenesená",J131,0)</f>
        <v>0</v>
      </c>
      <c r="BH131" s="255">
        <f>IF(N131="sníž. přenesená",J131,0)</f>
        <v>0</v>
      </c>
      <c r="BI131" s="255">
        <f>IF(N131="nulová",J131,0)</f>
        <v>0</v>
      </c>
      <c r="BJ131" s="17" t="s">
        <v>82</v>
      </c>
      <c r="BK131" s="255">
        <f>ROUND(I131*H131,2)</f>
        <v>0</v>
      </c>
      <c r="BL131" s="17" t="s">
        <v>141</v>
      </c>
      <c r="BM131" s="254" t="s">
        <v>604</v>
      </c>
    </row>
    <row r="132" s="2" customFormat="1">
      <c r="A132" s="38"/>
      <c r="B132" s="39"/>
      <c r="C132" s="40"/>
      <c r="D132" s="256" t="s">
        <v>143</v>
      </c>
      <c r="E132" s="40"/>
      <c r="F132" s="257" t="s">
        <v>605</v>
      </c>
      <c r="G132" s="40"/>
      <c r="H132" s="40"/>
      <c r="I132" s="154"/>
      <c r="J132" s="40"/>
      <c r="K132" s="40"/>
      <c r="L132" s="44"/>
      <c r="M132" s="258"/>
      <c r="N132" s="259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82</v>
      </c>
    </row>
    <row r="133" s="2" customFormat="1" ht="60" customHeight="1">
      <c r="A133" s="38"/>
      <c r="B133" s="39"/>
      <c r="C133" s="243" t="s">
        <v>175</v>
      </c>
      <c r="D133" s="243" t="s">
        <v>136</v>
      </c>
      <c r="E133" s="244" t="s">
        <v>606</v>
      </c>
      <c r="F133" s="245" t="s">
        <v>607</v>
      </c>
      <c r="G133" s="246" t="s">
        <v>586</v>
      </c>
      <c r="H133" s="247">
        <v>1</v>
      </c>
      <c r="I133" s="248"/>
      <c r="J133" s="249">
        <f>ROUND(I133*H133,2)</f>
        <v>0</v>
      </c>
      <c r="K133" s="245" t="s">
        <v>140</v>
      </c>
      <c r="L133" s="44"/>
      <c r="M133" s="250" t="s">
        <v>1</v>
      </c>
      <c r="N133" s="251" t="s">
        <v>43</v>
      </c>
      <c r="O133" s="91"/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141</v>
      </c>
      <c r="AT133" s="254" t="s">
        <v>136</v>
      </c>
      <c r="AU133" s="254" t="s">
        <v>82</v>
      </c>
      <c r="AY133" s="17" t="s">
        <v>133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82</v>
      </c>
      <c r="BK133" s="255">
        <f>ROUND(I133*H133,2)</f>
        <v>0</v>
      </c>
      <c r="BL133" s="17" t="s">
        <v>141</v>
      </c>
      <c r="BM133" s="254" t="s">
        <v>608</v>
      </c>
    </row>
    <row r="134" s="2" customFormat="1">
      <c r="A134" s="38"/>
      <c r="B134" s="39"/>
      <c r="C134" s="40"/>
      <c r="D134" s="256" t="s">
        <v>143</v>
      </c>
      <c r="E134" s="40"/>
      <c r="F134" s="257" t="s">
        <v>607</v>
      </c>
      <c r="G134" s="40"/>
      <c r="H134" s="40"/>
      <c r="I134" s="154"/>
      <c r="J134" s="40"/>
      <c r="K134" s="40"/>
      <c r="L134" s="44"/>
      <c r="M134" s="302"/>
      <c r="N134" s="303"/>
      <c r="O134" s="304"/>
      <c r="P134" s="304"/>
      <c r="Q134" s="304"/>
      <c r="R134" s="304"/>
      <c r="S134" s="304"/>
      <c r="T134" s="30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192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TkTGcqe52JNKiAmAuLHAXDZaSOYZ7F2AzPG7iiD7L+r9PKEZzX41YlE5/VB5Nx0cxzCHsEdGbYz2oJSXu1ZgUQ==" hashValue="TBE7ffwbvJ8fUciH8PWokicwL97KiI9/NH0VwuacmVj/bB7AvAtAW8kru+Nq4W0zlEZeO/E4556B8wxrMkg55w==" algorithmName="SHA-512" password="CC35"/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2019-10-07T11:39:10Z</dcterms:created>
  <dcterms:modified xsi:type="dcterms:W3CDTF">2019-10-07T11:39:21Z</dcterms:modified>
</cp:coreProperties>
</file>