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21 - SpS Bohumín - Dopl..." sheetId="2" r:id="rId2"/>
    <sheet name="PS21.1 - SpS Bohumín - St..." sheetId="3" r:id="rId3"/>
    <sheet name="PS22 - SpS Bohumín - Komu..." sheetId="4" r:id="rId4"/>
    <sheet name="PS23 - SpS Bohumín - Rozv..." sheetId="5" r:id="rId5"/>
    <sheet name="PS15 - Doplnění WW ED Ost..." sheetId="6" r:id="rId6"/>
    <sheet name="01 - VRN" sheetId="7" r:id="rId7"/>
    <sheet name="Pokyny pro vyplnění" sheetId="8" r:id="rId8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'PS21 - SpS Bohumín - Dopl...'!$C$81:$K$152</definedName>
    <definedName name="_xlnm.Print_Area" localSheetId="1">'PS21 - SpS Bohumín - Dopl...'!$C$4:$J$39,'PS21 - SpS Bohumín - Dopl...'!$C$45:$J$63,'PS21 - SpS Bohumín - Dopl...'!$C$69:$K$152</definedName>
    <definedName name="_xlnm.Print_Titles" localSheetId="1">'PS21 - SpS Bohumín - Dopl...'!$81:$81</definedName>
    <definedName name="_xlnm._FilterDatabase" localSheetId="2" hidden="1">'PS21.1 - SpS Bohumín - St...'!$C$89:$K$127</definedName>
    <definedName name="_xlnm.Print_Area" localSheetId="2">'PS21.1 - SpS Bohumín - St...'!$C$4:$J$39,'PS21.1 - SpS Bohumín - St...'!$C$45:$J$71,'PS21.1 - SpS Bohumín - St...'!$C$77:$K$127</definedName>
    <definedName name="_xlnm.Print_Titles" localSheetId="2">'PS21.1 - SpS Bohumín - St...'!$89:$89</definedName>
    <definedName name="_xlnm._FilterDatabase" localSheetId="3" hidden="1">'PS22 - SpS Bohumín - Komu...'!$C$79:$K$100</definedName>
    <definedName name="_xlnm.Print_Area" localSheetId="3">'PS22 - SpS Bohumín - Komu...'!$C$4:$J$39,'PS22 - SpS Bohumín - Komu...'!$C$45:$J$61,'PS22 - SpS Bohumín - Komu...'!$C$67:$K$100</definedName>
    <definedName name="_xlnm.Print_Titles" localSheetId="3">'PS22 - SpS Bohumín - Komu...'!$79:$79</definedName>
    <definedName name="_xlnm._FilterDatabase" localSheetId="4" hidden="1">'PS23 - SpS Bohumín - Rozv...'!$C$79:$K$161</definedName>
    <definedName name="_xlnm.Print_Area" localSheetId="4">'PS23 - SpS Bohumín - Rozv...'!$C$4:$J$39,'PS23 - SpS Bohumín - Rozv...'!$C$45:$J$61,'PS23 - SpS Bohumín - Rozv...'!$C$67:$K$161</definedName>
    <definedName name="_xlnm.Print_Titles" localSheetId="4">'PS23 - SpS Bohumín - Rozv...'!$79:$79</definedName>
    <definedName name="_xlnm._FilterDatabase" localSheetId="5" hidden="1">'PS15 - Doplnění WW ED Ost...'!$C$79:$K$86</definedName>
    <definedName name="_xlnm.Print_Area" localSheetId="5">'PS15 - Doplnění WW ED Ost...'!$C$4:$J$39,'PS15 - Doplnění WW ED Ost...'!$C$45:$J$61,'PS15 - Doplnění WW ED Ost...'!$C$67:$K$86</definedName>
    <definedName name="_xlnm.Print_Titles" localSheetId="5">'PS15 - Doplnění WW ED Ost...'!$79:$79</definedName>
    <definedName name="_xlnm._FilterDatabase" localSheetId="6" hidden="1">'01 - VRN'!$C$80:$K$96</definedName>
    <definedName name="_xlnm.Print_Area" localSheetId="6">'01 - VRN'!$C$4:$J$39,'01 - VRN'!$C$45:$J$62,'01 - VRN'!$C$68:$K$96</definedName>
    <definedName name="_xlnm.Print_Titles" localSheetId="6">'01 - VRN'!$80:$80</definedName>
  </definedNames>
  <calcPr/>
</workbook>
</file>

<file path=xl/calcChain.xml><?xml version="1.0" encoding="utf-8"?>
<calcChain xmlns="http://schemas.openxmlformats.org/spreadsheetml/2006/main">
  <c i="7" r="J37"/>
  <c r="J36"/>
  <c i="1" r="AY60"/>
  <c i="7" r="J35"/>
  <c i="1" r="AX60"/>
  <c i="7"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T87"/>
  <c r="R88"/>
  <c r="R87"/>
  <c r="P88"/>
  <c r="P87"/>
  <c r="BK88"/>
  <c r="BK87"/>
  <c r="J87"/>
  <c r="J88"/>
  <c r="BE88"/>
  <c r="J61"/>
  <c r="BI85"/>
  <c r="BH85"/>
  <c r="BG85"/>
  <c r="BF85"/>
  <c r="T85"/>
  <c r="R85"/>
  <c r="P85"/>
  <c r="BK85"/>
  <c r="J85"/>
  <c r="BE85"/>
  <c r="BI83"/>
  <c r="F37"/>
  <c i="1" r="BD60"/>
  <c i="7" r="BH83"/>
  <c r="F36"/>
  <c i="1" r="BC60"/>
  <c i="7" r="BG83"/>
  <c r="F35"/>
  <c i="1" r="BB60"/>
  <c i="7" r="BF83"/>
  <c r="J34"/>
  <c i="1" r="AW60"/>
  <c i="7" r="F34"/>
  <c i="1" r="BA60"/>
  <c i="7" r="T83"/>
  <c r="T82"/>
  <c r="T81"/>
  <c r="R83"/>
  <c r="R82"/>
  <c r="R81"/>
  <c r="P83"/>
  <c r="P82"/>
  <c r="P81"/>
  <c i="1" r="AU60"/>
  <c i="7" r="BK83"/>
  <c r="BK82"/>
  <c r="J82"/>
  <c r="BK81"/>
  <c r="J81"/>
  <c r="J59"/>
  <c r="J30"/>
  <c i="1" r="AG60"/>
  <c i="7" r="J83"/>
  <c r="BE83"/>
  <c r="J33"/>
  <c i="1" r="AV60"/>
  <c i="7" r="F33"/>
  <c i="1" r="AZ60"/>
  <c i="7"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6" r="J37"/>
  <c r="J36"/>
  <c i="1" r="AY59"/>
  <c i="6" r="J35"/>
  <c i="1" r="AX59"/>
  <c i="6"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9"/>
  <c i="6" r="BH82"/>
  <c r="F36"/>
  <c i="1" r="BC59"/>
  <c i="6" r="BG82"/>
  <c r="F35"/>
  <c i="1" r="BB59"/>
  <c i="6" r="BF82"/>
  <c r="J34"/>
  <c i="1" r="AW59"/>
  <c i="6" r="F34"/>
  <c i="1" r="BA59"/>
  <c i="6" r="T82"/>
  <c r="T81"/>
  <c r="T80"/>
  <c r="R82"/>
  <c r="R81"/>
  <c r="R80"/>
  <c r="P82"/>
  <c r="P81"/>
  <c r="P80"/>
  <c i="1" r="AU59"/>
  <c i="6" r="BK82"/>
  <c r="BK81"/>
  <c r="J81"/>
  <c r="BK80"/>
  <c r="J80"/>
  <c r="J59"/>
  <c r="J30"/>
  <c i="1" r="AG59"/>
  <c i="6" r="J82"/>
  <c r="BE82"/>
  <c r="J33"/>
  <c i="1" r="AV59"/>
  <c i="6" r="F33"/>
  <c i="1" r="AZ59"/>
  <c i="6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5" r="J37"/>
  <c r="J36"/>
  <c i="1" r="AY58"/>
  <c i="5" r="J35"/>
  <c i="1" r="AX58"/>
  <c i="5"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8"/>
  <c i="5" r="BH82"/>
  <c r="F36"/>
  <c i="1" r="BC58"/>
  <c i="5" r="BG82"/>
  <c r="F35"/>
  <c i="1" r="BB58"/>
  <c i="5" r="BF82"/>
  <c r="J34"/>
  <c i="1" r="AW58"/>
  <c i="5" r="F34"/>
  <c i="1" r="BA58"/>
  <c i="5" r="T82"/>
  <c r="T81"/>
  <c r="T80"/>
  <c r="R82"/>
  <c r="R81"/>
  <c r="R80"/>
  <c r="P82"/>
  <c r="P81"/>
  <c r="P80"/>
  <c i="1" r="AU58"/>
  <c i="5" r="BK82"/>
  <c r="BK81"/>
  <c r="J81"/>
  <c r="BK80"/>
  <c r="J80"/>
  <c r="J59"/>
  <c r="J30"/>
  <c i="1" r="AG58"/>
  <c i="5" r="J82"/>
  <c r="BE82"/>
  <c r="J33"/>
  <c i="1" r="AV58"/>
  <c i="5" r="F33"/>
  <c i="1" r="AZ58"/>
  <c i="5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4" r="J37"/>
  <c r="J36"/>
  <c i="1" r="AY57"/>
  <c i="4" r="J35"/>
  <c i="1" r="AX57"/>
  <c i="4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25"/>
  <c r="BH125"/>
  <c r="BG125"/>
  <c r="BF125"/>
  <c r="T125"/>
  <c r="T124"/>
  <c r="T123"/>
  <c r="R125"/>
  <c r="R124"/>
  <c r="R123"/>
  <c r="P125"/>
  <c r="P124"/>
  <c r="P123"/>
  <c r="BK125"/>
  <c r="BK124"/>
  <c r="J124"/>
  <c r="BK123"/>
  <c r="J123"/>
  <c r="J125"/>
  <c r="BE125"/>
  <c r="J70"/>
  <c r="J69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68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7"/>
  <c r="BI110"/>
  <c r="BH110"/>
  <c r="BG110"/>
  <c r="BF110"/>
  <c r="T110"/>
  <c r="T109"/>
  <c r="R110"/>
  <c r="R109"/>
  <c r="P110"/>
  <c r="P109"/>
  <c r="BK110"/>
  <c r="BK109"/>
  <c r="J109"/>
  <c r="J110"/>
  <c r="BE110"/>
  <c r="J66"/>
  <c r="BI108"/>
  <c r="BH108"/>
  <c r="BG108"/>
  <c r="BF108"/>
  <c r="T108"/>
  <c r="T107"/>
  <c r="R108"/>
  <c r="R107"/>
  <c r="P108"/>
  <c r="P107"/>
  <c r="BK108"/>
  <c r="BK107"/>
  <c r="J107"/>
  <c r="J108"/>
  <c r="BE108"/>
  <c r="J65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4"/>
  <c r="J63"/>
  <c r="BI98"/>
  <c r="BH98"/>
  <c r="BG98"/>
  <c r="BF98"/>
  <c r="T98"/>
  <c r="T97"/>
  <c r="R98"/>
  <c r="R97"/>
  <c r="P98"/>
  <c r="P97"/>
  <c r="BK98"/>
  <c r="BK97"/>
  <c r="J97"/>
  <c r="J98"/>
  <c r="BE98"/>
  <c r="J62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7"/>
  <c i="1" r="BD56"/>
  <c i="3" r="BH93"/>
  <c r="F36"/>
  <c i="1" r="BC56"/>
  <c i="3" r="BG93"/>
  <c r="F35"/>
  <c i="1" r="BB56"/>
  <c i="3" r="BF93"/>
  <c r="J34"/>
  <c i="1" r="AW56"/>
  <c i="3" r="F34"/>
  <c i="1" r="BA56"/>
  <c i="3" r="T93"/>
  <c r="T92"/>
  <c r="T91"/>
  <c r="T90"/>
  <c r="R93"/>
  <c r="R92"/>
  <c r="R91"/>
  <c r="R90"/>
  <c r="P93"/>
  <c r="P92"/>
  <c r="P91"/>
  <c r="P90"/>
  <c i="1" r="AU56"/>
  <c i="3" r="BK93"/>
  <c r="BK92"/>
  <c r="J92"/>
  <c r="BK91"/>
  <c r="J91"/>
  <c r="BK90"/>
  <c r="J90"/>
  <c r="J59"/>
  <c r="J30"/>
  <c i="1" r="AG56"/>
  <c i="3" r="J93"/>
  <c r="BE93"/>
  <c r="J33"/>
  <c i="1" r="AV56"/>
  <c i="3" r="F33"/>
  <c i="1" r="AZ56"/>
  <c i="3" r="J61"/>
  <c r="J60"/>
  <c r="J86"/>
  <c r="F86"/>
  <c r="F84"/>
  <c r="E82"/>
  <c r="J54"/>
  <c r="F54"/>
  <c r="F52"/>
  <c r="E50"/>
  <c r="J39"/>
  <c r="J24"/>
  <c r="E24"/>
  <c r="J87"/>
  <c r="J55"/>
  <c r="J23"/>
  <c r="J18"/>
  <c r="E18"/>
  <c r="F87"/>
  <c r="F55"/>
  <c r="J17"/>
  <c r="J12"/>
  <c r="J84"/>
  <c r="J52"/>
  <c r="E7"/>
  <c r="E80"/>
  <c r="E48"/>
  <c i="2" r="J37"/>
  <c r="J36"/>
  <c i="1" r="AY55"/>
  <c i="2" r="J35"/>
  <c i="1" r="AX55"/>
  <c i="2"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2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5"/>
  <c i="2" r="BH85"/>
  <c r="F36"/>
  <c i="1" r="BC55"/>
  <c i="2" r="BG85"/>
  <c r="F35"/>
  <c i="1" r="BB55"/>
  <c i="2" r="BF85"/>
  <c r="J34"/>
  <c i="1" r="AW55"/>
  <c i="2" r="F34"/>
  <c i="1" r="BA55"/>
  <c i="2" r="T85"/>
  <c r="T84"/>
  <c r="T83"/>
  <c r="T82"/>
  <c r="R85"/>
  <c r="R84"/>
  <c r="R83"/>
  <c r="R82"/>
  <c r="P85"/>
  <c r="P84"/>
  <c r="P83"/>
  <c r="P82"/>
  <c i="1" r="AU55"/>
  <c i="2" r="BK85"/>
  <c r="BK84"/>
  <c r="J84"/>
  <c r="BK83"/>
  <c r="J83"/>
  <c r="BK82"/>
  <c r="J82"/>
  <c r="J59"/>
  <c r="J30"/>
  <c i="1" r="AG55"/>
  <c i="2" r="J85"/>
  <c r="BE85"/>
  <c r="J33"/>
  <c i="1" r="AV55"/>
  <c i="2" r="F33"/>
  <c i="1" r="AZ55"/>
  <c i="2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<sst xmlns="http://schemas.openxmlformats.org/spreadsheetml/2006/main">
  <si>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</si>
  <si>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</si>
  <si>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</si>
  <si>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</si>
  <si>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</si>
  <si>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{bc20014a-7fac-4b59-a7be-5f096776faad}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</si>
  <si>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</si>
  <si>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</si>
  <si>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</si>
  <si>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</si>
  <si>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</si>
  <si>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</si>
  <si>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</si>
  <si>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</si>
  <si>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</si>
  <si>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</si>
  <si>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</si>
  <si>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</si>
  <si>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SpS Bohumín, oprava R3kV a DŘT</t>
  </si>
  <si>
    <t>KSO:</t>
  </si>
  <si>
    <t>CC-CZ:</t>
  </si>
  <si>
    <t>Místo:</t>
  </si>
  <si>
    <t>SpS Bohumín</t>
  </si>
  <si>
    <t>Datum:</t>
  </si>
  <si>
    <t>18. 6. 2019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</si>
  <si>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</si>
  <si>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</si>
  <si>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</si>
  <si>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</si>
  <si>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</si>
  <si>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</si>
  <si>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</si>
  <si>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</si>
  <si>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</si>
  <si>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69245797</t>
  </si>
  <si>
    <t>Petr Kudělka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</si>
  <si>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</si>
  <si>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</si>
  <si>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</si>
  <si>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</si>
  <si>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</si>
  <si>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</si>
  <si>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</si>
  <si>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</si>
  <si>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</si>
  <si>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</si>
  <si>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</si>
  <si>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</si>
  <si>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</si>
  <si>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</si>
  <si>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</si>
  <si>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</si>
  <si>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</si>
  <si>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</si>
  <si>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</si>
  <si>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</si>
  <si>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</si>
  <si>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</si>
  <si>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</si>
  <si>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</si>
  <si>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</si>
  <si>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</si>
  <si>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</si>
  <si>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</si>
  <si>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</si>
  <si>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</si>
  <si>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</si>
  <si>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</si>
  <si>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</si>
  <si>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</si>
  <si>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</si>
  <si>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</si>
  <si>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</si>
  <si>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</si>
  <si>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</si>
  <si>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</si>
  <si>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</si>
  <si>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</si>
  <si>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</si>
  <si>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</si>
  <si>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PS21</t>
  </si>
  <si>
    <t>SpS Bohumín - Doplnění rozvaděče R3kV</t>
  </si>
  <si>
    <t>STA</t>
  </si>
  <si>
    <t>1</t>
  </si>
  <si>
    <t>{4515d0bc-c7d2-43af-9428-90d648fef2d5}</t>
  </si>
  <si>
    <t>2</t>
  </si>
  <si>
    <t>PS21.1</t>
  </si>
  <si>
    <t>SpS Bohumín - Stavební část</t>
  </si>
  <si>
    <t>{209cd52d-5ceb-4521-87b0-597ff46ef6c9}</t>
  </si>
  <si>
    <t>PS22</t>
  </si>
  <si>
    <t>SpS Bohumín - Komunikace</t>
  </si>
  <si>
    <t>{c6290fc8-1c60-4b33-8e63-49c4e28a8263}</t>
  </si>
  <si>
    <t>PS23</t>
  </si>
  <si>
    <t>SpS Bohumín - Rozvaděč DŘT</t>
  </si>
  <si>
    <t>{f24f3f88-23f1-4e17-acd9-cdb3bf3027ea}</t>
  </si>
  <si>
    <t>PS15</t>
  </si>
  <si>
    <t>Doplnění WW ED Ostrava</t>
  </si>
  <si>
    <t>{ee9a882c-2a2b-4b1e-80ca-49ca9b7dd8b9}</t>
  </si>
  <si>
    <t>01</t>
  </si>
  <si>
    <t>VRN</t>
  </si>
  <si>
    <t>{be84b6f6-4d10-4301-bf0b-c7ee2f8b3145}</t>
  </si>
  <si>
    <t>KRYCÍ LIST SOUPISU PRACÍ</t>
  </si>
  <si>
    <t>Objekt:</t>
  </si>
  <si>
    <t>PS21 - SpS Bohumín - Doplnění rozvaděče R3kV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</si>
  <si>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</si>
  <si>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</si>
  <si>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</si>
  <si>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</si>
  <si>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</si>
  <si>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</si>
  <si>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</si>
  <si>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</si>
  <si>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</si>
  <si>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</si>
  <si>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</si>
  <si>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</si>
  <si>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</si>
  <si>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</si>
  <si>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</si>
  <si>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</si>
  <si>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</si>
  <si>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</si>
  <si>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</si>
  <si>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</si>
  <si>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</si>
  <si>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</si>
  <si>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</si>
  <si>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</si>
  <si>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</si>
  <si>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1320010021-R</t>
  </si>
  <si>
    <t>Opětovné zřízení kabelového lože z prosáté zeminy ve stávající kabelové trase</t>
  </si>
  <si>
    <t>m</t>
  </si>
  <si>
    <t>Sborník UOŽI 01 2019</t>
  </si>
  <si>
    <t>4</t>
  </si>
  <si>
    <t>-280417489</t>
  </si>
  <si>
    <t>1320010031-R</t>
  </si>
  <si>
    <t>Pokládka výstražné folie ve stávající kabelové trase</t>
  </si>
  <si>
    <t>980931160</t>
  </si>
  <si>
    <t>3</t>
  </si>
  <si>
    <t>1320010051-R</t>
  </si>
  <si>
    <t>Povrchová úprava po záhozu ve stávající kabelové trase</t>
  </si>
  <si>
    <t>-212052524</t>
  </si>
  <si>
    <t>1320020172-R</t>
  </si>
  <si>
    <t>Výkop kabelové trasy mechanizací š 50 cm, hl 140 cm v hornině tř. 4</t>
  </si>
  <si>
    <t>233565803</t>
  </si>
  <si>
    <t>5</t>
  </si>
  <si>
    <t>1320030172-R</t>
  </si>
  <si>
    <t>Zához kabelové trasy mechanizací š 50 cm, hl 140 cm v hornině tř. 4</t>
  </si>
  <si>
    <t>667523229</t>
  </si>
  <si>
    <t>OST</t>
  </si>
  <si>
    <t>Ostatní</t>
  </si>
  <si>
    <t>6</t>
  </si>
  <si>
    <t>7491151020</t>
  </si>
  <si>
    <t>Montáž trubek ohebných elektroinstalačních vlnitých pancéřových hadic z PVC uložených volně, pod nebo na omítku, na rošt, na stožár apod. průměru do 90 mm - včetně naznačení trasy, rozměření, řezání trubek, kladení, osazení, zajištění a upevnění</t>
  </si>
  <si>
    <t>512</t>
  </si>
  <si>
    <t>1510138204</t>
  </si>
  <si>
    <t>7</t>
  </si>
  <si>
    <t>M</t>
  </si>
  <si>
    <t>74911000-R1</t>
  </si>
  <si>
    <t>Kabelová chránička ohebná, PVC, UV stabilní, pro střední mechanické namáhání, průměr 90mm, teplota -25 až + 50 °C</t>
  </si>
  <si>
    <t>128</t>
  </si>
  <si>
    <t>-1670794239</t>
  </si>
  <si>
    <t>8</t>
  </si>
  <si>
    <t>74911000-R2</t>
  </si>
  <si>
    <t>Kabelová chránička pevná, PVC, UV stabilní, pro střední mechanické namáhání, průměr 90mm, teplota -25 až + 50 °C</t>
  </si>
  <si>
    <t>-1790189974</t>
  </si>
  <si>
    <t>9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</si>
  <si>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</si>
  <si>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</si>
  <si>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m2</t>
  </si>
  <si>
    <t>-1138384311</t>
  </si>
  <si>
    <t>10</t>
  </si>
  <si>
    <t>7491510060</t>
  </si>
  <si>
    <t>Protipožární a kabelové ucpávky Protipožární ucpávky a tmely stěnou / stropem, tl. do 50cm, do EI 90 min.</t>
  </si>
  <si>
    <t>195218804</t>
  </si>
  <si>
    <t>11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</si>
  <si>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</si>
  <si>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</si>
  <si>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kus</t>
  </si>
  <si>
    <t>1283747456</t>
  </si>
  <si>
    <t>12</t>
  </si>
  <si>
    <t>7491510080</t>
  </si>
  <si>
    <t>Protipožární a kabelové ucpávky Protipožární ucpávky a tmely prostupu kabelového pr.do 200 mm, do EI 90 min.</t>
  </si>
  <si>
    <t>-777267354</t>
  </si>
  <si>
    <t>13</t>
  </si>
  <si>
    <t>7491571020</t>
  </si>
  <si>
    <t>Demontáž stávajících ucpávek protipožárních průměru otvoru do 200 mm</t>
  </si>
  <si>
    <t>1015480797</t>
  </si>
  <si>
    <t>14</t>
  </si>
  <si>
    <t>7491571030</t>
  </si>
  <si>
    <t>Demontáž stávajících ucpávek protipožárních plošných</t>
  </si>
  <si>
    <t>94524942</t>
  </si>
  <si>
    <t>7492451010</t>
  </si>
  <si>
    <t>Montáž kabelů vn jednožílových do 120 mm2 - uložení kabelu (do země, chráničky, na rošty, na TV apod.)</t>
  </si>
  <si>
    <t>1759331963</t>
  </si>
  <si>
    <t>16</t>
  </si>
  <si>
    <t>7492400200</t>
  </si>
  <si>
    <t xml:space="preserve">Kabely, vodiče - vn Kabely do 6kV včetně - izolace pryžová 6-CHBU 1x120 - 1x150 mm2,  kabel silový ( bez kabelových příchytek )</t>
  </si>
  <si>
    <t>-166947931</t>
  </si>
  <si>
    <t>17</t>
  </si>
  <si>
    <t>7492453010</t>
  </si>
  <si>
    <t>Montáž koncovek kabelů vn jednožílových do 120 mm2 - včetně odizolování pláště a izolace žil kabelu, ukončení žil a stínění (oko)</t>
  </si>
  <si>
    <t>-1853457169</t>
  </si>
  <si>
    <t>18</t>
  </si>
  <si>
    <t>7492700400</t>
  </si>
  <si>
    <t>Ukončení vodičů a kabelů VN Kabelové spojky pro plastové a pryžové kabely do 6kV Jednožílové kabely s plastovou izolací pro 6kV, 70 - 150 mm2</t>
  </si>
  <si>
    <t>781111860</t>
  </si>
  <si>
    <t>19</t>
  </si>
  <si>
    <t>7492471010</t>
  </si>
  <si>
    <t>Demontáže kabelových vedení nn - demontáž ze zemní kynety, roštu, rozvaděče, trubky, chráničky apod.</t>
  </si>
  <si>
    <t>926416704</t>
  </si>
  <si>
    <t>20</t>
  </si>
  <si>
    <t>7492471020</t>
  </si>
  <si>
    <t>Demontáže kabelových vedení vn - demontáž ze zemní kynety, roštu, rozvaděče, trubky, chráničky apod.</t>
  </si>
  <si>
    <t>-184447077</t>
  </si>
  <si>
    <t>7492553010</t>
  </si>
  <si>
    <t>Montáž kabelů 2- a 3-žílových Cu do 16 mm2 - uložení do země, chráničky, na rošty, pod omítku apod.</t>
  </si>
  <si>
    <t>-1675300629</t>
  </si>
  <si>
    <t>22</t>
  </si>
  <si>
    <t>7492501740</t>
  </si>
  <si>
    <t>Kabely, vodiče, šňůry Cu - nn Kabel silový 2 a 3-žílový Cu, plastová izolace CYKY 3O1,5 (3Ax1,5)</t>
  </si>
  <si>
    <t>1795683920</t>
  </si>
  <si>
    <t>23</t>
  </si>
  <si>
    <t>7492501720</t>
  </si>
  <si>
    <t>Kabely, vodiče, šňůry Cu - nn Kabel silový 2 a 3-žílový Cu, plastová izolace CYKY 3O4 (3Ax 4)</t>
  </si>
  <si>
    <t>-990187944</t>
  </si>
  <si>
    <t>24</t>
  </si>
  <si>
    <t>7492555010</t>
  </si>
  <si>
    <t>Montáž kabelů vícežílových Cu 7 x 1,5 mm2 - uložení do země, chráničky, na rošty, pod omítku apod.</t>
  </si>
  <si>
    <t>-1089280836</t>
  </si>
  <si>
    <t>25</t>
  </si>
  <si>
    <t>7492502110</t>
  </si>
  <si>
    <t>Kabely, vodiče, šňůry Cu - nn Kabel silový více-žílový Cu, plastová izolace CYKY 7J1,5 (7Cx1,5)</t>
  </si>
  <si>
    <t>-1914202002</t>
  </si>
  <si>
    <t>26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</si>
  <si>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</si>
  <si>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</si>
  <si>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1721874634</t>
  </si>
  <si>
    <t>27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</si>
  <si>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</si>
  <si>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</si>
  <si>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-1760700692</t>
  </si>
  <si>
    <t>28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</si>
  <si>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</si>
  <si>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</si>
  <si>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-1709558540</t>
  </si>
  <si>
    <t>29</t>
  </si>
  <si>
    <t>7495171010</t>
  </si>
  <si>
    <t>Demontáže vn rozvaděčů pole rozvaděče 3-f do Un 38,5 kV AC</t>
  </si>
  <si>
    <t>1934376097</t>
  </si>
  <si>
    <t>30</t>
  </si>
  <si>
    <t>7496451015</t>
  </si>
  <si>
    <t>Montáž stejnosměrných rozvaděčů 3 kV DC, bez skříně Un 3000 V DC, In 4000 A pole napáječe s rychlovypínačem - včetně prohlídky zařízení, účasti odpovědného pracovníka dodavatele při montáži, uvedení zařízení do provozu včetně předepsaných zkoušek a atestů, vystavení výchozí revizní zprávy</t>
  </si>
  <si>
    <t>-511930112</t>
  </si>
  <si>
    <t>31</t>
  </si>
  <si>
    <t>7496451035</t>
  </si>
  <si>
    <t>Montáž stejnosměrných rozvaděčů 3 kV DC, bez skříně Un 3000 V DC, In 4000 A rezervní vozík s rychlovypínačem, kompletně vybavený - včetně prohlídky zařízení, účasti odpovědného pracovníka dodavatele při montáži, uvedení zařízení do provozu včetně předepsaných zkoušek a atestů, vystavení výchozí revizní zprávy</t>
  </si>
  <si>
    <t>1093284649</t>
  </si>
  <si>
    <t>32</t>
  </si>
  <si>
    <t>749645104-R1</t>
  </si>
  <si>
    <t>Atypické úpravy rozváděče R3kV v poli napáječe dle technické specifikace</t>
  </si>
  <si>
    <t>978510608</t>
  </si>
  <si>
    <t>33</t>
  </si>
  <si>
    <t>749645104-R3</t>
  </si>
  <si>
    <t>Atypické úpravy rozváděče R3kV na rezervní vozíku</t>
  </si>
  <si>
    <t>-954806917</t>
  </si>
  <si>
    <t>34</t>
  </si>
  <si>
    <t>7496752030</t>
  </si>
  <si>
    <t>Montáž skříně SKŘ / automatizace vypracování check listů - včetně popisu logických a blokovacích podmínek</t>
  </si>
  <si>
    <t>-647330583</t>
  </si>
  <si>
    <t>35</t>
  </si>
  <si>
    <t>7496752035</t>
  </si>
  <si>
    <t>Montáž skříně SKŘ / automatizace výpočet nastavení ochranných funkcí podle dodaných podkladů - včetně projednání a schválení provozovatelem DS</t>
  </si>
  <si>
    <t>-485581158</t>
  </si>
  <si>
    <t>36</t>
  </si>
  <si>
    <t>7496752040</t>
  </si>
  <si>
    <t>Montáž skříně SKŘ / automatizace parametrizace a konfigurace ochrany (tvorba aplikačního software) - včetně datových struktur komunikace na nadřazený řídící systém</t>
  </si>
  <si>
    <t>-155923543</t>
  </si>
  <si>
    <t>37</t>
  </si>
  <si>
    <t>7496771010</t>
  </si>
  <si>
    <t>Demontáž skříně SKŘ/automatizace 1 pole</t>
  </si>
  <si>
    <t>701775038</t>
  </si>
  <si>
    <t>38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</si>
  <si>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</si>
  <si>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</si>
  <si>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1293156632</t>
  </si>
  <si>
    <t>39</t>
  </si>
  <si>
    <t>7498150525</t>
  </si>
  <si>
    <t>Vyhotovení výchozí revizní zprávy příplatek za každých dalších i započatých 500 000 Kč přes 1 000 000 Kč</t>
  </si>
  <si>
    <t>746682297</t>
  </si>
  <si>
    <t>40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</si>
  <si>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</si>
  <si>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</si>
  <si>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-776025887</t>
  </si>
  <si>
    <t>41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</si>
  <si>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</si>
  <si>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</si>
  <si>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700313880</t>
  </si>
  <si>
    <t>42</t>
  </si>
  <si>
    <t>7498251025</t>
  </si>
  <si>
    <t>Zkoušky a prohlídky rozvodných zařízení napěťová zkouška rozvodny včetně spínacích prvků přístroj do 6, 22 kV - včetně vystavení protokolu</t>
  </si>
  <si>
    <t>737507214</t>
  </si>
  <si>
    <t>43</t>
  </si>
  <si>
    <t>7498256020</t>
  </si>
  <si>
    <t>Zkoušky a prohlídky elektrických přístrojů - ostatní zkoušky (např. SIEMENS SITRAS PRO) revize, seřízení a nastavení ochran - včetně vystavení protokolu</t>
  </si>
  <si>
    <t>-1138438623</t>
  </si>
  <si>
    <t>44</t>
  </si>
  <si>
    <t>7496701470</t>
  </si>
  <si>
    <t>DŘT, SKŘ, Elektrodispečink, DDTS DŘT a SKŘ skříně pro automatizaci PLC typ_6 (SIEMENS) PLC kompakt řady SIMATIC, 24 DI/16 DO, 4AI, 2AO, 1 PT100, PROFINET, 2xport switch, 24V DC, CPU 314C-2PN/DP</t>
  </si>
  <si>
    <t>2084409931</t>
  </si>
  <si>
    <t>45</t>
  </si>
  <si>
    <t>7496701550</t>
  </si>
  <si>
    <t>DŘT, SKŘ, Elektrodispečink, DDTS DŘT a SKŘ skříně pro automatizaci PLC typ_6 (SIEMENS) Rám pro PLC řady SIMATIC, l=480mm</t>
  </si>
  <si>
    <t>313116466</t>
  </si>
  <si>
    <t>46</t>
  </si>
  <si>
    <t>7496701580</t>
  </si>
  <si>
    <t>DŘT, SKŘ, Elektrodispečink, DDTS DŘT a SKŘ skříně pro automatizaci PLC typ_6 (SIEMENS) Konektor pro karty řady SIMATIC šroubovací, 40 pin</t>
  </si>
  <si>
    <t>-1185543963</t>
  </si>
  <si>
    <t>47</t>
  </si>
  <si>
    <t>7496701600</t>
  </si>
  <si>
    <t>DŘT, SKŘ, Elektrodispečink, DDTS DŘT a SKŘ skříně pro automatizaci PLC typ_6 (SIEMENS) Komunikační procesor pro PLC řady SIMATIC, ISO, TCP/IP, PROFINET, 2x port switch, 10/100 Mbit/s, CP343-1</t>
  </si>
  <si>
    <t>-1974600673</t>
  </si>
  <si>
    <t>48</t>
  </si>
  <si>
    <t>7496700310</t>
  </si>
  <si>
    <t>DŘT, SKŘ, Elektrodispečink, DDTS DŘT a SKŘ skříně pro automatizaci Základní switche, switche s podporou POE, konfigurovatelné switche, průmyslové switche do RACKu, vysokorychlostní modemy Optický swirch řady SCALANCE , 4x 10/100Mbit/s, 2x 100Mbit/s multimode BFOC, managed, redundant, X204-2</t>
  </si>
  <si>
    <t>-225663777</t>
  </si>
  <si>
    <t>49</t>
  </si>
  <si>
    <t>7496700450</t>
  </si>
  <si>
    <t>DŘT, SKŘ, Elektrodispečink, DDTS DŘT a SKŘ skříně pro automatizaci Grafické dotykové panely Dotykový panel HMI, 7" TFT, PROFINET, Win CE, konfig. WinCC</t>
  </si>
  <si>
    <t>-2030005546</t>
  </si>
  <si>
    <t>50</t>
  </si>
  <si>
    <t>7496701590</t>
  </si>
  <si>
    <t>DŘT, SKŘ, Elektrodispečink, DDTS DŘT a SKŘ skříně pro automatizaci PLC typ_6 (SIEMENS) Paměťová katra pro PLC řady SIMATIC, NFLASH, 3.3V, 512 kbytes</t>
  </si>
  <si>
    <t>372307322</t>
  </si>
  <si>
    <t>51</t>
  </si>
  <si>
    <t>7496701720</t>
  </si>
  <si>
    <t>DŘT, SKŘ, Elektrodispečink, DDTS DŘT a SKŘ skříně pro automatizaci PLC typ_6 (SIEMENS) Plochý kabel se 16 žilami 0.14mm2, délka 30m nestíněný</t>
  </si>
  <si>
    <t>-129290024</t>
  </si>
  <si>
    <t>52</t>
  </si>
  <si>
    <t>749670172-R2</t>
  </si>
  <si>
    <t>SIMATIC DP,BUS CONNECTOR FOR PROFIBUS UP TO 12 MBIT/S 90 DEGREE ANGLE CABLE OUTLET, IPCD TECHOLOGY FAST CONNECT, WITHOUT PG SOCKET 15,8 X 59 X 35,6 MM (WXHXD)</t>
  </si>
  <si>
    <t>-252304294</t>
  </si>
  <si>
    <t>53</t>
  </si>
  <si>
    <t>749670172-R3</t>
  </si>
  <si>
    <t>SIMATIC NET, PB FC STANDARD, BUS CABLE, 2-WIRE, SHIELDED, SPEC. DESIGN FOR RAPID INSTALL. 20 M</t>
  </si>
  <si>
    <t>29188449</t>
  </si>
  <si>
    <t>54</t>
  </si>
  <si>
    <t>749670172-R4</t>
  </si>
  <si>
    <t>Ochrana DC, centrální jednotka, ovládací panel, napěťový dělič, komunikace profibus, optika, měření, sw, dodávka ochrany včetně: aplikační sw, programování logikých funkcí, blokování a programových vazeb s PLC SIMATIC, SW pro dálkové vyčítání ochran</t>
  </si>
  <si>
    <t>-137366415</t>
  </si>
  <si>
    <t>55</t>
  </si>
  <si>
    <t>749640220-R4</t>
  </si>
  <si>
    <t xml:space="preserve">R3 kV-DC Ovládací skříně pro R3kV (SKŘ) Skříň zemní ochrany se zemní napěťovou, ochranou,  havarijní ochrana, občasná návět 50</t>
  </si>
  <si>
    <t>-1071794793</t>
  </si>
  <si>
    <t>56</t>
  </si>
  <si>
    <t>749825602-R2</t>
  </si>
  <si>
    <t>Nový SW v PLC Simatic v poli napáječe</t>
  </si>
  <si>
    <t>64</t>
  </si>
  <si>
    <t>491403415</t>
  </si>
  <si>
    <t>57</t>
  </si>
  <si>
    <t>749825602-R3</t>
  </si>
  <si>
    <t>Rychlovypínač RAPID - 10170: Servisní práce, roční prohlídka s kompletní demontáží přístroje</t>
  </si>
  <si>
    <t>-1200813148</t>
  </si>
  <si>
    <t>58</t>
  </si>
  <si>
    <t>749825602-R4</t>
  </si>
  <si>
    <t>Rychlovypínač RAPID - 10526: Oprava zhášecí komory 1X8E</t>
  </si>
  <si>
    <t>-239180899</t>
  </si>
  <si>
    <t>59</t>
  </si>
  <si>
    <t>74967017-R1</t>
  </si>
  <si>
    <t>Rychlovypínač RAPID - Lo-4-90423:Opalovací kontakt</t>
  </si>
  <si>
    <t>256</t>
  </si>
  <si>
    <t>-873381414</t>
  </si>
  <si>
    <t>60</t>
  </si>
  <si>
    <t>74967017-R2</t>
  </si>
  <si>
    <t>Rychlovypínač RAPID - Lo-3-00215:Opalovací elektroda</t>
  </si>
  <si>
    <t>-2112453084</t>
  </si>
  <si>
    <t>61</t>
  </si>
  <si>
    <t>74967017-R3</t>
  </si>
  <si>
    <t>Rychlovypínač RAPID - Materiál pro opravu rychlovypínače, ložiska mechanismu, bočnice mechanismu, táhlo, tlumiče, spojovací materiál, apod…</t>
  </si>
  <si>
    <t>-1530975414</t>
  </si>
  <si>
    <t>62</t>
  </si>
  <si>
    <t>7498351010</t>
  </si>
  <si>
    <t>Vydání průkazu způsobilosti pro funkční celek, provizorní stav - vyhotovení dokladu o silnoproudých zařízeních a vydání průkazu způsobilosti</t>
  </si>
  <si>
    <t>110514076</t>
  </si>
  <si>
    <t>63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</si>
  <si>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</si>
  <si>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</si>
  <si>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</si>
  <si>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-1689985763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</si>
  <si>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</si>
  <si>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</si>
  <si>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-1000889299</t>
  </si>
  <si>
    <t>65</t>
  </si>
  <si>
    <t>7499151030</t>
  </si>
  <si>
    <t>Dokončovací práce zkušební provoz - včetně prokázání technických a kvalitativních parametrů zařízení</t>
  </si>
  <si>
    <t>-1308387987</t>
  </si>
  <si>
    <t>66</t>
  </si>
  <si>
    <t>7499151040</t>
  </si>
  <si>
    <t>Dokončovací práce zaškolení obsluhy - seznámení obsluhy s funkcemi zařízení včetně odevzdání dokumentace skutečného provedení</t>
  </si>
  <si>
    <t>-485253319</t>
  </si>
  <si>
    <t>67</t>
  </si>
  <si>
    <t>D2</t>
  </si>
  <si>
    <t>Jeřáb do 10t</t>
  </si>
  <si>
    <t>923878088</t>
  </si>
  <si>
    <t>PS21.1 - SpS Bohumín - Stavební část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</si>
  <si>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</si>
  <si>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</si>
  <si>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</si>
  <si>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</si>
  <si>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</si>
  <si>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</si>
  <si>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</si>
  <si>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</si>
  <si>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</si>
  <si>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</si>
  <si>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Úpravy povrchů, podlahy a osazování výplní</t>
  </si>
  <si>
    <t>622325109</t>
  </si>
  <si>
    <t>Oprava vápenocementové omítky vnějších ploch stupně členitosti 1 hladké stěn, v rozsahu opravované plochy přes 80 do 100%</t>
  </si>
  <si>
    <t>CS ÚRS 2019 01</t>
  </si>
  <si>
    <t>-648887701</t>
  </si>
  <si>
    <t>633811111</t>
  </si>
  <si>
    <t>Broušení betonových podlah nerovností do 2 mm (stržení šlemu)</t>
  </si>
  <si>
    <t>-1817130955</t>
  </si>
  <si>
    <t>633811119</t>
  </si>
  <si>
    <t>Broušení betonových podlah Příplatek k ceně za každý další 1 mm úběru</t>
  </si>
  <si>
    <t>1557248177</t>
  </si>
  <si>
    <t>634112113</t>
  </si>
  <si>
    <t>Obvodová dilatace mezi stěnou a mazaninou nebo potěrem podlahovým páskem z pěnového PE tl. do 10 mm, výšky 80 mm</t>
  </si>
  <si>
    <t>1205573673</t>
  </si>
  <si>
    <t>Ostatní konstrukce a práce, bourání</t>
  </si>
  <si>
    <t>952902611</t>
  </si>
  <si>
    <t>Čištění budov při provádění oprav a udržovacích prací vysátím prachu z ostatních ploch</t>
  </si>
  <si>
    <t>1801964067</t>
  </si>
  <si>
    <t>PSC</t>
  </si>
  <si>
    <t xml:space="preserve">Poznámka k souboru cen:_x000d_
1. Ceny jsou určeny pro oceňování konečného čištění po ukončení oprav a udržovacích prací před předáním do užívání. Do výměry ploch se započítávají i plochy místností, schodišť a chodeb, kterými se přepravuje materiál pro stavební práce._x000d_
2. Čištění vnějších ploch tlakovou vodou a tryskáním:pískem se oceňuje cenami souboru cen 629 99 -51 tohoto katalogu._x000d_
3. Množství jednotek čištěných ploch:_x000d_
a) se určuje v m2 ploch místností a chodeb nebo jejich částí, kterými se dopravuje materiál nebo jsou používány pro stavební práce_x000d_
b) schodiště se určuje v m2 rozvinuté plochy schodišťových stupňů,_x000d_
c) podest se určuje v m2 půdorysné plochy,_x000d_
d) oken, dveří a vrat v m2 plochy,_x000d_
e) konstrukcí a prvků se určuje v m2 pohledové plochy._x000d_
4. Povrch hladký je rovný, nezdrsněný, nezvrásněný (např. linoleum, teraco, hladké dlažby, parkety apod. ). Povrch drsný je nerovný, zdrsněný, zvrásněný (např. betonový potěr, mozaiková dlažba, palubky apod.)._x000d_
5. V cenách očištění schodišť jsou započteny náklady na očištění schodišťových stupňů a schodišťového zábradlí. Plocha podest se započítává do plochy podlah._x000d_
6. V cenách čištění oken a balkonových dveří jsou započteny náklady na očištění rámu, parapetu, prahu a kování a očištění a vyleštění skleněné výplně._x000d_
7. V cenách čištění dveří a vrat jsou započteny náklady na očištění rámu, výplně, prahu a kování._x000d_
8. Čištění říms (odstraňování smetí, prachu, náletů apod.) se oceňuje individuálně._x000d_
9. Odvoz odpadu se ocení položkami odvozu suti ceníku 801-3, hmotnost se stanoví individuálně._x000d_
</t>
  </si>
  <si>
    <t>PSV</t>
  </si>
  <si>
    <t>Práce a dodávky PSV</t>
  </si>
  <si>
    <t>767</t>
  </si>
  <si>
    <t>Konstrukce zámečnické</t>
  </si>
  <si>
    <t>767510111</t>
  </si>
  <si>
    <t>Montáž kanálových krytů osazení</t>
  </si>
  <si>
    <t>kg</t>
  </si>
  <si>
    <t>-863573720</t>
  </si>
  <si>
    <t xml:space="preserve">Poznámka k souboru cen:_x000d_
1. Cenu -0191 lze použít i v případech větších rozměrů než je uvedeno v popisu; množství měrných jednotek otvorů větších rozměrů se v tomto případě určuje v kusech jako projektovaný:_x000d_
a) obvod dělený 160 mm,_x000d_
b) průměr dělený 50 mm._x000d_
</t>
  </si>
  <si>
    <t>13611301</t>
  </si>
  <si>
    <t>plech ocelový žebrovaný jakost S235JR slza tl 3mm tabule</t>
  </si>
  <si>
    <t>t</t>
  </si>
  <si>
    <t>1789295308</t>
  </si>
  <si>
    <t>767590110</t>
  </si>
  <si>
    <t>Montáž podlahových konstrukcí podlahových roštů, podlah připevněných svařováním</t>
  </si>
  <si>
    <t>260711264</t>
  </si>
  <si>
    <t>13010422</t>
  </si>
  <si>
    <t>úhelník ocelový rovnostranný jakost 11 375 50x50x6mm</t>
  </si>
  <si>
    <t>410972534</t>
  </si>
  <si>
    <t>776</t>
  </si>
  <si>
    <t>Podlahy povlakové</t>
  </si>
  <si>
    <t>776201814</t>
  </si>
  <si>
    <t>Demontáž povlakových podlahovin volně položených podlepených páskou</t>
  </si>
  <si>
    <t>3919263</t>
  </si>
  <si>
    <t>777</t>
  </si>
  <si>
    <t>Podlahy lité</t>
  </si>
  <si>
    <t>777121115</t>
  </si>
  <si>
    <t>Vyrovnání podkladu epoxidovou stěrkou plněnou pískem, tloušťky přes 3 do 5 mm, plochy přes 1,0 m2</t>
  </si>
  <si>
    <t>1868255711</t>
  </si>
  <si>
    <t>783</t>
  </si>
  <si>
    <t>Dokončovací práce - nátěry</t>
  </si>
  <si>
    <t>783314203</t>
  </si>
  <si>
    <t>Základní antikorozní nátěr zámečnických konstrukcí jednonásobný syntetický samozákladující</t>
  </si>
  <si>
    <t>384331630</t>
  </si>
  <si>
    <t>783317101</t>
  </si>
  <si>
    <t>Krycí nátěr (email) zámečnických konstrukcí jednonásobný syntetický standardní</t>
  </si>
  <si>
    <t>826560590</t>
  </si>
  <si>
    <t>784</t>
  </si>
  <si>
    <t>Dokončovací práce - malby a tapety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</si>
  <si>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</si>
  <si>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</si>
  <si>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1798645719</t>
  </si>
  <si>
    <t xml:space="preserve">Poznámka k souboru cen:_x000d_
1. V cenách nejsou započteny náklady na dodávku fólie, tyto se oceňují ve speifikaci.Ztratné lze stanovit ve výši 5%._x000d_
</t>
  </si>
  <si>
    <t>58124844</t>
  </si>
  <si>
    <t>fólie pro malířské potřeby zakrývací tl 25µ 4x5m</t>
  </si>
  <si>
    <t>1855678086</t>
  </si>
  <si>
    <t>VV</t>
  </si>
  <si>
    <t>50*1,05 'Přepočtené koeficientem množství</t>
  </si>
  <si>
    <t>58124840</t>
  </si>
  <si>
    <t>páska malířská z PVC a UV odolná (7 dnů) do š 40mm</t>
  </si>
  <si>
    <t>432262732</t>
  </si>
  <si>
    <t>784191005</t>
  </si>
  <si>
    <t>Čištění vnitřních ploch hrubý úklid po provedení malířských prací omytím dveří nebo vrat</t>
  </si>
  <si>
    <t>796295432</t>
  </si>
  <si>
    <t>784211001</t>
  </si>
  <si>
    <t>Malby z malířských směsí otěruvzdorných za mokra jednonásobné, bílé za mokra otěruvzdorné výborně v místnostech výšky do 3,80 m</t>
  </si>
  <si>
    <t>1178996152</t>
  </si>
  <si>
    <t>Práce a dodávky M</t>
  </si>
  <si>
    <t>46-M</t>
  </si>
  <si>
    <t>Zemní práce při extr.mont.pracích</t>
  </si>
  <si>
    <t>460620007</t>
  </si>
  <si>
    <t>Úprava terénu zatravnění, včetně dodání osiva a zalití vodou na rovině</t>
  </si>
  <si>
    <t>CS ÚRS 2019 02</t>
  </si>
  <si>
    <t>2128210886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</si>
  <si>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</si>
  <si>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12,6*1,5</t>
  </si>
  <si>
    <t>PS22 - SpS Bohumín - Komunikace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</si>
  <si>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</si>
  <si>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-81571144</t>
  </si>
  <si>
    <t>7491100170</t>
  </si>
  <si>
    <t>Trubková vedení Ohebné elektroinstalační trubky 1232 pr.32 750N SUPERFLEX</t>
  </si>
  <si>
    <t>-867831459</t>
  </si>
  <si>
    <t>753900519</t>
  </si>
  <si>
    <t>1196564314</t>
  </si>
  <si>
    <t>-1815221937</t>
  </si>
  <si>
    <t>7590525145</t>
  </si>
  <si>
    <t>Uložení do žlabu/trubky/lišty kabelu STP/UTP/FTP (do cat. 6)</t>
  </si>
  <si>
    <t>1156931910</t>
  </si>
  <si>
    <t>7590540624</t>
  </si>
  <si>
    <t xml:space="preserve">Slaboproudé rozvody, kabely pro přívod a vnitřní instalaci UTP/FTP kategorie 6a,  250MHz  1 Gbps FTP Stíněné páry, PVC vnitřní</t>
  </si>
  <si>
    <t>4631210</t>
  </si>
  <si>
    <t>7590547180</t>
  </si>
  <si>
    <t>Demontáž kabelu uloženého na lávku do 2,5 kg/m</t>
  </si>
  <si>
    <t>-657772813</t>
  </si>
  <si>
    <t>7595115130</t>
  </si>
  <si>
    <t>Instalace a konfigurace IP telefonu s expansion modulem</t>
  </si>
  <si>
    <t>-1528780971</t>
  </si>
  <si>
    <t>7595141020</t>
  </si>
  <si>
    <t>VOIP telefony IP telefon s expansion modulem</t>
  </si>
  <si>
    <t>417533152</t>
  </si>
  <si>
    <t>7595600110-R1</t>
  </si>
  <si>
    <t>Patchpanel 24 pozic včetně modulů KEYSTONE</t>
  </si>
  <si>
    <t>-148082039</t>
  </si>
  <si>
    <t>7595605155</t>
  </si>
  <si>
    <t>Montáž modemu, převodníku, repeatru instalace a konfigurace modemu</t>
  </si>
  <si>
    <t>1182376738</t>
  </si>
  <si>
    <t>7595605185</t>
  </si>
  <si>
    <t>Montáž routeru (směrovače), switche (přepínače) a huby (rozbočovače) instalace a konfigurace switche L2 upevněného - expertní</t>
  </si>
  <si>
    <t>1931259253</t>
  </si>
  <si>
    <t>7595600430</t>
  </si>
  <si>
    <t xml:space="preserve">Datové -  switch L2 24 portů 10 / 100, PoE, 2x SFP</t>
  </si>
  <si>
    <t>1309350630</t>
  </si>
  <si>
    <t>7598015185</t>
  </si>
  <si>
    <t>Jednosměrné měření kabelu místního</t>
  </si>
  <si>
    <t>pár</t>
  </si>
  <si>
    <t>1532722827</t>
  </si>
  <si>
    <t>7598035205</t>
  </si>
  <si>
    <t>Nastavení a konfigurace SW dohledu - 1port</t>
  </si>
  <si>
    <t>-2078733527</t>
  </si>
  <si>
    <t>7598035206</t>
  </si>
  <si>
    <t>Nastavení a konfigurace přenosové a datové sítě, např. firewall, switchů, routerů, modemů</t>
  </si>
  <si>
    <t>2057361485</t>
  </si>
  <si>
    <t>7598035330</t>
  </si>
  <si>
    <t>Měření okruhu E1</t>
  </si>
  <si>
    <t>-796870948</t>
  </si>
  <si>
    <t>7598035335</t>
  </si>
  <si>
    <t>Měření okruhu nf</t>
  </si>
  <si>
    <t>-599010294</t>
  </si>
  <si>
    <t>PS23 - SpS Bohumín - Rozvaděč DŘT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</si>
  <si>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</si>
  <si>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</si>
  <si>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59107659</t>
  </si>
  <si>
    <t>7491100050</t>
  </si>
  <si>
    <t>Trubková vedení Ohebné elektroinstalační trubky 1436/1 pr.36 320N MONOFLEX</t>
  </si>
  <si>
    <t>-80488806</t>
  </si>
  <si>
    <t>7491651020</t>
  </si>
  <si>
    <t>Montáž vnitřního uzemnění uzemňovacích vodičů pevně na povrchu měděných (Cu) do 50 mm2 - včetně upevnění, propojení a připojení pomocí svorek (chráničky, na rošty apod.)</t>
  </si>
  <si>
    <t>-1293388397</t>
  </si>
  <si>
    <t>7491600090</t>
  </si>
  <si>
    <t>Uzemnění Vnitřní H07V-K 16 žz (CYA)</t>
  </si>
  <si>
    <t>1622530132</t>
  </si>
  <si>
    <t>1558919682</t>
  </si>
  <si>
    <t>7492501710</t>
  </si>
  <si>
    <t>Kabely, vodiče, šňůry Cu - nn Kabel silový 2 a 3-žílový Cu, plastová izolace CYKY 2O4 (2Dx4)</t>
  </si>
  <si>
    <t>1683956592</t>
  </si>
  <si>
    <t>7492501770</t>
  </si>
  <si>
    <t xml:space="preserve">Kabely, vodiče, šňůry Cu - nn Kabel silový 2 a 3-žílový Cu, plastová izolace CYKY 3J2,5  (3Cx 2,5)</t>
  </si>
  <si>
    <t>601588849</t>
  </si>
  <si>
    <t>7492756020</t>
  </si>
  <si>
    <t>Pomocné práce pro montáž kabelů montáž označovacího štítku na kabel</t>
  </si>
  <si>
    <t>-1822116732</t>
  </si>
  <si>
    <t>7492400460</t>
  </si>
  <si>
    <t>Kabely, vodiče - vn Kabely nad 22kV Označovací štítek na kabel (100 ks)</t>
  </si>
  <si>
    <t>sada</t>
  </si>
  <si>
    <t>-1588550729</t>
  </si>
  <si>
    <t>7496451205</t>
  </si>
  <si>
    <t>Montáž stejnosměrných rozvaděčů 3 kV DC, bez skříně Un 3000 V DC, In 4000 A skříň vazby napáječů pro 2 směry (4 napáječe) bez SW - včetně prohlídky zařízení, účasti odpovědného pracovníka dodavatele při montáži, uvedení zařízení do provozu včetně předepsaných zkoušek a atestů, vystavení výchozí revizní zprávy</t>
  </si>
  <si>
    <t>-1675610655</t>
  </si>
  <si>
    <t>-313981337</t>
  </si>
  <si>
    <t>7496753024</t>
  </si>
  <si>
    <t>Montáž SKŘ - DŘT, IPC, PLC rozvaděče s PLC v objektu oboustrannného</t>
  </si>
  <si>
    <t>330126636</t>
  </si>
  <si>
    <t>7496700010</t>
  </si>
  <si>
    <t>DŘT, SKŘ, Elektrodispečink, DDTS DŘT a SKŘ skříně pro automatizaci Skříň pro telemechanickou jednotku 600x2000, oboustranný přístup, vybavená</t>
  </si>
  <si>
    <t>-1279132981</t>
  </si>
  <si>
    <t>DŘT, SKŘ, Elektrodispečink, DDTS DŘT a SKŘ skříně pro automatizaci Základní switche, switche s podporou POE, konfigurovatelné switche, průmyslové switche do RACKu, vysokorychlostní modemy Optický swirch řady SCALANCE</t>
  </si>
  <si>
    <t>-2105309223</t>
  </si>
  <si>
    <t>7496700520</t>
  </si>
  <si>
    <t>DŘT, SKŘ, Elektrodispečink, DDTS DŘT a SKŘ skříně pro automatizaci Periférie LCD monitor s full HD rozlišením 1920x1080, vstupem HDMI, DVI, IPS panel s LED podsvícením, 24"</t>
  </si>
  <si>
    <t>-1328955969</t>
  </si>
  <si>
    <t>7496700760</t>
  </si>
  <si>
    <t>DŘT, SKŘ, Elektrodispečink, DDTS DŘT a SKŘ skříně pro automatizaci Periférie Drobný montážní materiál pro telemechanickou jednotku v objektu SpS, TS</t>
  </si>
  <si>
    <t>337693255</t>
  </si>
  <si>
    <t>7496700800</t>
  </si>
  <si>
    <t>DŘT, SKŘ, Elektrodispečink, DDTS DŘT a SKŘ skříně pro automatizaci Periférie Základní programové vybavení tlm. jednotky pro objekt SpS</t>
  </si>
  <si>
    <t>2014064098</t>
  </si>
  <si>
    <t>7496700820</t>
  </si>
  <si>
    <t>DŘT, SKŘ, Elektrodispečink, DDTS DŘT a SKŘ skříně pro automatizaci Periférie SW-ovladače komunikace, parametrizace - pro nadřazený systém</t>
  </si>
  <si>
    <t>-1360548415</t>
  </si>
  <si>
    <t>7496700830</t>
  </si>
  <si>
    <t>DŘT, SKŘ, Elektrodispečink, DDTS DŘT a SKŘ skříně pro automatizaci Periférie SW-ovladače komunikace, parametrizace - pro podřízený PLC, ochrana, terminál</t>
  </si>
  <si>
    <t>1850254028</t>
  </si>
  <si>
    <t>7496700870</t>
  </si>
  <si>
    <t>DŘT, SKŘ, Elektrodispečink, DDTS DŘT a SKŘ skříně pro automatizaci Periférie Dokumentace skutečného stavu pro nové telemechanické zařízení v objektu SpS, TS</t>
  </si>
  <si>
    <t>-1696242175</t>
  </si>
  <si>
    <t>7496700560</t>
  </si>
  <si>
    <t>DŘT, SKŘ, Elektrodispečink, DDTS DŘT a SKŘ skříně pro automatizaci Periférie Průmyslové řídící PC - Řídící průmyslové PC umístěné v kompaktní odolné plechové šasí vybavené prachovým filtrem a kvalitními ventilátory</t>
  </si>
  <si>
    <t>-1156378871</t>
  </si>
  <si>
    <t>7496700911</t>
  </si>
  <si>
    <t>DŘT, SKŘ, Elektrodispečink, DDTS DŘT a SKŘ skříně pro automatizaci Periférie Přijímač GPS, ethernetové rozhraní, včetně montážní sady, bleskojistky, konektoru</t>
  </si>
  <si>
    <t>905839289</t>
  </si>
  <si>
    <t>7496700912</t>
  </si>
  <si>
    <t>DŘT, SKŘ, Elektrodispečink, DDTS DŘT a SKŘ skříně pro automatizaci Periférie Anténa GPS, včetně držáku, bleskojistky, konektoru</t>
  </si>
  <si>
    <t>2123319407</t>
  </si>
  <si>
    <t>7496701490</t>
  </si>
  <si>
    <t>DŘT, SKŘ, Elektrodispečink, DDTS DŘT a SKŘ skříně pro automatizaci PLC typ_6 (SIEMENS) Digitální vstupní karta řady SIMATIC, 16 DI, 24V DC, SM321</t>
  </si>
  <si>
    <t>1050199199</t>
  </si>
  <si>
    <t>7496701500</t>
  </si>
  <si>
    <t>DŘT, SKŘ, Elektrodispečink, DDTS DŘT a SKŘ skříně pro automatizaci PLC typ_6 (SIEMENS) Digitální vstupní karta řady SIMATIC, 32 DI, 24V DC, SM321</t>
  </si>
  <si>
    <t>716161612</t>
  </si>
  <si>
    <t>7496701510</t>
  </si>
  <si>
    <t>DŘT, SKŘ, Elektrodispečink, DDTS DŘT a SKŘ skříně pro automatizaci PLC typ_6 (SIEMENS) Digitální výstupní karta řady SIMATIC, 16 DO, 24V DC, 0.5A, SM322</t>
  </si>
  <si>
    <t>-683972782</t>
  </si>
  <si>
    <t>-485211768</t>
  </si>
  <si>
    <t>1683530551</t>
  </si>
  <si>
    <t>7496701630</t>
  </si>
  <si>
    <t>DŘT, SKŘ, Elektrodispečink, DDTS DŘT a SKŘ skříně pro automatizaci PLC typ_6 (SIEMENS) Rám pro PLC řady SICAM, 9 slotů, 2 redundant PS, UR2</t>
  </si>
  <si>
    <t>-1349368862</t>
  </si>
  <si>
    <t>7496701640</t>
  </si>
  <si>
    <t>DŘT, SKŘ, Elektrodispečink, DDTS DŘT a SKŘ skříně pro automatizaci PLC typ_6 (SIEMENS) Zdroj pro PLC řady SICAM, 10A, 24/48/60V DC, 5V/10A DC, PS405</t>
  </si>
  <si>
    <t>-1955500176</t>
  </si>
  <si>
    <t>7496701650</t>
  </si>
  <si>
    <t>DŘT, SKŘ, Elektrodispečink, DDTS DŘT a SKŘ skříně pro automatizaci PLC typ_6 (SIEMENS) Procesor CPU řady SICAM, MPI/DP, eth/PROFINET,4MB, CPU 414-3 PN/DP</t>
  </si>
  <si>
    <t>449215803</t>
  </si>
  <si>
    <t>7496701660</t>
  </si>
  <si>
    <t>DŘT, SKŘ, Elektrodispečink, DDTS DŘT a SKŘ skříně pro automatizaci PLC typ_6 (SIEMENS) Komunikační procesor pro PLC řady SIMATIC, ISO, TCP/IP, PROFINET, 2x port switch, 10/100 Mbit/s, S7 komunikace,S7 routing, časová synch.,CP443-1</t>
  </si>
  <si>
    <t>-270102221</t>
  </si>
  <si>
    <t>7496701680</t>
  </si>
  <si>
    <t>DŘT, SKŘ, Elektrodispečink, DDTS DŘT a SKŘ skříně pro automatizaci PLC typ_6 (SIEMENS) Rozšiřující modul pro PLC řady SIMATIC do rozšiřujícího rámu včetně propojovacího kabelu, IM361</t>
  </si>
  <si>
    <t>-1407067006</t>
  </si>
  <si>
    <t>7496701690</t>
  </si>
  <si>
    <t>DŘT, SKŘ, Elektrodispečink, DDTS DŘT a SKŘ skříně pro automatizaci PLC typ_6 (SIEMENS) Konektor pro karty řady SIMATIC zářezový, 20 pin</t>
  </si>
  <si>
    <t>-1987007372</t>
  </si>
  <si>
    <t>7496701700</t>
  </si>
  <si>
    <t>DŘT, SKŘ, Elektrodispečink, DDTS DŘT a SKŘ skříně pro automatizaci PLC typ_6 (SIEMENS) Konektor pro karty řady SIMATIC pro zasunutí plochého kabelu 4x8</t>
  </si>
  <si>
    <t>-759932640</t>
  </si>
  <si>
    <t>169026183</t>
  </si>
  <si>
    <t>7496701730</t>
  </si>
  <si>
    <t>DŘT, SKŘ, Elektrodispečink, DDTS DŘT a SKŘ skříně pro automatizaci PLC typ_6 (SIEMENS) Svorkovnice TP3, 3 řad., 8 kan., přip.ploch.kab., pruž.svorky</t>
  </si>
  <si>
    <t>-608054408</t>
  </si>
  <si>
    <t>7496702040</t>
  </si>
  <si>
    <t>DŘT, SKŘ, Elektrodispečink, DDTS Elektrodispečink Ostatní Extender pro přenos signálu mezi PC a monitorem, klávesnicí a myší po UTP kabelu cat 5 a vyšší</t>
  </si>
  <si>
    <t>273256074</t>
  </si>
  <si>
    <t>749670150-R7</t>
  </si>
  <si>
    <t>SW NET PB DP-5613 sw for DP</t>
  </si>
  <si>
    <t>-868533039</t>
  </si>
  <si>
    <t>749670150-R8</t>
  </si>
  <si>
    <t>SW licence Soft PLC, automatizační funkce s CFC</t>
  </si>
  <si>
    <t>2079478526</t>
  </si>
  <si>
    <t>749670150-R10</t>
  </si>
  <si>
    <t>SW licence IEC 60 870-5-104 Slave</t>
  </si>
  <si>
    <t>987606619</t>
  </si>
  <si>
    <t>749670150-R11</t>
  </si>
  <si>
    <t>SW licence PROFINET</t>
  </si>
  <si>
    <t>1226680566</t>
  </si>
  <si>
    <t>7496753034</t>
  </si>
  <si>
    <t>Montáž SKŘ - DŘT, IPC, PLC instalace, zprovoznění, oživení telemechanické jednotky v objektu SpS</t>
  </si>
  <si>
    <t>-356580620</t>
  </si>
  <si>
    <t>7496753044</t>
  </si>
  <si>
    <t>Montáž SKŘ - DŘT, IPC, PLC instalace montážního materiálu v objektu SpS, TS</t>
  </si>
  <si>
    <t>1242532915</t>
  </si>
  <si>
    <t>7496753064</t>
  </si>
  <si>
    <t>Montáž SKŘ - DŘT, IPC, PLC provozní zkoušky telemechanické jednotky v objektu SpS</t>
  </si>
  <si>
    <t>-1553283343</t>
  </si>
  <si>
    <t>7496753074</t>
  </si>
  <si>
    <t>Montáž SKŘ - DŘT, IPC, PLC provozní zkoušky telemechanické jednotky SW - parametrizace ochran DIGSI, instalace a zprovoznění</t>
  </si>
  <si>
    <t>1911141365</t>
  </si>
  <si>
    <t>7496756090</t>
  </si>
  <si>
    <t>Montáž dálkové diagnostiky TS ŽDC kabelu F/UTP Cat5e</t>
  </si>
  <si>
    <t>1181024225</t>
  </si>
  <si>
    <t>7590540534</t>
  </si>
  <si>
    <t xml:space="preserve">Slaboproudé rozvody, kabely pro přívod a vnitřní instalaci UTP/FTP kategorie 5e 100Mhz  1 Gbps FTP Stíněný plášť, vnitřní, drát, nehořlavý, bezhalogenní, nízkodýmavý</t>
  </si>
  <si>
    <t>883968729</t>
  </si>
  <si>
    <t>7492800140-R2</t>
  </si>
  <si>
    <t>Sdělovací kabely pro silnoproudé aplikace Metalické kabely - stíněný datový kabel s rozhraním RS232 včetně konektorů - délka 8 m</t>
  </si>
  <si>
    <t>-214456224</t>
  </si>
  <si>
    <t>-1705519481</t>
  </si>
  <si>
    <t>-953663657</t>
  </si>
  <si>
    <t>-409228752</t>
  </si>
  <si>
    <t>444926048</t>
  </si>
  <si>
    <t>-2001560251</t>
  </si>
  <si>
    <t>-1540373036</t>
  </si>
  <si>
    <t>7498454010</t>
  </si>
  <si>
    <t>Zkoušky vodičů a kabelů nn silových do 1 kV průřezu žíly do 300 mm2 - měření kabelu, vodiče včetně vyhotovení protokolu</t>
  </si>
  <si>
    <t>-1592476813</t>
  </si>
  <si>
    <t>-1661451728</t>
  </si>
  <si>
    <t>2036368362</t>
  </si>
  <si>
    <t>-506510515</t>
  </si>
  <si>
    <t>338176148</t>
  </si>
  <si>
    <t>307362760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</si>
  <si>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</si>
  <si>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</si>
  <si>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1965059089</t>
  </si>
  <si>
    <t>7590525146</t>
  </si>
  <si>
    <t>Uložení do žlabu/trubky/lišty kabelu SYKFY 5x2x0,5</t>
  </si>
  <si>
    <t>-689400374</t>
  </si>
  <si>
    <t>7590540025</t>
  </si>
  <si>
    <t xml:space="preserve">Slaboproudé rozvody, kabely pro přívod a vnitřní instalaci Instalační kabely SYKY  5 x 2 x 0,5</t>
  </si>
  <si>
    <t>19536285</t>
  </si>
  <si>
    <t>7590525148</t>
  </si>
  <si>
    <t>Uložení do žlabu/trubky/lišty kabelu SYKFY 20x2x0,5</t>
  </si>
  <si>
    <t>-1740624016</t>
  </si>
  <si>
    <t>7590540060</t>
  </si>
  <si>
    <t xml:space="preserve">Slaboproudé rozvody, kabely pro přívod a vnitřní instalaci Instalační kabely SYKFY  15 x 2 x 0,5</t>
  </si>
  <si>
    <t>-926939691</t>
  </si>
  <si>
    <t>7590525150</t>
  </si>
  <si>
    <t>Uložení do žlabu/trubky/lišty kabelu SYKFY 50x2x0,5</t>
  </si>
  <si>
    <t>-2129841526</t>
  </si>
  <si>
    <t>68</t>
  </si>
  <si>
    <t>7590540075</t>
  </si>
  <si>
    <t xml:space="preserve">Slaboproudé rozvody, kabely pro přívod a vnitřní instalaci Instalační kabely SYKFY  30 x 2 x 0,5</t>
  </si>
  <si>
    <t>-1646442201</t>
  </si>
  <si>
    <t>69</t>
  </si>
  <si>
    <t>7590525670</t>
  </si>
  <si>
    <t>Montáž ukončení celoplastového kabelu v závěru nebo rozvaděči se zářezovými svorkovnicemi zářezová technologie LSA do 10 čtyřek</t>
  </si>
  <si>
    <t>1000151361</t>
  </si>
  <si>
    <t>70</t>
  </si>
  <si>
    <t>7590525671</t>
  </si>
  <si>
    <t>Montáž ukončení celoplastového kabelu v závěru nebo rozvaděči se zářezovými svorkovnicemi zářezová technologie LSA do 20 čtyřek</t>
  </si>
  <si>
    <t>1487417597</t>
  </si>
  <si>
    <t>71</t>
  </si>
  <si>
    <t>7590525672</t>
  </si>
  <si>
    <t>Montáž ukončení celoplastového kabelu v závěru nebo rozvaděči se zářezovými svorkovnicemi zářezová technologie LSA do 50 čtyřek</t>
  </si>
  <si>
    <t>1314058795</t>
  </si>
  <si>
    <t>72</t>
  </si>
  <si>
    <t>7590547118</t>
  </si>
  <si>
    <t>Demontáž kabelu SEKU, SYKFY z roštu</t>
  </si>
  <si>
    <t>1982577816</t>
  </si>
  <si>
    <t>73</t>
  </si>
  <si>
    <t>7590565010</t>
  </si>
  <si>
    <t>Spojování a ukončení kabelů optických v optickém rozvaděči pro 8 vláken - práce spojené s montáží specifikované kabelizace specifikovaným způsobem</t>
  </si>
  <si>
    <t>-1968818211</t>
  </si>
  <si>
    <t>74</t>
  </si>
  <si>
    <t>7492800010</t>
  </si>
  <si>
    <t>Sdělovací kabely pro silnoproudé aplikace Metalické kabely - nehořlavé Optický multimod (MM) 2 vlákna</t>
  </si>
  <si>
    <t>1770943776</t>
  </si>
  <si>
    <t>75</t>
  </si>
  <si>
    <t>7590565120</t>
  </si>
  <si>
    <t>Montáž optické konektorové spojky v optickém rozvaděči</t>
  </si>
  <si>
    <t>-2002372236</t>
  </si>
  <si>
    <t>76</t>
  </si>
  <si>
    <t>7492800020</t>
  </si>
  <si>
    <t>Sdělovací kabely pro silnoproudé aplikace Metalické kabely - nehořlavé ST konektor na kabel optický multimod (MM)</t>
  </si>
  <si>
    <t>-219879477</t>
  </si>
  <si>
    <t>77</t>
  </si>
  <si>
    <t>7590585162</t>
  </si>
  <si>
    <t>Montáž koaxiálního kabelu kladením do lože v zástavbě - odvinutí kabelu z bubnu nebo kruhu, naměření, odříznutí, zatažení do tvárnicové tratě, zajištění kabelu v místech výstupu z tratě</t>
  </si>
  <si>
    <t>-71783858</t>
  </si>
  <si>
    <t>78</t>
  </si>
  <si>
    <t>7596001280</t>
  </si>
  <si>
    <t>Rádiová zařízení Koaxiální prvky kabel pěna 50ohm/7,5mm</t>
  </si>
  <si>
    <t>-1212858320</t>
  </si>
  <si>
    <t>79</t>
  </si>
  <si>
    <t>7590585222</t>
  </si>
  <si>
    <t>Ukončení kabelu koaxiálního pro anténní svody, průměru do 10 mm</t>
  </si>
  <si>
    <t>359843486</t>
  </si>
  <si>
    <t>80</t>
  </si>
  <si>
    <t>7593505310</t>
  </si>
  <si>
    <t>Zatažení optického kabelu do ochranné HDPE trubky</t>
  </si>
  <si>
    <t>204745898</t>
  </si>
  <si>
    <t>PS15 - Doplnění WW ED Ostrava</t>
  </si>
  <si>
    <t>7496754044</t>
  </si>
  <si>
    <t>Elektrodispečink SKŘ-DŘT úprava struktur a řídících programových tabulek ŘS ED pro objekt SpS</t>
  </si>
  <si>
    <t>1634834316</t>
  </si>
  <si>
    <t>7496754054</t>
  </si>
  <si>
    <t>Elektrodispečink SKŘ-DŘT definice a deklarace struktur dat ŘS ED pro objekt SpS</t>
  </si>
  <si>
    <t>1322712425</t>
  </si>
  <si>
    <t>7496754060</t>
  </si>
  <si>
    <t>Elektrodispečink SKŘ-DŘT školení dispečerů</t>
  </si>
  <si>
    <t>-1486627726</t>
  </si>
  <si>
    <t>7496754078</t>
  </si>
  <si>
    <t>Elektrodispečink SKŘ-DŘT zprovoznění systému s novými daty pro objekt SpS</t>
  </si>
  <si>
    <t>1812417533</t>
  </si>
  <si>
    <t>7496754088</t>
  </si>
  <si>
    <t>Elektrodispečink SKŘ-DŘT verifikace signálů a povelů s novými daty pro objekt SpS</t>
  </si>
  <si>
    <t>-393934250</t>
  </si>
  <si>
    <t>01 - VRN</t>
  </si>
  <si>
    <t>VRN - Vedlejší rozpočtové náklady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</si>
  <si>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</si>
  <si>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</si>
  <si>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1006101349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</si>
  <si>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</si>
  <si>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</si>
  <si>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</si>
  <si>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1350985333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</si>
  <si>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</si>
  <si>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</si>
  <si>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</si>
  <si>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</si>
  <si>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155687760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</si>
  <si>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</si>
  <si>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023121011</t>
  </si>
  <si>
    <t>Projektové práce Projektová dokumentace - přípravné práce Výrobní dokumentace opravy zabezpečovacích, sdělovacích, elektrických zařízení - V sazbě jsou započteny náklady na vyhotovení projektové dokumentace podle požadavku objednatele.</t>
  </si>
  <si>
    <t>%</t>
  </si>
  <si>
    <t>-647771050</t>
  </si>
  <si>
    <t>Poznámka k souboru cen:_x000d_
V sazbě jsou započteny náklady na vyhotovení projektové dokumentace podle požadavku objednatele v rozsahu pro ohlášení podle požadavku objednatele.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</si>
  <si>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</si>
  <si>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</si>
  <si>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2055305160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</si>
  <si>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</si>
  <si>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</si>
  <si>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</si>
  <si>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-926540901</t>
  </si>
  <si>
    <t>1,11111111111111E-07*90000 'Přepočtené koeficientem množství</t>
  </si>
  <si>
    <t>032105001</t>
  </si>
  <si>
    <t>Územní vlivy mimostaveništní doprava</t>
  </si>
  <si>
    <t>Kč</t>
  </si>
  <si>
    <t>1868796020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</si>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</sst>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7</v>
      </c>
    </row>
    <row r="7" s="1" customFormat="1" ht="12" customHeight="1">
      <c r="B7" s="20"/>
      <c r="D7" s="30" t="s">
        <v>19</v>
      </c>
      <c r="K7" s="25" t="s">
        <v>3</v>
      </c>
      <c r="AK7" s="30" t="s">
        <v>20</v>
      </c>
      <c r="AN7" s="25" t="s">
        <v>3</v>
      </c>
      <c r="AR7" s="20"/>
      <c r="BE7" s="29"/>
      <c r="BS7" s="17" t="s">
        <v>7</v>
      </c>
    </row>
    <row r="8" s="1" customFormat="1" ht="12" customHeight="1">
      <c r="B8" s="20"/>
      <c r="D8" s="30" t="s">
        <v>21</v>
      </c>
      <c r="K8" s="25" t="s">
        <v>22</v>
      </c>
      <c r="AK8" s="30" t="s">
        <v>23</v>
      </c>
      <c r="AN8" s="31" t="s">
        <v>24</v>
      </c>
      <c r="AR8" s="20"/>
      <c r="BE8" s="29"/>
      <c r="BS8" s="17" t="s">
        <v>7</v>
      </c>
    </row>
    <row r="9" s="1" customFormat="1" ht="14.4" customHeight="1">
      <c r="B9" s="20"/>
      <c r="AR9" s="20"/>
      <c r="BE9" s="29"/>
      <c r="BS9" s="17" t="s">
        <v>7</v>
      </c>
    </row>
    <row r="10" s="1" customFormat="1" ht="12" customHeight="1">
      <c r="B10" s="20"/>
      <c r="D10" s="30" t="s">
        <v>25</v>
      </c>
      <c r="AK10" s="30" t="s">
        <v>26</v>
      </c>
      <c r="AN10" s="25" t="s">
        <v>27</v>
      </c>
      <c r="AR10" s="20"/>
      <c r="BE10" s="29"/>
      <c r="BS10" s="17" t="s">
        <v>7</v>
      </c>
    </row>
    <row r="11" s="1" customFormat="1" ht="18.48" customHeight="1">
      <c r="B11" s="20"/>
      <c r="E11" s="25" t="s">
        <v>28</v>
      </c>
      <c r="AK11" s="30" t="s">
        <v>29</v>
      </c>
      <c r="AN11" s="25" t="s">
        <v>30</v>
      </c>
      <c r="AR11" s="20"/>
      <c r="BE11" s="29"/>
      <c r="BS11" s="17" t="s">
        <v>7</v>
      </c>
    </row>
    <row r="12" s="1" customFormat="1" ht="6.96" customHeight="1">
      <c r="B12" s="20"/>
      <c r="AR12" s="20"/>
      <c r="BE12" s="29"/>
      <c r="BS12" s="17" t="s">
        <v>7</v>
      </c>
    </row>
    <row r="13" s="1" customFormat="1" ht="12" customHeight="1">
      <c r="B13" s="20"/>
      <c r="D13" s="30" t="s">
        <v>31</v>
      </c>
      <c r="AK13" s="30" t="s">
        <v>26</v>
      </c>
      <c r="AN13" s="32" t="s">
        <v>32</v>
      </c>
      <c r="AR13" s="20"/>
      <c r="BE13" s="29"/>
      <c r="BS13" s="17" t="s">
        <v>7</v>
      </c>
    </row>
    <row r="14">
      <c r="B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N14" s="32" t="s">
        <v>32</v>
      </c>
      <c r="AR14" s="20"/>
      <c r="BE14" s="29"/>
      <c r="BS14" s="17" t="s">
        <v>7</v>
      </c>
    </row>
    <row r="15" s="1" customFormat="1" ht="6.96" customHeight="1">
      <c r="B15" s="20"/>
      <c r="AR15" s="20"/>
      <c r="BE15" s="29"/>
      <c r="BS15" s="17" t="s">
        <v>4</v>
      </c>
    </row>
    <row r="16" s="1" customFormat="1" ht="12" customHeight="1">
      <c r="B16" s="20"/>
      <c r="D16" s="30" t="s">
        <v>33</v>
      </c>
      <c r="AK16" s="30" t="s">
        <v>26</v>
      </c>
      <c r="AN16" s="25" t="s">
        <v>34</v>
      </c>
      <c r="AR16" s="20"/>
      <c r="BE16" s="29"/>
      <c r="BS16" s="17" t="s">
        <v>4</v>
      </c>
    </row>
    <row r="17" s="1" customFormat="1" ht="18.48" customHeight="1">
      <c r="B17" s="20"/>
      <c r="E17" s="25" t="s">
        <v>35</v>
      </c>
      <c r="AK17" s="30" t="s">
        <v>29</v>
      </c>
      <c r="AN17" s="25" t="s">
        <v>3</v>
      </c>
      <c r="AR17" s="20"/>
      <c r="BE17" s="29"/>
      <c r="BS17" s="17" t="s">
        <v>36</v>
      </c>
    </row>
    <row r="18" s="1" customFormat="1" ht="6.96" customHeight="1">
      <c r="B18" s="20"/>
      <c r="AR18" s="20"/>
      <c r="BE18" s="29"/>
      <c r="BS18" s="17" t="s">
        <v>7</v>
      </c>
    </row>
    <row r="19" s="1" customFormat="1" ht="12" customHeight="1">
      <c r="B19" s="20"/>
      <c r="D19" s="30" t="s">
        <v>37</v>
      </c>
      <c r="AK19" s="30" t="s">
        <v>26</v>
      </c>
      <c r="AN19" s="25" t="s">
        <v>3</v>
      </c>
      <c r="AR19" s="20"/>
      <c r="BE19" s="29"/>
      <c r="BS19" s="17" t="s">
        <v>7</v>
      </c>
    </row>
    <row r="20" s="1" customFormat="1" ht="18.48" customHeight="1">
      <c r="B20" s="20"/>
      <c r="E20" s="25" t="s">
        <v>38</v>
      </c>
      <c r="AK20" s="30" t="s">
        <v>29</v>
      </c>
      <c r="AN20" s="25" t="s">
        <v>3</v>
      </c>
      <c r="AR20" s="20"/>
      <c r="BE20" s="29"/>
      <c r="BS20" s="17" t="s">
        <v>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39</v>
      </c>
      <c r="AR22" s="20"/>
      <c r="BE22" s="29"/>
    </row>
    <row r="23" s="1" customFormat="1" ht="51" customHeight="1">
      <c r="B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42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43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44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45</v>
      </c>
      <c r="E29" s="3"/>
      <c r="F29" s="30" t="s">
        <v>46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47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48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49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50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1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30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2019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>SpS Bohumín, oprava R3kV a DŘT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30" t="s">
        <v>21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>SpS Bohumín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23</v>
      </c>
      <c r="AJ47" s="36"/>
      <c r="AK47" s="36"/>
      <c r="AL47" s="36"/>
      <c r="AM47" s="62" t="str">
        <f>IF(AN8= "","",AN8)</f>
        <v>18. 6. 2019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30" t="s">
        <v>25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Správa železniční dopravní cesty, s.o.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33</v>
      </c>
      <c r="AJ49" s="36"/>
      <c r="AK49" s="36"/>
      <c r="AL49" s="36"/>
      <c r="AM49" s="63" t="str">
        <f>IF(E17="","",E17)</f>
        <v>Petr Kudělka</v>
      </c>
      <c r="AN49" s="4"/>
      <c r="AO49" s="4"/>
      <c r="AP49" s="4"/>
      <c r="AQ49" s="36"/>
      <c r="AR49" s="37"/>
      <c r="AS49" s="64" t="s">
        <v>55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30" t="s">
        <v>31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37</v>
      </c>
      <c r="AJ50" s="36"/>
      <c r="AK50" s="36"/>
      <c r="AL50" s="36"/>
      <c r="AM50" s="63" t="str">
        <f>IF(E20="","",E20)</f>
        <v xml:space="preserve"> 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56</v>
      </c>
      <c r="D52" s="73"/>
      <c r="E52" s="73"/>
      <c r="F52" s="73"/>
      <c r="G52" s="73"/>
      <c r="H52" s="74"/>
      <c r="I52" s="75" t="s">
        <v>57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58</v>
      </c>
      <c r="AH52" s="73"/>
      <c r="AI52" s="73"/>
      <c r="AJ52" s="73"/>
      <c r="AK52" s="73"/>
      <c r="AL52" s="73"/>
      <c r="AM52" s="73"/>
      <c r="AN52" s="75" t="s">
        <v>59</v>
      </c>
      <c r="AO52" s="73"/>
      <c r="AP52" s="73"/>
      <c r="AQ52" s="77" t="s">
        <v>60</v>
      </c>
      <c r="AR52" s="37"/>
      <c r="AS52" s="78" t="s">
        <v>61</v>
      </c>
      <c r="AT52" s="79" t="s">
        <v>62</v>
      </c>
      <c r="AU52" s="79" t="s">
        <v>63</v>
      </c>
      <c r="AV52" s="79" t="s">
        <v>64</v>
      </c>
      <c r="AW52" s="79" t="s">
        <v>65</v>
      </c>
      <c r="AX52" s="79" t="s">
        <v>66</v>
      </c>
      <c r="AY52" s="79" t="s">
        <v>67</v>
      </c>
      <c r="AZ52" s="79" t="s">
        <v>68</v>
      </c>
      <c r="BA52" s="79" t="s">
        <v>69</v>
      </c>
      <c r="BB52" s="79" t="s">
        <v>70</v>
      </c>
      <c r="BC52" s="79" t="s">
        <v>71</v>
      </c>
      <c r="BD52" s="80" t="s">
        <v>72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73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ROUND(SUM(AG55:AG60),2)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ROUND(SUM(AS55:AS60),2)</f>
        <v>0</v>
      </c>
      <c r="AT54" s="91">
        <f>ROUND(SUM(AV54:AW54),2)</f>
        <v>0</v>
      </c>
      <c r="AU54" s="92">
        <f>ROUND(SUM(AU55:AU60),5)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ROUND(SUM(AZ55:AZ60),2)</f>
        <v>0</v>
      </c>
      <c r="BA54" s="91">
        <f>ROUND(SUM(BA55:BA60),2)</f>
        <v>0</v>
      </c>
      <c r="BB54" s="91">
        <f>ROUND(SUM(BB55:BB60),2)</f>
        <v>0</v>
      </c>
      <c r="BC54" s="91">
        <f>ROUND(SUM(BC55:BC60),2)</f>
        <v>0</v>
      </c>
      <c r="BD54" s="93">
        <f>ROUND(SUM(BD55:BD60),2)</f>
        <v>0</v>
      </c>
      <c r="BE54" s="6"/>
      <c r="BS54" s="94" t="s">
        <v>74</v>
      </c>
      <c r="BT54" s="94" t="s">
        <v>75</v>
      </c>
      <c r="BU54" s="95" t="s">
        <v>76</v>
      </c>
      <c r="BV54" s="94" t="s">
        <v>77</v>
      </c>
      <c r="BW54" s="94" t="s">
        <v>5</v>
      </c>
      <c r="BX54" s="94" t="s">
        <v>78</v>
      </c>
      <c r="CL54" s="94" t="s">
        <v>3</v>
      </c>
    </row>
    <row r="55" s="7" customFormat="1" ht="27" customHeight="1">
      <c r="A55" s="96" t="s">
        <v>79</v>
      </c>
      <c r="B55" s="97"/>
      <c r="C55" s="98"/>
      <c r="D55" s="99" t="s">
        <v>80</v>
      </c>
      <c r="E55" s="99"/>
      <c r="F55" s="99"/>
      <c r="G55" s="99"/>
      <c r="H55" s="99"/>
      <c r="I55" s="100"/>
      <c r="J55" s="99" t="s">
        <v>81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'PS21 - SpS Bohumín - Dopl...'!J30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82</v>
      </c>
      <c r="AR55" s="97"/>
      <c r="AS55" s="103">
        <v>0</v>
      </c>
      <c r="AT55" s="104">
        <f>ROUND(SUM(AV55:AW55),2)</f>
        <v>0</v>
      </c>
      <c r="AU55" s="105">
        <f>'PS21 - SpS Bohumín - Dopl...'!P82</f>
        <v>0</v>
      </c>
      <c r="AV55" s="104">
        <f>'PS21 - SpS Bohumín - Dopl...'!J33</f>
        <v>0</v>
      </c>
      <c r="AW55" s="104">
        <f>'PS21 - SpS Bohumín - Dopl...'!J34</f>
        <v>0</v>
      </c>
      <c r="AX55" s="104">
        <f>'PS21 - SpS Bohumín - Dopl...'!J35</f>
        <v>0</v>
      </c>
      <c r="AY55" s="104">
        <f>'PS21 - SpS Bohumín - Dopl...'!J36</f>
        <v>0</v>
      </c>
      <c r="AZ55" s="104">
        <f>'PS21 - SpS Bohumín - Dopl...'!F33</f>
        <v>0</v>
      </c>
      <c r="BA55" s="104">
        <f>'PS21 - SpS Bohumín - Dopl...'!F34</f>
        <v>0</v>
      </c>
      <c r="BB55" s="104">
        <f>'PS21 - SpS Bohumín - Dopl...'!F35</f>
        <v>0</v>
      </c>
      <c r="BC55" s="104">
        <f>'PS21 - SpS Bohumín - Dopl...'!F36</f>
        <v>0</v>
      </c>
      <c r="BD55" s="106">
        <f>'PS21 - SpS Bohumín - Dopl...'!F37</f>
        <v>0</v>
      </c>
      <c r="BE55" s="7"/>
      <c r="BT55" s="107" t="s">
        <v>83</v>
      </c>
      <c r="BV55" s="107" t="s">
        <v>77</v>
      </c>
      <c r="BW55" s="107" t="s">
        <v>84</v>
      </c>
      <c r="BX55" s="107" t="s">
        <v>5</v>
      </c>
      <c r="CL55" s="107" t="s">
        <v>3</v>
      </c>
      <c r="CM55" s="107" t="s">
        <v>85</v>
      </c>
    </row>
    <row r="56" s="7" customFormat="1" ht="16.5" customHeight="1">
      <c r="A56" s="96" t="s">
        <v>79</v>
      </c>
      <c r="B56" s="97"/>
      <c r="C56" s="98"/>
      <c r="D56" s="99" t="s">
        <v>86</v>
      </c>
      <c r="E56" s="99"/>
      <c r="F56" s="99"/>
      <c r="G56" s="99"/>
      <c r="H56" s="99"/>
      <c r="I56" s="100"/>
      <c r="J56" s="99" t="s">
        <v>87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101">
        <f>'PS21.1 - SpS Bohumín - St...'!J30</f>
        <v>0</v>
      </c>
      <c r="AH56" s="100"/>
      <c r="AI56" s="100"/>
      <c r="AJ56" s="100"/>
      <c r="AK56" s="100"/>
      <c r="AL56" s="100"/>
      <c r="AM56" s="100"/>
      <c r="AN56" s="101">
        <f>SUM(AG56,AT56)</f>
        <v>0</v>
      </c>
      <c r="AO56" s="100"/>
      <c r="AP56" s="100"/>
      <c r="AQ56" s="102" t="s">
        <v>82</v>
      </c>
      <c r="AR56" s="97"/>
      <c r="AS56" s="103">
        <v>0</v>
      </c>
      <c r="AT56" s="104">
        <f>ROUND(SUM(AV56:AW56),2)</f>
        <v>0</v>
      </c>
      <c r="AU56" s="105">
        <f>'PS21.1 - SpS Bohumín - St...'!P90</f>
        <v>0</v>
      </c>
      <c r="AV56" s="104">
        <f>'PS21.1 - SpS Bohumín - St...'!J33</f>
        <v>0</v>
      </c>
      <c r="AW56" s="104">
        <f>'PS21.1 - SpS Bohumín - St...'!J34</f>
        <v>0</v>
      </c>
      <c r="AX56" s="104">
        <f>'PS21.1 - SpS Bohumín - St...'!J35</f>
        <v>0</v>
      </c>
      <c r="AY56" s="104">
        <f>'PS21.1 - SpS Bohumín - St...'!J36</f>
        <v>0</v>
      </c>
      <c r="AZ56" s="104">
        <f>'PS21.1 - SpS Bohumín - St...'!F33</f>
        <v>0</v>
      </c>
      <c r="BA56" s="104">
        <f>'PS21.1 - SpS Bohumín - St...'!F34</f>
        <v>0</v>
      </c>
      <c r="BB56" s="104">
        <f>'PS21.1 - SpS Bohumín - St...'!F35</f>
        <v>0</v>
      </c>
      <c r="BC56" s="104">
        <f>'PS21.1 - SpS Bohumín - St...'!F36</f>
        <v>0</v>
      </c>
      <c r="BD56" s="106">
        <f>'PS21.1 - SpS Bohumín - St...'!F37</f>
        <v>0</v>
      </c>
      <c r="BE56" s="7"/>
      <c r="BT56" s="107" t="s">
        <v>83</v>
      </c>
      <c r="BV56" s="107" t="s">
        <v>77</v>
      </c>
      <c r="BW56" s="107" t="s">
        <v>88</v>
      </c>
      <c r="BX56" s="107" t="s">
        <v>5</v>
      </c>
      <c r="CL56" s="107" t="s">
        <v>3</v>
      </c>
      <c r="CM56" s="107" t="s">
        <v>85</v>
      </c>
    </row>
    <row r="57" s="7" customFormat="1" ht="16.5" customHeight="1">
      <c r="A57" s="96" t="s">
        <v>79</v>
      </c>
      <c r="B57" s="97"/>
      <c r="C57" s="98"/>
      <c r="D57" s="99" t="s">
        <v>89</v>
      </c>
      <c r="E57" s="99"/>
      <c r="F57" s="99"/>
      <c r="G57" s="99"/>
      <c r="H57" s="99"/>
      <c r="I57" s="100"/>
      <c r="J57" s="99" t="s">
        <v>90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101">
        <f>'PS22 - SpS Bohumín - Komu...'!J30</f>
        <v>0</v>
      </c>
      <c r="AH57" s="100"/>
      <c r="AI57" s="100"/>
      <c r="AJ57" s="100"/>
      <c r="AK57" s="100"/>
      <c r="AL57" s="100"/>
      <c r="AM57" s="100"/>
      <c r="AN57" s="101">
        <f>SUM(AG57,AT57)</f>
        <v>0</v>
      </c>
      <c r="AO57" s="100"/>
      <c r="AP57" s="100"/>
      <c r="AQ57" s="102" t="s">
        <v>82</v>
      </c>
      <c r="AR57" s="97"/>
      <c r="AS57" s="103">
        <v>0</v>
      </c>
      <c r="AT57" s="104">
        <f>ROUND(SUM(AV57:AW57),2)</f>
        <v>0</v>
      </c>
      <c r="AU57" s="105">
        <f>'PS22 - SpS Bohumín - Komu...'!P80</f>
        <v>0</v>
      </c>
      <c r="AV57" s="104">
        <f>'PS22 - SpS Bohumín - Komu...'!J33</f>
        <v>0</v>
      </c>
      <c r="AW57" s="104">
        <f>'PS22 - SpS Bohumín - Komu...'!J34</f>
        <v>0</v>
      </c>
      <c r="AX57" s="104">
        <f>'PS22 - SpS Bohumín - Komu...'!J35</f>
        <v>0</v>
      </c>
      <c r="AY57" s="104">
        <f>'PS22 - SpS Bohumín - Komu...'!J36</f>
        <v>0</v>
      </c>
      <c r="AZ57" s="104">
        <f>'PS22 - SpS Bohumín - Komu...'!F33</f>
        <v>0</v>
      </c>
      <c r="BA57" s="104">
        <f>'PS22 - SpS Bohumín - Komu...'!F34</f>
        <v>0</v>
      </c>
      <c r="BB57" s="104">
        <f>'PS22 - SpS Bohumín - Komu...'!F35</f>
        <v>0</v>
      </c>
      <c r="BC57" s="104">
        <f>'PS22 - SpS Bohumín - Komu...'!F36</f>
        <v>0</v>
      </c>
      <c r="BD57" s="106">
        <f>'PS22 - SpS Bohumín - Komu...'!F37</f>
        <v>0</v>
      </c>
      <c r="BE57" s="7"/>
      <c r="BT57" s="107" t="s">
        <v>83</v>
      </c>
      <c r="BV57" s="107" t="s">
        <v>77</v>
      </c>
      <c r="BW57" s="107" t="s">
        <v>91</v>
      </c>
      <c r="BX57" s="107" t="s">
        <v>5</v>
      </c>
      <c r="CL57" s="107" t="s">
        <v>3</v>
      </c>
      <c r="CM57" s="107" t="s">
        <v>85</v>
      </c>
    </row>
    <row r="58" s="7" customFormat="1" ht="16.5" customHeight="1">
      <c r="A58" s="96" t="s">
        <v>79</v>
      </c>
      <c r="B58" s="97"/>
      <c r="C58" s="98"/>
      <c r="D58" s="99" t="s">
        <v>92</v>
      </c>
      <c r="E58" s="99"/>
      <c r="F58" s="99"/>
      <c r="G58" s="99"/>
      <c r="H58" s="99"/>
      <c r="I58" s="100"/>
      <c r="J58" s="99" t="s">
        <v>93</v>
      </c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101">
        <f>'PS23 - SpS Bohumín - Rozv...'!J30</f>
        <v>0</v>
      </c>
      <c r="AH58" s="100"/>
      <c r="AI58" s="100"/>
      <c r="AJ58" s="100"/>
      <c r="AK58" s="100"/>
      <c r="AL58" s="100"/>
      <c r="AM58" s="100"/>
      <c r="AN58" s="101">
        <f>SUM(AG58,AT58)</f>
        <v>0</v>
      </c>
      <c r="AO58" s="100"/>
      <c r="AP58" s="100"/>
      <c r="AQ58" s="102" t="s">
        <v>82</v>
      </c>
      <c r="AR58" s="97"/>
      <c r="AS58" s="103">
        <v>0</v>
      </c>
      <c r="AT58" s="104">
        <f>ROUND(SUM(AV58:AW58),2)</f>
        <v>0</v>
      </c>
      <c r="AU58" s="105">
        <f>'PS23 - SpS Bohumín - Rozv...'!P80</f>
        <v>0</v>
      </c>
      <c r="AV58" s="104">
        <f>'PS23 - SpS Bohumín - Rozv...'!J33</f>
        <v>0</v>
      </c>
      <c r="AW58" s="104">
        <f>'PS23 - SpS Bohumín - Rozv...'!J34</f>
        <v>0</v>
      </c>
      <c r="AX58" s="104">
        <f>'PS23 - SpS Bohumín - Rozv...'!J35</f>
        <v>0</v>
      </c>
      <c r="AY58" s="104">
        <f>'PS23 - SpS Bohumín - Rozv...'!J36</f>
        <v>0</v>
      </c>
      <c r="AZ58" s="104">
        <f>'PS23 - SpS Bohumín - Rozv...'!F33</f>
        <v>0</v>
      </c>
      <c r="BA58" s="104">
        <f>'PS23 - SpS Bohumín - Rozv...'!F34</f>
        <v>0</v>
      </c>
      <c r="BB58" s="104">
        <f>'PS23 - SpS Bohumín - Rozv...'!F35</f>
        <v>0</v>
      </c>
      <c r="BC58" s="104">
        <f>'PS23 - SpS Bohumín - Rozv...'!F36</f>
        <v>0</v>
      </c>
      <c r="BD58" s="106">
        <f>'PS23 - SpS Bohumín - Rozv...'!F37</f>
        <v>0</v>
      </c>
      <c r="BE58" s="7"/>
      <c r="BT58" s="107" t="s">
        <v>83</v>
      </c>
      <c r="BV58" s="107" t="s">
        <v>77</v>
      </c>
      <c r="BW58" s="107" t="s">
        <v>94</v>
      </c>
      <c r="BX58" s="107" t="s">
        <v>5</v>
      </c>
      <c r="CL58" s="107" t="s">
        <v>3</v>
      </c>
      <c r="CM58" s="107" t="s">
        <v>85</v>
      </c>
    </row>
    <row r="59" s="7" customFormat="1" ht="16.5" customHeight="1">
      <c r="A59" s="96" t="s">
        <v>79</v>
      </c>
      <c r="B59" s="97"/>
      <c r="C59" s="98"/>
      <c r="D59" s="99" t="s">
        <v>95</v>
      </c>
      <c r="E59" s="99"/>
      <c r="F59" s="99"/>
      <c r="G59" s="99"/>
      <c r="H59" s="99"/>
      <c r="I59" s="100"/>
      <c r="J59" s="99" t="s">
        <v>96</v>
      </c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101">
        <f>'PS15 - Doplnění WW ED Ost...'!J30</f>
        <v>0</v>
      </c>
      <c r="AH59" s="100"/>
      <c r="AI59" s="100"/>
      <c r="AJ59" s="100"/>
      <c r="AK59" s="100"/>
      <c r="AL59" s="100"/>
      <c r="AM59" s="100"/>
      <c r="AN59" s="101">
        <f>SUM(AG59,AT59)</f>
        <v>0</v>
      </c>
      <c r="AO59" s="100"/>
      <c r="AP59" s="100"/>
      <c r="AQ59" s="102" t="s">
        <v>82</v>
      </c>
      <c r="AR59" s="97"/>
      <c r="AS59" s="103">
        <v>0</v>
      </c>
      <c r="AT59" s="104">
        <f>ROUND(SUM(AV59:AW59),2)</f>
        <v>0</v>
      </c>
      <c r="AU59" s="105">
        <f>'PS15 - Doplnění WW ED Ost...'!P80</f>
        <v>0</v>
      </c>
      <c r="AV59" s="104">
        <f>'PS15 - Doplnění WW ED Ost...'!J33</f>
        <v>0</v>
      </c>
      <c r="AW59" s="104">
        <f>'PS15 - Doplnění WW ED Ost...'!J34</f>
        <v>0</v>
      </c>
      <c r="AX59" s="104">
        <f>'PS15 - Doplnění WW ED Ost...'!J35</f>
        <v>0</v>
      </c>
      <c r="AY59" s="104">
        <f>'PS15 - Doplnění WW ED Ost...'!J36</f>
        <v>0</v>
      </c>
      <c r="AZ59" s="104">
        <f>'PS15 - Doplnění WW ED Ost...'!F33</f>
        <v>0</v>
      </c>
      <c r="BA59" s="104">
        <f>'PS15 - Doplnění WW ED Ost...'!F34</f>
        <v>0</v>
      </c>
      <c r="BB59" s="104">
        <f>'PS15 - Doplnění WW ED Ost...'!F35</f>
        <v>0</v>
      </c>
      <c r="BC59" s="104">
        <f>'PS15 - Doplnění WW ED Ost...'!F36</f>
        <v>0</v>
      </c>
      <c r="BD59" s="106">
        <f>'PS15 - Doplnění WW ED Ost...'!F37</f>
        <v>0</v>
      </c>
      <c r="BE59" s="7"/>
      <c r="BT59" s="107" t="s">
        <v>83</v>
      </c>
      <c r="BV59" s="107" t="s">
        <v>77</v>
      </c>
      <c r="BW59" s="107" t="s">
        <v>97</v>
      </c>
      <c r="BX59" s="107" t="s">
        <v>5</v>
      </c>
      <c r="CL59" s="107" t="s">
        <v>3</v>
      </c>
      <c r="CM59" s="107" t="s">
        <v>85</v>
      </c>
    </row>
    <row r="60" s="7" customFormat="1" ht="16.5" customHeight="1">
      <c r="A60" s="96" t="s">
        <v>79</v>
      </c>
      <c r="B60" s="97"/>
      <c r="C60" s="98"/>
      <c r="D60" s="99" t="s">
        <v>98</v>
      </c>
      <c r="E60" s="99"/>
      <c r="F60" s="99"/>
      <c r="G60" s="99"/>
      <c r="H60" s="99"/>
      <c r="I60" s="100"/>
      <c r="J60" s="99" t="s">
        <v>99</v>
      </c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101">
        <f>'01 - VRN'!J30</f>
        <v>0</v>
      </c>
      <c r="AH60" s="100"/>
      <c r="AI60" s="100"/>
      <c r="AJ60" s="100"/>
      <c r="AK60" s="100"/>
      <c r="AL60" s="100"/>
      <c r="AM60" s="100"/>
      <c r="AN60" s="101">
        <f>SUM(AG60,AT60)</f>
        <v>0</v>
      </c>
      <c r="AO60" s="100"/>
      <c r="AP60" s="100"/>
      <c r="AQ60" s="102" t="s">
        <v>82</v>
      </c>
      <c r="AR60" s="97"/>
      <c r="AS60" s="108">
        <v>0</v>
      </c>
      <c r="AT60" s="109">
        <f>ROUND(SUM(AV60:AW60),2)</f>
        <v>0</v>
      </c>
      <c r="AU60" s="110">
        <f>'01 - VRN'!P81</f>
        <v>0</v>
      </c>
      <c r="AV60" s="109">
        <f>'01 - VRN'!J33</f>
        <v>0</v>
      </c>
      <c r="AW60" s="109">
        <f>'01 - VRN'!J34</f>
        <v>0</v>
      </c>
      <c r="AX60" s="109">
        <f>'01 - VRN'!J35</f>
        <v>0</v>
      </c>
      <c r="AY60" s="109">
        <f>'01 - VRN'!J36</f>
        <v>0</v>
      </c>
      <c r="AZ60" s="109">
        <f>'01 - VRN'!F33</f>
        <v>0</v>
      </c>
      <c r="BA60" s="109">
        <f>'01 - VRN'!F34</f>
        <v>0</v>
      </c>
      <c r="BB60" s="109">
        <f>'01 - VRN'!F35</f>
        <v>0</v>
      </c>
      <c r="BC60" s="109">
        <f>'01 - VRN'!F36</f>
        <v>0</v>
      </c>
      <c r="BD60" s="111">
        <f>'01 - VRN'!F37</f>
        <v>0</v>
      </c>
      <c r="BE60" s="7"/>
      <c r="BT60" s="107" t="s">
        <v>83</v>
      </c>
      <c r="BV60" s="107" t="s">
        <v>77</v>
      </c>
      <c r="BW60" s="107" t="s">
        <v>100</v>
      </c>
      <c r="BX60" s="107" t="s">
        <v>5</v>
      </c>
      <c r="CL60" s="107" t="s">
        <v>3</v>
      </c>
      <c r="CM60" s="107" t="s">
        <v>85</v>
      </c>
    </row>
    <row r="61" s="2" customFormat="1" ht="30" customHeight="1">
      <c r="A61" s="36"/>
      <c r="B61" s="37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7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="2" customFormat="1" ht="6.96" customHeight="1">
      <c r="A62" s="36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37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</mergeCells>
  <hyperlinks>
    <hyperlink ref="A55" location="'PS21 - SpS Bohumín - Dopl...'!C2" display="/"/>
    <hyperlink ref="A56" location="'PS21.1 - SpS Bohumín - St...'!C2" display="/"/>
    <hyperlink ref="A57" location="'PS22 - SpS Bohumín - Komu...'!C2" display="/"/>
    <hyperlink ref="A58" location="'PS23 - SpS Bohumín - Rozv...'!C2" display="/"/>
    <hyperlink ref="A59" location="'PS15 - Doplnění WW ED Ost...'!C2" display="/"/>
    <hyperlink ref="A60" location="'0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103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9"/>
      <c r="B27" s="120"/>
      <c r="C27" s="119"/>
      <c r="D27" s="119"/>
      <c r="E27" s="34" t="s">
        <v>3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ROUND(J82,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ROUND((SUM(BE82:BE152)),  2)</f>
        <v>0</v>
      </c>
      <c r="G33" s="36"/>
      <c r="H33" s="36"/>
      <c r="I33" s="128">
        <v>0.20999999999999999</v>
      </c>
      <c r="J33" s="127">
        <f>ROUND(((SUM(BE82:BE152))*I33),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ROUND((SUM(BF82:BF152)),  2)</f>
        <v>0</v>
      </c>
      <c r="G34" s="36"/>
      <c r="H34" s="36"/>
      <c r="I34" s="128">
        <v>0.14999999999999999</v>
      </c>
      <c r="J34" s="127">
        <f>ROUND(((SUM(BF82:BF152))*I34),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ROUND((SUM(BG82:BG152)),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ROUND((SUM(BH82:BH152)),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ROUND((SUM(BI82:BI152)),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PS21 - SpS Bohumín - Doplnění rozvaděče R3kV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J82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108</v>
      </c>
      <c r="E60" s="144"/>
      <c r="F60" s="144"/>
      <c r="G60" s="144"/>
      <c r="H60" s="144"/>
      <c r="I60" s="145"/>
      <c r="J60" s="146">
        <f>J83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7"/>
      <c r="C61" s="10"/>
      <c r="D61" s="148" t="s">
        <v>109</v>
      </c>
      <c r="E61" s="149"/>
      <c r="F61" s="149"/>
      <c r="G61" s="149"/>
      <c r="H61" s="149"/>
      <c r="I61" s="150"/>
      <c r="J61" s="151">
        <f>J84</f>
        <v>0</v>
      </c>
      <c r="K61" s="10"/>
      <c r="L61" s="14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42"/>
      <c r="C62" s="9"/>
      <c r="D62" s="143" t="s">
        <v>110</v>
      </c>
      <c r="E62" s="144"/>
      <c r="F62" s="144"/>
      <c r="G62" s="144"/>
      <c r="H62" s="144"/>
      <c r="I62" s="145"/>
      <c r="J62" s="146">
        <f>J90</f>
        <v>0</v>
      </c>
      <c r="K62" s="9"/>
      <c r="L62" s="14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6"/>
      <c r="D63" s="36"/>
      <c r="E63" s="36"/>
      <c r="F63" s="36"/>
      <c r="G63" s="36"/>
      <c r="H63" s="36"/>
      <c r="I63" s="116"/>
      <c r="J63" s="36"/>
      <c r="K63" s="36"/>
      <c r="L63" s="11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3"/>
      <c r="C64" s="54"/>
      <c r="D64" s="54"/>
      <c r="E64" s="54"/>
      <c r="F64" s="54"/>
      <c r="G64" s="54"/>
      <c r="H64" s="54"/>
      <c r="I64" s="136"/>
      <c r="J64" s="54"/>
      <c r="K64" s="54"/>
      <c r="L64" s="117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5"/>
      <c r="C68" s="56"/>
      <c r="D68" s="56"/>
      <c r="E68" s="56"/>
      <c r="F68" s="56"/>
      <c r="G68" s="56"/>
      <c r="H68" s="56"/>
      <c r="I68" s="137"/>
      <c r="J68" s="56"/>
      <c r="K68" s="56"/>
      <c r="L68" s="11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111</v>
      </c>
      <c r="D69" s="36"/>
      <c r="E69" s="36"/>
      <c r="F69" s="36"/>
      <c r="G69" s="36"/>
      <c r="H69" s="36"/>
      <c r="I69" s="116"/>
      <c r="J69" s="36"/>
      <c r="K69" s="36"/>
      <c r="L69" s="11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6"/>
      <c r="D70" s="36"/>
      <c r="E70" s="36"/>
      <c r="F70" s="36"/>
      <c r="G70" s="36"/>
      <c r="H70" s="36"/>
      <c r="I70" s="116"/>
      <c r="J70" s="36"/>
      <c r="K70" s="36"/>
      <c r="L70" s="11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6"/>
      <c r="E71" s="36"/>
      <c r="F71" s="36"/>
      <c r="G71" s="36"/>
      <c r="H71" s="36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115" t="str">
        <f>E7</f>
        <v>SpS Bohumín, oprava R3kV a DŘT</v>
      </c>
      <c r="F72" s="30"/>
      <c r="G72" s="30"/>
      <c r="H72" s="30"/>
      <c r="I72" s="116"/>
      <c r="J72" s="36"/>
      <c r="K72" s="36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102</v>
      </c>
      <c r="D73" s="36"/>
      <c r="E73" s="36"/>
      <c r="F73" s="36"/>
      <c r="G73" s="36"/>
      <c r="H73" s="36"/>
      <c r="I73" s="116"/>
      <c r="J73" s="36"/>
      <c r="K73" s="36"/>
      <c r="L73" s="11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6"/>
      <c r="D74" s="36"/>
      <c r="E74" s="60" t="str">
        <f>E9</f>
        <v>PS21 - SpS Bohumín - Doplnění rozvaděče R3kV</v>
      </c>
      <c r="F74" s="36"/>
      <c r="G74" s="36"/>
      <c r="H74" s="36"/>
      <c r="I74" s="116"/>
      <c r="J74" s="36"/>
      <c r="K74" s="36"/>
      <c r="L74" s="11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6"/>
      <c r="E76" s="36"/>
      <c r="F76" s="25" t="str">
        <f>F12</f>
        <v>SpS Bohumín</v>
      </c>
      <c r="G76" s="36"/>
      <c r="H76" s="36"/>
      <c r="I76" s="118" t="s">
        <v>23</v>
      </c>
      <c r="J76" s="62" t="str">
        <f>IF(J12="","",J12)</f>
        <v>18. 6. 2019</v>
      </c>
      <c r="K76" s="3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6"/>
      <c r="D77" s="36"/>
      <c r="E77" s="36"/>
      <c r="F77" s="36"/>
      <c r="G77" s="36"/>
      <c r="H77" s="36"/>
      <c r="I77" s="116"/>
      <c r="J77" s="36"/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6"/>
      <c r="E78" s="36"/>
      <c r="F78" s="25" t="str">
        <f>E15</f>
        <v>Správa železniční dopravní cesty, s.o.</v>
      </c>
      <c r="G78" s="36"/>
      <c r="H78" s="36"/>
      <c r="I78" s="118" t="s">
        <v>33</v>
      </c>
      <c r="J78" s="34" t="str">
        <f>E21</f>
        <v>Petr Kudělka</v>
      </c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6"/>
      <c r="E79" s="36"/>
      <c r="F79" s="25" t="str">
        <f>IF(E18="","",E18)</f>
        <v>Vyplň údaj</v>
      </c>
      <c r="G79" s="36"/>
      <c r="H79" s="36"/>
      <c r="I79" s="118" t="s">
        <v>37</v>
      </c>
      <c r="J79" s="34" t="str">
        <f>E24</f>
        <v xml:space="preserve"> </v>
      </c>
      <c r="K79" s="36"/>
      <c r="L79" s="11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6"/>
      <c r="D80" s="36"/>
      <c r="E80" s="36"/>
      <c r="F80" s="36"/>
      <c r="G80" s="36"/>
      <c r="H80" s="36"/>
      <c r="I80" s="116"/>
      <c r="J80" s="36"/>
      <c r="K80" s="36"/>
      <c r="L80" s="11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52"/>
      <c r="B81" s="153"/>
      <c r="C81" s="154" t="s">
        <v>112</v>
      </c>
      <c r="D81" s="155" t="s">
        <v>60</v>
      </c>
      <c r="E81" s="155" t="s">
        <v>56</v>
      </c>
      <c r="F81" s="155" t="s">
        <v>57</v>
      </c>
      <c r="G81" s="155" t="s">
        <v>113</v>
      </c>
      <c r="H81" s="155" t="s">
        <v>114</v>
      </c>
      <c r="I81" s="156" t="s">
        <v>115</v>
      </c>
      <c r="J81" s="155" t="s">
        <v>106</v>
      </c>
      <c r="K81" s="157" t="s">
        <v>116</v>
      </c>
      <c r="L81" s="158"/>
      <c r="M81" s="78" t="s">
        <v>3</v>
      </c>
      <c r="N81" s="79" t="s">
        <v>45</v>
      </c>
      <c r="O81" s="79" t="s">
        <v>117</v>
      </c>
      <c r="P81" s="79" t="s">
        <v>118</v>
      </c>
      <c r="Q81" s="79" t="s">
        <v>119</v>
      </c>
      <c r="R81" s="79" t="s">
        <v>120</v>
      </c>
      <c r="S81" s="79" t="s">
        <v>121</v>
      </c>
      <c r="T81" s="80" t="s">
        <v>122</v>
      </c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</row>
    <row r="82" s="2" customFormat="1" ht="22.8" customHeight="1">
      <c r="A82" s="36"/>
      <c r="B82" s="37"/>
      <c r="C82" s="85" t="s">
        <v>123</v>
      </c>
      <c r="D82" s="36"/>
      <c r="E82" s="36"/>
      <c r="F82" s="36"/>
      <c r="G82" s="36"/>
      <c r="H82" s="36"/>
      <c r="I82" s="116"/>
      <c r="J82" s="159">
        <f>BK82</f>
        <v>0</v>
      </c>
      <c r="K82" s="36"/>
      <c r="L82" s="37"/>
      <c r="M82" s="81"/>
      <c r="N82" s="66"/>
      <c r="O82" s="82"/>
      <c r="P82" s="160">
        <f>P83+P90</f>
        <v>0</v>
      </c>
      <c r="Q82" s="82"/>
      <c r="R82" s="160">
        <f>R83+R90</f>
        <v>0</v>
      </c>
      <c r="S82" s="82"/>
      <c r="T82" s="161">
        <f>T83+T90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7" t="s">
        <v>74</v>
      </c>
      <c r="AU82" s="17" t="s">
        <v>107</v>
      </c>
      <c r="BK82" s="162">
        <f>BK83+BK90</f>
        <v>0</v>
      </c>
    </row>
    <row r="83" s="12" customFormat="1" ht="25.92" customHeight="1">
      <c r="A83" s="12"/>
      <c r="B83" s="163"/>
      <c r="C83" s="12"/>
      <c r="D83" s="164" t="s">
        <v>74</v>
      </c>
      <c r="E83" s="165" t="s">
        <v>124</v>
      </c>
      <c r="F83" s="165" t="s">
        <v>125</v>
      </c>
      <c r="G83" s="12"/>
      <c r="H83" s="12"/>
      <c r="I83" s="166"/>
      <c r="J83" s="167">
        <f>BK83</f>
        <v>0</v>
      </c>
      <c r="K83" s="12"/>
      <c r="L83" s="163"/>
      <c r="M83" s="168"/>
      <c r="N83" s="169"/>
      <c r="O83" s="169"/>
      <c r="P83" s="170">
        <f>P84</f>
        <v>0</v>
      </c>
      <c r="Q83" s="169"/>
      <c r="R83" s="170">
        <f>R84</f>
        <v>0</v>
      </c>
      <c r="S83" s="169"/>
      <c r="T83" s="171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64" t="s">
        <v>83</v>
      </c>
      <c r="AT83" s="172" t="s">
        <v>74</v>
      </c>
      <c r="AU83" s="172" t="s">
        <v>75</v>
      </c>
      <c r="AY83" s="164" t="s">
        <v>126</v>
      </c>
      <c r="BK83" s="173">
        <f>BK84</f>
        <v>0</v>
      </c>
    </row>
    <row r="84" s="12" customFormat="1" ht="22.8" customHeight="1">
      <c r="A84" s="12"/>
      <c r="B84" s="163"/>
      <c r="C84" s="12"/>
      <c r="D84" s="164" t="s">
        <v>74</v>
      </c>
      <c r="E84" s="174" t="s">
        <v>83</v>
      </c>
      <c r="F84" s="174" t="s">
        <v>127</v>
      </c>
      <c r="G84" s="12"/>
      <c r="H84" s="12"/>
      <c r="I84" s="166"/>
      <c r="J84" s="175">
        <f>BK84</f>
        <v>0</v>
      </c>
      <c r="K84" s="12"/>
      <c r="L84" s="163"/>
      <c r="M84" s="168"/>
      <c r="N84" s="169"/>
      <c r="O84" s="169"/>
      <c r="P84" s="170">
        <f>SUM(P85:P89)</f>
        <v>0</v>
      </c>
      <c r="Q84" s="169"/>
      <c r="R84" s="170">
        <f>SUM(R85:R89)</f>
        <v>0</v>
      </c>
      <c r="S84" s="169"/>
      <c r="T84" s="171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64" t="s">
        <v>83</v>
      </c>
      <c r="AT84" s="172" t="s">
        <v>74</v>
      </c>
      <c r="AU84" s="172" t="s">
        <v>83</v>
      </c>
      <c r="AY84" s="164" t="s">
        <v>126</v>
      </c>
      <c r="BK84" s="173">
        <f>SUM(BK85:BK89)</f>
        <v>0</v>
      </c>
    </row>
    <row r="85" s="2" customFormat="1" ht="24" customHeight="1">
      <c r="A85" s="36"/>
      <c r="B85" s="176"/>
      <c r="C85" s="177" t="s">
        <v>83</v>
      </c>
      <c r="D85" s="177" t="s">
        <v>128</v>
      </c>
      <c r="E85" s="178" t="s">
        <v>129</v>
      </c>
      <c r="F85" s="179" t="s">
        <v>130</v>
      </c>
      <c r="G85" s="180" t="s">
        <v>131</v>
      </c>
      <c r="H85" s="181">
        <v>21</v>
      </c>
      <c r="I85" s="182"/>
      <c r="J85" s="183">
        <f>ROUND(I85*H85,2)</f>
        <v>0</v>
      </c>
      <c r="K85" s="179" t="s">
        <v>132</v>
      </c>
      <c r="L85" s="37"/>
      <c r="M85" s="184" t="s">
        <v>3</v>
      </c>
      <c r="N85" s="185" t="s">
        <v>46</v>
      </c>
      <c r="O85" s="70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8" t="s">
        <v>133</v>
      </c>
      <c r="AT85" s="188" t="s">
        <v>128</v>
      </c>
      <c r="AU85" s="188" t="s">
        <v>85</v>
      </c>
      <c r="AY85" s="17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133</v>
      </c>
      <c r="BM85" s="188" t="s">
        <v>134</v>
      </c>
    </row>
    <row r="86" s="2" customFormat="1" ht="24" customHeight="1">
      <c r="A86" s="36"/>
      <c r="B86" s="176"/>
      <c r="C86" s="177" t="s">
        <v>85</v>
      </c>
      <c r="D86" s="177" t="s">
        <v>128</v>
      </c>
      <c r="E86" s="178" t="s">
        <v>135</v>
      </c>
      <c r="F86" s="179" t="s">
        <v>136</v>
      </c>
      <c r="G86" s="180" t="s">
        <v>131</v>
      </c>
      <c r="H86" s="181">
        <v>21</v>
      </c>
      <c r="I86" s="182"/>
      <c r="J86" s="183">
        <f>ROUND(I86*H86,2)</f>
        <v>0</v>
      </c>
      <c r="K86" s="179" t="s">
        <v>132</v>
      </c>
      <c r="L86" s="37"/>
      <c r="M86" s="184" t="s">
        <v>3</v>
      </c>
      <c r="N86" s="185" t="s">
        <v>46</v>
      </c>
      <c r="O86" s="70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8" t="s">
        <v>133</v>
      </c>
      <c r="AT86" s="188" t="s">
        <v>128</v>
      </c>
      <c r="AU86" s="188" t="s">
        <v>85</v>
      </c>
      <c r="AY86" s="17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133</v>
      </c>
      <c r="BM86" s="188" t="s">
        <v>137</v>
      </c>
    </row>
    <row r="87" s="2" customFormat="1" ht="24" customHeight="1">
      <c r="A87" s="36"/>
      <c r="B87" s="176"/>
      <c r="C87" s="177" t="s">
        <v>138</v>
      </c>
      <c r="D87" s="177" t="s">
        <v>128</v>
      </c>
      <c r="E87" s="178" t="s">
        <v>139</v>
      </c>
      <c r="F87" s="179" t="s">
        <v>140</v>
      </c>
      <c r="G87" s="180" t="s">
        <v>131</v>
      </c>
      <c r="H87" s="181">
        <v>21</v>
      </c>
      <c r="I87" s="182"/>
      <c r="J87" s="183">
        <f>ROUND(I87*H87,2)</f>
        <v>0</v>
      </c>
      <c r="K87" s="179" t="s">
        <v>132</v>
      </c>
      <c r="L87" s="37"/>
      <c r="M87" s="184" t="s">
        <v>3</v>
      </c>
      <c r="N87" s="185" t="s">
        <v>46</v>
      </c>
      <c r="O87" s="70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8" t="s">
        <v>133</v>
      </c>
      <c r="AT87" s="188" t="s">
        <v>128</v>
      </c>
      <c r="AU87" s="188" t="s">
        <v>85</v>
      </c>
      <c r="AY87" s="17" t="s">
        <v>126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133</v>
      </c>
      <c r="BM87" s="188" t="s">
        <v>141</v>
      </c>
    </row>
    <row r="88" s="2" customFormat="1" ht="24" customHeight="1">
      <c r="A88" s="36"/>
      <c r="B88" s="176"/>
      <c r="C88" s="177" t="s">
        <v>133</v>
      </c>
      <c r="D88" s="177" t="s">
        <v>128</v>
      </c>
      <c r="E88" s="178" t="s">
        <v>142</v>
      </c>
      <c r="F88" s="179" t="s">
        <v>143</v>
      </c>
      <c r="G88" s="180" t="s">
        <v>131</v>
      </c>
      <c r="H88" s="181">
        <v>21</v>
      </c>
      <c r="I88" s="182"/>
      <c r="J88" s="183">
        <f>ROUND(I88*H88,2)</f>
        <v>0</v>
      </c>
      <c r="K88" s="179" t="s">
        <v>132</v>
      </c>
      <c r="L88" s="37"/>
      <c r="M88" s="184" t="s">
        <v>3</v>
      </c>
      <c r="N88" s="185" t="s">
        <v>46</v>
      </c>
      <c r="O88" s="70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8" t="s">
        <v>133</v>
      </c>
      <c r="AT88" s="188" t="s">
        <v>128</v>
      </c>
      <c r="AU88" s="188" t="s">
        <v>85</v>
      </c>
      <c r="AY88" s="17" t="s">
        <v>126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7" t="s">
        <v>83</v>
      </c>
      <c r="BK88" s="189">
        <f>ROUND(I88*H88,2)</f>
        <v>0</v>
      </c>
      <c r="BL88" s="17" t="s">
        <v>133</v>
      </c>
      <c r="BM88" s="188" t="s">
        <v>144</v>
      </c>
    </row>
    <row r="89" s="2" customFormat="1" ht="24" customHeight="1">
      <c r="A89" s="36"/>
      <c r="B89" s="176"/>
      <c r="C89" s="177" t="s">
        <v>145</v>
      </c>
      <c r="D89" s="177" t="s">
        <v>128</v>
      </c>
      <c r="E89" s="178" t="s">
        <v>146</v>
      </c>
      <c r="F89" s="179" t="s">
        <v>147</v>
      </c>
      <c r="G89" s="180" t="s">
        <v>131</v>
      </c>
      <c r="H89" s="181">
        <v>21</v>
      </c>
      <c r="I89" s="182"/>
      <c r="J89" s="183">
        <f>ROUND(I89*H89,2)</f>
        <v>0</v>
      </c>
      <c r="K89" s="179" t="s">
        <v>132</v>
      </c>
      <c r="L89" s="37"/>
      <c r="M89" s="184" t="s">
        <v>3</v>
      </c>
      <c r="N89" s="185" t="s">
        <v>46</v>
      </c>
      <c r="O89" s="70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8" t="s">
        <v>133</v>
      </c>
      <c r="AT89" s="188" t="s">
        <v>128</v>
      </c>
      <c r="AU89" s="188" t="s">
        <v>85</v>
      </c>
      <c r="AY89" s="17" t="s">
        <v>126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133</v>
      </c>
      <c r="BM89" s="188" t="s">
        <v>148</v>
      </c>
    </row>
    <row r="90" s="12" customFormat="1" ht="25.92" customHeight="1">
      <c r="A90" s="12"/>
      <c r="B90" s="163"/>
      <c r="C90" s="12"/>
      <c r="D90" s="164" t="s">
        <v>74</v>
      </c>
      <c r="E90" s="165" t="s">
        <v>149</v>
      </c>
      <c r="F90" s="165" t="s">
        <v>150</v>
      </c>
      <c r="G90" s="12"/>
      <c r="H90" s="12"/>
      <c r="I90" s="166"/>
      <c r="J90" s="167">
        <f>BK90</f>
        <v>0</v>
      </c>
      <c r="K90" s="12"/>
      <c r="L90" s="163"/>
      <c r="M90" s="168"/>
      <c r="N90" s="169"/>
      <c r="O90" s="169"/>
      <c r="P90" s="170">
        <f>SUM(P91:P152)</f>
        <v>0</v>
      </c>
      <c r="Q90" s="169"/>
      <c r="R90" s="170">
        <f>SUM(R91:R152)</f>
        <v>0</v>
      </c>
      <c r="S90" s="169"/>
      <c r="T90" s="171">
        <f>SUM(T91:T152)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4" t="s">
        <v>133</v>
      </c>
      <c r="AT90" s="172" t="s">
        <v>74</v>
      </c>
      <c r="AU90" s="172" t="s">
        <v>75</v>
      </c>
      <c r="AY90" s="164" t="s">
        <v>126</v>
      </c>
      <c r="BK90" s="173">
        <f>SUM(BK91:BK152)</f>
        <v>0</v>
      </c>
    </row>
    <row r="91" s="2" customFormat="1" ht="36" customHeight="1">
      <c r="A91" s="36"/>
      <c r="B91" s="176"/>
      <c r="C91" s="177" t="s">
        <v>151</v>
      </c>
      <c r="D91" s="177" t="s">
        <v>128</v>
      </c>
      <c r="E91" s="178" t="s">
        <v>152</v>
      </c>
      <c r="F91" s="179" t="s">
        <v>153</v>
      </c>
      <c r="G91" s="180" t="s">
        <v>131</v>
      </c>
      <c r="H91" s="181">
        <v>128</v>
      </c>
      <c r="I91" s="182"/>
      <c r="J91" s="183">
        <f>ROUND(I91*H91,2)</f>
        <v>0</v>
      </c>
      <c r="K91" s="179" t="s">
        <v>132</v>
      </c>
      <c r="L91" s="37"/>
      <c r="M91" s="184" t="s">
        <v>3</v>
      </c>
      <c r="N91" s="185" t="s">
        <v>46</v>
      </c>
      <c r="O91" s="70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8" t="s">
        <v>154</v>
      </c>
      <c r="AT91" s="188" t="s">
        <v>128</v>
      </c>
      <c r="AU91" s="188" t="s">
        <v>83</v>
      </c>
      <c r="AY91" s="17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154</v>
      </c>
      <c r="BM91" s="188" t="s">
        <v>155</v>
      </c>
    </row>
    <row r="92" s="2" customFormat="1" ht="24" customHeight="1">
      <c r="A92" s="36"/>
      <c r="B92" s="176"/>
      <c r="C92" s="190" t="s">
        <v>156</v>
      </c>
      <c r="D92" s="190" t="s">
        <v>157</v>
      </c>
      <c r="E92" s="191" t="s">
        <v>158</v>
      </c>
      <c r="F92" s="192" t="s">
        <v>159</v>
      </c>
      <c r="G92" s="193" t="s">
        <v>131</v>
      </c>
      <c r="H92" s="194">
        <v>100</v>
      </c>
      <c r="I92" s="195"/>
      <c r="J92" s="196">
        <f>ROUND(I92*H92,2)</f>
        <v>0</v>
      </c>
      <c r="K92" s="192" t="s">
        <v>3</v>
      </c>
      <c r="L92" s="197"/>
      <c r="M92" s="198" t="s">
        <v>3</v>
      </c>
      <c r="N92" s="199" t="s">
        <v>46</v>
      </c>
      <c r="O92" s="70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8" t="s">
        <v>160</v>
      </c>
      <c r="AT92" s="188" t="s">
        <v>157</v>
      </c>
      <c r="AU92" s="188" t="s">
        <v>83</v>
      </c>
      <c r="AY92" s="17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160</v>
      </c>
      <c r="BM92" s="188" t="s">
        <v>161</v>
      </c>
    </row>
    <row r="93" s="2" customFormat="1" ht="24" customHeight="1">
      <c r="A93" s="36"/>
      <c r="B93" s="176"/>
      <c r="C93" s="190" t="s">
        <v>162</v>
      </c>
      <c r="D93" s="190" t="s">
        <v>157</v>
      </c>
      <c r="E93" s="191" t="s">
        <v>163</v>
      </c>
      <c r="F93" s="192" t="s">
        <v>164</v>
      </c>
      <c r="G93" s="193" t="s">
        <v>131</v>
      </c>
      <c r="H93" s="194">
        <v>28</v>
      </c>
      <c r="I93" s="195"/>
      <c r="J93" s="196">
        <f>ROUND(I93*H93,2)</f>
        <v>0</v>
      </c>
      <c r="K93" s="192" t="s">
        <v>3</v>
      </c>
      <c r="L93" s="197"/>
      <c r="M93" s="198" t="s">
        <v>3</v>
      </c>
      <c r="N93" s="199" t="s">
        <v>46</v>
      </c>
      <c r="O93" s="70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8" t="s">
        <v>160</v>
      </c>
      <c r="AT93" s="188" t="s">
        <v>157</v>
      </c>
      <c r="AU93" s="188" t="s">
        <v>83</v>
      </c>
      <c r="AY93" s="17" t="s">
        <v>126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160</v>
      </c>
      <c r="BM93" s="188" t="s">
        <v>165</v>
      </c>
    </row>
    <row r="94" s="2" customFormat="1" ht="24" customHeight="1">
      <c r="A94" s="36"/>
      <c r="B94" s="176"/>
      <c r="C94" s="177" t="s">
        <v>166</v>
      </c>
      <c r="D94" s="177" t="s">
        <v>128</v>
      </c>
      <c r="E94" s="178" t="s">
        <v>167</v>
      </c>
      <c r="F94" s="179" t="s">
        <v>168</v>
      </c>
      <c r="G94" s="180" t="s">
        <v>169</v>
      </c>
      <c r="H94" s="181">
        <v>1.0800000000000001</v>
      </c>
      <c r="I94" s="182"/>
      <c r="J94" s="183">
        <f>ROUND(I94*H94,2)</f>
        <v>0</v>
      </c>
      <c r="K94" s="179" t="s">
        <v>132</v>
      </c>
      <c r="L94" s="37"/>
      <c r="M94" s="184" t="s">
        <v>3</v>
      </c>
      <c r="N94" s="185" t="s">
        <v>46</v>
      </c>
      <c r="O94" s="7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8" t="s">
        <v>154</v>
      </c>
      <c r="AT94" s="188" t="s">
        <v>128</v>
      </c>
      <c r="AU94" s="188" t="s">
        <v>83</v>
      </c>
      <c r="AY94" s="17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154</v>
      </c>
      <c r="BM94" s="188" t="s">
        <v>170</v>
      </c>
    </row>
    <row r="95" s="2" customFormat="1" ht="24" customHeight="1">
      <c r="A95" s="36"/>
      <c r="B95" s="176"/>
      <c r="C95" s="190" t="s">
        <v>171</v>
      </c>
      <c r="D95" s="190" t="s">
        <v>157</v>
      </c>
      <c r="E95" s="191" t="s">
        <v>172</v>
      </c>
      <c r="F95" s="192" t="s">
        <v>173</v>
      </c>
      <c r="G95" s="193" t="s">
        <v>169</v>
      </c>
      <c r="H95" s="194">
        <v>1.0800000000000001</v>
      </c>
      <c r="I95" s="195"/>
      <c r="J95" s="196">
        <f>ROUND(I95*H95,2)</f>
        <v>0</v>
      </c>
      <c r="K95" s="192" t="s">
        <v>132</v>
      </c>
      <c r="L95" s="197"/>
      <c r="M95" s="198" t="s">
        <v>3</v>
      </c>
      <c r="N95" s="199" t="s">
        <v>46</v>
      </c>
      <c r="O95" s="70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8" t="s">
        <v>160</v>
      </c>
      <c r="AT95" s="188" t="s">
        <v>157</v>
      </c>
      <c r="AU95" s="188" t="s">
        <v>83</v>
      </c>
      <c r="AY95" s="17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160</v>
      </c>
      <c r="BM95" s="188" t="s">
        <v>174</v>
      </c>
    </row>
    <row r="96" s="2" customFormat="1" ht="24" customHeight="1">
      <c r="A96" s="36"/>
      <c r="B96" s="176"/>
      <c r="C96" s="177" t="s">
        <v>175</v>
      </c>
      <c r="D96" s="177" t="s">
        <v>128</v>
      </c>
      <c r="E96" s="178" t="s">
        <v>176</v>
      </c>
      <c r="F96" s="179" t="s">
        <v>177</v>
      </c>
      <c r="G96" s="180" t="s">
        <v>178</v>
      </c>
      <c r="H96" s="181">
        <v>4</v>
      </c>
      <c r="I96" s="182"/>
      <c r="J96" s="183">
        <f>ROUND(I96*H96,2)</f>
        <v>0</v>
      </c>
      <c r="K96" s="179" t="s">
        <v>132</v>
      </c>
      <c r="L96" s="37"/>
      <c r="M96" s="184" t="s">
        <v>3</v>
      </c>
      <c r="N96" s="185" t="s">
        <v>46</v>
      </c>
      <c r="O96" s="70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8" t="s">
        <v>154</v>
      </c>
      <c r="AT96" s="188" t="s">
        <v>128</v>
      </c>
      <c r="AU96" s="188" t="s">
        <v>83</v>
      </c>
      <c r="AY96" s="17" t="s">
        <v>126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154</v>
      </c>
      <c r="BM96" s="188" t="s">
        <v>179</v>
      </c>
    </row>
    <row r="97" s="2" customFormat="1" ht="24" customHeight="1">
      <c r="A97" s="36"/>
      <c r="B97" s="176"/>
      <c r="C97" s="190" t="s">
        <v>180</v>
      </c>
      <c r="D97" s="190" t="s">
        <v>157</v>
      </c>
      <c r="E97" s="191" t="s">
        <v>181</v>
      </c>
      <c r="F97" s="192" t="s">
        <v>182</v>
      </c>
      <c r="G97" s="193" t="s">
        <v>178</v>
      </c>
      <c r="H97" s="194">
        <v>4</v>
      </c>
      <c r="I97" s="195"/>
      <c r="J97" s="196">
        <f>ROUND(I97*H97,2)</f>
        <v>0</v>
      </c>
      <c r="K97" s="192" t="s">
        <v>132</v>
      </c>
      <c r="L97" s="197"/>
      <c r="M97" s="198" t="s">
        <v>3</v>
      </c>
      <c r="N97" s="199" t="s">
        <v>46</v>
      </c>
      <c r="O97" s="70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8" t="s">
        <v>160</v>
      </c>
      <c r="AT97" s="188" t="s">
        <v>157</v>
      </c>
      <c r="AU97" s="188" t="s">
        <v>83</v>
      </c>
      <c r="AY97" s="17" t="s">
        <v>126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160</v>
      </c>
      <c r="BM97" s="188" t="s">
        <v>183</v>
      </c>
    </row>
    <row r="98" s="2" customFormat="1" ht="24" customHeight="1">
      <c r="A98" s="36"/>
      <c r="B98" s="176"/>
      <c r="C98" s="177" t="s">
        <v>184</v>
      </c>
      <c r="D98" s="177" t="s">
        <v>128</v>
      </c>
      <c r="E98" s="178" t="s">
        <v>185</v>
      </c>
      <c r="F98" s="179" t="s">
        <v>186</v>
      </c>
      <c r="G98" s="180" t="s">
        <v>178</v>
      </c>
      <c r="H98" s="181">
        <v>4</v>
      </c>
      <c r="I98" s="182"/>
      <c r="J98" s="183">
        <f>ROUND(I98*H98,2)</f>
        <v>0</v>
      </c>
      <c r="K98" s="179" t="s">
        <v>132</v>
      </c>
      <c r="L98" s="37"/>
      <c r="M98" s="184" t="s">
        <v>3</v>
      </c>
      <c r="N98" s="185" t="s">
        <v>46</v>
      </c>
      <c r="O98" s="70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8" t="s">
        <v>154</v>
      </c>
      <c r="AT98" s="188" t="s">
        <v>128</v>
      </c>
      <c r="AU98" s="188" t="s">
        <v>83</v>
      </c>
      <c r="AY98" s="17" t="s">
        <v>126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154</v>
      </c>
      <c r="BM98" s="188" t="s">
        <v>187</v>
      </c>
    </row>
    <row r="99" s="2" customFormat="1" ht="24" customHeight="1">
      <c r="A99" s="36"/>
      <c r="B99" s="176"/>
      <c r="C99" s="177" t="s">
        <v>188</v>
      </c>
      <c r="D99" s="177" t="s">
        <v>128</v>
      </c>
      <c r="E99" s="178" t="s">
        <v>189</v>
      </c>
      <c r="F99" s="179" t="s">
        <v>190</v>
      </c>
      <c r="G99" s="180" t="s">
        <v>169</v>
      </c>
      <c r="H99" s="181">
        <v>1.0800000000000001</v>
      </c>
      <c r="I99" s="182"/>
      <c r="J99" s="183">
        <f>ROUND(I99*H99,2)</f>
        <v>0</v>
      </c>
      <c r="K99" s="179" t="s">
        <v>132</v>
      </c>
      <c r="L99" s="37"/>
      <c r="M99" s="184" t="s">
        <v>3</v>
      </c>
      <c r="N99" s="185" t="s">
        <v>46</v>
      </c>
      <c r="O99" s="70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8" t="s">
        <v>154</v>
      </c>
      <c r="AT99" s="188" t="s">
        <v>128</v>
      </c>
      <c r="AU99" s="188" t="s">
        <v>83</v>
      </c>
      <c r="AY99" s="17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154</v>
      </c>
      <c r="BM99" s="188" t="s">
        <v>191</v>
      </c>
    </row>
    <row r="100" s="2" customFormat="1" ht="24" customHeight="1">
      <c r="A100" s="36"/>
      <c r="B100" s="176"/>
      <c r="C100" s="177" t="s">
        <v>9</v>
      </c>
      <c r="D100" s="177" t="s">
        <v>128</v>
      </c>
      <c r="E100" s="178" t="s">
        <v>192</v>
      </c>
      <c r="F100" s="179" t="s">
        <v>193</v>
      </c>
      <c r="G100" s="180" t="s">
        <v>131</v>
      </c>
      <c r="H100" s="181">
        <v>190</v>
      </c>
      <c r="I100" s="182"/>
      <c r="J100" s="183">
        <f>ROUND(I100*H100,2)</f>
        <v>0</v>
      </c>
      <c r="K100" s="179" t="s">
        <v>132</v>
      </c>
      <c r="L100" s="37"/>
      <c r="M100" s="184" t="s">
        <v>3</v>
      </c>
      <c r="N100" s="185" t="s">
        <v>46</v>
      </c>
      <c r="O100" s="70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8" t="s">
        <v>154</v>
      </c>
      <c r="AT100" s="188" t="s">
        <v>128</v>
      </c>
      <c r="AU100" s="188" t="s">
        <v>83</v>
      </c>
      <c r="AY100" s="17" t="s">
        <v>126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154</v>
      </c>
      <c r="BM100" s="188" t="s">
        <v>194</v>
      </c>
    </row>
    <row r="101" s="2" customFormat="1" ht="24" customHeight="1">
      <c r="A101" s="36"/>
      <c r="B101" s="176"/>
      <c r="C101" s="190" t="s">
        <v>195</v>
      </c>
      <c r="D101" s="190" t="s">
        <v>157</v>
      </c>
      <c r="E101" s="191" t="s">
        <v>196</v>
      </c>
      <c r="F101" s="192" t="s">
        <v>197</v>
      </c>
      <c r="G101" s="193" t="s">
        <v>131</v>
      </c>
      <c r="H101" s="194">
        <v>190</v>
      </c>
      <c r="I101" s="195"/>
      <c r="J101" s="196">
        <f>ROUND(I101*H101,2)</f>
        <v>0</v>
      </c>
      <c r="K101" s="192" t="s">
        <v>132</v>
      </c>
      <c r="L101" s="197"/>
      <c r="M101" s="198" t="s">
        <v>3</v>
      </c>
      <c r="N101" s="199" t="s">
        <v>46</v>
      </c>
      <c r="O101" s="70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8" t="s">
        <v>160</v>
      </c>
      <c r="AT101" s="188" t="s">
        <v>157</v>
      </c>
      <c r="AU101" s="188" t="s">
        <v>83</v>
      </c>
      <c r="AY101" s="17" t="s">
        <v>126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160</v>
      </c>
      <c r="BM101" s="188" t="s">
        <v>198</v>
      </c>
    </row>
    <row r="102" s="2" customFormat="1" ht="24" customHeight="1">
      <c r="A102" s="36"/>
      <c r="B102" s="176"/>
      <c r="C102" s="177" t="s">
        <v>199</v>
      </c>
      <c r="D102" s="177" t="s">
        <v>128</v>
      </c>
      <c r="E102" s="178" t="s">
        <v>200</v>
      </c>
      <c r="F102" s="179" t="s">
        <v>201</v>
      </c>
      <c r="G102" s="180" t="s">
        <v>178</v>
      </c>
      <c r="H102" s="181">
        <v>4</v>
      </c>
      <c r="I102" s="182"/>
      <c r="J102" s="183">
        <f>ROUND(I102*H102,2)</f>
        <v>0</v>
      </c>
      <c r="K102" s="179" t="s">
        <v>132</v>
      </c>
      <c r="L102" s="37"/>
      <c r="M102" s="184" t="s">
        <v>3</v>
      </c>
      <c r="N102" s="185" t="s">
        <v>46</v>
      </c>
      <c r="O102" s="70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8" t="s">
        <v>154</v>
      </c>
      <c r="AT102" s="188" t="s">
        <v>128</v>
      </c>
      <c r="AU102" s="188" t="s">
        <v>83</v>
      </c>
      <c r="AY102" s="17" t="s">
        <v>126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154</v>
      </c>
      <c r="BM102" s="188" t="s">
        <v>202</v>
      </c>
    </row>
    <row r="103" s="2" customFormat="1" ht="24" customHeight="1">
      <c r="A103" s="36"/>
      <c r="B103" s="176"/>
      <c r="C103" s="190" t="s">
        <v>203</v>
      </c>
      <c r="D103" s="190" t="s">
        <v>157</v>
      </c>
      <c r="E103" s="191" t="s">
        <v>204</v>
      </c>
      <c r="F103" s="192" t="s">
        <v>205</v>
      </c>
      <c r="G103" s="193" t="s">
        <v>178</v>
      </c>
      <c r="H103" s="194">
        <v>4</v>
      </c>
      <c r="I103" s="195"/>
      <c r="J103" s="196">
        <f>ROUND(I103*H103,2)</f>
        <v>0</v>
      </c>
      <c r="K103" s="192" t="s">
        <v>132</v>
      </c>
      <c r="L103" s="197"/>
      <c r="M103" s="198" t="s">
        <v>3</v>
      </c>
      <c r="N103" s="199" t="s">
        <v>46</v>
      </c>
      <c r="O103" s="70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8" t="s">
        <v>160</v>
      </c>
      <c r="AT103" s="188" t="s">
        <v>157</v>
      </c>
      <c r="AU103" s="188" t="s">
        <v>83</v>
      </c>
      <c r="AY103" s="17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7" t="s">
        <v>83</v>
      </c>
      <c r="BK103" s="189">
        <f>ROUND(I103*H103,2)</f>
        <v>0</v>
      </c>
      <c r="BL103" s="17" t="s">
        <v>160</v>
      </c>
      <c r="BM103" s="188" t="s">
        <v>206</v>
      </c>
    </row>
    <row r="104" s="2" customFormat="1" ht="24" customHeight="1">
      <c r="A104" s="36"/>
      <c r="B104" s="176"/>
      <c r="C104" s="177" t="s">
        <v>207</v>
      </c>
      <c r="D104" s="177" t="s">
        <v>128</v>
      </c>
      <c r="E104" s="178" t="s">
        <v>208</v>
      </c>
      <c r="F104" s="179" t="s">
        <v>209</v>
      </c>
      <c r="G104" s="180" t="s">
        <v>131</v>
      </c>
      <c r="H104" s="181">
        <v>401.5</v>
      </c>
      <c r="I104" s="182"/>
      <c r="J104" s="183">
        <f>ROUND(I104*H104,2)</f>
        <v>0</v>
      </c>
      <c r="K104" s="179" t="s">
        <v>132</v>
      </c>
      <c r="L104" s="37"/>
      <c r="M104" s="184" t="s">
        <v>3</v>
      </c>
      <c r="N104" s="185" t="s">
        <v>46</v>
      </c>
      <c r="O104" s="70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8" t="s">
        <v>154</v>
      </c>
      <c r="AT104" s="188" t="s">
        <v>128</v>
      </c>
      <c r="AU104" s="188" t="s">
        <v>83</v>
      </c>
      <c r="AY104" s="17" t="s">
        <v>126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154</v>
      </c>
      <c r="BM104" s="188" t="s">
        <v>210</v>
      </c>
    </row>
    <row r="105" s="2" customFormat="1" ht="24" customHeight="1">
      <c r="A105" s="36"/>
      <c r="B105" s="176"/>
      <c r="C105" s="177" t="s">
        <v>211</v>
      </c>
      <c r="D105" s="177" t="s">
        <v>128</v>
      </c>
      <c r="E105" s="178" t="s">
        <v>212</v>
      </c>
      <c r="F105" s="179" t="s">
        <v>213</v>
      </c>
      <c r="G105" s="180" t="s">
        <v>131</v>
      </c>
      <c r="H105" s="181">
        <v>190</v>
      </c>
      <c r="I105" s="182"/>
      <c r="J105" s="183">
        <f>ROUND(I105*H105,2)</f>
        <v>0</v>
      </c>
      <c r="K105" s="179" t="s">
        <v>132</v>
      </c>
      <c r="L105" s="37"/>
      <c r="M105" s="184" t="s">
        <v>3</v>
      </c>
      <c r="N105" s="185" t="s">
        <v>46</v>
      </c>
      <c r="O105" s="70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8" t="s">
        <v>154</v>
      </c>
      <c r="AT105" s="188" t="s">
        <v>128</v>
      </c>
      <c r="AU105" s="188" t="s">
        <v>83</v>
      </c>
      <c r="AY105" s="17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154</v>
      </c>
      <c r="BM105" s="188" t="s">
        <v>214</v>
      </c>
    </row>
    <row r="106" s="2" customFormat="1" ht="24" customHeight="1">
      <c r="A106" s="36"/>
      <c r="B106" s="176"/>
      <c r="C106" s="177" t="s">
        <v>8</v>
      </c>
      <c r="D106" s="177" t="s">
        <v>128</v>
      </c>
      <c r="E106" s="178" t="s">
        <v>215</v>
      </c>
      <c r="F106" s="179" t="s">
        <v>216</v>
      </c>
      <c r="G106" s="180" t="s">
        <v>131</v>
      </c>
      <c r="H106" s="181">
        <v>284</v>
      </c>
      <c r="I106" s="182"/>
      <c r="J106" s="183">
        <f>ROUND(I106*H106,2)</f>
        <v>0</v>
      </c>
      <c r="K106" s="179" t="s">
        <v>132</v>
      </c>
      <c r="L106" s="37"/>
      <c r="M106" s="184" t="s">
        <v>3</v>
      </c>
      <c r="N106" s="185" t="s">
        <v>46</v>
      </c>
      <c r="O106" s="70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8" t="s">
        <v>154</v>
      </c>
      <c r="AT106" s="188" t="s">
        <v>128</v>
      </c>
      <c r="AU106" s="188" t="s">
        <v>83</v>
      </c>
      <c r="AY106" s="17" t="s">
        <v>126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7" t="s">
        <v>83</v>
      </c>
      <c r="BK106" s="189">
        <f>ROUND(I106*H106,2)</f>
        <v>0</v>
      </c>
      <c r="BL106" s="17" t="s">
        <v>154</v>
      </c>
      <c r="BM106" s="188" t="s">
        <v>217</v>
      </c>
    </row>
    <row r="107" s="2" customFormat="1" ht="24" customHeight="1">
      <c r="A107" s="36"/>
      <c r="B107" s="176"/>
      <c r="C107" s="190" t="s">
        <v>218</v>
      </c>
      <c r="D107" s="190" t="s">
        <v>157</v>
      </c>
      <c r="E107" s="191" t="s">
        <v>219</v>
      </c>
      <c r="F107" s="192" t="s">
        <v>220</v>
      </c>
      <c r="G107" s="193" t="s">
        <v>131</v>
      </c>
      <c r="H107" s="194">
        <v>140</v>
      </c>
      <c r="I107" s="195"/>
      <c r="J107" s="196">
        <f>ROUND(I107*H107,2)</f>
        <v>0</v>
      </c>
      <c r="K107" s="192" t="s">
        <v>132</v>
      </c>
      <c r="L107" s="197"/>
      <c r="M107" s="198" t="s">
        <v>3</v>
      </c>
      <c r="N107" s="199" t="s">
        <v>46</v>
      </c>
      <c r="O107" s="70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8" t="s">
        <v>160</v>
      </c>
      <c r="AT107" s="188" t="s">
        <v>157</v>
      </c>
      <c r="AU107" s="188" t="s">
        <v>83</v>
      </c>
      <c r="AY107" s="17" t="s">
        <v>126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7" t="s">
        <v>83</v>
      </c>
      <c r="BK107" s="189">
        <f>ROUND(I107*H107,2)</f>
        <v>0</v>
      </c>
      <c r="BL107" s="17" t="s">
        <v>160</v>
      </c>
      <c r="BM107" s="188" t="s">
        <v>221</v>
      </c>
    </row>
    <row r="108" s="2" customFormat="1" ht="24" customHeight="1">
      <c r="A108" s="36"/>
      <c r="B108" s="176"/>
      <c r="C108" s="190" t="s">
        <v>222</v>
      </c>
      <c r="D108" s="190" t="s">
        <v>157</v>
      </c>
      <c r="E108" s="191" t="s">
        <v>223</v>
      </c>
      <c r="F108" s="192" t="s">
        <v>224</v>
      </c>
      <c r="G108" s="193" t="s">
        <v>131</v>
      </c>
      <c r="H108" s="194">
        <v>144</v>
      </c>
      <c r="I108" s="195"/>
      <c r="J108" s="196">
        <f>ROUND(I108*H108,2)</f>
        <v>0</v>
      </c>
      <c r="K108" s="192" t="s">
        <v>132</v>
      </c>
      <c r="L108" s="197"/>
      <c r="M108" s="198" t="s">
        <v>3</v>
      </c>
      <c r="N108" s="199" t="s">
        <v>46</v>
      </c>
      <c r="O108" s="70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8" t="s">
        <v>160</v>
      </c>
      <c r="AT108" s="188" t="s">
        <v>157</v>
      </c>
      <c r="AU108" s="188" t="s">
        <v>83</v>
      </c>
      <c r="AY108" s="17" t="s">
        <v>126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160</v>
      </c>
      <c r="BM108" s="188" t="s">
        <v>225</v>
      </c>
    </row>
    <row r="109" s="2" customFormat="1" ht="24" customHeight="1">
      <c r="A109" s="36"/>
      <c r="B109" s="176"/>
      <c r="C109" s="177" t="s">
        <v>226</v>
      </c>
      <c r="D109" s="177" t="s">
        <v>128</v>
      </c>
      <c r="E109" s="178" t="s">
        <v>227</v>
      </c>
      <c r="F109" s="179" t="s">
        <v>228</v>
      </c>
      <c r="G109" s="180" t="s">
        <v>131</v>
      </c>
      <c r="H109" s="181">
        <v>344</v>
      </c>
      <c r="I109" s="182"/>
      <c r="J109" s="183">
        <f>ROUND(I109*H109,2)</f>
        <v>0</v>
      </c>
      <c r="K109" s="179" t="s">
        <v>132</v>
      </c>
      <c r="L109" s="37"/>
      <c r="M109" s="184" t="s">
        <v>3</v>
      </c>
      <c r="N109" s="185" t="s">
        <v>46</v>
      </c>
      <c r="O109" s="70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8" t="s">
        <v>154</v>
      </c>
      <c r="AT109" s="188" t="s">
        <v>128</v>
      </c>
      <c r="AU109" s="188" t="s">
        <v>83</v>
      </c>
      <c r="AY109" s="17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7" t="s">
        <v>83</v>
      </c>
      <c r="BK109" s="189">
        <f>ROUND(I109*H109,2)</f>
        <v>0</v>
      </c>
      <c r="BL109" s="17" t="s">
        <v>154</v>
      </c>
      <c r="BM109" s="188" t="s">
        <v>229</v>
      </c>
    </row>
    <row r="110" s="2" customFormat="1" ht="24" customHeight="1">
      <c r="A110" s="36"/>
      <c r="B110" s="176"/>
      <c r="C110" s="190" t="s">
        <v>230</v>
      </c>
      <c r="D110" s="190" t="s">
        <v>157</v>
      </c>
      <c r="E110" s="191" t="s">
        <v>231</v>
      </c>
      <c r="F110" s="192" t="s">
        <v>232</v>
      </c>
      <c r="G110" s="193" t="s">
        <v>131</v>
      </c>
      <c r="H110" s="194">
        <v>344</v>
      </c>
      <c r="I110" s="195"/>
      <c r="J110" s="196">
        <f>ROUND(I110*H110,2)</f>
        <v>0</v>
      </c>
      <c r="K110" s="192" t="s">
        <v>132</v>
      </c>
      <c r="L110" s="197"/>
      <c r="M110" s="198" t="s">
        <v>3</v>
      </c>
      <c r="N110" s="199" t="s">
        <v>46</v>
      </c>
      <c r="O110" s="70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8" t="s">
        <v>160</v>
      </c>
      <c r="AT110" s="188" t="s">
        <v>157</v>
      </c>
      <c r="AU110" s="188" t="s">
        <v>83</v>
      </c>
      <c r="AY110" s="17" t="s">
        <v>126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7" t="s">
        <v>83</v>
      </c>
      <c r="BK110" s="189">
        <f>ROUND(I110*H110,2)</f>
        <v>0</v>
      </c>
      <c r="BL110" s="17" t="s">
        <v>160</v>
      </c>
      <c r="BM110" s="188" t="s">
        <v>233</v>
      </c>
    </row>
    <row r="111" s="2" customFormat="1" ht="36" customHeight="1">
      <c r="A111" s="36"/>
      <c r="B111" s="176"/>
      <c r="C111" s="177" t="s">
        <v>234</v>
      </c>
      <c r="D111" s="177" t="s">
        <v>128</v>
      </c>
      <c r="E111" s="178" t="s">
        <v>235</v>
      </c>
      <c r="F111" s="179" t="s">
        <v>236</v>
      </c>
      <c r="G111" s="180" t="s">
        <v>178</v>
      </c>
      <c r="H111" s="181">
        <v>16</v>
      </c>
      <c r="I111" s="182"/>
      <c r="J111" s="183">
        <f>ROUND(I111*H111,2)</f>
        <v>0</v>
      </c>
      <c r="K111" s="179" t="s">
        <v>132</v>
      </c>
      <c r="L111" s="37"/>
      <c r="M111" s="184" t="s">
        <v>3</v>
      </c>
      <c r="N111" s="185" t="s">
        <v>46</v>
      </c>
      <c r="O111" s="70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8" t="s">
        <v>154</v>
      </c>
      <c r="AT111" s="188" t="s">
        <v>128</v>
      </c>
      <c r="AU111" s="188" t="s">
        <v>83</v>
      </c>
      <c r="AY111" s="17" t="s">
        <v>126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7" t="s">
        <v>83</v>
      </c>
      <c r="BK111" s="189">
        <f>ROUND(I111*H111,2)</f>
        <v>0</v>
      </c>
      <c r="BL111" s="17" t="s">
        <v>154</v>
      </c>
      <c r="BM111" s="188" t="s">
        <v>237</v>
      </c>
    </row>
    <row r="112" s="2" customFormat="1" ht="36" customHeight="1">
      <c r="A112" s="36"/>
      <c r="B112" s="176"/>
      <c r="C112" s="177" t="s">
        <v>238</v>
      </c>
      <c r="D112" s="177" t="s">
        <v>128</v>
      </c>
      <c r="E112" s="178" t="s">
        <v>239</v>
      </c>
      <c r="F112" s="179" t="s">
        <v>240</v>
      </c>
      <c r="G112" s="180" t="s">
        <v>178</v>
      </c>
      <c r="H112" s="181">
        <v>32</v>
      </c>
      <c r="I112" s="182"/>
      <c r="J112" s="183">
        <f>ROUND(I112*H112,2)</f>
        <v>0</v>
      </c>
      <c r="K112" s="179" t="s">
        <v>132</v>
      </c>
      <c r="L112" s="37"/>
      <c r="M112" s="184" t="s">
        <v>3</v>
      </c>
      <c r="N112" s="185" t="s">
        <v>46</v>
      </c>
      <c r="O112" s="70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8" t="s">
        <v>154</v>
      </c>
      <c r="AT112" s="188" t="s">
        <v>128</v>
      </c>
      <c r="AU112" s="188" t="s">
        <v>83</v>
      </c>
      <c r="AY112" s="17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154</v>
      </c>
      <c r="BM112" s="188" t="s">
        <v>241</v>
      </c>
    </row>
    <row r="113" s="2" customFormat="1" ht="36" customHeight="1">
      <c r="A113" s="36"/>
      <c r="B113" s="176"/>
      <c r="C113" s="177" t="s">
        <v>242</v>
      </c>
      <c r="D113" s="177" t="s">
        <v>128</v>
      </c>
      <c r="E113" s="178" t="s">
        <v>243</v>
      </c>
      <c r="F113" s="179" t="s">
        <v>244</v>
      </c>
      <c r="G113" s="180" t="s">
        <v>178</v>
      </c>
      <c r="H113" s="181">
        <v>44</v>
      </c>
      <c r="I113" s="182"/>
      <c r="J113" s="183">
        <f>ROUND(I113*H113,2)</f>
        <v>0</v>
      </c>
      <c r="K113" s="179" t="s">
        <v>132</v>
      </c>
      <c r="L113" s="37"/>
      <c r="M113" s="184" t="s">
        <v>3</v>
      </c>
      <c r="N113" s="185" t="s">
        <v>46</v>
      </c>
      <c r="O113" s="70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8" t="s">
        <v>154</v>
      </c>
      <c r="AT113" s="188" t="s">
        <v>128</v>
      </c>
      <c r="AU113" s="188" t="s">
        <v>83</v>
      </c>
      <c r="AY113" s="17" t="s">
        <v>126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154</v>
      </c>
      <c r="BM113" s="188" t="s">
        <v>245</v>
      </c>
    </row>
    <row r="114" s="2" customFormat="1" ht="24" customHeight="1">
      <c r="A114" s="36"/>
      <c r="B114" s="176"/>
      <c r="C114" s="177" t="s">
        <v>246</v>
      </c>
      <c r="D114" s="177" t="s">
        <v>128</v>
      </c>
      <c r="E114" s="178" t="s">
        <v>247</v>
      </c>
      <c r="F114" s="179" t="s">
        <v>248</v>
      </c>
      <c r="G114" s="180" t="s">
        <v>178</v>
      </c>
      <c r="H114" s="181">
        <v>7</v>
      </c>
      <c r="I114" s="182"/>
      <c r="J114" s="183">
        <f>ROUND(I114*H114,2)</f>
        <v>0</v>
      </c>
      <c r="K114" s="179" t="s">
        <v>132</v>
      </c>
      <c r="L114" s="37"/>
      <c r="M114" s="184" t="s">
        <v>3</v>
      </c>
      <c r="N114" s="185" t="s">
        <v>46</v>
      </c>
      <c r="O114" s="70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8" t="s">
        <v>154</v>
      </c>
      <c r="AT114" s="188" t="s">
        <v>128</v>
      </c>
      <c r="AU114" s="188" t="s">
        <v>83</v>
      </c>
      <c r="AY114" s="17" t="s">
        <v>126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7" t="s">
        <v>83</v>
      </c>
      <c r="BK114" s="189">
        <f>ROUND(I114*H114,2)</f>
        <v>0</v>
      </c>
      <c r="BL114" s="17" t="s">
        <v>154</v>
      </c>
      <c r="BM114" s="188" t="s">
        <v>249</v>
      </c>
    </row>
    <row r="115" s="2" customFormat="1" ht="36" customHeight="1">
      <c r="A115" s="36"/>
      <c r="B115" s="176"/>
      <c r="C115" s="177" t="s">
        <v>250</v>
      </c>
      <c r="D115" s="177" t="s">
        <v>128</v>
      </c>
      <c r="E115" s="178" t="s">
        <v>251</v>
      </c>
      <c r="F115" s="179" t="s">
        <v>252</v>
      </c>
      <c r="G115" s="180" t="s">
        <v>178</v>
      </c>
      <c r="H115" s="181">
        <v>7</v>
      </c>
      <c r="I115" s="182"/>
      <c r="J115" s="183">
        <f>ROUND(I115*H115,2)</f>
        <v>0</v>
      </c>
      <c r="K115" s="179" t="s">
        <v>132</v>
      </c>
      <c r="L115" s="37"/>
      <c r="M115" s="184" t="s">
        <v>3</v>
      </c>
      <c r="N115" s="185" t="s">
        <v>46</v>
      </c>
      <c r="O115" s="70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8" t="s">
        <v>154</v>
      </c>
      <c r="AT115" s="188" t="s">
        <v>128</v>
      </c>
      <c r="AU115" s="188" t="s">
        <v>83</v>
      </c>
      <c r="AY115" s="17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7" t="s">
        <v>83</v>
      </c>
      <c r="BK115" s="189">
        <f>ROUND(I115*H115,2)</f>
        <v>0</v>
      </c>
      <c r="BL115" s="17" t="s">
        <v>154</v>
      </c>
      <c r="BM115" s="188" t="s">
        <v>253</v>
      </c>
    </row>
    <row r="116" s="2" customFormat="1" ht="36" customHeight="1">
      <c r="A116" s="36"/>
      <c r="B116" s="176"/>
      <c r="C116" s="177" t="s">
        <v>254</v>
      </c>
      <c r="D116" s="177" t="s">
        <v>128</v>
      </c>
      <c r="E116" s="178" t="s">
        <v>255</v>
      </c>
      <c r="F116" s="179" t="s">
        <v>256</v>
      </c>
      <c r="G116" s="180" t="s">
        <v>178</v>
      </c>
      <c r="H116" s="181">
        <v>1</v>
      </c>
      <c r="I116" s="182"/>
      <c r="J116" s="183">
        <f>ROUND(I116*H116,2)</f>
        <v>0</v>
      </c>
      <c r="K116" s="179" t="s">
        <v>132</v>
      </c>
      <c r="L116" s="37"/>
      <c r="M116" s="184" t="s">
        <v>3</v>
      </c>
      <c r="N116" s="185" t="s">
        <v>46</v>
      </c>
      <c r="O116" s="70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8" t="s">
        <v>154</v>
      </c>
      <c r="AT116" s="188" t="s">
        <v>128</v>
      </c>
      <c r="AU116" s="188" t="s">
        <v>83</v>
      </c>
      <c r="AY116" s="17" t="s">
        <v>126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154</v>
      </c>
      <c r="BM116" s="188" t="s">
        <v>257</v>
      </c>
    </row>
    <row r="117" s="2" customFormat="1" ht="16.5" customHeight="1">
      <c r="A117" s="36"/>
      <c r="B117" s="176"/>
      <c r="C117" s="177" t="s">
        <v>258</v>
      </c>
      <c r="D117" s="177" t="s">
        <v>128</v>
      </c>
      <c r="E117" s="178" t="s">
        <v>259</v>
      </c>
      <c r="F117" s="179" t="s">
        <v>260</v>
      </c>
      <c r="G117" s="180" t="s">
        <v>178</v>
      </c>
      <c r="H117" s="181">
        <v>7</v>
      </c>
      <c r="I117" s="182"/>
      <c r="J117" s="183">
        <f>ROUND(I117*H117,2)</f>
        <v>0</v>
      </c>
      <c r="K117" s="179" t="s">
        <v>3</v>
      </c>
      <c r="L117" s="37"/>
      <c r="M117" s="184" t="s">
        <v>3</v>
      </c>
      <c r="N117" s="185" t="s">
        <v>46</v>
      </c>
      <c r="O117" s="70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8" t="s">
        <v>154</v>
      </c>
      <c r="AT117" s="188" t="s">
        <v>128</v>
      </c>
      <c r="AU117" s="188" t="s">
        <v>83</v>
      </c>
      <c r="AY117" s="17" t="s">
        <v>126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83</v>
      </c>
      <c r="BK117" s="189">
        <f>ROUND(I117*H117,2)</f>
        <v>0</v>
      </c>
      <c r="BL117" s="17" t="s">
        <v>154</v>
      </c>
      <c r="BM117" s="188" t="s">
        <v>261</v>
      </c>
    </row>
    <row r="118" s="2" customFormat="1" ht="16.5" customHeight="1">
      <c r="A118" s="36"/>
      <c r="B118" s="176"/>
      <c r="C118" s="177" t="s">
        <v>262</v>
      </c>
      <c r="D118" s="177" t="s">
        <v>128</v>
      </c>
      <c r="E118" s="178" t="s">
        <v>263</v>
      </c>
      <c r="F118" s="179" t="s">
        <v>264</v>
      </c>
      <c r="G118" s="180" t="s">
        <v>178</v>
      </c>
      <c r="H118" s="181">
        <v>1</v>
      </c>
      <c r="I118" s="182"/>
      <c r="J118" s="183">
        <f>ROUND(I118*H118,2)</f>
        <v>0</v>
      </c>
      <c r="K118" s="179" t="s">
        <v>3</v>
      </c>
      <c r="L118" s="37"/>
      <c r="M118" s="184" t="s">
        <v>3</v>
      </c>
      <c r="N118" s="185" t="s">
        <v>46</v>
      </c>
      <c r="O118" s="70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8" t="s">
        <v>154</v>
      </c>
      <c r="AT118" s="188" t="s">
        <v>128</v>
      </c>
      <c r="AU118" s="188" t="s">
        <v>83</v>
      </c>
      <c r="AY118" s="17" t="s">
        <v>126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7" t="s">
        <v>83</v>
      </c>
      <c r="BK118" s="189">
        <f>ROUND(I118*H118,2)</f>
        <v>0</v>
      </c>
      <c r="BL118" s="17" t="s">
        <v>154</v>
      </c>
      <c r="BM118" s="188" t="s">
        <v>265</v>
      </c>
    </row>
    <row r="119" s="2" customFormat="1" ht="24" customHeight="1">
      <c r="A119" s="36"/>
      <c r="B119" s="176"/>
      <c r="C119" s="177" t="s">
        <v>266</v>
      </c>
      <c r="D119" s="177" t="s">
        <v>128</v>
      </c>
      <c r="E119" s="178" t="s">
        <v>267</v>
      </c>
      <c r="F119" s="179" t="s">
        <v>268</v>
      </c>
      <c r="G119" s="180" t="s">
        <v>178</v>
      </c>
      <c r="H119" s="181">
        <v>8</v>
      </c>
      <c r="I119" s="182"/>
      <c r="J119" s="183">
        <f>ROUND(I119*H119,2)</f>
        <v>0</v>
      </c>
      <c r="K119" s="179" t="s">
        <v>132</v>
      </c>
      <c r="L119" s="37"/>
      <c r="M119" s="184" t="s">
        <v>3</v>
      </c>
      <c r="N119" s="185" t="s">
        <v>46</v>
      </c>
      <c r="O119" s="70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8" t="s">
        <v>154</v>
      </c>
      <c r="AT119" s="188" t="s">
        <v>128</v>
      </c>
      <c r="AU119" s="188" t="s">
        <v>83</v>
      </c>
      <c r="AY119" s="17" t="s">
        <v>126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154</v>
      </c>
      <c r="BM119" s="188" t="s">
        <v>269</v>
      </c>
    </row>
    <row r="120" s="2" customFormat="1" ht="24" customHeight="1">
      <c r="A120" s="36"/>
      <c r="B120" s="176"/>
      <c r="C120" s="177" t="s">
        <v>270</v>
      </c>
      <c r="D120" s="177" t="s">
        <v>128</v>
      </c>
      <c r="E120" s="178" t="s">
        <v>271</v>
      </c>
      <c r="F120" s="179" t="s">
        <v>272</v>
      </c>
      <c r="G120" s="180" t="s">
        <v>178</v>
      </c>
      <c r="H120" s="181">
        <v>7</v>
      </c>
      <c r="I120" s="182"/>
      <c r="J120" s="183">
        <f>ROUND(I120*H120,2)</f>
        <v>0</v>
      </c>
      <c r="K120" s="179" t="s">
        <v>132</v>
      </c>
      <c r="L120" s="37"/>
      <c r="M120" s="184" t="s">
        <v>3</v>
      </c>
      <c r="N120" s="185" t="s">
        <v>46</v>
      </c>
      <c r="O120" s="70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8" t="s">
        <v>154</v>
      </c>
      <c r="AT120" s="188" t="s">
        <v>128</v>
      </c>
      <c r="AU120" s="188" t="s">
        <v>83</v>
      </c>
      <c r="AY120" s="17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7" t="s">
        <v>83</v>
      </c>
      <c r="BK120" s="189">
        <f>ROUND(I120*H120,2)</f>
        <v>0</v>
      </c>
      <c r="BL120" s="17" t="s">
        <v>154</v>
      </c>
      <c r="BM120" s="188" t="s">
        <v>273</v>
      </c>
    </row>
    <row r="121" s="2" customFormat="1" ht="24" customHeight="1">
      <c r="A121" s="36"/>
      <c r="B121" s="176"/>
      <c r="C121" s="177" t="s">
        <v>274</v>
      </c>
      <c r="D121" s="177" t="s">
        <v>128</v>
      </c>
      <c r="E121" s="178" t="s">
        <v>275</v>
      </c>
      <c r="F121" s="179" t="s">
        <v>276</v>
      </c>
      <c r="G121" s="180" t="s">
        <v>178</v>
      </c>
      <c r="H121" s="181">
        <v>7</v>
      </c>
      <c r="I121" s="182"/>
      <c r="J121" s="183">
        <f>ROUND(I121*H121,2)</f>
        <v>0</v>
      </c>
      <c r="K121" s="179" t="s">
        <v>132</v>
      </c>
      <c r="L121" s="37"/>
      <c r="M121" s="184" t="s">
        <v>3</v>
      </c>
      <c r="N121" s="185" t="s">
        <v>46</v>
      </c>
      <c r="O121" s="70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8" t="s">
        <v>154</v>
      </c>
      <c r="AT121" s="188" t="s">
        <v>128</v>
      </c>
      <c r="AU121" s="188" t="s">
        <v>83</v>
      </c>
      <c r="AY121" s="17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7" t="s">
        <v>83</v>
      </c>
      <c r="BK121" s="189">
        <f>ROUND(I121*H121,2)</f>
        <v>0</v>
      </c>
      <c r="BL121" s="17" t="s">
        <v>154</v>
      </c>
      <c r="BM121" s="188" t="s">
        <v>277</v>
      </c>
    </row>
    <row r="122" s="2" customFormat="1" ht="24" customHeight="1">
      <c r="A122" s="36"/>
      <c r="B122" s="176"/>
      <c r="C122" s="177" t="s">
        <v>278</v>
      </c>
      <c r="D122" s="177" t="s">
        <v>128</v>
      </c>
      <c r="E122" s="178" t="s">
        <v>279</v>
      </c>
      <c r="F122" s="179" t="s">
        <v>280</v>
      </c>
      <c r="G122" s="180" t="s">
        <v>178</v>
      </c>
      <c r="H122" s="181">
        <v>2</v>
      </c>
      <c r="I122" s="182"/>
      <c r="J122" s="183">
        <f>ROUND(I122*H122,2)</f>
        <v>0</v>
      </c>
      <c r="K122" s="179" t="s">
        <v>132</v>
      </c>
      <c r="L122" s="37"/>
      <c r="M122" s="184" t="s">
        <v>3</v>
      </c>
      <c r="N122" s="185" t="s">
        <v>46</v>
      </c>
      <c r="O122" s="70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8" t="s">
        <v>154</v>
      </c>
      <c r="AT122" s="188" t="s">
        <v>128</v>
      </c>
      <c r="AU122" s="188" t="s">
        <v>83</v>
      </c>
      <c r="AY122" s="17" t="s">
        <v>126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154</v>
      </c>
      <c r="BM122" s="188" t="s">
        <v>281</v>
      </c>
    </row>
    <row r="123" s="2" customFormat="1" ht="48" customHeight="1">
      <c r="A123" s="36"/>
      <c r="B123" s="176"/>
      <c r="C123" s="177" t="s">
        <v>282</v>
      </c>
      <c r="D123" s="177" t="s">
        <v>128</v>
      </c>
      <c r="E123" s="178" t="s">
        <v>283</v>
      </c>
      <c r="F123" s="179" t="s">
        <v>284</v>
      </c>
      <c r="G123" s="180" t="s">
        <v>178</v>
      </c>
      <c r="H123" s="181">
        <v>1</v>
      </c>
      <c r="I123" s="182"/>
      <c r="J123" s="183">
        <f>ROUND(I123*H123,2)</f>
        <v>0</v>
      </c>
      <c r="K123" s="179" t="s">
        <v>132</v>
      </c>
      <c r="L123" s="37"/>
      <c r="M123" s="184" t="s">
        <v>3</v>
      </c>
      <c r="N123" s="185" t="s">
        <v>46</v>
      </c>
      <c r="O123" s="70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8" t="s">
        <v>154</v>
      </c>
      <c r="AT123" s="188" t="s">
        <v>128</v>
      </c>
      <c r="AU123" s="188" t="s">
        <v>83</v>
      </c>
      <c r="AY123" s="17" t="s">
        <v>126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7" t="s">
        <v>83</v>
      </c>
      <c r="BK123" s="189">
        <f>ROUND(I123*H123,2)</f>
        <v>0</v>
      </c>
      <c r="BL123" s="17" t="s">
        <v>154</v>
      </c>
      <c r="BM123" s="188" t="s">
        <v>285</v>
      </c>
    </row>
    <row r="124" s="2" customFormat="1" ht="24" customHeight="1">
      <c r="A124" s="36"/>
      <c r="B124" s="176"/>
      <c r="C124" s="177" t="s">
        <v>286</v>
      </c>
      <c r="D124" s="177" t="s">
        <v>128</v>
      </c>
      <c r="E124" s="178" t="s">
        <v>287</v>
      </c>
      <c r="F124" s="179" t="s">
        <v>288</v>
      </c>
      <c r="G124" s="180" t="s">
        <v>178</v>
      </c>
      <c r="H124" s="181">
        <v>9</v>
      </c>
      <c r="I124" s="182"/>
      <c r="J124" s="183">
        <f>ROUND(I124*H124,2)</f>
        <v>0</v>
      </c>
      <c r="K124" s="179" t="s">
        <v>132</v>
      </c>
      <c r="L124" s="37"/>
      <c r="M124" s="184" t="s">
        <v>3</v>
      </c>
      <c r="N124" s="185" t="s">
        <v>46</v>
      </c>
      <c r="O124" s="70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8" t="s">
        <v>154</v>
      </c>
      <c r="AT124" s="188" t="s">
        <v>128</v>
      </c>
      <c r="AU124" s="188" t="s">
        <v>83</v>
      </c>
      <c r="AY124" s="17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7" t="s">
        <v>83</v>
      </c>
      <c r="BK124" s="189">
        <f>ROUND(I124*H124,2)</f>
        <v>0</v>
      </c>
      <c r="BL124" s="17" t="s">
        <v>154</v>
      </c>
      <c r="BM124" s="188" t="s">
        <v>289</v>
      </c>
    </row>
    <row r="125" s="2" customFormat="1" ht="60" customHeight="1">
      <c r="A125" s="36"/>
      <c r="B125" s="176"/>
      <c r="C125" s="177" t="s">
        <v>290</v>
      </c>
      <c r="D125" s="177" t="s">
        <v>128</v>
      </c>
      <c r="E125" s="178" t="s">
        <v>291</v>
      </c>
      <c r="F125" s="179" t="s">
        <v>292</v>
      </c>
      <c r="G125" s="180" t="s">
        <v>178</v>
      </c>
      <c r="H125" s="181">
        <v>1</v>
      </c>
      <c r="I125" s="182"/>
      <c r="J125" s="183">
        <f>ROUND(I125*H125,2)</f>
        <v>0</v>
      </c>
      <c r="K125" s="179" t="s">
        <v>132</v>
      </c>
      <c r="L125" s="37"/>
      <c r="M125" s="184" t="s">
        <v>3</v>
      </c>
      <c r="N125" s="185" t="s">
        <v>46</v>
      </c>
      <c r="O125" s="70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8" t="s">
        <v>154</v>
      </c>
      <c r="AT125" s="188" t="s">
        <v>128</v>
      </c>
      <c r="AU125" s="188" t="s">
        <v>83</v>
      </c>
      <c r="AY125" s="17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154</v>
      </c>
      <c r="BM125" s="188" t="s">
        <v>293</v>
      </c>
    </row>
    <row r="126" s="2" customFormat="1" ht="24" customHeight="1">
      <c r="A126" s="36"/>
      <c r="B126" s="176"/>
      <c r="C126" s="177" t="s">
        <v>294</v>
      </c>
      <c r="D126" s="177" t="s">
        <v>128</v>
      </c>
      <c r="E126" s="178" t="s">
        <v>295</v>
      </c>
      <c r="F126" s="179" t="s">
        <v>296</v>
      </c>
      <c r="G126" s="180" t="s">
        <v>178</v>
      </c>
      <c r="H126" s="181">
        <v>9</v>
      </c>
      <c r="I126" s="182"/>
      <c r="J126" s="183">
        <f>ROUND(I126*H126,2)</f>
        <v>0</v>
      </c>
      <c r="K126" s="179" t="s">
        <v>132</v>
      </c>
      <c r="L126" s="37"/>
      <c r="M126" s="184" t="s">
        <v>3</v>
      </c>
      <c r="N126" s="185" t="s">
        <v>46</v>
      </c>
      <c r="O126" s="70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8" t="s">
        <v>154</v>
      </c>
      <c r="AT126" s="188" t="s">
        <v>128</v>
      </c>
      <c r="AU126" s="188" t="s">
        <v>83</v>
      </c>
      <c r="AY126" s="17" t="s">
        <v>126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83</v>
      </c>
      <c r="BK126" s="189">
        <f>ROUND(I126*H126,2)</f>
        <v>0</v>
      </c>
      <c r="BL126" s="17" t="s">
        <v>154</v>
      </c>
      <c r="BM126" s="188" t="s">
        <v>297</v>
      </c>
    </row>
    <row r="127" s="2" customFormat="1" ht="24" customHeight="1">
      <c r="A127" s="36"/>
      <c r="B127" s="176"/>
      <c r="C127" s="177" t="s">
        <v>298</v>
      </c>
      <c r="D127" s="177" t="s">
        <v>128</v>
      </c>
      <c r="E127" s="178" t="s">
        <v>299</v>
      </c>
      <c r="F127" s="179" t="s">
        <v>300</v>
      </c>
      <c r="G127" s="180" t="s">
        <v>178</v>
      </c>
      <c r="H127" s="181">
        <v>7</v>
      </c>
      <c r="I127" s="182"/>
      <c r="J127" s="183">
        <f>ROUND(I127*H127,2)</f>
        <v>0</v>
      </c>
      <c r="K127" s="179" t="s">
        <v>132</v>
      </c>
      <c r="L127" s="37"/>
      <c r="M127" s="184" t="s">
        <v>3</v>
      </c>
      <c r="N127" s="185" t="s">
        <v>46</v>
      </c>
      <c r="O127" s="70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8" t="s">
        <v>154</v>
      </c>
      <c r="AT127" s="188" t="s">
        <v>128</v>
      </c>
      <c r="AU127" s="188" t="s">
        <v>83</v>
      </c>
      <c r="AY127" s="17" t="s">
        <v>126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83</v>
      </c>
      <c r="BK127" s="189">
        <f>ROUND(I127*H127,2)</f>
        <v>0</v>
      </c>
      <c r="BL127" s="17" t="s">
        <v>154</v>
      </c>
      <c r="BM127" s="188" t="s">
        <v>301</v>
      </c>
    </row>
    <row r="128" s="2" customFormat="1" ht="24" customHeight="1">
      <c r="A128" s="36"/>
      <c r="B128" s="176"/>
      <c r="C128" s="177" t="s">
        <v>302</v>
      </c>
      <c r="D128" s="177" t="s">
        <v>128</v>
      </c>
      <c r="E128" s="178" t="s">
        <v>303</v>
      </c>
      <c r="F128" s="179" t="s">
        <v>304</v>
      </c>
      <c r="G128" s="180" t="s">
        <v>178</v>
      </c>
      <c r="H128" s="181">
        <v>7</v>
      </c>
      <c r="I128" s="182"/>
      <c r="J128" s="183">
        <f>ROUND(I128*H128,2)</f>
        <v>0</v>
      </c>
      <c r="K128" s="179" t="s">
        <v>132</v>
      </c>
      <c r="L128" s="37"/>
      <c r="M128" s="184" t="s">
        <v>3</v>
      </c>
      <c r="N128" s="185" t="s">
        <v>46</v>
      </c>
      <c r="O128" s="70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8" t="s">
        <v>154</v>
      </c>
      <c r="AT128" s="188" t="s">
        <v>128</v>
      </c>
      <c r="AU128" s="188" t="s">
        <v>83</v>
      </c>
      <c r="AY128" s="17" t="s">
        <v>126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83</v>
      </c>
      <c r="BK128" s="189">
        <f>ROUND(I128*H128,2)</f>
        <v>0</v>
      </c>
      <c r="BL128" s="17" t="s">
        <v>154</v>
      </c>
      <c r="BM128" s="188" t="s">
        <v>305</v>
      </c>
    </row>
    <row r="129" s="2" customFormat="1" ht="24" customHeight="1">
      <c r="A129" s="36"/>
      <c r="B129" s="176"/>
      <c r="C129" s="190" t="s">
        <v>306</v>
      </c>
      <c r="D129" s="190" t="s">
        <v>157</v>
      </c>
      <c r="E129" s="191" t="s">
        <v>307</v>
      </c>
      <c r="F129" s="192" t="s">
        <v>308</v>
      </c>
      <c r="G129" s="193" t="s">
        <v>178</v>
      </c>
      <c r="H129" s="194">
        <v>8</v>
      </c>
      <c r="I129" s="195"/>
      <c r="J129" s="196">
        <f>ROUND(I129*H129,2)</f>
        <v>0</v>
      </c>
      <c r="K129" s="192" t="s">
        <v>132</v>
      </c>
      <c r="L129" s="197"/>
      <c r="M129" s="198" t="s">
        <v>3</v>
      </c>
      <c r="N129" s="199" t="s">
        <v>46</v>
      </c>
      <c r="O129" s="70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8" t="s">
        <v>160</v>
      </c>
      <c r="AT129" s="188" t="s">
        <v>157</v>
      </c>
      <c r="AU129" s="188" t="s">
        <v>83</v>
      </c>
      <c r="AY129" s="17" t="s">
        <v>126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160</v>
      </c>
      <c r="BM129" s="188" t="s">
        <v>309</v>
      </c>
    </row>
    <row r="130" s="2" customFormat="1" ht="24" customHeight="1">
      <c r="A130" s="36"/>
      <c r="B130" s="176"/>
      <c r="C130" s="190" t="s">
        <v>310</v>
      </c>
      <c r="D130" s="190" t="s">
        <v>157</v>
      </c>
      <c r="E130" s="191" t="s">
        <v>311</v>
      </c>
      <c r="F130" s="192" t="s">
        <v>312</v>
      </c>
      <c r="G130" s="193" t="s">
        <v>178</v>
      </c>
      <c r="H130" s="194">
        <v>8</v>
      </c>
      <c r="I130" s="195"/>
      <c r="J130" s="196">
        <f>ROUND(I130*H130,2)</f>
        <v>0</v>
      </c>
      <c r="K130" s="192" t="s">
        <v>132</v>
      </c>
      <c r="L130" s="197"/>
      <c r="M130" s="198" t="s">
        <v>3</v>
      </c>
      <c r="N130" s="199" t="s">
        <v>46</v>
      </c>
      <c r="O130" s="70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8" t="s">
        <v>160</v>
      </c>
      <c r="AT130" s="188" t="s">
        <v>157</v>
      </c>
      <c r="AU130" s="188" t="s">
        <v>83</v>
      </c>
      <c r="AY130" s="17" t="s">
        <v>126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7" t="s">
        <v>83</v>
      </c>
      <c r="BK130" s="189">
        <f>ROUND(I130*H130,2)</f>
        <v>0</v>
      </c>
      <c r="BL130" s="17" t="s">
        <v>160</v>
      </c>
      <c r="BM130" s="188" t="s">
        <v>313</v>
      </c>
    </row>
    <row r="131" s="2" customFormat="1" ht="24" customHeight="1">
      <c r="A131" s="36"/>
      <c r="B131" s="176"/>
      <c r="C131" s="190" t="s">
        <v>314</v>
      </c>
      <c r="D131" s="190" t="s">
        <v>157</v>
      </c>
      <c r="E131" s="191" t="s">
        <v>315</v>
      </c>
      <c r="F131" s="192" t="s">
        <v>316</v>
      </c>
      <c r="G131" s="193" t="s">
        <v>178</v>
      </c>
      <c r="H131" s="194">
        <v>16</v>
      </c>
      <c r="I131" s="195"/>
      <c r="J131" s="196">
        <f>ROUND(I131*H131,2)</f>
        <v>0</v>
      </c>
      <c r="K131" s="192" t="s">
        <v>132</v>
      </c>
      <c r="L131" s="197"/>
      <c r="M131" s="198" t="s">
        <v>3</v>
      </c>
      <c r="N131" s="199" t="s">
        <v>46</v>
      </c>
      <c r="O131" s="70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8" t="s">
        <v>160</v>
      </c>
      <c r="AT131" s="188" t="s">
        <v>157</v>
      </c>
      <c r="AU131" s="188" t="s">
        <v>83</v>
      </c>
      <c r="AY131" s="17" t="s">
        <v>126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83</v>
      </c>
      <c r="BK131" s="189">
        <f>ROUND(I131*H131,2)</f>
        <v>0</v>
      </c>
      <c r="BL131" s="17" t="s">
        <v>160</v>
      </c>
      <c r="BM131" s="188" t="s">
        <v>317</v>
      </c>
    </row>
    <row r="132" s="2" customFormat="1" ht="24" customHeight="1">
      <c r="A132" s="36"/>
      <c r="B132" s="176"/>
      <c r="C132" s="190" t="s">
        <v>318</v>
      </c>
      <c r="D132" s="190" t="s">
        <v>157</v>
      </c>
      <c r="E132" s="191" t="s">
        <v>319</v>
      </c>
      <c r="F132" s="192" t="s">
        <v>320</v>
      </c>
      <c r="G132" s="193" t="s">
        <v>178</v>
      </c>
      <c r="H132" s="194">
        <v>8</v>
      </c>
      <c r="I132" s="195"/>
      <c r="J132" s="196">
        <f>ROUND(I132*H132,2)</f>
        <v>0</v>
      </c>
      <c r="K132" s="192" t="s">
        <v>132</v>
      </c>
      <c r="L132" s="197"/>
      <c r="M132" s="198" t="s">
        <v>3</v>
      </c>
      <c r="N132" s="199" t="s">
        <v>46</v>
      </c>
      <c r="O132" s="70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8" t="s">
        <v>160</v>
      </c>
      <c r="AT132" s="188" t="s">
        <v>157</v>
      </c>
      <c r="AU132" s="188" t="s">
        <v>83</v>
      </c>
      <c r="AY132" s="17" t="s">
        <v>126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83</v>
      </c>
      <c r="BK132" s="189">
        <f>ROUND(I132*H132,2)</f>
        <v>0</v>
      </c>
      <c r="BL132" s="17" t="s">
        <v>160</v>
      </c>
      <c r="BM132" s="188" t="s">
        <v>321</v>
      </c>
    </row>
    <row r="133" s="2" customFormat="1" ht="36" customHeight="1">
      <c r="A133" s="36"/>
      <c r="B133" s="176"/>
      <c r="C133" s="190" t="s">
        <v>322</v>
      </c>
      <c r="D133" s="190" t="s">
        <v>157</v>
      </c>
      <c r="E133" s="191" t="s">
        <v>323</v>
      </c>
      <c r="F133" s="192" t="s">
        <v>324</v>
      </c>
      <c r="G133" s="193" t="s">
        <v>178</v>
      </c>
      <c r="H133" s="194">
        <v>8</v>
      </c>
      <c r="I133" s="195"/>
      <c r="J133" s="196">
        <f>ROUND(I133*H133,2)</f>
        <v>0</v>
      </c>
      <c r="K133" s="192" t="s">
        <v>132</v>
      </c>
      <c r="L133" s="197"/>
      <c r="M133" s="198" t="s">
        <v>3</v>
      </c>
      <c r="N133" s="199" t="s">
        <v>46</v>
      </c>
      <c r="O133" s="70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8" t="s">
        <v>160</v>
      </c>
      <c r="AT133" s="188" t="s">
        <v>157</v>
      </c>
      <c r="AU133" s="188" t="s">
        <v>83</v>
      </c>
      <c r="AY133" s="17" t="s">
        <v>126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7" t="s">
        <v>83</v>
      </c>
      <c r="BK133" s="189">
        <f>ROUND(I133*H133,2)</f>
        <v>0</v>
      </c>
      <c r="BL133" s="17" t="s">
        <v>160</v>
      </c>
      <c r="BM133" s="188" t="s">
        <v>325</v>
      </c>
    </row>
    <row r="134" s="2" customFormat="1" ht="24" customHeight="1">
      <c r="A134" s="36"/>
      <c r="B134" s="176"/>
      <c r="C134" s="190" t="s">
        <v>326</v>
      </c>
      <c r="D134" s="190" t="s">
        <v>157</v>
      </c>
      <c r="E134" s="191" t="s">
        <v>327</v>
      </c>
      <c r="F134" s="192" t="s">
        <v>328</v>
      </c>
      <c r="G134" s="193" t="s">
        <v>178</v>
      </c>
      <c r="H134" s="194">
        <v>8</v>
      </c>
      <c r="I134" s="195"/>
      <c r="J134" s="196">
        <f>ROUND(I134*H134,2)</f>
        <v>0</v>
      </c>
      <c r="K134" s="192" t="s">
        <v>132</v>
      </c>
      <c r="L134" s="197"/>
      <c r="M134" s="198" t="s">
        <v>3</v>
      </c>
      <c r="N134" s="199" t="s">
        <v>46</v>
      </c>
      <c r="O134" s="70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8" t="s">
        <v>160</v>
      </c>
      <c r="AT134" s="188" t="s">
        <v>157</v>
      </c>
      <c r="AU134" s="188" t="s">
        <v>83</v>
      </c>
      <c r="AY134" s="17" t="s">
        <v>126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83</v>
      </c>
      <c r="BK134" s="189">
        <f>ROUND(I134*H134,2)</f>
        <v>0</v>
      </c>
      <c r="BL134" s="17" t="s">
        <v>160</v>
      </c>
      <c r="BM134" s="188" t="s">
        <v>329</v>
      </c>
    </row>
    <row r="135" s="2" customFormat="1" ht="24" customHeight="1">
      <c r="A135" s="36"/>
      <c r="B135" s="176"/>
      <c r="C135" s="190" t="s">
        <v>330</v>
      </c>
      <c r="D135" s="190" t="s">
        <v>157</v>
      </c>
      <c r="E135" s="191" t="s">
        <v>331</v>
      </c>
      <c r="F135" s="192" t="s">
        <v>332</v>
      </c>
      <c r="G135" s="193" t="s">
        <v>178</v>
      </c>
      <c r="H135" s="194">
        <v>8</v>
      </c>
      <c r="I135" s="195"/>
      <c r="J135" s="196">
        <f>ROUND(I135*H135,2)</f>
        <v>0</v>
      </c>
      <c r="K135" s="192" t="s">
        <v>132</v>
      </c>
      <c r="L135" s="197"/>
      <c r="M135" s="198" t="s">
        <v>3</v>
      </c>
      <c r="N135" s="199" t="s">
        <v>46</v>
      </c>
      <c r="O135" s="70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8" t="s">
        <v>160</v>
      </c>
      <c r="AT135" s="188" t="s">
        <v>157</v>
      </c>
      <c r="AU135" s="188" t="s">
        <v>83</v>
      </c>
      <c r="AY135" s="17" t="s">
        <v>126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160</v>
      </c>
      <c r="BM135" s="188" t="s">
        <v>333</v>
      </c>
    </row>
    <row r="136" s="2" customFormat="1" ht="24" customHeight="1">
      <c r="A136" s="36"/>
      <c r="B136" s="176"/>
      <c r="C136" s="190" t="s">
        <v>334</v>
      </c>
      <c r="D136" s="190" t="s">
        <v>157</v>
      </c>
      <c r="E136" s="191" t="s">
        <v>335</v>
      </c>
      <c r="F136" s="192" t="s">
        <v>336</v>
      </c>
      <c r="G136" s="193" t="s">
        <v>178</v>
      </c>
      <c r="H136" s="194">
        <v>2</v>
      </c>
      <c r="I136" s="195"/>
      <c r="J136" s="196">
        <f>ROUND(I136*H136,2)</f>
        <v>0</v>
      </c>
      <c r="K136" s="192" t="s">
        <v>132</v>
      </c>
      <c r="L136" s="197"/>
      <c r="M136" s="198" t="s">
        <v>3</v>
      </c>
      <c r="N136" s="199" t="s">
        <v>46</v>
      </c>
      <c r="O136" s="70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8" t="s">
        <v>160</v>
      </c>
      <c r="AT136" s="188" t="s">
        <v>157</v>
      </c>
      <c r="AU136" s="188" t="s">
        <v>83</v>
      </c>
      <c r="AY136" s="17" t="s">
        <v>126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83</v>
      </c>
      <c r="BK136" s="189">
        <f>ROUND(I136*H136,2)</f>
        <v>0</v>
      </c>
      <c r="BL136" s="17" t="s">
        <v>160</v>
      </c>
      <c r="BM136" s="188" t="s">
        <v>337</v>
      </c>
    </row>
    <row r="137" s="2" customFormat="1" ht="24" customHeight="1">
      <c r="A137" s="36"/>
      <c r="B137" s="176"/>
      <c r="C137" s="190" t="s">
        <v>338</v>
      </c>
      <c r="D137" s="190" t="s">
        <v>157</v>
      </c>
      <c r="E137" s="191" t="s">
        <v>339</v>
      </c>
      <c r="F137" s="192" t="s">
        <v>340</v>
      </c>
      <c r="G137" s="193" t="s">
        <v>178</v>
      </c>
      <c r="H137" s="194">
        <v>16</v>
      </c>
      <c r="I137" s="195"/>
      <c r="J137" s="196">
        <f>ROUND(I137*H137,2)</f>
        <v>0</v>
      </c>
      <c r="K137" s="192" t="s">
        <v>3</v>
      </c>
      <c r="L137" s="197"/>
      <c r="M137" s="198" t="s">
        <v>3</v>
      </c>
      <c r="N137" s="199" t="s">
        <v>46</v>
      </c>
      <c r="O137" s="70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8" t="s">
        <v>160</v>
      </c>
      <c r="AT137" s="188" t="s">
        <v>157</v>
      </c>
      <c r="AU137" s="188" t="s">
        <v>83</v>
      </c>
      <c r="AY137" s="17" t="s">
        <v>126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83</v>
      </c>
      <c r="BK137" s="189">
        <f>ROUND(I137*H137,2)</f>
        <v>0</v>
      </c>
      <c r="BL137" s="17" t="s">
        <v>160</v>
      </c>
      <c r="BM137" s="188" t="s">
        <v>341</v>
      </c>
    </row>
    <row r="138" s="2" customFormat="1" ht="24" customHeight="1">
      <c r="A138" s="36"/>
      <c r="B138" s="176"/>
      <c r="C138" s="190" t="s">
        <v>342</v>
      </c>
      <c r="D138" s="190" t="s">
        <v>157</v>
      </c>
      <c r="E138" s="191" t="s">
        <v>343</v>
      </c>
      <c r="F138" s="192" t="s">
        <v>344</v>
      </c>
      <c r="G138" s="193" t="s">
        <v>178</v>
      </c>
      <c r="H138" s="194">
        <v>2</v>
      </c>
      <c r="I138" s="195"/>
      <c r="J138" s="196">
        <f>ROUND(I138*H138,2)</f>
        <v>0</v>
      </c>
      <c r="K138" s="192" t="s">
        <v>3</v>
      </c>
      <c r="L138" s="197"/>
      <c r="M138" s="198" t="s">
        <v>3</v>
      </c>
      <c r="N138" s="199" t="s">
        <v>46</v>
      </c>
      <c r="O138" s="70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8" t="s">
        <v>160</v>
      </c>
      <c r="AT138" s="188" t="s">
        <v>157</v>
      </c>
      <c r="AU138" s="188" t="s">
        <v>83</v>
      </c>
      <c r="AY138" s="17" t="s">
        <v>126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7" t="s">
        <v>83</v>
      </c>
      <c r="BK138" s="189">
        <f>ROUND(I138*H138,2)</f>
        <v>0</v>
      </c>
      <c r="BL138" s="17" t="s">
        <v>160</v>
      </c>
      <c r="BM138" s="188" t="s">
        <v>345</v>
      </c>
    </row>
    <row r="139" s="2" customFormat="1" ht="36" customHeight="1">
      <c r="A139" s="36"/>
      <c r="B139" s="176"/>
      <c r="C139" s="190" t="s">
        <v>346</v>
      </c>
      <c r="D139" s="190" t="s">
        <v>157</v>
      </c>
      <c r="E139" s="191" t="s">
        <v>347</v>
      </c>
      <c r="F139" s="192" t="s">
        <v>348</v>
      </c>
      <c r="G139" s="193" t="s">
        <v>178</v>
      </c>
      <c r="H139" s="194">
        <v>7</v>
      </c>
      <c r="I139" s="195"/>
      <c r="J139" s="196">
        <f>ROUND(I139*H139,2)</f>
        <v>0</v>
      </c>
      <c r="K139" s="192" t="s">
        <v>3</v>
      </c>
      <c r="L139" s="197"/>
      <c r="M139" s="198" t="s">
        <v>3</v>
      </c>
      <c r="N139" s="199" t="s">
        <v>46</v>
      </c>
      <c r="O139" s="70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8" t="s">
        <v>160</v>
      </c>
      <c r="AT139" s="188" t="s">
        <v>157</v>
      </c>
      <c r="AU139" s="188" t="s">
        <v>83</v>
      </c>
      <c r="AY139" s="17" t="s">
        <v>126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160</v>
      </c>
      <c r="BM139" s="188" t="s">
        <v>349</v>
      </c>
    </row>
    <row r="140" s="2" customFormat="1" ht="24" customHeight="1">
      <c r="A140" s="36"/>
      <c r="B140" s="176"/>
      <c r="C140" s="190" t="s">
        <v>350</v>
      </c>
      <c r="D140" s="190" t="s">
        <v>157</v>
      </c>
      <c r="E140" s="191" t="s">
        <v>351</v>
      </c>
      <c r="F140" s="192" t="s">
        <v>352</v>
      </c>
      <c r="G140" s="193" t="s">
        <v>178</v>
      </c>
      <c r="H140" s="194">
        <v>1</v>
      </c>
      <c r="I140" s="195"/>
      <c r="J140" s="196">
        <f>ROUND(I140*H140,2)</f>
        <v>0</v>
      </c>
      <c r="K140" s="192" t="s">
        <v>3</v>
      </c>
      <c r="L140" s="197"/>
      <c r="M140" s="198" t="s">
        <v>3</v>
      </c>
      <c r="N140" s="199" t="s">
        <v>46</v>
      </c>
      <c r="O140" s="70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8" t="s">
        <v>160</v>
      </c>
      <c r="AT140" s="188" t="s">
        <v>157</v>
      </c>
      <c r="AU140" s="188" t="s">
        <v>83</v>
      </c>
      <c r="AY140" s="17" t="s">
        <v>126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83</v>
      </c>
      <c r="BK140" s="189">
        <f>ROUND(I140*H140,2)</f>
        <v>0</v>
      </c>
      <c r="BL140" s="17" t="s">
        <v>160</v>
      </c>
      <c r="BM140" s="188" t="s">
        <v>353</v>
      </c>
    </row>
    <row r="141" s="2" customFormat="1" ht="16.5" customHeight="1">
      <c r="A141" s="36"/>
      <c r="B141" s="176"/>
      <c r="C141" s="177" t="s">
        <v>354</v>
      </c>
      <c r="D141" s="177" t="s">
        <v>128</v>
      </c>
      <c r="E141" s="178" t="s">
        <v>355</v>
      </c>
      <c r="F141" s="179" t="s">
        <v>356</v>
      </c>
      <c r="G141" s="180" t="s">
        <v>178</v>
      </c>
      <c r="H141" s="181">
        <v>7</v>
      </c>
      <c r="I141" s="182"/>
      <c r="J141" s="183">
        <f>ROUND(I141*H141,2)</f>
        <v>0</v>
      </c>
      <c r="K141" s="179" t="s">
        <v>3</v>
      </c>
      <c r="L141" s="37"/>
      <c r="M141" s="184" t="s">
        <v>3</v>
      </c>
      <c r="N141" s="185" t="s">
        <v>46</v>
      </c>
      <c r="O141" s="70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8" t="s">
        <v>357</v>
      </c>
      <c r="AT141" s="188" t="s">
        <v>128</v>
      </c>
      <c r="AU141" s="188" t="s">
        <v>83</v>
      </c>
      <c r="AY141" s="17" t="s">
        <v>126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83</v>
      </c>
      <c r="BK141" s="189">
        <f>ROUND(I141*H141,2)</f>
        <v>0</v>
      </c>
      <c r="BL141" s="17" t="s">
        <v>357</v>
      </c>
      <c r="BM141" s="188" t="s">
        <v>358</v>
      </c>
    </row>
    <row r="142" s="2" customFormat="1" ht="16.5" customHeight="1">
      <c r="A142" s="36"/>
      <c r="B142" s="176"/>
      <c r="C142" s="177" t="s">
        <v>359</v>
      </c>
      <c r="D142" s="177" t="s">
        <v>128</v>
      </c>
      <c r="E142" s="178" t="s">
        <v>360</v>
      </c>
      <c r="F142" s="179" t="s">
        <v>361</v>
      </c>
      <c r="G142" s="180" t="s">
        <v>178</v>
      </c>
      <c r="H142" s="181">
        <v>8</v>
      </c>
      <c r="I142" s="182"/>
      <c r="J142" s="183">
        <f>ROUND(I142*H142,2)</f>
        <v>0</v>
      </c>
      <c r="K142" s="179" t="s">
        <v>3</v>
      </c>
      <c r="L142" s="37"/>
      <c r="M142" s="184" t="s">
        <v>3</v>
      </c>
      <c r="N142" s="185" t="s">
        <v>46</v>
      </c>
      <c r="O142" s="70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8" t="s">
        <v>357</v>
      </c>
      <c r="AT142" s="188" t="s">
        <v>128</v>
      </c>
      <c r="AU142" s="188" t="s">
        <v>83</v>
      </c>
      <c r="AY142" s="17" t="s">
        <v>126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7" t="s">
        <v>83</v>
      </c>
      <c r="BK142" s="189">
        <f>ROUND(I142*H142,2)</f>
        <v>0</v>
      </c>
      <c r="BL142" s="17" t="s">
        <v>357</v>
      </c>
      <c r="BM142" s="188" t="s">
        <v>362</v>
      </c>
    </row>
    <row r="143" s="2" customFormat="1" ht="16.5" customHeight="1">
      <c r="A143" s="36"/>
      <c r="B143" s="176"/>
      <c r="C143" s="177" t="s">
        <v>363</v>
      </c>
      <c r="D143" s="177" t="s">
        <v>128</v>
      </c>
      <c r="E143" s="178" t="s">
        <v>364</v>
      </c>
      <c r="F143" s="179" t="s">
        <v>365</v>
      </c>
      <c r="G143" s="180" t="s">
        <v>178</v>
      </c>
      <c r="H143" s="181">
        <v>8</v>
      </c>
      <c r="I143" s="182"/>
      <c r="J143" s="183">
        <f>ROUND(I143*H143,2)</f>
        <v>0</v>
      </c>
      <c r="K143" s="179" t="s">
        <v>3</v>
      </c>
      <c r="L143" s="37"/>
      <c r="M143" s="184" t="s">
        <v>3</v>
      </c>
      <c r="N143" s="185" t="s">
        <v>46</v>
      </c>
      <c r="O143" s="70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8" t="s">
        <v>357</v>
      </c>
      <c r="AT143" s="188" t="s">
        <v>128</v>
      </c>
      <c r="AU143" s="188" t="s">
        <v>83</v>
      </c>
      <c r="AY143" s="17" t="s">
        <v>126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357</v>
      </c>
      <c r="BM143" s="188" t="s">
        <v>366</v>
      </c>
    </row>
    <row r="144" s="2" customFormat="1" ht="16.5" customHeight="1">
      <c r="A144" s="36"/>
      <c r="B144" s="176"/>
      <c r="C144" s="190" t="s">
        <v>367</v>
      </c>
      <c r="D144" s="190" t="s">
        <v>157</v>
      </c>
      <c r="E144" s="191" t="s">
        <v>368</v>
      </c>
      <c r="F144" s="192" t="s">
        <v>369</v>
      </c>
      <c r="G144" s="193" t="s">
        <v>178</v>
      </c>
      <c r="H144" s="194">
        <v>8</v>
      </c>
      <c r="I144" s="195"/>
      <c r="J144" s="196">
        <f>ROUND(I144*H144,2)</f>
        <v>0</v>
      </c>
      <c r="K144" s="192" t="s">
        <v>3</v>
      </c>
      <c r="L144" s="197"/>
      <c r="M144" s="198" t="s">
        <v>3</v>
      </c>
      <c r="N144" s="199" t="s">
        <v>46</v>
      </c>
      <c r="O144" s="70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8" t="s">
        <v>370</v>
      </c>
      <c r="AT144" s="188" t="s">
        <v>157</v>
      </c>
      <c r="AU144" s="188" t="s">
        <v>83</v>
      </c>
      <c r="AY144" s="17" t="s">
        <v>126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83</v>
      </c>
      <c r="BK144" s="189">
        <f>ROUND(I144*H144,2)</f>
        <v>0</v>
      </c>
      <c r="BL144" s="17" t="s">
        <v>357</v>
      </c>
      <c r="BM144" s="188" t="s">
        <v>371</v>
      </c>
    </row>
    <row r="145" s="2" customFormat="1" ht="16.5" customHeight="1">
      <c r="A145" s="36"/>
      <c r="B145" s="176"/>
      <c r="C145" s="190" t="s">
        <v>372</v>
      </c>
      <c r="D145" s="190" t="s">
        <v>157</v>
      </c>
      <c r="E145" s="191" t="s">
        <v>373</v>
      </c>
      <c r="F145" s="192" t="s">
        <v>374</v>
      </c>
      <c r="G145" s="193" t="s">
        <v>178</v>
      </c>
      <c r="H145" s="194">
        <v>8</v>
      </c>
      <c r="I145" s="195"/>
      <c r="J145" s="196">
        <f>ROUND(I145*H145,2)</f>
        <v>0</v>
      </c>
      <c r="K145" s="192" t="s">
        <v>3</v>
      </c>
      <c r="L145" s="197"/>
      <c r="M145" s="198" t="s">
        <v>3</v>
      </c>
      <c r="N145" s="199" t="s">
        <v>46</v>
      </c>
      <c r="O145" s="70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8" t="s">
        <v>370</v>
      </c>
      <c r="AT145" s="188" t="s">
        <v>157</v>
      </c>
      <c r="AU145" s="188" t="s">
        <v>83</v>
      </c>
      <c r="AY145" s="17" t="s">
        <v>126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7" t="s">
        <v>83</v>
      </c>
      <c r="BK145" s="189">
        <f>ROUND(I145*H145,2)</f>
        <v>0</v>
      </c>
      <c r="BL145" s="17" t="s">
        <v>357</v>
      </c>
      <c r="BM145" s="188" t="s">
        <v>375</v>
      </c>
    </row>
    <row r="146" s="2" customFormat="1" ht="24" customHeight="1">
      <c r="A146" s="36"/>
      <c r="B146" s="176"/>
      <c r="C146" s="190" t="s">
        <v>376</v>
      </c>
      <c r="D146" s="190" t="s">
        <v>157</v>
      </c>
      <c r="E146" s="191" t="s">
        <v>377</v>
      </c>
      <c r="F146" s="192" t="s">
        <v>378</v>
      </c>
      <c r="G146" s="193" t="s">
        <v>178</v>
      </c>
      <c r="H146" s="194">
        <v>8</v>
      </c>
      <c r="I146" s="195"/>
      <c r="J146" s="196">
        <f>ROUND(I146*H146,2)</f>
        <v>0</v>
      </c>
      <c r="K146" s="192" t="s">
        <v>3</v>
      </c>
      <c r="L146" s="197"/>
      <c r="M146" s="198" t="s">
        <v>3</v>
      </c>
      <c r="N146" s="199" t="s">
        <v>46</v>
      </c>
      <c r="O146" s="70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8" t="s">
        <v>370</v>
      </c>
      <c r="AT146" s="188" t="s">
        <v>157</v>
      </c>
      <c r="AU146" s="188" t="s">
        <v>83</v>
      </c>
      <c r="AY146" s="17" t="s">
        <v>126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7" t="s">
        <v>83</v>
      </c>
      <c r="BK146" s="189">
        <f>ROUND(I146*H146,2)</f>
        <v>0</v>
      </c>
      <c r="BL146" s="17" t="s">
        <v>357</v>
      </c>
      <c r="BM146" s="188" t="s">
        <v>379</v>
      </c>
    </row>
    <row r="147" s="2" customFormat="1" ht="24" customHeight="1">
      <c r="A147" s="36"/>
      <c r="B147" s="176"/>
      <c r="C147" s="177" t="s">
        <v>380</v>
      </c>
      <c r="D147" s="177" t="s">
        <v>128</v>
      </c>
      <c r="E147" s="178" t="s">
        <v>381</v>
      </c>
      <c r="F147" s="179" t="s">
        <v>382</v>
      </c>
      <c r="G147" s="180" t="s">
        <v>178</v>
      </c>
      <c r="H147" s="181">
        <v>1</v>
      </c>
      <c r="I147" s="182"/>
      <c r="J147" s="183">
        <f>ROUND(I147*H147,2)</f>
        <v>0</v>
      </c>
      <c r="K147" s="179" t="s">
        <v>132</v>
      </c>
      <c r="L147" s="37"/>
      <c r="M147" s="184" t="s">
        <v>3</v>
      </c>
      <c r="N147" s="185" t="s">
        <v>46</v>
      </c>
      <c r="O147" s="70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8" t="s">
        <v>154</v>
      </c>
      <c r="AT147" s="188" t="s">
        <v>128</v>
      </c>
      <c r="AU147" s="188" t="s">
        <v>83</v>
      </c>
      <c r="AY147" s="17" t="s">
        <v>126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154</v>
      </c>
      <c r="BM147" s="188" t="s">
        <v>383</v>
      </c>
    </row>
    <row r="148" s="2" customFormat="1" ht="24" customHeight="1">
      <c r="A148" s="36"/>
      <c r="B148" s="176"/>
      <c r="C148" s="177" t="s">
        <v>384</v>
      </c>
      <c r="D148" s="177" t="s">
        <v>128</v>
      </c>
      <c r="E148" s="178" t="s">
        <v>385</v>
      </c>
      <c r="F148" s="179" t="s">
        <v>386</v>
      </c>
      <c r="G148" s="180" t="s">
        <v>387</v>
      </c>
      <c r="H148" s="181">
        <v>100</v>
      </c>
      <c r="I148" s="182"/>
      <c r="J148" s="183">
        <f>ROUND(I148*H148,2)</f>
        <v>0</v>
      </c>
      <c r="K148" s="179" t="s">
        <v>132</v>
      </c>
      <c r="L148" s="37"/>
      <c r="M148" s="184" t="s">
        <v>3</v>
      </c>
      <c r="N148" s="185" t="s">
        <v>46</v>
      </c>
      <c r="O148" s="70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8" t="s">
        <v>154</v>
      </c>
      <c r="AT148" s="188" t="s">
        <v>128</v>
      </c>
      <c r="AU148" s="188" t="s">
        <v>83</v>
      </c>
      <c r="AY148" s="17" t="s">
        <v>126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83</v>
      </c>
      <c r="BK148" s="189">
        <f>ROUND(I148*H148,2)</f>
        <v>0</v>
      </c>
      <c r="BL148" s="17" t="s">
        <v>154</v>
      </c>
      <c r="BM148" s="188" t="s">
        <v>388</v>
      </c>
    </row>
    <row r="149" s="2" customFormat="1" ht="36" customHeight="1">
      <c r="A149" s="36"/>
      <c r="B149" s="176"/>
      <c r="C149" s="177" t="s">
        <v>357</v>
      </c>
      <c r="D149" s="177" t="s">
        <v>128</v>
      </c>
      <c r="E149" s="178" t="s">
        <v>389</v>
      </c>
      <c r="F149" s="179" t="s">
        <v>390</v>
      </c>
      <c r="G149" s="180" t="s">
        <v>387</v>
      </c>
      <c r="H149" s="181">
        <v>80</v>
      </c>
      <c r="I149" s="182"/>
      <c r="J149" s="183">
        <f>ROUND(I149*H149,2)</f>
        <v>0</v>
      </c>
      <c r="K149" s="179" t="s">
        <v>132</v>
      </c>
      <c r="L149" s="37"/>
      <c r="M149" s="184" t="s">
        <v>3</v>
      </c>
      <c r="N149" s="185" t="s">
        <v>46</v>
      </c>
      <c r="O149" s="70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8" t="s">
        <v>154</v>
      </c>
      <c r="AT149" s="188" t="s">
        <v>128</v>
      </c>
      <c r="AU149" s="188" t="s">
        <v>83</v>
      </c>
      <c r="AY149" s="17" t="s">
        <v>126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83</v>
      </c>
      <c r="BK149" s="189">
        <f>ROUND(I149*H149,2)</f>
        <v>0</v>
      </c>
      <c r="BL149" s="17" t="s">
        <v>154</v>
      </c>
      <c r="BM149" s="188" t="s">
        <v>391</v>
      </c>
    </row>
    <row r="150" s="2" customFormat="1" ht="24" customHeight="1">
      <c r="A150" s="36"/>
      <c r="B150" s="176"/>
      <c r="C150" s="177" t="s">
        <v>392</v>
      </c>
      <c r="D150" s="177" t="s">
        <v>128</v>
      </c>
      <c r="E150" s="178" t="s">
        <v>393</v>
      </c>
      <c r="F150" s="179" t="s">
        <v>394</v>
      </c>
      <c r="G150" s="180" t="s">
        <v>387</v>
      </c>
      <c r="H150" s="181">
        <v>40</v>
      </c>
      <c r="I150" s="182"/>
      <c r="J150" s="183">
        <f>ROUND(I150*H150,2)</f>
        <v>0</v>
      </c>
      <c r="K150" s="179" t="s">
        <v>132</v>
      </c>
      <c r="L150" s="37"/>
      <c r="M150" s="184" t="s">
        <v>3</v>
      </c>
      <c r="N150" s="185" t="s">
        <v>46</v>
      </c>
      <c r="O150" s="70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8" t="s">
        <v>154</v>
      </c>
      <c r="AT150" s="188" t="s">
        <v>128</v>
      </c>
      <c r="AU150" s="188" t="s">
        <v>83</v>
      </c>
      <c r="AY150" s="17" t="s">
        <v>126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7" t="s">
        <v>83</v>
      </c>
      <c r="BK150" s="189">
        <f>ROUND(I150*H150,2)</f>
        <v>0</v>
      </c>
      <c r="BL150" s="17" t="s">
        <v>154</v>
      </c>
      <c r="BM150" s="188" t="s">
        <v>395</v>
      </c>
    </row>
    <row r="151" s="2" customFormat="1" ht="24" customHeight="1">
      <c r="A151" s="36"/>
      <c r="B151" s="176"/>
      <c r="C151" s="177" t="s">
        <v>396</v>
      </c>
      <c r="D151" s="177" t="s">
        <v>128</v>
      </c>
      <c r="E151" s="178" t="s">
        <v>397</v>
      </c>
      <c r="F151" s="179" t="s">
        <v>398</v>
      </c>
      <c r="G151" s="180" t="s">
        <v>387</v>
      </c>
      <c r="H151" s="181">
        <v>8</v>
      </c>
      <c r="I151" s="182"/>
      <c r="J151" s="183">
        <f>ROUND(I151*H151,2)</f>
        <v>0</v>
      </c>
      <c r="K151" s="179" t="s">
        <v>132</v>
      </c>
      <c r="L151" s="37"/>
      <c r="M151" s="184" t="s">
        <v>3</v>
      </c>
      <c r="N151" s="185" t="s">
        <v>46</v>
      </c>
      <c r="O151" s="70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8" t="s">
        <v>154</v>
      </c>
      <c r="AT151" s="188" t="s">
        <v>128</v>
      </c>
      <c r="AU151" s="188" t="s">
        <v>83</v>
      </c>
      <c r="AY151" s="17" t="s">
        <v>126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83</v>
      </c>
      <c r="BK151" s="189">
        <f>ROUND(I151*H151,2)</f>
        <v>0</v>
      </c>
      <c r="BL151" s="17" t="s">
        <v>154</v>
      </c>
      <c r="BM151" s="188" t="s">
        <v>399</v>
      </c>
    </row>
    <row r="152" s="2" customFormat="1" ht="16.5" customHeight="1">
      <c r="A152" s="36"/>
      <c r="B152" s="176"/>
      <c r="C152" s="177" t="s">
        <v>400</v>
      </c>
      <c r="D152" s="177" t="s">
        <v>128</v>
      </c>
      <c r="E152" s="178" t="s">
        <v>401</v>
      </c>
      <c r="F152" s="179" t="s">
        <v>402</v>
      </c>
      <c r="G152" s="180" t="s">
        <v>387</v>
      </c>
      <c r="H152" s="181">
        <v>40</v>
      </c>
      <c r="I152" s="182"/>
      <c r="J152" s="183">
        <f>ROUND(I152*H152,2)</f>
        <v>0</v>
      </c>
      <c r="K152" s="179" t="s">
        <v>3</v>
      </c>
      <c r="L152" s="37"/>
      <c r="M152" s="200" t="s">
        <v>3</v>
      </c>
      <c r="N152" s="201" t="s">
        <v>46</v>
      </c>
      <c r="O152" s="20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8" t="s">
        <v>154</v>
      </c>
      <c r="AT152" s="188" t="s">
        <v>128</v>
      </c>
      <c r="AU152" s="188" t="s">
        <v>83</v>
      </c>
      <c r="AY152" s="17" t="s">
        <v>126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7" t="s">
        <v>83</v>
      </c>
      <c r="BK152" s="189">
        <f>ROUND(I152*H152,2)</f>
        <v>0</v>
      </c>
      <c r="BL152" s="17" t="s">
        <v>154</v>
      </c>
      <c r="BM152" s="188" t="s">
        <v>403</v>
      </c>
    </row>
    <row r="153" s="2" customFormat="1" ht="6.96" customHeight="1">
      <c r="A153" s="36"/>
      <c r="B153" s="53"/>
      <c r="C153" s="54"/>
      <c r="D153" s="54"/>
      <c r="E153" s="54"/>
      <c r="F153" s="54"/>
      <c r="G153" s="54"/>
      <c r="H153" s="54"/>
      <c r="I153" s="136"/>
      <c r="J153" s="54"/>
      <c r="K153" s="54"/>
      <c r="L153" s="37"/>
      <c r="M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</row>
  </sheetData>
  <autoFilter ref="C81:K15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404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51" customHeight="1">
      <c r="A27" s="119"/>
      <c r="B27" s="120"/>
      <c r="C27" s="119"/>
      <c r="D27" s="119"/>
      <c r="E27" s="34" t="s">
        <v>40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ROUND(J90,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ROUND((SUM(BE90:BE127)),  2)</f>
        <v>0</v>
      </c>
      <c r="G33" s="36"/>
      <c r="H33" s="36"/>
      <c r="I33" s="128">
        <v>0.20999999999999999</v>
      </c>
      <c r="J33" s="127">
        <f>ROUND(((SUM(BE90:BE127))*I33),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ROUND((SUM(BF90:BF127)),  2)</f>
        <v>0</v>
      </c>
      <c r="G34" s="36"/>
      <c r="H34" s="36"/>
      <c r="I34" s="128">
        <v>0.14999999999999999</v>
      </c>
      <c r="J34" s="127">
        <f>ROUND(((SUM(BF90:BF127))*I34),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ROUND((SUM(BG90:BG127)),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ROUND((SUM(BH90:BH127)),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ROUND((SUM(BI90:BI127)),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PS21.1 - SpS Bohumín - Stavební část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J90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108</v>
      </c>
      <c r="E60" s="144"/>
      <c r="F60" s="144"/>
      <c r="G60" s="144"/>
      <c r="H60" s="144"/>
      <c r="I60" s="145"/>
      <c r="J60" s="146">
        <f>J91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7"/>
      <c r="C61" s="10"/>
      <c r="D61" s="148" t="s">
        <v>405</v>
      </c>
      <c r="E61" s="149"/>
      <c r="F61" s="149"/>
      <c r="G61" s="149"/>
      <c r="H61" s="149"/>
      <c r="I61" s="150"/>
      <c r="J61" s="151">
        <f>J92</f>
        <v>0</v>
      </c>
      <c r="K61" s="10"/>
      <c r="L61" s="14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7"/>
      <c r="C62" s="10"/>
      <c r="D62" s="148" t="s">
        <v>406</v>
      </c>
      <c r="E62" s="149"/>
      <c r="F62" s="149"/>
      <c r="G62" s="149"/>
      <c r="H62" s="149"/>
      <c r="I62" s="150"/>
      <c r="J62" s="151">
        <f>J97</f>
        <v>0</v>
      </c>
      <c r="K62" s="10"/>
      <c r="L62" s="14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42"/>
      <c r="C63" s="9"/>
      <c r="D63" s="143" t="s">
        <v>407</v>
      </c>
      <c r="E63" s="144"/>
      <c r="F63" s="144"/>
      <c r="G63" s="144"/>
      <c r="H63" s="144"/>
      <c r="I63" s="145"/>
      <c r="J63" s="146">
        <f>J100</f>
        <v>0</v>
      </c>
      <c r="K63" s="9"/>
      <c r="L63" s="14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47"/>
      <c r="C64" s="10"/>
      <c r="D64" s="148" t="s">
        <v>408</v>
      </c>
      <c r="E64" s="149"/>
      <c r="F64" s="149"/>
      <c r="G64" s="149"/>
      <c r="H64" s="149"/>
      <c r="I64" s="150"/>
      <c r="J64" s="151">
        <f>J101</f>
        <v>0</v>
      </c>
      <c r="K64" s="10"/>
      <c r="L64" s="14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7"/>
      <c r="C65" s="10"/>
      <c r="D65" s="148" t="s">
        <v>409</v>
      </c>
      <c r="E65" s="149"/>
      <c r="F65" s="149"/>
      <c r="G65" s="149"/>
      <c r="H65" s="149"/>
      <c r="I65" s="150"/>
      <c r="J65" s="151">
        <f>J107</f>
        <v>0</v>
      </c>
      <c r="K65" s="10"/>
      <c r="L65" s="14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7"/>
      <c r="C66" s="10"/>
      <c r="D66" s="148" t="s">
        <v>410</v>
      </c>
      <c r="E66" s="149"/>
      <c r="F66" s="149"/>
      <c r="G66" s="149"/>
      <c r="H66" s="149"/>
      <c r="I66" s="150"/>
      <c r="J66" s="151">
        <f>J109</f>
        <v>0</v>
      </c>
      <c r="K66" s="10"/>
      <c r="L66" s="14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7"/>
      <c r="C67" s="10"/>
      <c r="D67" s="148" t="s">
        <v>411</v>
      </c>
      <c r="E67" s="149"/>
      <c r="F67" s="149"/>
      <c r="G67" s="149"/>
      <c r="H67" s="149"/>
      <c r="I67" s="150"/>
      <c r="J67" s="151">
        <f>J111</f>
        <v>0</v>
      </c>
      <c r="K67" s="10"/>
      <c r="L67" s="14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7"/>
      <c r="C68" s="10"/>
      <c r="D68" s="148" t="s">
        <v>412</v>
      </c>
      <c r="E68" s="149"/>
      <c r="F68" s="149"/>
      <c r="G68" s="149"/>
      <c r="H68" s="149"/>
      <c r="I68" s="150"/>
      <c r="J68" s="151">
        <f>J114</f>
        <v>0</v>
      </c>
      <c r="K68" s="10"/>
      <c r="L68" s="14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42"/>
      <c r="C69" s="9"/>
      <c r="D69" s="143" t="s">
        <v>413</v>
      </c>
      <c r="E69" s="144"/>
      <c r="F69" s="144"/>
      <c r="G69" s="144"/>
      <c r="H69" s="144"/>
      <c r="I69" s="145"/>
      <c r="J69" s="146">
        <f>J123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47"/>
      <c r="C70" s="10"/>
      <c r="D70" s="148" t="s">
        <v>414</v>
      </c>
      <c r="E70" s="149"/>
      <c r="F70" s="149"/>
      <c r="G70" s="149"/>
      <c r="H70" s="149"/>
      <c r="I70" s="150"/>
      <c r="J70" s="151">
        <f>J124</f>
        <v>0</v>
      </c>
      <c r="K70" s="10"/>
      <c r="L70" s="14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6"/>
      <c r="B71" s="37"/>
      <c r="C71" s="36"/>
      <c r="D71" s="36"/>
      <c r="E71" s="36"/>
      <c r="F71" s="36"/>
      <c r="G71" s="36"/>
      <c r="H71" s="36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53"/>
      <c r="C72" s="54"/>
      <c r="D72" s="54"/>
      <c r="E72" s="54"/>
      <c r="F72" s="54"/>
      <c r="G72" s="54"/>
      <c r="H72" s="54"/>
      <c r="I72" s="136"/>
      <c r="J72" s="54"/>
      <c r="K72" s="54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="2" customFormat="1" ht="6.96" customHeight="1">
      <c r="A76" s="36"/>
      <c r="B76" s="55"/>
      <c r="C76" s="56"/>
      <c r="D76" s="56"/>
      <c r="E76" s="56"/>
      <c r="F76" s="56"/>
      <c r="G76" s="56"/>
      <c r="H76" s="56"/>
      <c r="I76" s="137"/>
      <c r="J76" s="56"/>
      <c r="K76" s="5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4.96" customHeight="1">
      <c r="A77" s="36"/>
      <c r="B77" s="37"/>
      <c r="C77" s="21" t="s">
        <v>111</v>
      </c>
      <c r="D77" s="36"/>
      <c r="E77" s="36"/>
      <c r="F77" s="36"/>
      <c r="G77" s="36"/>
      <c r="H77" s="36"/>
      <c r="I77" s="116"/>
      <c r="J77" s="36"/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6"/>
      <c r="D78" s="36"/>
      <c r="E78" s="36"/>
      <c r="F78" s="36"/>
      <c r="G78" s="36"/>
      <c r="H78" s="36"/>
      <c r="I78" s="116"/>
      <c r="J78" s="36"/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17</v>
      </c>
      <c r="D79" s="36"/>
      <c r="E79" s="36"/>
      <c r="F79" s="36"/>
      <c r="G79" s="36"/>
      <c r="H79" s="36"/>
      <c r="I79" s="116"/>
      <c r="J79" s="36"/>
      <c r="K79" s="36"/>
      <c r="L79" s="11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6"/>
      <c r="D80" s="36"/>
      <c r="E80" s="115" t="str">
        <f>E7</f>
        <v>SpS Bohumín, oprava R3kV a DŘT</v>
      </c>
      <c r="F80" s="30"/>
      <c r="G80" s="30"/>
      <c r="H80" s="30"/>
      <c r="I80" s="116"/>
      <c r="J80" s="36"/>
      <c r="K80" s="36"/>
      <c r="L80" s="11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102</v>
      </c>
      <c r="D81" s="36"/>
      <c r="E81" s="36"/>
      <c r="F81" s="36"/>
      <c r="G81" s="36"/>
      <c r="H81" s="36"/>
      <c r="I81" s="116"/>
      <c r="J81" s="36"/>
      <c r="K81" s="36"/>
      <c r="L81" s="11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6"/>
      <c r="D82" s="36"/>
      <c r="E82" s="60" t="str">
        <f>E9</f>
        <v>PS21.1 - SpS Bohumín - Stavební část</v>
      </c>
      <c r="F82" s="36"/>
      <c r="G82" s="36"/>
      <c r="H82" s="36"/>
      <c r="I82" s="116"/>
      <c r="J82" s="36"/>
      <c r="K82" s="36"/>
      <c r="L82" s="11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16"/>
      <c r="J83" s="36"/>
      <c r="K83" s="36"/>
      <c r="L83" s="11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21</v>
      </c>
      <c r="D84" s="36"/>
      <c r="E84" s="36"/>
      <c r="F84" s="25" t="str">
        <f>F12</f>
        <v>SpS Bohumín</v>
      </c>
      <c r="G84" s="36"/>
      <c r="H84" s="36"/>
      <c r="I84" s="118" t="s">
        <v>23</v>
      </c>
      <c r="J84" s="62" t="str">
        <f>IF(J12="","",J12)</f>
        <v>18. 6. 2019</v>
      </c>
      <c r="K84" s="36"/>
      <c r="L84" s="11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6"/>
      <c r="D85" s="36"/>
      <c r="E85" s="36"/>
      <c r="F85" s="36"/>
      <c r="G85" s="36"/>
      <c r="H85" s="36"/>
      <c r="I85" s="116"/>
      <c r="J85" s="36"/>
      <c r="K85" s="36"/>
      <c r="L85" s="11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25</v>
      </c>
      <c r="D86" s="36"/>
      <c r="E86" s="36"/>
      <c r="F86" s="25" t="str">
        <f>E15</f>
        <v>Správa železniční dopravní cesty, s.o.</v>
      </c>
      <c r="G86" s="36"/>
      <c r="H86" s="36"/>
      <c r="I86" s="118" t="s">
        <v>33</v>
      </c>
      <c r="J86" s="34" t="str">
        <f>E21</f>
        <v>Petr Kudělka</v>
      </c>
      <c r="K86" s="36"/>
      <c r="L86" s="11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31</v>
      </c>
      <c r="D87" s="36"/>
      <c r="E87" s="36"/>
      <c r="F87" s="25" t="str">
        <f>IF(E18="","",E18)</f>
        <v>Vyplň údaj</v>
      </c>
      <c r="G87" s="36"/>
      <c r="H87" s="36"/>
      <c r="I87" s="118" t="s">
        <v>37</v>
      </c>
      <c r="J87" s="34" t="str">
        <f>E24</f>
        <v xml:space="preserve"> </v>
      </c>
      <c r="K87" s="36"/>
      <c r="L87" s="11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0.32" customHeight="1">
      <c r="A88" s="36"/>
      <c r="B88" s="37"/>
      <c r="C88" s="36"/>
      <c r="D88" s="36"/>
      <c r="E88" s="36"/>
      <c r="F88" s="36"/>
      <c r="G88" s="36"/>
      <c r="H88" s="36"/>
      <c r="I88" s="116"/>
      <c r="J88" s="36"/>
      <c r="K88" s="36"/>
      <c r="L88" s="11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11" customFormat="1" ht="29.28" customHeight="1">
      <c r="A89" s="152"/>
      <c r="B89" s="153"/>
      <c r="C89" s="154" t="s">
        <v>112</v>
      </c>
      <c r="D89" s="155" t="s">
        <v>60</v>
      </c>
      <c r="E89" s="155" t="s">
        <v>56</v>
      </c>
      <c r="F89" s="155" t="s">
        <v>57</v>
      </c>
      <c r="G89" s="155" t="s">
        <v>113</v>
      </c>
      <c r="H89" s="155" t="s">
        <v>114</v>
      </c>
      <c r="I89" s="156" t="s">
        <v>115</v>
      </c>
      <c r="J89" s="155" t="s">
        <v>106</v>
      </c>
      <c r="K89" s="157" t="s">
        <v>116</v>
      </c>
      <c r="L89" s="158"/>
      <c r="M89" s="78" t="s">
        <v>3</v>
      </c>
      <c r="N89" s="79" t="s">
        <v>45</v>
      </c>
      <c r="O89" s="79" t="s">
        <v>117</v>
      </c>
      <c r="P89" s="79" t="s">
        <v>118</v>
      </c>
      <c r="Q89" s="79" t="s">
        <v>119</v>
      </c>
      <c r="R89" s="79" t="s">
        <v>120</v>
      </c>
      <c r="S89" s="79" t="s">
        <v>121</v>
      </c>
      <c r="T89" s="80" t="s">
        <v>122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="2" customFormat="1" ht="22.8" customHeight="1">
      <c r="A90" s="36"/>
      <c r="B90" s="37"/>
      <c r="C90" s="85" t="s">
        <v>123</v>
      </c>
      <c r="D90" s="36"/>
      <c r="E90" s="36"/>
      <c r="F90" s="36"/>
      <c r="G90" s="36"/>
      <c r="H90" s="36"/>
      <c r="I90" s="116"/>
      <c r="J90" s="159">
        <f>BK90</f>
        <v>0</v>
      </c>
      <c r="K90" s="36"/>
      <c r="L90" s="37"/>
      <c r="M90" s="81"/>
      <c r="N90" s="66"/>
      <c r="O90" s="82"/>
      <c r="P90" s="160">
        <f>P91+P100+P123</f>
        <v>0</v>
      </c>
      <c r="Q90" s="82"/>
      <c r="R90" s="160">
        <f>R91+R100+R123</f>
        <v>0.90252149999999998</v>
      </c>
      <c r="S90" s="82"/>
      <c r="T90" s="161">
        <f>T91+T100+T123</f>
        <v>0.16200000000000001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7" t="s">
        <v>74</v>
      </c>
      <c r="AU90" s="17" t="s">
        <v>107</v>
      </c>
      <c r="BK90" s="162">
        <f>BK91+BK100+BK123</f>
        <v>0</v>
      </c>
    </row>
    <row r="91" s="12" customFormat="1" ht="25.92" customHeight="1">
      <c r="A91" s="12"/>
      <c r="B91" s="163"/>
      <c r="C91" s="12"/>
      <c r="D91" s="164" t="s">
        <v>74</v>
      </c>
      <c r="E91" s="165" t="s">
        <v>124</v>
      </c>
      <c r="F91" s="165" t="s">
        <v>125</v>
      </c>
      <c r="G91" s="12"/>
      <c r="H91" s="12"/>
      <c r="I91" s="166"/>
      <c r="J91" s="167">
        <f>BK91</f>
        <v>0</v>
      </c>
      <c r="K91" s="12"/>
      <c r="L91" s="163"/>
      <c r="M91" s="168"/>
      <c r="N91" s="169"/>
      <c r="O91" s="169"/>
      <c r="P91" s="170">
        <f>P92+P97</f>
        <v>0</v>
      </c>
      <c r="Q91" s="169"/>
      <c r="R91" s="170">
        <f>R92+R97</f>
        <v>0.20628000000000002</v>
      </c>
      <c r="S91" s="169"/>
      <c r="T91" s="171">
        <f>T92+T97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64" t="s">
        <v>83</v>
      </c>
      <c r="AT91" s="172" t="s">
        <v>74</v>
      </c>
      <c r="AU91" s="172" t="s">
        <v>75</v>
      </c>
      <c r="AY91" s="164" t="s">
        <v>126</v>
      </c>
      <c r="BK91" s="173">
        <f>BK92+BK97</f>
        <v>0</v>
      </c>
    </row>
    <row r="92" s="12" customFormat="1" ht="22.8" customHeight="1">
      <c r="A92" s="12"/>
      <c r="B92" s="163"/>
      <c r="C92" s="12"/>
      <c r="D92" s="164" t="s">
        <v>74</v>
      </c>
      <c r="E92" s="174" t="s">
        <v>151</v>
      </c>
      <c r="F92" s="174" t="s">
        <v>415</v>
      </c>
      <c r="G92" s="12"/>
      <c r="H92" s="12"/>
      <c r="I92" s="166"/>
      <c r="J92" s="175">
        <f>BK92</f>
        <v>0</v>
      </c>
      <c r="K92" s="12"/>
      <c r="L92" s="163"/>
      <c r="M92" s="168"/>
      <c r="N92" s="169"/>
      <c r="O92" s="169"/>
      <c r="P92" s="170">
        <f>SUM(P93:P96)</f>
        <v>0</v>
      </c>
      <c r="Q92" s="169"/>
      <c r="R92" s="170">
        <f>SUM(R93:R96)</f>
        <v>0.20628000000000002</v>
      </c>
      <c r="S92" s="169"/>
      <c r="T92" s="171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64" t="s">
        <v>83</v>
      </c>
      <c r="AT92" s="172" t="s">
        <v>74</v>
      </c>
      <c r="AU92" s="172" t="s">
        <v>83</v>
      </c>
      <c r="AY92" s="164" t="s">
        <v>126</v>
      </c>
      <c r="BK92" s="173">
        <f>SUM(BK93:BK96)</f>
        <v>0</v>
      </c>
    </row>
    <row r="93" s="2" customFormat="1" ht="24" customHeight="1">
      <c r="A93" s="36"/>
      <c r="B93" s="176"/>
      <c r="C93" s="177" t="s">
        <v>83</v>
      </c>
      <c r="D93" s="177" t="s">
        <v>128</v>
      </c>
      <c r="E93" s="178" t="s">
        <v>416</v>
      </c>
      <c r="F93" s="179" t="s">
        <v>417</v>
      </c>
      <c r="G93" s="180" t="s">
        <v>169</v>
      </c>
      <c r="H93" s="181">
        <v>5.4000000000000004</v>
      </c>
      <c r="I93" s="182"/>
      <c r="J93" s="183">
        <f>ROUND(I93*H93,2)</f>
        <v>0</v>
      </c>
      <c r="K93" s="179" t="s">
        <v>418</v>
      </c>
      <c r="L93" s="37"/>
      <c r="M93" s="184" t="s">
        <v>3</v>
      </c>
      <c r="N93" s="185" t="s">
        <v>46</v>
      </c>
      <c r="O93" s="70"/>
      <c r="P93" s="186">
        <f>O93*H93</f>
        <v>0</v>
      </c>
      <c r="Q93" s="186">
        <v>0.03798</v>
      </c>
      <c r="R93" s="186">
        <f>Q93*H93</f>
        <v>0.20509200000000002</v>
      </c>
      <c r="S93" s="186">
        <v>0</v>
      </c>
      <c r="T93" s="18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8" t="s">
        <v>133</v>
      </c>
      <c r="AT93" s="188" t="s">
        <v>128</v>
      </c>
      <c r="AU93" s="188" t="s">
        <v>85</v>
      </c>
      <c r="AY93" s="17" t="s">
        <v>126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133</v>
      </c>
      <c r="BM93" s="188" t="s">
        <v>419</v>
      </c>
    </row>
    <row r="94" s="2" customFormat="1" ht="16.5" customHeight="1">
      <c r="A94" s="36"/>
      <c r="B94" s="176"/>
      <c r="C94" s="177" t="s">
        <v>85</v>
      </c>
      <c r="D94" s="177" t="s">
        <v>128</v>
      </c>
      <c r="E94" s="178" t="s">
        <v>420</v>
      </c>
      <c r="F94" s="179" t="s">
        <v>421</v>
      </c>
      <c r="G94" s="180" t="s">
        <v>169</v>
      </c>
      <c r="H94" s="181">
        <v>54</v>
      </c>
      <c r="I94" s="182"/>
      <c r="J94" s="183">
        <f>ROUND(I94*H94,2)</f>
        <v>0</v>
      </c>
      <c r="K94" s="179" t="s">
        <v>418</v>
      </c>
      <c r="L94" s="37"/>
      <c r="M94" s="184" t="s">
        <v>3</v>
      </c>
      <c r="N94" s="185" t="s">
        <v>46</v>
      </c>
      <c r="O94" s="7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8" t="s">
        <v>133</v>
      </c>
      <c r="AT94" s="188" t="s">
        <v>128</v>
      </c>
      <c r="AU94" s="188" t="s">
        <v>85</v>
      </c>
      <c r="AY94" s="17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133</v>
      </c>
      <c r="BM94" s="188" t="s">
        <v>422</v>
      </c>
    </row>
    <row r="95" s="2" customFormat="1" ht="16.5" customHeight="1">
      <c r="A95" s="36"/>
      <c r="B95" s="176"/>
      <c r="C95" s="177" t="s">
        <v>138</v>
      </c>
      <c r="D95" s="177" t="s">
        <v>128</v>
      </c>
      <c r="E95" s="178" t="s">
        <v>423</v>
      </c>
      <c r="F95" s="179" t="s">
        <v>424</v>
      </c>
      <c r="G95" s="180" t="s">
        <v>169</v>
      </c>
      <c r="H95" s="181">
        <v>54</v>
      </c>
      <c r="I95" s="182"/>
      <c r="J95" s="183">
        <f>ROUND(I95*H95,2)</f>
        <v>0</v>
      </c>
      <c r="K95" s="179" t="s">
        <v>418</v>
      </c>
      <c r="L95" s="37"/>
      <c r="M95" s="184" t="s">
        <v>3</v>
      </c>
      <c r="N95" s="185" t="s">
        <v>46</v>
      </c>
      <c r="O95" s="70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8" t="s">
        <v>133</v>
      </c>
      <c r="AT95" s="188" t="s">
        <v>128</v>
      </c>
      <c r="AU95" s="188" t="s">
        <v>85</v>
      </c>
      <c r="AY95" s="17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133</v>
      </c>
      <c r="BM95" s="188" t="s">
        <v>425</v>
      </c>
    </row>
    <row r="96" s="2" customFormat="1" ht="24" customHeight="1">
      <c r="A96" s="36"/>
      <c r="B96" s="176"/>
      <c r="C96" s="177" t="s">
        <v>133</v>
      </c>
      <c r="D96" s="177" t="s">
        <v>128</v>
      </c>
      <c r="E96" s="178" t="s">
        <v>426</v>
      </c>
      <c r="F96" s="179" t="s">
        <v>427</v>
      </c>
      <c r="G96" s="180" t="s">
        <v>131</v>
      </c>
      <c r="H96" s="181">
        <v>59.399999999999999</v>
      </c>
      <c r="I96" s="182"/>
      <c r="J96" s="183">
        <f>ROUND(I96*H96,2)</f>
        <v>0</v>
      </c>
      <c r="K96" s="179" t="s">
        <v>418</v>
      </c>
      <c r="L96" s="37"/>
      <c r="M96" s="184" t="s">
        <v>3</v>
      </c>
      <c r="N96" s="185" t="s">
        <v>46</v>
      </c>
      <c r="O96" s="70"/>
      <c r="P96" s="186">
        <f>O96*H96</f>
        <v>0</v>
      </c>
      <c r="Q96" s="186">
        <v>2.0000000000000002E-05</v>
      </c>
      <c r="R96" s="186">
        <f>Q96*H96</f>
        <v>0.001188</v>
      </c>
      <c r="S96" s="186">
        <v>0</v>
      </c>
      <c r="T96" s="18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8" t="s">
        <v>133</v>
      </c>
      <c r="AT96" s="188" t="s">
        <v>128</v>
      </c>
      <c r="AU96" s="188" t="s">
        <v>85</v>
      </c>
      <c r="AY96" s="17" t="s">
        <v>126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133</v>
      </c>
      <c r="BM96" s="188" t="s">
        <v>428</v>
      </c>
    </row>
    <row r="97" s="12" customFormat="1" ht="22.8" customHeight="1">
      <c r="A97" s="12"/>
      <c r="B97" s="163"/>
      <c r="C97" s="12"/>
      <c r="D97" s="164" t="s">
        <v>74</v>
      </c>
      <c r="E97" s="174" t="s">
        <v>166</v>
      </c>
      <c r="F97" s="174" t="s">
        <v>429</v>
      </c>
      <c r="G97" s="12"/>
      <c r="H97" s="12"/>
      <c r="I97" s="166"/>
      <c r="J97" s="175">
        <f>BK97</f>
        <v>0</v>
      </c>
      <c r="K97" s="12"/>
      <c r="L97" s="163"/>
      <c r="M97" s="168"/>
      <c r="N97" s="169"/>
      <c r="O97" s="169"/>
      <c r="P97" s="170">
        <f>SUM(P98:P99)</f>
        <v>0</v>
      </c>
      <c r="Q97" s="169"/>
      <c r="R97" s="170">
        <f>SUM(R98:R99)</f>
        <v>0</v>
      </c>
      <c r="S97" s="169"/>
      <c r="T97" s="171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4" t="s">
        <v>83</v>
      </c>
      <c r="AT97" s="172" t="s">
        <v>74</v>
      </c>
      <c r="AU97" s="172" t="s">
        <v>83</v>
      </c>
      <c r="AY97" s="164" t="s">
        <v>126</v>
      </c>
      <c r="BK97" s="173">
        <f>SUM(BK98:BK99)</f>
        <v>0</v>
      </c>
    </row>
    <row r="98" s="2" customFormat="1" ht="16.5" customHeight="1">
      <c r="A98" s="36"/>
      <c r="B98" s="176"/>
      <c r="C98" s="177" t="s">
        <v>145</v>
      </c>
      <c r="D98" s="177" t="s">
        <v>128</v>
      </c>
      <c r="E98" s="178" t="s">
        <v>430</v>
      </c>
      <c r="F98" s="179" t="s">
        <v>431</v>
      </c>
      <c r="G98" s="180" t="s">
        <v>169</v>
      </c>
      <c r="H98" s="181">
        <v>89</v>
      </c>
      <c r="I98" s="182"/>
      <c r="J98" s="183">
        <f>ROUND(I98*H98,2)</f>
        <v>0</v>
      </c>
      <c r="K98" s="179" t="s">
        <v>418</v>
      </c>
      <c r="L98" s="37"/>
      <c r="M98" s="184" t="s">
        <v>3</v>
      </c>
      <c r="N98" s="185" t="s">
        <v>46</v>
      </c>
      <c r="O98" s="70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8" t="s">
        <v>133</v>
      </c>
      <c r="AT98" s="188" t="s">
        <v>128</v>
      </c>
      <c r="AU98" s="188" t="s">
        <v>85</v>
      </c>
      <c r="AY98" s="17" t="s">
        <v>126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133</v>
      </c>
      <c r="BM98" s="188" t="s">
        <v>432</v>
      </c>
    </row>
    <row r="99" s="2" customFormat="1">
      <c r="A99" s="36"/>
      <c r="B99" s="37"/>
      <c r="C99" s="36"/>
      <c r="D99" s="205" t="s">
        <v>433</v>
      </c>
      <c r="E99" s="36"/>
      <c r="F99" s="206" t="s">
        <v>434</v>
      </c>
      <c r="G99" s="36"/>
      <c r="H99" s="36"/>
      <c r="I99" s="116"/>
      <c r="J99" s="36"/>
      <c r="K99" s="36"/>
      <c r="L99" s="37"/>
      <c r="M99" s="207"/>
      <c r="N99" s="208"/>
      <c r="O99" s="70"/>
      <c r="P99" s="70"/>
      <c r="Q99" s="70"/>
      <c r="R99" s="70"/>
      <c r="S99" s="70"/>
      <c r="T99" s="71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7" t="s">
        <v>433</v>
      </c>
      <c r="AU99" s="17" t="s">
        <v>85</v>
      </c>
    </row>
    <row r="100" s="12" customFormat="1" ht="25.92" customHeight="1">
      <c r="A100" s="12"/>
      <c r="B100" s="163"/>
      <c r="C100" s="12"/>
      <c r="D100" s="164" t="s">
        <v>74</v>
      </c>
      <c r="E100" s="165" t="s">
        <v>435</v>
      </c>
      <c r="F100" s="165" t="s">
        <v>436</v>
      </c>
      <c r="G100" s="12"/>
      <c r="H100" s="12"/>
      <c r="I100" s="166"/>
      <c r="J100" s="167">
        <f>BK100</f>
        <v>0</v>
      </c>
      <c r="K100" s="12"/>
      <c r="L100" s="163"/>
      <c r="M100" s="168"/>
      <c r="N100" s="169"/>
      <c r="O100" s="169"/>
      <c r="P100" s="170">
        <f>P101+P107+P109+P111+P114</f>
        <v>0</v>
      </c>
      <c r="Q100" s="169"/>
      <c r="R100" s="170">
        <f>R101+R107+R109+R111+R114</f>
        <v>0.69567449999999997</v>
      </c>
      <c r="S100" s="169"/>
      <c r="T100" s="171">
        <f>T101+T107+T109+T111+T114</f>
        <v>0.16200000000000001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4" t="s">
        <v>85</v>
      </c>
      <c r="AT100" s="172" t="s">
        <v>74</v>
      </c>
      <c r="AU100" s="172" t="s">
        <v>75</v>
      </c>
      <c r="AY100" s="164" t="s">
        <v>126</v>
      </c>
      <c r="BK100" s="173">
        <f>BK101+BK107+BK109+BK111+BK114</f>
        <v>0</v>
      </c>
    </row>
    <row r="101" s="12" customFormat="1" ht="22.8" customHeight="1">
      <c r="A101" s="12"/>
      <c r="B101" s="163"/>
      <c r="C101" s="12"/>
      <c r="D101" s="164" t="s">
        <v>74</v>
      </c>
      <c r="E101" s="174" t="s">
        <v>437</v>
      </c>
      <c r="F101" s="174" t="s">
        <v>438</v>
      </c>
      <c r="G101" s="12"/>
      <c r="H101" s="12"/>
      <c r="I101" s="166"/>
      <c r="J101" s="175">
        <f>BK101</f>
        <v>0</v>
      </c>
      <c r="K101" s="12"/>
      <c r="L101" s="163"/>
      <c r="M101" s="168"/>
      <c r="N101" s="169"/>
      <c r="O101" s="169"/>
      <c r="P101" s="170">
        <f>SUM(P102:P106)</f>
        <v>0</v>
      </c>
      <c r="Q101" s="169"/>
      <c r="R101" s="170">
        <f>SUM(R102:R106)</f>
        <v>0.058812500000000004</v>
      </c>
      <c r="S101" s="169"/>
      <c r="T101" s="171">
        <f>SUM(T102:T106)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64" t="s">
        <v>85</v>
      </c>
      <c r="AT101" s="172" t="s">
        <v>74</v>
      </c>
      <c r="AU101" s="172" t="s">
        <v>83</v>
      </c>
      <c r="AY101" s="164" t="s">
        <v>126</v>
      </c>
      <c r="BK101" s="173">
        <f>SUM(BK102:BK106)</f>
        <v>0</v>
      </c>
    </row>
    <row r="102" s="2" customFormat="1" ht="16.5" customHeight="1">
      <c r="A102" s="36"/>
      <c r="B102" s="176"/>
      <c r="C102" s="177" t="s">
        <v>151</v>
      </c>
      <c r="D102" s="177" t="s">
        <v>128</v>
      </c>
      <c r="E102" s="178" t="s">
        <v>439</v>
      </c>
      <c r="F102" s="179" t="s">
        <v>440</v>
      </c>
      <c r="G102" s="180" t="s">
        <v>441</v>
      </c>
      <c r="H102" s="181">
        <v>41.25</v>
      </c>
      <c r="I102" s="182"/>
      <c r="J102" s="183">
        <f>ROUND(I102*H102,2)</f>
        <v>0</v>
      </c>
      <c r="K102" s="179" t="s">
        <v>418</v>
      </c>
      <c r="L102" s="37"/>
      <c r="M102" s="184" t="s">
        <v>3</v>
      </c>
      <c r="N102" s="185" t="s">
        <v>46</v>
      </c>
      <c r="O102" s="70"/>
      <c r="P102" s="186">
        <f>O102*H102</f>
        <v>0</v>
      </c>
      <c r="Q102" s="186">
        <v>5.0000000000000002E-05</v>
      </c>
      <c r="R102" s="186">
        <f>Q102*H102</f>
        <v>0.0020625000000000001</v>
      </c>
      <c r="S102" s="186">
        <v>0</v>
      </c>
      <c r="T102" s="18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8" t="s">
        <v>195</v>
      </c>
      <c r="AT102" s="188" t="s">
        <v>128</v>
      </c>
      <c r="AU102" s="188" t="s">
        <v>85</v>
      </c>
      <c r="AY102" s="17" t="s">
        <v>126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195</v>
      </c>
      <c r="BM102" s="188" t="s">
        <v>442</v>
      </c>
    </row>
    <row r="103" s="2" customFormat="1">
      <c r="A103" s="36"/>
      <c r="B103" s="37"/>
      <c r="C103" s="36"/>
      <c r="D103" s="205" t="s">
        <v>433</v>
      </c>
      <c r="E103" s="36"/>
      <c r="F103" s="206" t="s">
        <v>443</v>
      </c>
      <c r="G103" s="36"/>
      <c r="H103" s="36"/>
      <c r="I103" s="116"/>
      <c r="J103" s="36"/>
      <c r="K103" s="36"/>
      <c r="L103" s="37"/>
      <c r="M103" s="207"/>
      <c r="N103" s="208"/>
      <c r="O103" s="70"/>
      <c r="P103" s="70"/>
      <c r="Q103" s="70"/>
      <c r="R103" s="70"/>
      <c r="S103" s="70"/>
      <c r="T103" s="71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7" t="s">
        <v>433</v>
      </c>
      <c r="AU103" s="17" t="s">
        <v>85</v>
      </c>
    </row>
    <row r="104" s="2" customFormat="1" ht="16.5" customHeight="1">
      <c r="A104" s="36"/>
      <c r="B104" s="176"/>
      <c r="C104" s="190" t="s">
        <v>156</v>
      </c>
      <c r="D104" s="190" t="s">
        <v>157</v>
      </c>
      <c r="E104" s="191" t="s">
        <v>444</v>
      </c>
      <c r="F104" s="192" t="s">
        <v>445</v>
      </c>
      <c r="G104" s="193" t="s">
        <v>446</v>
      </c>
      <c r="H104" s="194">
        <v>0.041000000000000002</v>
      </c>
      <c r="I104" s="195"/>
      <c r="J104" s="196">
        <f>ROUND(I104*H104,2)</f>
        <v>0</v>
      </c>
      <c r="K104" s="192" t="s">
        <v>418</v>
      </c>
      <c r="L104" s="197"/>
      <c r="M104" s="198" t="s">
        <v>3</v>
      </c>
      <c r="N104" s="199" t="s">
        <v>46</v>
      </c>
      <c r="O104" s="70"/>
      <c r="P104" s="186">
        <f>O104*H104</f>
        <v>0</v>
      </c>
      <c r="Q104" s="186">
        <v>1</v>
      </c>
      <c r="R104" s="186">
        <f>Q104*H104</f>
        <v>0.041000000000000002</v>
      </c>
      <c r="S104" s="186">
        <v>0</v>
      </c>
      <c r="T104" s="18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8" t="s">
        <v>258</v>
      </c>
      <c r="AT104" s="188" t="s">
        <v>157</v>
      </c>
      <c r="AU104" s="188" t="s">
        <v>85</v>
      </c>
      <c r="AY104" s="17" t="s">
        <v>126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195</v>
      </c>
      <c r="BM104" s="188" t="s">
        <v>447</v>
      </c>
    </row>
    <row r="105" s="2" customFormat="1" ht="16.5" customHeight="1">
      <c r="A105" s="36"/>
      <c r="B105" s="176"/>
      <c r="C105" s="177" t="s">
        <v>162</v>
      </c>
      <c r="D105" s="177" t="s">
        <v>128</v>
      </c>
      <c r="E105" s="178" t="s">
        <v>448</v>
      </c>
      <c r="F105" s="179" t="s">
        <v>449</v>
      </c>
      <c r="G105" s="180" t="s">
        <v>441</v>
      </c>
      <c r="H105" s="181">
        <v>15</v>
      </c>
      <c r="I105" s="182"/>
      <c r="J105" s="183">
        <f>ROUND(I105*H105,2)</f>
        <v>0</v>
      </c>
      <c r="K105" s="179" t="s">
        <v>418</v>
      </c>
      <c r="L105" s="37"/>
      <c r="M105" s="184" t="s">
        <v>3</v>
      </c>
      <c r="N105" s="185" t="s">
        <v>46</v>
      </c>
      <c r="O105" s="70"/>
      <c r="P105" s="186">
        <f>O105*H105</f>
        <v>0</v>
      </c>
      <c r="Q105" s="186">
        <v>5.0000000000000002E-05</v>
      </c>
      <c r="R105" s="186">
        <f>Q105*H105</f>
        <v>0.00075000000000000002</v>
      </c>
      <c r="S105" s="186">
        <v>0</v>
      </c>
      <c r="T105" s="18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8" t="s">
        <v>195</v>
      </c>
      <c r="AT105" s="188" t="s">
        <v>128</v>
      </c>
      <c r="AU105" s="188" t="s">
        <v>85</v>
      </c>
      <c r="AY105" s="17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195</v>
      </c>
      <c r="BM105" s="188" t="s">
        <v>450</v>
      </c>
    </row>
    <row r="106" s="2" customFormat="1" ht="16.5" customHeight="1">
      <c r="A106" s="36"/>
      <c r="B106" s="176"/>
      <c r="C106" s="190" t="s">
        <v>166</v>
      </c>
      <c r="D106" s="190" t="s">
        <v>157</v>
      </c>
      <c r="E106" s="191" t="s">
        <v>451</v>
      </c>
      <c r="F106" s="192" t="s">
        <v>452</v>
      </c>
      <c r="G106" s="193" t="s">
        <v>446</v>
      </c>
      <c r="H106" s="194">
        <v>0.014999999999999999</v>
      </c>
      <c r="I106" s="195"/>
      <c r="J106" s="196">
        <f>ROUND(I106*H106,2)</f>
        <v>0</v>
      </c>
      <c r="K106" s="192" t="s">
        <v>418</v>
      </c>
      <c r="L106" s="197"/>
      <c r="M106" s="198" t="s">
        <v>3</v>
      </c>
      <c r="N106" s="199" t="s">
        <v>46</v>
      </c>
      <c r="O106" s="70"/>
      <c r="P106" s="186">
        <f>O106*H106</f>
        <v>0</v>
      </c>
      <c r="Q106" s="186">
        <v>1</v>
      </c>
      <c r="R106" s="186">
        <f>Q106*H106</f>
        <v>0.014999999999999999</v>
      </c>
      <c r="S106" s="186">
        <v>0</v>
      </c>
      <c r="T106" s="18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8" t="s">
        <v>258</v>
      </c>
      <c r="AT106" s="188" t="s">
        <v>157</v>
      </c>
      <c r="AU106" s="188" t="s">
        <v>85</v>
      </c>
      <c r="AY106" s="17" t="s">
        <v>126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7" t="s">
        <v>83</v>
      </c>
      <c r="BK106" s="189">
        <f>ROUND(I106*H106,2)</f>
        <v>0</v>
      </c>
      <c r="BL106" s="17" t="s">
        <v>195</v>
      </c>
      <c r="BM106" s="188" t="s">
        <v>453</v>
      </c>
    </row>
    <row r="107" s="12" customFormat="1" ht="22.8" customHeight="1">
      <c r="A107" s="12"/>
      <c r="B107" s="163"/>
      <c r="C107" s="12"/>
      <c r="D107" s="164" t="s">
        <v>74</v>
      </c>
      <c r="E107" s="174" t="s">
        <v>454</v>
      </c>
      <c r="F107" s="174" t="s">
        <v>455</v>
      </c>
      <c r="G107" s="12"/>
      <c r="H107" s="12"/>
      <c r="I107" s="166"/>
      <c r="J107" s="175">
        <f>BK107</f>
        <v>0</v>
      </c>
      <c r="K107" s="12"/>
      <c r="L107" s="163"/>
      <c r="M107" s="168"/>
      <c r="N107" s="169"/>
      <c r="O107" s="169"/>
      <c r="P107" s="170">
        <f>P108</f>
        <v>0</v>
      </c>
      <c r="Q107" s="169"/>
      <c r="R107" s="170">
        <f>R108</f>
        <v>0</v>
      </c>
      <c r="S107" s="169"/>
      <c r="T107" s="171">
        <f>T108</f>
        <v>0.16200000000000001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64" t="s">
        <v>85</v>
      </c>
      <c r="AT107" s="172" t="s">
        <v>74</v>
      </c>
      <c r="AU107" s="172" t="s">
        <v>83</v>
      </c>
      <c r="AY107" s="164" t="s">
        <v>126</v>
      </c>
      <c r="BK107" s="173">
        <f>BK108</f>
        <v>0</v>
      </c>
    </row>
    <row r="108" s="2" customFormat="1" ht="16.5" customHeight="1">
      <c r="A108" s="36"/>
      <c r="B108" s="176"/>
      <c r="C108" s="177" t="s">
        <v>171</v>
      </c>
      <c r="D108" s="177" t="s">
        <v>128</v>
      </c>
      <c r="E108" s="178" t="s">
        <v>456</v>
      </c>
      <c r="F108" s="179" t="s">
        <v>457</v>
      </c>
      <c r="G108" s="180" t="s">
        <v>169</v>
      </c>
      <c r="H108" s="181">
        <v>54</v>
      </c>
      <c r="I108" s="182"/>
      <c r="J108" s="183">
        <f>ROUND(I108*H108,2)</f>
        <v>0</v>
      </c>
      <c r="K108" s="179" t="s">
        <v>418</v>
      </c>
      <c r="L108" s="37"/>
      <c r="M108" s="184" t="s">
        <v>3</v>
      </c>
      <c r="N108" s="185" t="s">
        <v>46</v>
      </c>
      <c r="O108" s="70"/>
      <c r="P108" s="186">
        <f>O108*H108</f>
        <v>0</v>
      </c>
      <c r="Q108" s="186">
        <v>0</v>
      </c>
      <c r="R108" s="186">
        <f>Q108*H108</f>
        <v>0</v>
      </c>
      <c r="S108" s="186">
        <v>0.0030000000000000001</v>
      </c>
      <c r="T108" s="187">
        <f>S108*H108</f>
        <v>0.16200000000000001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8" t="s">
        <v>195</v>
      </c>
      <c r="AT108" s="188" t="s">
        <v>128</v>
      </c>
      <c r="AU108" s="188" t="s">
        <v>85</v>
      </c>
      <c r="AY108" s="17" t="s">
        <v>126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195</v>
      </c>
      <c r="BM108" s="188" t="s">
        <v>458</v>
      </c>
    </row>
    <row r="109" s="12" customFormat="1" ht="22.8" customHeight="1">
      <c r="A109" s="12"/>
      <c r="B109" s="163"/>
      <c r="C109" s="12"/>
      <c r="D109" s="164" t="s">
        <v>74</v>
      </c>
      <c r="E109" s="174" t="s">
        <v>459</v>
      </c>
      <c r="F109" s="174" t="s">
        <v>460</v>
      </c>
      <c r="G109" s="12"/>
      <c r="H109" s="12"/>
      <c r="I109" s="166"/>
      <c r="J109" s="175">
        <f>BK109</f>
        <v>0</v>
      </c>
      <c r="K109" s="12"/>
      <c r="L109" s="163"/>
      <c r="M109" s="168"/>
      <c r="N109" s="169"/>
      <c r="O109" s="169"/>
      <c r="P109" s="170">
        <f>P110</f>
        <v>0</v>
      </c>
      <c r="Q109" s="169"/>
      <c r="R109" s="170">
        <f>R110</f>
        <v>0.63449999999999995</v>
      </c>
      <c r="S109" s="169"/>
      <c r="T109" s="171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64" t="s">
        <v>85</v>
      </c>
      <c r="AT109" s="172" t="s">
        <v>74</v>
      </c>
      <c r="AU109" s="172" t="s">
        <v>83</v>
      </c>
      <c r="AY109" s="164" t="s">
        <v>126</v>
      </c>
      <c r="BK109" s="173">
        <f>BK110</f>
        <v>0</v>
      </c>
    </row>
    <row r="110" s="2" customFormat="1" ht="16.5" customHeight="1">
      <c r="A110" s="36"/>
      <c r="B110" s="176"/>
      <c r="C110" s="177" t="s">
        <v>175</v>
      </c>
      <c r="D110" s="177" t="s">
        <v>128</v>
      </c>
      <c r="E110" s="178" t="s">
        <v>461</v>
      </c>
      <c r="F110" s="179" t="s">
        <v>462</v>
      </c>
      <c r="G110" s="180" t="s">
        <v>169</v>
      </c>
      <c r="H110" s="181">
        <v>54</v>
      </c>
      <c r="I110" s="182"/>
      <c r="J110" s="183">
        <f>ROUND(I110*H110,2)</f>
        <v>0</v>
      </c>
      <c r="K110" s="179" t="s">
        <v>418</v>
      </c>
      <c r="L110" s="37"/>
      <c r="M110" s="184" t="s">
        <v>3</v>
      </c>
      <c r="N110" s="185" t="s">
        <v>46</v>
      </c>
      <c r="O110" s="70"/>
      <c r="P110" s="186">
        <f>O110*H110</f>
        <v>0</v>
      </c>
      <c r="Q110" s="186">
        <v>0.01175</v>
      </c>
      <c r="R110" s="186">
        <f>Q110*H110</f>
        <v>0.63449999999999995</v>
      </c>
      <c r="S110" s="186">
        <v>0</v>
      </c>
      <c r="T110" s="18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8" t="s">
        <v>195</v>
      </c>
      <c r="AT110" s="188" t="s">
        <v>128</v>
      </c>
      <c r="AU110" s="188" t="s">
        <v>85</v>
      </c>
      <c r="AY110" s="17" t="s">
        <v>126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7" t="s">
        <v>83</v>
      </c>
      <c r="BK110" s="189">
        <f>ROUND(I110*H110,2)</f>
        <v>0</v>
      </c>
      <c r="BL110" s="17" t="s">
        <v>195</v>
      </c>
      <c r="BM110" s="188" t="s">
        <v>463</v>
      </c>
    </row>
    <row r="111" s="12" customFormat="1" ht="22.8" customHeight="1">
      <c r="A111" s="12"/>
      <c r="B111" s="163"/>
      <c r="C111" s="12"/>
      <c r="D111" s="164" t="s">
        <v>74</v>
      </c>
      <c r="E111" s="174" t="s">
        <v>464</v>
      </c>
      <c r="F111" s="174" t="s">
        <v>465</v>
      </c>
      <c r="G111" s="12"/>
      <c r="H111" s="12"/>
      <c r="I111" s="166"/>
      <c r="J111" s="175">
        <f>BK111</f>
        <v>0</v>
      </c>
      <c r="K111" s="12"/>
      <c r="L111" s="163"/>
      <c r="M111" s="168"/>
      <c r="N111" s="169"/>
      <c r="O111" s="169"/>
      <c r="P111" s="170">
        <f>SUM(P112:P113)</f>
        <v>0</v>
      </c>
      <c r="Q111" s="169"/>
      <c r="R111" s="170">
        <f>SUM(R112:R113)</f>
        <v>0.00156</v>
      </c>
      <c r="S111" s="169"/>
      <c r="T111" s="171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64" t="s">
        <v>85</v>
      </c>
      <c r="AT111" s="172" t="s">
        <v>74</v>
      </c>
      <c r="AU111" s="172" t="s">
        <v>83</v>
      </c>
      <c r="AY111" s="164" t="s">
        <v>126</v>
      </c>
      <c r="BK111" s="173">
        <f>SUM(BK112:BK113)</f>
        <v>0</v>
      </c>
    </row>
    <row r="112" s="2" customFormat="1" ht="16.5" customHeight="1">
      <c r="A112" s="36"/>
      <c r="B112" s="176"/>
      <c r="C112" s="177" t="s">
        <v>180</v>
      </c>
      <c r="D112" s="177" t="s">
        <v>128</v>
      </c>
      <c r="E112" s="178" t="s">
        <v>466</v>
      </c>
      <c r="F112" s="179" t="s">
        <v>467</v>
      </c>
      <c r="G112" s="180" t="s">
        <v>169</v>
      </c>
      <c r="H112" s="181">
        <v>6</v>
      </c>
      <c r="I112" s="182"/>
      <c r="J112" s="183">
        <f>ROUND(I112*H112,2)</f>
        <v>0</v>
      </c>
      <c r="K112" s="179" t="s">
        <v>418</v>
      </c>
      <c r="L112" s="37"/>
      <c r="M112" s="184" t="s">
        <v>3</v>
      </c>
      <c r="N112" s="185" t="s">
        <v>46</v>
      </c>
      <c r="O112" s="70"/>
      <c r="P112" s="186">
        <f>O112*H112</f>
        <v>0</v>
      </c>
      <c r="Q112" s="186">
        <v>0.00013999999999999999</v>
      </c>
      <c r="R112" s="186">
        <f>Q112*H112</f>
        <v>0.00083999999999999993</v>
      </c>
      <c r="S112" s="186">
        <v>0</v>
      </c>
      <c r="T112" s="18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8" t="s">
        <v>195</v>
      </c>
      <c r="AT112" s="188" t="s">
        <v>128</v>
      </c>
      <c r="AU112" s="188" t="s">
        <v>85</v>
      </c>
      <c r="AY112" s="17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195</v>
      </c>
      <c r="BM112" s="188" t="s">
        <v>468</v>
      </c>
    </row>
    <row r="113" s="2" customFormat="1" ht="16.5" customHeight="1">
      <c r="A113" s="36"/>
      <c r="B113" s="176"/>
      <c r="C113" s="177" t="s">
        <v>184</v>
      </c>
      <c r="D113" s="177" t="s">
        <v>128</v>
      </c>
      <c r="E113" s="178" t="s">
        <v>469</v>
      </c>
      <c r="F113" s="179" t="s">
        <v>470</v>
      </c>
      <c r="G113" s="180" t="s">
        <v>169</v>
      </c>
      <c r="H113" s="181">
        <v>6</v>
      </c>
      <c r="I113" s="182"/>
      <c r="J113" s="183">
        <f>ROUND(I113*H113,2)</f>
        <v>0</v>
      </c>
      <c r="K113" s="179" t="s">
        <v>418</v>
      </c>
      <c r="L113" s="37"/>
      <c r="M113" s="184" t="s">
        <v>3</v>
      </c>
      <c r="N113" s="185" t="s">
        <v>46</v>
      </c>
      <c r="O113" s="70"/>
      <c r="P113" s="186">
        <f>O113*H113</f>
        <v>0</v>
      </c>
      <c r="Q113" s="186">
        <v>0.00012</v>
      </c>
      <c r="R113" s="186">
        <f>Q113*H113</f>
        <v>0.00072000000000000005</v>
      </c>
      <c r="S113" s="186">
        <v>0</v>
      </c>
      <c r="T113" s="18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8" t="s">
        <v>195</v>
      </c>
      <c r="AT113" s="188" t="s">
        <v>128</v>
      </c>
      <c r="AU113" s="188" t="s">
        <v>85</v>
      </c>
      <c r="AY113" s="17" t="s">
        <v>126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195</v>
      </c>
      <c r="BM113" s="188" t="s">
        <v>471</v>
      </c>
    </row>
    <row r="114" s="12" customFormat="1" ht="22.8" customHeight="1">
      <c r="A114" s="12"/>
      <c r="B114" s="163"/>
      <c r="C114" s="12"/>
      <c r="D114" s="164" t="s">
        <v>74</v>
      </c>
      <c r="E114" s="174" t="s">
        <v>472</v>
      </c>
      <c r="F114" s="174" t="s">
        <v>473</v>
      </c>
      <c r="G114" s="12"/>
      <c r="H114" s="12"/>
      <c r="I114" s="166"/>
      <c r="J114" s="175">
        <f>BK114</f>
        <v>0</v>
      </c>
      <c r="K114" s="12"/>
      <c r="L114" s="163"/>
      <c r="M114" s="168"/>
      <c r="N114" s="169"/>
      <c r="O114" s="169"/>
      <c r="P114" s="170">
        <f>SUM(P115:P122)</f>
        <v>0</v>
      </c>
      <c r="Q114" s="169"/>
      <c r="R114" s="170">
        <f>SUM(R115:R122)</f>
        <v>0.00080199999999999998</v>
      </c>
      <c r="S114" s="169"/>
      <c r="T114" s="171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64" t="s">
        <v>85</v>
      </c>
      <c r="AT114" s="172" t="s">
        <v>74</v>
      </c>
      <c r="AU114" s="172" t="s">
        <v>83</v>
      </c>
      <c r="AY114" s="164" t="s">
        <v>126</v>
      </c>
      <c r="BK114" s="173">
        <f>SUM(BK115:BK122)</f>
        <v>0</v>
      </c>
    </row>
    <row r="115" s="2" customFormat="1" ht="24" customHeight="1">
      <c r="A115" s="36"/>
      <c r="B115" s="176"/>
      <c r="C115" s="177" t="s">
        <v>188</v>
      </c>
      <c r="D115" s="177" t="s">
        <v>128</v>
      </c>
      <c r="E115" s="178" t="s">
        <v>474</v>
      </c>
      <c r="F115" s="179" t="s">
        <v>475</v>
      </c>
      <c r="G115" s="180" t="s">
        <v>169</v>
      </c>
      <c r="H115" s="181">
        <v>50</v>
      </c>
      <c r="I115" s="182"/>
      <c r="J115" s="183">
        <f>ROUND(I115*H115,2)</f>
        <v>0</v>
      </c>
      <c r="K115" s="179" t="s">
        <v>418</v>
      </c>
      <c r="L115" s="37"/>
      <c r="M115" s="184" t="s">
        <v>3</v>
      </c>
      <c r="N115" s="185" t="s">
        <v>46</v>
      </c>
      <c r="O115" s="70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8" t="s">
        <v>195</v>
      </c>
      <c r="AT115" s="188" t="s">
        <v>128</v>
      </c>
      <c r="AU115" s="188" t="s">
        <v>85</v>
      </c>
      <c r="AY115" s="17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7" t="s">
        <v>83</v>
      </c>
      <c r="BK115" s="189">
        <f>ROUND(I115*H115,2)</f>
        <v>0</v>
      </c>
      <c r="BL115" s="17" t="s">
        <v>195</v>
      </c>
      <c r="BM115" s="188" t="s">
        <v>476</v>
      </c>
    </row>
    <row r="116" s="2" customFormat="1">
      <c r="A116" s="36"/>
      <c r="B116" s="37"/>
      <c r="C116" s="36"/>
      <c r="D116" s="205" t="s">
        <v>433</v>
      </c>
      <c r="E116" s="36"/>
      <c r="F116" s="206" t="s">
        <v>477</v>
      </c>
      <c r="G116" s="36"/>
      <c r="H116" s="36"/>
      <c r="I116" s="116"/>
      <c r="J116" s="36"/>
      <c r="K116" s="36"/>
      <c r="L116" s="37"/>
      <c r="M116" s="207"/>
      <c r="N116" s="208"/>
      <c r="O116" s="70"/>
      <c r="P116" s="70"/>
      <c r="Q116" s="70"/>
      <c r="R116" s="70"/>
      <c r="S116" s="70"/>
      <c r="T116" s="71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7" t="s">
        <v>433</v>
      </c>
      <c r="AU116" s="17" t="s">
        <v>85</v>
      </c>
    </row>
    <row r="117" s="2" customFormat="1" ht="16.5" customHeight="1">
      <c r="A117" s="36"/>
      <c r="B117" s="176"/>
      <c r="C117" s="190" t="s">
        <v>9</v>
      </c>
      <c r="D117" s="190" t="s">
        <v>157</v>
      </c>
      <c r="E117" s="191" t="s">
        <v>478</v>
      </c>
      <c r="F117" s="192" t="s">
        <v>479</v>
      </c>
      <c r="G117" s="193" t="s">
        <v>169</v>
      </c>
      <c r="H117" s="194">
        <v>52.5</v>
      </c>
      <c r="I117" s="195"/>
      <c r="J117" s="196">
        <f>ROUND(I117*H117,2)</f>
        <v>0</v>
      </c>
      <c r="K117" s="192" t="s">
        <v>418</v>
      </c>
      <c r="L117" s="197"/>
      <c r="M117" s="198" t="s">
        <v>3</v>
      </c>
      <c r="N117" s="199" t="s">
        <v>46</v>
      </c>
      <c r="O117" s="70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8" t="s">
        <v>258</v>
      </c>
      <c r="AT117" s="188" t="s">
        <v>157</v>
      </c>
      <c r="AU117" s="188" t="s">
        <v>85</v>
      </c>
      <c r="AY117" s="17" t="s">
        <v>126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83</v>
      </c>
      <c r="BK117" s="189">
        <f>ROUND(I117*H117,2)</f>
        <v>0</v>
      </c>
      <c r="BL117" s="17" t="s">
        <v>195</v>
      </c>
      <c r="BM117" s="188" t="s">
        <v>480</v>
      </c>
    </row>
    <row r="118" s="13" customFormat="1">
      <c r="A118" s="13"/>
      <c r="B118" s="209"/>
      <c r="C118" s="13"/>
      <c r="D118" s="205" t="s">
        <v>481</v>
      </c>
      <c r="E118" s="13"/>
      <c r="F118" s="210" t="s">
        <v>482</v>
      </c>
      <c r="G118" s="13"/>
      <c r="H118" s="211">
        <v>52.5</v>
      </c>
      <c r="I118" s="212"/>
      <c r="J118" s="13"/>
      <c r="K118" s="13"/>
      <c r="L118" s="209"/>
      <c r="M118" s="213"/>
      <c r="N118" s="214"/>
      <c r="O118" s="214"/>
      <c r="P118" s="214"/>
      <c r="Q118" s="214"/>
      <c r="R118" s="214"/>
      <c r="S118" s="214"/>
      <c r="T118" s="21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16" t="s">
        <v>481</v>
      </c>
      <c r="AU118" s="216" t="s">
        <v>85</v>
      </c>
      <c r="AV118" s="13" t="s">
        <v>85</v>
      </c>
      <c r="AW118" s="13" t="s">
        <v>4</v>
      </c>
      <c r="AX118" s="13" t="s">
        <v>83</v>
      </c>
      <c r="AY118" s="216" t="s">
        <v>126</v>
      </c>
    </row>
    <row r="119" s="2" customFormat="1" ht="16.5" customHeight="1">
      <c r="A119" s="36"/>
      <c r="B119" s="176"/>
      <c r="C119" s="190" t="s">
        <v>195</v>
      </c>
      <c r="D119" s="190" t="s">
        <v>157</v>
      </c>
      <c r="E119" s="191" t="s">
        <v>483</v>
      </c>
      <c r="F119" s="192" t="s">
        <v>484</v>
      </c>
      <c r="G119" s="193" t="s">
        <v>131</v>
      </c>
      <c r="H119" s="194">
        <v>52.5</v>
      </c>
      <c r="I119" s="195"/>
      <c r="J119" s="196">
        <f>ROUND(I119*H119,2)</f>
        <v>0</v>
      </c>
      <c r="K119" s="192" t="s">
        <v>418</v>
      </c>
      <c r="L119" s="197"/>
      <c r="M119" s="198" t="s">
        <v>3</v>
      </c>
      <c r="N119" s="199" t="s">
        <v>46</v>
      </c>
      <c r="O119" s="70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8" t="s">
        <v>258</v>
      </c>
      <c r="AT119" s="188" t="s">
        <v>157</v>
      </c>
      <c r="AU119" s="188" t="s">
        <v>85</v>
      </c>
      <c r="AY119" s="17" t="s">
        <v>126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195</v>
      </c>
      <c r="BM119" s="188" t="s">
        <v>485</v>
      </c>
    </row>
    <row r="120" s="13" customFormat="1">
      <c r="A120" s="13"/>
      <c r="B120" s="209"/>
      <c r="C120" s="13"/>
      <c r="D120" s="205" t="s">
        <v>481</v>
      </c>
      <c r="E120" s="13"/>
      <c r="F120" s="210" t="s">
        <v>482</v>
      </c>
      <c r="G120" s="13"/>
      <c r="H120" s="211">
        <v>52.5</v>
      </c>
      <c r="I120" s="212"/>
      <c r="J120" s="13"/>
      <c r="K120" s="13"/>
      <c r="L120" s="209"/>
      <c r="M120" s="213"/>
      <c r="N120" s="214"/>
      <c r="O120" s="214"/>
      <c r="P120" s="214"/>
      <c r="Q120" s="214"/>
      <c r="R120" s="214"/>
      <c r="S120" s="214"/>
      <c r="T120" s="21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16" t="s">
        <v>481</v>
      </c>
      <c r="AU120" s="216" t="s">
        <v>85</v>
      </c>
      <c r="AV120" s="13" t="s">
        <v>85</v>
      </c>
      <c r="AW120" s="13" t="s">
        <v>4</v>
      </c>
      <c r="AX120" s="13" t="s">
        <v>83</v>
      </c>
      <c r="AY120" s="216" t="s">
        <v>126</v>
      </c>
    </row>
    <row r="121" s="2" customFormat="1" ht="16.5" customHeight="1">
      <c r="A121" s="36"/>
      <c r="B121" s="176"/>
      <c r="C121" s="177" t="s">
        <v>199</v>
      </c>
      <c r="D121" s="177" t="s">
        <v>128</v>
      </c>
      <c r="E121" s="178" t="s">
        <v>486</v>
      </c>
      <c r="F121" s="179" t="s">
        <v>487</v>
      </c>
      <c r="G121" s="180" t="s">
        <v>169</v>
      </c>
      <c r="H121" s="181">
        <v>10</v>
      </c>
      <c r="I121" s="182"/>
      <c r="J121" s="183">
        <f>ROUND(I121*H121,2)</f>
        <v>0</v>
      </c>
      <c r="K121" s="179" t="s">
        <v>418</v>
      </c>
      <c r="L121" s="37"/>
      <c r="M121" s="184" t="s">
        <v>3</v>
      </c>
      <c r="N121" s="185" t="s">
        <v>46</v>
      </c>
      <c r="O121" s="70"/>
      <c r="P121" s="186">
        <f>O121*H121</f>
        <v>0</v>
      </c>
      <c r="Q121" s="186">
        <v>1.0000000000000001E-05</v>
      </c>
      <c r="R121" s="186">
        <f>Q121*H121</f>
        <v>0.00010000000000000001</v>
      </c>
      <c r="S121" s="186">
        <v>0</v>
      </c>
      <c r="T121" s="18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8" t="s">
        <v>195</v>
      </c>
      <c r="AT121" s="188" t="s">
        <v>128</v>
      </c>
      <c r="AU121" s="188" t="s">
        <v>85</v>
      </c>
      <c r="AY121" s="17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7" t="s">
        <v>83</v>
      </c>
      <c r="BK121" s="189">
        <f>ROUND(I121*H121,2)</f>
        <v>0</v>
      </c>
      <c r="BL121" s="17" t="s">
        <v>195</v>
      </c>
      <c r="BM121" s="188" t="s">
        <v>488</v>
      </c>
    </row>
    <row r="122" s="2" customFormat="1" ht="24" customHeight="1">
      <c r="A122" s="36"/>
      <c r="B122" s="176"/>
      <c r="C122" s="177" t="s">
        <v>203</v>
      </c>
      <c r="D122" s="177" t="s">
        <v>128</v>
      </c>
      <c r="E122" s="178" t="s">
        <v>489</v>
      </c>
      <c r="F122" s="179" t="s">
        <v>490</v>
      </c>
      <c r="G122" s="180" t="s">
        <v>169</v>
      </c>
      <c r="H122" s="181">
        <v>5.4000000000000004</v>
      </c>
      <c r="I122" s="182"/>
      <c r="J122" s="183">
        <f>ROUND(I122*H122,2)</f>
        <v>0</v>
      </c>
      <c r="K122" s="179" t="s">
        <v>418</v>
      </c>
      <c r="L122" s="37"/>
      <c r="M122" s="184" t="s">
        <v>3</v>
      </c>
      <c r="N122" s="185" t="s">
        <v>46</v>
      </c>
      <c r="O122" s="70"/>
      <c r="P122" s="186">
        <f>O122*H122</f>
        <v>0</v>
      </c>
      <c r="Q122" s="186">
        <v>0.00012999999999999999</v>
      </c>
      <c r="R122" s="186">
        <f>Q122*H122</f>
        <v>0.00070199999999999993</v>
      </c>
      <c r="S122" s="186">
        <v>0</v>
      </c>
      <c r="T122" s="18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8" t="s">
        <v>195</v>
      </c>
      <c r="AT122" s="188" t="s">
        <v>128</v>
      </c>
      <c r="AU122" s="188" t="s">
        <v>85</v>
      </c>
      <c r="AY122" s="17" t="s">
        <v>126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195</v>
      </c>
      <c r="BM122" s="188" t="s">
        <v>491</v>
      </c>
    </row>
    <row r="123" s="12" customFormat="1" ht="25.92" customHeight="1">
      <c r="A123" s="12"/>
      <c r="B123" s="163"/>
      <c r="C123" s="12"/>
      <c r="D123" s="164" t="s">
        <v>74</v>
      </c>
      <c r="E123" s="165" t="s">
        <v>157</v>
      </c>
      <c r="F123" s="165" t="s">
        <v>492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0.00056700000000000001</v>
      </c>
      <c r="S123" s="169"/>
      <c r="T123" s="17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138</v>
      </c>
      <c r="AT123" s="172" t="s">
        <v>74</v>
      </c>
      <c r="AU123" s="172" t="s">
        <v>75</v>
      </c>
      <c r="AY123" s="164" t="s">
        <v>126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74</v>
      </c>
      <c r="E124" s="174" t="s">
        <v>493</v>
      </c>
      <c r="F124" s="174" t="s">
        <v>494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SUM(P125:P127)</f>
        <v>0</v>
      </c>
      <c r="Q124" s="169"/>
      <c r="R124" s="170">
        <f>SUM(R125:R127)</f>
        <v>0.00056700000000000001</v>
      </c>
      <c r="S124" s="169"/>
      <c r="T124" s="17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138</v>
      </c>
      <c r="AT124" s="172" t="s">
        <v>74</v>
      </c>
      <c r="AU124" s="172" t="s">
        <v>83</v>
      </c>
      <c r="AY124" s="164" t="s">
        <v>126</v>
      </c>
      <c r="BK124" s="173">
        <f>SUM(BK125:BK127)</f>
        <v>0</v>
      </c>
    </row>
    <row r="125" s="2" customFormat="1" ht="16.5" customHeight="1">
      <c r="A125" s="36"/>
      <c r="B125" s="176"/>
      <c r="C125" s="177" t="s">
        <v>207</v>
      </c>
      <c r="D125" s="177" t="s">
        <v>128</v>
      </c>
      <c r="E125" s="178" t="s">
        <v>495</v>
      </c>
      <c r="F125" s="179" t="s">
        <v>496</v>
      </c>
      <c r="G125" s="180" t="s">
        <v>169</v>
      </c>
      <c r="H125" s="181">
        <v>18.899999999999999</v>
      </c>
      <c r="I125" s="182"/>
      <c r="J125" s="183">
        <f>ROUND(I125*H125,2)</f>
        <v>0</v>
      </c>
      <c r="K125" s="179" t="s">
        <v>497</v>
      </c>
      <c r="L125" s="37"/>
      <c r="M125" s="184" t="s">
        <v>3</v>
      </c>
      <c r="N125" s="185" t="s">
        <v>46</v>
      </c>
      <c r="O125" s="70"/>
      <c r="P125" s="186">
        <f>O125*H125</f>
        <v>0</v>
      </c>
      <c r="Q125" s="186">
        <v>3.0000000000000001E-05</v>
      </c>
      <c r="R125" s="186">
        <f>Q125*H125</f>
        <v>0.00056700000000000001</v>
      </c>
      <c r="S125" s="186">
        <v>0</v>
      </c>
      <c r="T125" s="18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8" t="s">
        <v>357</v>
      </c>
      <c r="AT125" s="188" t="s">
        <v>128</v>
      </c>
      <c r="AU125" s="188" t="s">
        <v>85</v>
      </c>
      <c r="AY125" s="17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357</v>
      </c>
      <c r="BM125" s="188" t="s">
        <v>498</v>
      </c>
    </row>
    <row r="126" s="2" customFormat="1">
      <c r="A126" s="36"/>
      <c r="B126" s="37"/>
      <c r="C126" s="36"/>
      <c r="D126" s="205" t="s">
        <v>433</v>
      </c>
      <c r="E126" s="36"/>
      <c r="F126" s="206" t="s">
        <v>499</v>
      </c>
      <c r="G126" s="36"/>
      <c r="H126" s="36"/>
      <c r="I126" s="116"/>
      <c r="J126" s="36"/>
      <c r="K126" s="36"/>
      <c r="L126" s="37"/>
      <c r="M126" s="207"/>
      <c r="N126" s="208"/>
      <c r="O126" s="70"/>
      <c r="P126" s="70"/>
      <c r="Q126" s="70"/>
      <c r="R126" s="70"/>
      <c r="S126" s="70"/>
      <c r="T126" s="71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433</v>
      </c>
      <c r="AU126" s="17" t="s">
        <v>85</v>
      </c>
    </row>
    <row r="127" s="13" customFormat="1">
      <c r="A127" s="13"/>
      <c r="B127" s="209"/>
      <c r="C127" s="13"/>
      <c r="D127" s="205" t="s">
        <v>481</v>
      </c>
      <c r="E127" s="216" t="s">
        <v>3</v>
      </c>
      <c r="F127" s="210" t="s">
        <v>500</v>
      </c>
      <c r="G127" s="13"/>
      <c r="H127" s="211">
        <v>18.899999999999999</v>
      </c>
      <c r="I127" s="212"/>
      <c r="J127" s="13"/>
      <c r="K127" s="13"/>
      <c r="L127" s="209"/>
      <c r="M127" s="217"/>
      <c r="N127" s="218"/>
      <c r="O127" s="218"/>
      <c r="P127" s="218"/>
      <c r="Q127" s="218"/>
      <c r="R127" s="218"/>
      <c r="S127" s="218"/>
      <c r="T127" s="21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16" t="s">
        <v>481</v>
      </c>
      <c r="AU127" s="216" t="s">
        <v>85</v>
      </c>
      <c r="AV127" s="13" t="s">
        <v>85</v>
      </c>
      <c r="AW127" s="13" t="s">
        <v>36</v>
      </c>
      <c r="AX127" s="13" t="s">
        <v>83</v>
      </c>
      <c r="AY127" s="216" t="s">
        <v>126</v>
      </c>
    </row>
    <row r="128" s="2" customFormat="1" ht="6.96" customHeight="1">
      <c r="A128" s="36"/>
      <c r="B128" s="53"/>
      <c r="C128" s="54"/>
      <c r="D128" s="54"/>
      <c r="E128" s="54"/>
      <c r="F128" s="54"/>
      <c r="G128" s="54"/>
      <c r="H128" s="54"/>
      <c r="I128" s="136"/>
      <c r="J128" s="54"/>
      <c r="K128" s="54"/>
      <c r="L128" s="37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autoFilter ref="C89:K12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501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9"/>
      <c r="B27" s="120"/>
      <c r="C27" s="119"/>
      <c r="D27" s="119"/>
      <c r="E27" s="34" t="s">
        <v>3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ROUND(J80,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ROUND((SUM(BE80:BE100)),  2)</f>
        <v>0</v>
      </c>
      <c r="G33" s="36"/>
      <c r="H33" s="36"/>
      <c r="I33" s="128">
        <v>0.20999999999999999</v>
      </c>
      <c r="J33" s="127">
        <f>ROUND(((SUM(BE80:BE100))*I33),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ROUND((SUM(BF80:BF100)),  2)</f>
        <v>0</v>
      </c>
      <c r="G34" s="36"/>
      <c r="H34" s="36"/>
      <c r="I34" s="128">
        <v>0.14999999999999999</v>
      </c>
      <c r="J34" s="127">
        <f>ROUND(((SUM(BF80:BF100))*I34),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ROUND((SUM(BG80:BG100)),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ROUND((SUM(BH80:BH100)),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ROUND((SUM(BI80:BI100)),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PS22 - SpS Bohumín - Komunikace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J80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110</v>
      </c>
      <c r="E60" s="144"/>
      <c r="F60" s="144"/>
      <c r="G60" s="144"/>
      <c r="H60" s="144"/>
      <c r="I60" s="145"/>
      <c r="J60" s="146">
        <f>J81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6"/>
      <c r="D61" s="36"/>
      <c r="E61" s="36"/>
      <c r="F61" s="36"/>
      <c r="G61" s="36"/>
      <c r="H61" s="36"/>
      <c r="I61" s="116"/>
      <c r="J61" s="36"/>
      <c r="K61" s="36"/>
      <c r="L61" s="117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3"/>
      <c r="C62" s="54"/>
      <c r="D62" s="54"/>
      <c r="E62" s="54"/>
      <c r="F62" s="54"/>
      <c r="G62" s="54"/>
      <c r="H62" s="54"/>
      <c r="I62" s="136"/>
      <c r="J62" s="54"/>
      <c r="K62" s="54"/>
      <c r="L62" s="11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5"/>
      <c r="C66" s="56"/>
      <c r="D66" s="56"/>
      <c r="E66" s="56"/>
      <c r="F66" s="56"/>
      <c r="G66" s="56"/>
      <c r="H66" s="56"/>
      <c r="I66" s="137"/>
      <c r="J66" s="56"/>
      <c r="K66" s="56"/>
      <c r="L66" s="11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111</v>
      </c>
      <c r="D67" s="36"/>
      <c r="E67" s="36"/>
      <c r="F67" s="36"/>
      <c r="G67" s="36"/>
      <c r="H67" s="36"/>
      <c r="I67" s="116"/>
      <c r="J67" s="36"/>
      <c r="K67" s="36"/>
      <c r="L67" s="11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17</v>
      </c>
      <c r="D69" s="36"/>
      <c r="E69" s="36"/>
      <c r="F69" s="36"/>
      <c r="G69" s="36"/>
      <c r="H69" s="36"/>
      <c r="I69" s="116"/>
      <c r="J69" s="36"/>
      <c r="K69" s="36"/>
      <c r="L69" s="11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6"/>
      <c r="D70" s="36"/>
      <c r="E70" s="115" t="str">
        <f>E7</f>
        <v>SpS Bohumín, oprava R3kV a DŘT</v>
      </c>
      <c r="F70" s="30"/>
      <c r="G70" s="30"/>
      <c r="H70" s="30"/>
      <c r="I70" s="116"/>
      <c r="J70" s="36"/>
      <c r="K70" s="36"/>
      <c r="L70" s="11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102</v>
      </c>
      <c r="D71" s="36"/>
      <c r="E71" s="36"/>
      <c r="F71" s="36"/>
      <c r="G71" s="36"/>
      <c r="H71" s="36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60" t="str">
        <f>E9</f>
        <v>PS22 - SpS Bohumín - Komunikace</v>
      </c>
      <c r="F72" s="36"/>
      <c r="G72" s="36"/>
      <c r="H72" s="36"/>
      <c r="I72" s="116"/>
      <c r="J72" s="36"/>
      <c r="K72" s="36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6"/>
      <c r="D73" s="36"/>
      <c r="E73" s="36"/>
      <c r="F73" s="36"/>
      <c r="G73" s="36"/>
      <c r="H73" s="36"/>
      <c r="I73" s="116"/>
      <c r="J73" s="36"/>
      <c r="K73" s="36"/>
      <c r="L73" s="11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6"/>
      <c r="E74" s="36"/>
      <c r="F74" s="25" t="str">
        <f>F12</f>
        <v>SpS Bohumín</v>
      </c>
      <c r="G74" s="36"/>
      <c r="H74" s="36"/>
      <c r="I74" s="118" t="s">
        <v>23</v>
      </c>
      <c r="J74" s="62" t="str">
        <f>IF(J12="","",J12)</f>
        <v>18. 6. 2019</v>
      </c>
      <c r="K74" s="36"/>
      <c r="L74" s="11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6"/>
      <c r="E76" s="36"/>
      <c r="F76" s="25" t="str">
        <f>E15</f>
        <v>Správa železniční dopravní cesty, s.o.</v>
      </c>
      <c r="G76" s="36"/>
      <c r="H76" s="36"/>
      <c r="I76" s="118" t="s">
        <v>33</v>
      </c>
      <c r="J76" s="34" t="str">
        <f>E21</f>
        <v>Petr Kudělka</v>
      </c>
      <c r="K76" s="3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6"/>
      <c r="E77" s="36"/>
      <c r="F77" s="25" t="str">
        <f>IF(E18="","",E18)</f>
        <v>Vyplň údaj</v>
      </c>
      <c r="G77" s="36"/>
      <c r="H77" s="36"/>
      <c r="I77" s="118" t="s">
        <v>37</v>
      </c>
      <c r="J77" s="34" t="str">
        <f>E24</f>
        <v xml:space="preserve"> </v>
      </c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6"/>
      <c r="D78" s="36"/>
      <c r="E78" s="36"/>
      <c r="F78" s="36"/>
      <c r="G78" s="36"/>
      <c r="H78" s="36"/>
      <c r="I78" s="116"/>
      <c r="J78" s="36"/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52"/>
      <c r="B79" s="153"/>
      <c r="C79" s="154" t="s">
        <v>112</v>
      </c>
      <c r="D79" s="155" t="s">
        <v>60</v>
      </c>
      <c r="E79" s="155" t="s">
        <v>56</v>
      </c>
      <c r="F79" s="155" t="s">
        <v>57</v>
      </c>
      <c r="G79" s="155" t="s">
        <v>113</v>
      </c>
      <c r="H79" s="155" t="s">
        <v>114</v>
      </c>
      <c r="I79" s="156" t="s">
        <v>115</v>
      </c>
      <c r="J79" s="155" t="s">
        <v>106</v>
      </c>
      <c r="K79" s="157" t="s">
        <v>116</v>
      </c>
      <c r="L79" s="158"/>
      <c r="M79" s="78" t="s">
        <v>3</v>
      </c>
      <c r="N79" s="79" t="s">
        <v>45</v>
      </c>
      <c r="O79" s="79" t="s">
        <v>117</v>
      </c>
      <c r="P79" s="79" t="s">
        <v>118</v>
      </c>
      <c r="Q79" s="79" t="s">
        <v>119</v>
      </c>
      <c r="R79" s="79" t="s">
        <v>120</v>
      </c>
      <c r="S79" s="79" t="s">
        <v>121</v>
      </c>
      <c r="T79" s="80" t="s">
        <v>122</v>
      </c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</row>
    <row r="80" s="2" customFormat="1" ht="22.8" customHeight="1">
      <c r="A80" s="36"/>
      <c r="B80" s="37"/>
      <c r="C80" s="85" t="s">
        <v>123</v>
      </c>
      <c r="D80" s="36"/>
      <c r="E80" s="36"/>
      <c r="F80" s="36"/>
      <c r="G80" s="36"/>
      <c r="H80" s="36"/>
      <c r="I80" s="116"/>
      <c r="J80" s="159">
        <f>BK80</f>
        <v>0</v>
      </c>
      <c r="K80" s="36"/>
      <c r="L80" s="37"/>
      <c r="M80" s="81"/>
      <c r="N80" s="66"/>
      <c r="O80" s="82"/>
      <c r="P80" s="160">
        <f>P81</f>
        <v>0</v>
      </c>
      <c r="Q80" s="82"/>
      <c r="R80" s="160">
        <f>R81</f>
        <v>0</v>
      </c>
      <c r="S80" s="82"/>
      <c r="T80" s="16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7" t="s">
        <v>74</v>
      </c>
      <c r="AU80" s="17" t="s">
        <v>107</v>
      </c>
      <c r="BK80" s="162">
        <f>BK81</f>
        <v>0</v>
      </c>
    </row>
    <row r="81" s="12" customFormat="1" ht="25.92" customHeight="1">
      <c r="A81" s="12"/>
      <c r="B81" s="163"/>
      <c r="C81" s="12"/>
      <c r="D81" s="164" t="s">
        <v>74</v>
      </c>
      <c r="E81" s="165" t="s">
        <v>149</v>
      </c>
      <c r="F81" s="165" t="s">
        <v>150</v>
      </c>
      <c r="G81" s="12"/>
      <c r="H81" s="12"/>
      <c r="I81" s="166"/>
      <c r="J81" s="167">
        <f>BK81</f>
        <v>0</v>
      </c>
      <c r="K81" s="12"/>
      <c r="L81" s="163"/>
      <c r="M81" s="168"/>
      <c r="N81" s="169"/>
      <c r="O81" s="169"/>
      <c r="P81" s="170">
        <f>SUM(P82:P100)</f>
        <v>0</v>
      </c>
      <c r="Q81" s="169"/>
      <c r="R81" s="170">
        <f>SUM(R82:R100)</f>
        <v>0</v>
      </c>
      <c r="S81" s="169"/>
      <c r="T81" s="171">
        <f>SUM(T82:T100)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64" t="s">
        <v>133</v>
      </c>
      <c r="AT81" s="172" t="s">
        <v>74</v>
      </c>
      <c r="AU81" s="172" t="s">
        <v>75</v>
      </c>
      <c r="AY81" s="164" t="s">
        <v>126</v>
      </c>
      <c r="BK81" s="173">
        <f>SUM(BK82:BK100)</f>
        <v>0</v>
      </c>
    </row>
    <row r="82" s="2" customFormat="1" ht="36" customHeight="1">
      <c r="A82" s="36"/>
      <c r="B82" s="176"/>
      <c r="C82" s="177" t="s">
        <v>83</v>
      </c>
      <c r="D82" s="177" t="s">
        <v>128</v>
      </c>
      <c r="E82" s="178" t="s">
        <v>152</v>
      </c>
      <c r="F82" s="179" t="s">
        <v>502</v>
      </c>
      <c r="G82" s="180" t="s">
        <v>131</v>
      </c>
      <c r="H82" s="181">
        <v>10</v>
      </c>
      <c r="I82" s="182"/>
      <c r="J82" s="183">
        <f>ROUND(I82*H82,2)</f>
        <v>0</v>
      </c>
      <c r="K82" s="179" t="s">
        <v>132</v>
      </c>
      <c r="L82" s="37"/>
      <c r="M82" s="184" t="s">
        <v>3</v>
      </c>
      <c r="N82" s="185" t="s">
        <v>46</v>
      </c>
      <c r="O82" s="70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8" t="s">
        <v>154</v>
      </c>
      <c r="AT82" s="188" t="s">
        <v>128</v>
      </c>
      <c r="AU82" s="188" t="s">
        <v>83</v>
      </c>
      <c r="AY82" s="17" t="s">
        <v>126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154</v>
      </c>
      <c r="BM82" s="188" t="s">
        <v>503</v>
      </c>
    </row>
    <row r="83" s="2" customFormat="1" ht="24" customHeight="1">
      <c r="A83" s="36"/>
      <c r="B83" s="176"/>
      <c r="C83" s="190" t="s">
        <v>85</v>
      </c>
      <c r="D83" s="190" t="s">
        <v>157</v>
      </c>
      <c r="E83" s="191" t="s">
        <v>504</v>
      </c>
      <c r="F83" s="192" t="s">
        <v>505</v>
      </c>
      <c r="G83" s="193" t="s">
        <v>131</v>
      </c>
      <c r="H83" s="194">
        <v>10</v>
      </c>
      <c r="I83" s="195"/>
      <c r="J83" s="196">
        <f>ROUND(I83*H83,2)</f>
        <v>0</v>
      </c>
      <c r="K83" s="192" t="s">
        <v>132</v>
      </c>
      <c r="L83" s="197"/>
      <c r="M83" s="198" t="s">
        <v>3</v>
      </c>
      <c r="N83" s="199" t="s">
        <v>46</v>
      </c>
      <c r="O83" s="70"/>
      <c r="P83" s="186">
        <f>O83*H83</f>
        <v>0</v>
      </c>
      <c r="Q83" s="186">
        <v>0</v>
      </c>
      <c r="R83" s="186">
        <f>Q83*H83</f>
        <v>0</v>
      </c>
      <c r="S83" s="186">
        <v>0</v>
      </c>
      <c r="T83" s="18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8" t="s">
        <v>160</v>
      </c>
      <c r="AT83" s="188" t="s">
        <v>157</v>
      </c>
      <c r="AU83" s="188" t="s">
        <v>83</v>
      </c>
      <c r="AY83" s="17" t="s">
        <v>126</v>
      </c>
      <c r="BE83" s="189">
        <f>IF(N83="základní",J83,0)</f>
        <v>0</v>
      </c>
      <c r="BF83" s="189">
        <f>IF(N83="snížená",J83,0)</f>
        <v>0</v>
      </c>
      <c r="BG83" s="189">
        <f>IF(N83="zákl. přenesená",J83,0)</f>
        <v>0</v>
      </c>
      <c r="BH83" s="189">
        <f>IF(N83="sníž. přenesená",J83,0)</f>
        <v>0</v>
      </c>
      <c r="BI83" s="189">
        <f>IF(N83="nulová",J83,0)</f>
        <v>0</v>
      </c>
      <c r="BJ83" s="17" t="s">
        <v>83</v>
      </c>
      <c r="BK83" s="189">
        <f>ROUND(I83*H83,2)</f>
        <v>0</v>
      </c>
      <c r="BL83" s="17" t="s">
        <v>160</v>
      </c>
      <c r="BM83" s="188" t="s">
        <v>506</v>
      </c>
    </row>
    <row r="84" s="2" customFormat="1" ht="24" customHeight="1">
      <c r="A84" s="36"/>
      <c r="B84" s="176"/>
      <c r="C84" s="177" t="s">
        <v>138</v>
      </c>
      <c r="D84" s="177" t="s">
        <v>128</v>
      </c>
      <c r="E84" s="178" t="s">
        <v>385</v>
      </c>
      <c r="F84" s="179" t="s">
        <v>386</v>
      </c>
      <c r="G84" s="180" t="s">
        <v>387</v>
      </c>
      <c r="H84" s="181">
        <v>8</v>
      </c>
      <c r="I84" s="182"/>
      <c r="J84" s="183">
        <f>ROUND(I84*H84,2)</f>
        <v>0</v>
      </c>
      <c r="K84" s="179" t="s">
        <v>132</v>
      </c>
      <c r="L84" s="37"/>
      <c r="M84" s="184" t="s">
        <v>3</v>
      </c>
      <c r="N84" s="185" t="s">
        <v>46</v>
      </c>
      <c r="O84" s="70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8" t="s">
        <v>154</v>
      </c>
      <c r="AT84" s="188" t="s">
        <v>128</v>
      </c>
      <c r="AU84" s="188" t="s">
        <v>83</v>
      </c>
      <c r="AY84" s="17" t="s">
        <v>126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7" t="s">
        <v>83</v>
      </c>
      <c r="BK84" s="189">
        <f>ROUND(I84*H84,2)</f>
        <v>0</v>
      </c>
      <c r="BL84" s="17" t="s">
        <v>154</v>
      </c>
      <c r="BM84" s="188" t="s">
        <v>507</v>
      </c>
    </row>
    <row r="85" s="2" customFormat="1" ht="36" customHeight="1">
      <c r="A85" s="36"/>
      <c r="B85" s="176"/>
      <c r="C85" s="177" t="s">
        <v>133</v>
      </c>
      <c r="D85" s="177" t="s">
        <v>128</v>
      </c>
      <c r="E85" s="178" t="s">
        <v>389</v>
      </c>
      <c r="F85" s="179" t="s">
        <v>390</v>
      </c>
      <c r="G85" s="180" t="s">
        <v>387</v>
      </c>
      <c r="H85" s="181">
        <v>8</v>
      </c>
      <c r="I85" s="182"/>
      <c r="J85" s="183">
        <f>ROUND(I85*H85,2)</f>
        <v>0</v>
      </c>
      <c r="K85" s="179" t="s">
        <v>132</v>
      </c>
      <c r="L85" s="37"/>
      <c r="M85" s="184" t="s">
        <v>3</v>
      </c>
      <c r="N85" s="185" t="s">
        <v>46</v>
      </c>
      <c r="O85" s="70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8" t="s">
        <v>154</v>
      </c>
      <c r="AT85" s="188" t="s">
        <v>128</v>
      </c>
      <c r="AU85" s="188" t="s">
        <v>83</v>
      </c>
      <c r="AY85" s="17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154</v>
      </c>
      <c r="BM85" s="188" t="s">
        <v>508</v>
      </c>
    </row>
    <row r="86" s="2" customFormat="1" ht="24" customHeight="1">
      <c r="A86" s="36"/>
      <c r="B86" s="176"/>
      <c r="C86" s="177" t="s">
        <v>145</v>
      </c>
      <c r="D86" s="177" t="s">
        <v>128</v>
      </c>
      <c r="E86" s="178" t="s">
        <v>393</v>
      </c>
      <c r="F86" s="179" t="s">
        <v>394</v>
      </c>
      <c r="G86" s="180" t="s">
        <v>387</v>
      </c>
      <c r="H86" s="181">
        <v>8</v>
      </c>
      <c r="I86" s="182"/>
      <c r="J86" s="183">
        <f>ROUND(I86*H86,2)</f>
        <v>0</v>
      </c>
      <c r="K86" s="179" t="s">
        <v>132</v>
      </c>
      <c r="L86" s="37"/>
      <c r="M86" s="184" t="s">
        <v>3</v>
      </c>
      <c r="N86" s="185" t="s">
        <v>46</v>
      </c>
      <c r="O86" s="70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8" t="s">
        <v>154</v>
      </c>
      <c r="AT86" s="188" t="s">
        <v>128</v>
      </c>
      <c r="AU86" s="188" t="s">
        <v>83</v>
      </c>
      <c r="AY86" s="17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154</v>
      </c>
      <c r="BM86" s="188" t="s">
        <v>509</v>
      </c>
    </row>
    <row r="87" s="2" customFormat="1" ht="24" customHeight="1">
      <c r="A87" s="36"/>
      <c r="B87" s="176"/>
      <c r="C87" s="177" t="s">
        <v>151</v>
      </c>
      <c r="D87" s="177" t="s">
        <v>128</v>
      </c>
      <c r="E87" s="178" t="s">
        <v>510</v>
      </c>
      <c r="F87" s="179" t="s">
        <v>511</v>
      </c>
      <c r="G87" s="180" t="s">
        <v>131</v>
      </c>
      <c r="H87" s="181">
        <v>50</v>
      </c>
      <c r="I87" s="182"/>
      <c r="J87" s="183">
        <f>ROUND(I87*H87,2)</f>
        <v>0</v>
      </c>
      <c r="K87" s="179" t="s">
        <v>132</v>
      </c>
      <c r="L87" s="37"/>
      <c r="M87" s="184" t="s">
        <v>3</v>
      </c>
      <c r="N87" s="185" t="s">
        <v>46</v>
      </c>
      <c r="O87" s="70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8" t="s">
        <v>154</v>
      </c>
      <c r="AT87" s="188" t="s">
        <v>128</v>
      </c>
      <c r="AU87" s="188" t="s">
        <v>83</v>
      </c>
      <c r="AY87" s="17" t="s">
        <v>126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154</v>
      </c>
      <c r="BM87" s="188" t="s">
        <v>512</v>
      </c>
    </row>
    <row r="88" s="2" customFormat="1" ht="24" customHeight="1">
      <c r="A88" s="36"/>
      <c r="B88" s="176"/>
      <c r="C88" s="190" t="s">
        <v>156</v>
      </c>
      <c r="D88" s="190" t="s">
        <v>157</v>
      </c>
      <c r="E88" s="191" t="s">
        <v>513</v>
      </c>
      <c r="F88" s="192" t="s">
        <v>514</v>
      </c>
      <c r="G88" s="193" t="s">
        <v>131</v>
      </c>
      <c r="H88" s="194">
        <v>50</v>
      </c>
      <c r="I88" s="195"/>
      <c r="J88" s="196">
        <f>ROUND(I88*H88,2)</f>
        <v>0</v>
      </c>
      <c r="K88" s="192" t="s">
        <v>132</v>
      </c>
      <c r="L88" s="197"/>
      <c r="M88" s="198" t="s">
        <v>3</v>
      </c>
      <c r="N88" s="199" t="s">
        <v>46</v>
      </c>
      <c r="O88" s="70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8" t="s">
        <v>160</v>
      </c>
      <c r="AT88" s="188" t="s">
        <v>157</v>
      </c>
      <c r="AU88" s="188" t="s">
        <v>83</v>
      </c>
      <c r="AY88" s="17" t="s">
        <v>126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7" t="s">
        <v>83</v>
      </c>
      <c r="BK88" s="189">
        <f>ROUND(I88*H88,2)</f>
        <v>0</v>
      </c>
      <c r="BL88" s="17" t="s">
        <v>160</v>
      </c>
      <c r="BM88" s="188" t="s">
        <v>515</v>
      </c>
    </row>
    <row r="89" s="2" customFormat="1" ht="24" customHeight="1">
      <c r="A89" s="36"/>
      <c r="B89" s="176"/>
      <c r="C89" s="177" t="s">
        <v>162</v>
      </c>
      <c r="D89" s="177" t="s">
        <v>128</v>
      </c>
      <c r="E89" s="178" t="s">
        <v>516</v>
      </c>
      <c r="F89" s="179" t="s">
        <v>517</v>
      </c>
      <c r="G89" s="180" t="s">
        <v>131</v>
      </c>
      <c r="H89" s="181">
        <v>10</v>
      </c>
      <c r="I89" s="182"/>
      <c r="J89" s="183">
        <f>ROUND(I89*H89,2)</f>
        <v>0</v>
      </c>
      <c r="K89" s="179" t="s">
        <v>132</v>
      </c>
      <c r="L89" s="37"/>
      <c r="M89" s="184" t="s">
        <v>3</v>
      </c>
      <c r="N89" s="185" t="s">
        <v>46</v>
      </c>
      <c r="O89" s="70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8" t="s">
        <v>154</v>
      </c>
      <c r="AT89" s="188" t="s">
        <v>128</v>
      </c>
      <c r="AU89" s="188" t="s">
        <v>83</v>
      </c>
      <c r="AY89" s="17" t="s">
        <v>126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154</v>
      </c>
      <c r="BM89" s="188" t="s">
        <v>518</v>
      </c>
    </row>
    <row r="90" s="2" customFormat="1" ht="24" customHeight="1">
      <c r="A90" s="36"/>
      <c r="B90" s="176"/>
      <c r="C90" s="177" t="s">
        <v>166</v>
      </c>
      <c r="D90" s="177" t="s">
        <v>128</v>
      </c>
      <c r="E90" s="178" t="s">
        <v>519</v>
      </c>
      <c r="F90" s="179" t="s">
        <v>520</v>
      </c>
      <c r="G90" s="180" t="s">
        <v>178</v>
      </c>
      <c r="H90" s="181">
        <v>1</v>
      </c>
      <c r="I90" s="182"/>
      <c r="J90" s="183">
        <f>ROUND(I90*H90,2)</f>
        <v>0</v>
      </c>
      <c r="K90" s="179" t="s">
        <v>132</v>
      </c>
      <c r="L90" s="37"/>
      <c r="M90" s="184" t="s">
        <v>3</v>
      </c>
      <c r="N90" s="185" t="s">
        <v>46</v>
      </c>
      <c r="O90" s="70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8" t="s">
        <v>154</v>
      </c>
      <c r="AT90" s="188" t="s">
        <v>128</v>
      </c>
      <c r="AU90" s="188" t="s">
        <v>83</v>
      </c>
      <c r="AY90" s="17" t="s">
        <v>126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154</v>
      </c>
      <c r="BM90" s="188" t="s">
        <v>521</v>
      </c>
    </row>
    <row r="91" s="2" customFormat="1" ht="24" customHeight="1">
      <c r="A91" s="36"/>
      <c r="B91" s="176"/>
      <c r="C91" s="190" t="s">
        <v>171</v>
      </c>
      <c r="D91" s="190" t="s">
        <v>157</v>
      </c>
      <c r="E91" s="191" t="s">
        <v>522</v>
      </c>
      <c r="F91" s="192" t="s">
        <v>523</v>
      </c>
      <c r="G91" s="193" t="s">
        <v>178</v>
      </c>
      <c r="H91" s="194">
        <v>1</v>
      </c>
      <c r="I91" s="195"/>
      <c r="J91" s="196">
        <f>ROUND(I91*H91,2)</f>
        <v>0</v>
      </c>
      <c r="K91" s="192" t="s">
        <v>132</v>
      </c>
      <c r="L91" s="197"/>
      <c r="M91" s="198" t="s">
        <v>3</v>
      </c>
      <c r="N91" s="199" t="s">
        <v>46</v>
      </c>
      <c r="O91" s="70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8" t="s">
        <v>160</v>
      </c>
      <c r="AT91" s="188" t="s">
        <v>157</v>
      </c>
      <c r="AU91" s="188" t="s">
        <v>83</v>
      </c>
      <c r="AY91" s="17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160</v>
      </c>
      <c r="BM91" s="188" t="s">
        <v>524</v>
      </c>
    </row>
    <row r="92" s="2" customFormat="1" ht="24" customHeight="1">
      <c r="A92" s="36"/>
      <c r="B92" s="176"/>
      <c r="C92" s="177" t="s">
        <v>175</v>
      </c>
      <c r="D92" s="177" t="s">
        <v>128</v>
      </c>
      <c r="E92" s="178" t="s">
        <v>525</v>
      </c>
      <c r="F92" s="179" t="s">
        <v>526</v>
      </c>
      <c r="G92" s="180" t="s">
        <v>178</v>
      </c>
      <c r="H92" s="181">
        <v>1</v>
      </c>
      <c r="I92" s="182"/>
      <c r="J92" s="183">
        <f>ROUND(I92*H92,2)</f>
        <v>0</v>
      </c>
      <c r="K92" s="179" t="s">
        <v>132</v>
      </c>
      <c r="L92" s="37"/>
      <c r="M92" s="184" t="s">
        <v>3</v>
      </c>
      <c r="N92" s="185" t="s">
        <v>46</v>
      </c>
      <c r="O92" s="70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8" t="s">
        <v>154</v>
      </c>
      <c r="AT92" s="188" t="s">
        <v>128</v>
      </c>
      <c r="AU92" s="188" t="s">
        <v>83</v>
      </c>
      <c r="AY92" s="17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154</v>
      </c>
      <c r="BM92" s="188" t="s">
        <v>527</v>
      </c>
    </row>
    <row r="93" s="2" customFormat="1" ht="24" customHeight="1">
      <c r="A93" s="36"/>
      <c r="B93" s="176"/>
      <c r="C93" s="177" t="s">
        <v>180</v>
      </c>
      <c r="D93" s="177" t="s">
        <v>128</v>
      </c>
      <c r="E93" s="178" t="s">
        <v>528</v>
      </c>
      <c r="F93" s="179" t="s">
        <v>529</v>
      </c>
      <c r="G93" s="180" t="s">
        <v>178</v>
      </c>
      <c r="H93" s="181">
        <v>1</v>
      </c>
      <c r="I93" s="182"/>
      <c r="J93" s="183">
        <f>ROUND(I93*H93,2)</f>
        <v>0</v>
      </c>
      <c r="K93" s="179" t="s">
        <v>132</v>
      </c>
      <c r="L93" s="37"/>
      <c r="M93" s="184" t="s">
        <v>3</v>
      </c>
      <c r="N93" s="185" t="s">
        <v>46</v>
      </c>
      <c r="O93" s="70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8" t="s">
        <v>154</v>
      </c>
      <c r="AT93" s="188" t="s">
        <v>128</v>
      </c>
      <c r="AU93" s="188" t="s">
        <v>83</v>
      </c>
      <c r="AY93" s="17" t="s">
        <v>126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154</v>
      </c>
      <c r="BM93" s="188" t="s">
        <v>530</v>
      </c>
    </row>
    <row r="94" s="2" customFormat="1" ht="24" customHeight="1">
      <c r="A94" s="36"/>
      <c r="B94" s="176"/>
      <c r="C94" s="177" t="s">
        <v>184</v>
      </c>
      <c r="D94" s="177" t="s">
        <v>128</v>
      </c>
      <c r="E94" s="178" t="s">
        <v>531</v>
      </c>
      <c r="F94" s="179" t="s">
        <v>532</v>
      </c>
      <c r="G94" s="180" t="s">
        <v>178</v>
      </c>
      <c r="H94" s="181">
        <v>1</v>
      </c>
      <c r="I94" s="182"/>
      <c r="J94" s="183">
        <f>ROUND(I94*H94,2)</f>
        <v>0</v>
      </c>
      <c r="K94" s="179" t="s">
        <v>132</v>
      </c>
      <c r="L94" s="37"/>
      <c r="M94" s="184" t="s">
        <v>3</v>
      </c>
      <c r="N94" s="185" t="s">
        <v>46</v>
      </c>
      <c r="O94" s="7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8" t="s">
        <v>154</v>
      </c>
      <c r="AT94" s="188" t="s">
        <v>128</v>
      </c>
      <c r="AU94" s="188" t="s">
        <v>83</v>
      </c>
      <c r="AY94" s="17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154</v>
      </c>
      <c r="BM94" s="188" t="s">
        <v>533</v>
      </c>
    </row>
    <row r="95" s="2" customFormat="1" ht="24" customHeight="1">
      <c r="A95" s="36"/>
      <c r="B95" s="176"/>
      <c r="C95" s="190" t="s">
        <v>188</v>
      </c>
      <c r="D95" s="190" t="s">
        <v>157</v>
      </c>
      <c r="E95" s="191" t="s">
        <v>534</v>
      </c>
      <c r="F95" s="192" t="s">
        <v>535</v>
      </c>
      <c r="G95" s="193" t="s">
        <v>178</v>
      </c>
      <c r="H95" s="194">
        <v>1</v>
      </c>
      <c r="I95" s="195"/>
      <c r="J95" s="196">
        <f>ROUND(I95*H95,2)</f>
        <v>0</v>
      </c>
      <c r="K95" s="192" t="s">
        <v>132</v>
      </c>
      <c r="L95" s="197"/>
      <c r="M95" s="198" t="s">
        <v>3</v>
      </c>
      <c r="N95" s="199" t="s">
        <v>46</v>
      </c>
      <c r="O95" s="70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8" t="s">
        <v>160</v>
      </c>
      <c r="AT95" s="188" t="s">
        <v>157</v>
      </c>
      <c r="AU95" s="188" t="s">
        <v>83</v>
      </c>
      <c r="AY95" s="17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160</v>
      </c>
      <c r="BM95" s="188" t="s">
        <v>536</v>
      </c>
    </row>
    <row r="96" s="2" customFormat="1" ht="24" customHeight="1">
      <c r="A96" s="36"/>
      <c r="B96" s="176"/>
      <c r="C96" s="177" t="s">
        <v>9</v>
      </c>
      <c r="D96" s="177" t="s">
        <v>128</v>
      </c>
      <c r="E96" s="178" t="s">
        <v>537</v>
      </c>
      <c r="F96" s="179" t="s">
        <v>538</v>
      </c>
      <c r="G96" s="180" t="s">
        <v>539</v>
      </c>
      <c r="H96" s="181">
        <v>3</v>
      </c>
      <c r="I96" s="182"/>
      <c r="J96" s="183">
        <f>ROUND(I96*H96,2)</f>
        <v>0</v>
      </c>
      <c r="K96" s="179" t="s">
        <v>132</v>
      </c>
      <c r="L96" s="37"/>
      <c r="M96" s="184" t="s">
        <v>3</v>
      </c>
      <c r="N96" s="185" t="s">
        <v>46</v>
      </c>
      <c r="O96" s="70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8" t="s">
        <v>154</v>
      </c>
      <c r="AT96" s="188" t="s">
        <v>128</v>
      </c>
      <c r="AU96" s="188" t="s">
        <v>83</v>
      </c>
      <c r="AY96" s="17" t="s">
        <v>126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154</v>
      </c>
      <c r="BM96" s="188" t="s">
        <v>540</v>
      </c>
    </row>
    <row r="97" s="2" customFormat="1" ht="24" customHeight="1">
      <c r="A97" s="36"/>
      <c r="B97" s="176"/>
      <c r="C97" s="177" t="s">
        <v>195</v>
      </c>
      <c r="D97" s="177" t="s">
        <v>128</v>
      </c>
      <c r="E97" s="178" t="s">
        <v>541</v>
      </c>
      <c r="F97" s="179" t="s">
        <v>542</v>
      </c>
      <c r="G97" s="180" t="s">
        <v>178</v>
      </c>
      <c r="H97" s="181">
        <v>8</v>
      </c>
      <c r="I97" s="182"/>
      <c r="J97" s="183">
        <f>ROUND(I97*H97,2)</f>
        <v>0</v>
      </c>
      <c r="K97" s="179" t="s">
        <v>132</v>
      </c>
      <c r="L97" s="37"/>
      <c r="M97" s="184" t="s">
        <v>3</v>
      </c>
      <c r="N97" s="185" t="s">
        <v>46</v>
      </c>
      <c r="O97" s="70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8" t="s">
        <v>154</v>
      </c>
      <c r="AT97" s="188" t="s">
        <v>128</v>
      </c>
      <c r="AU97" s="188" t="s">
        <v>83</v>
      </c>
      <c r="AY97" s="17" t="s">
        <v>126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154</v>
      </c>
      <c r="BM97" s="188" t="s">
        <v>543</v>
      </c>
    </row>
    <row r="98" s="2" customFormat="1" ht="24" customHeight="1">
      <c r="A98" s="36"/>
      <c r="B98" s="176"/>
      <c r="C98" s="177" t="s">
        <v>199</v>
      </c>
      <c r="D98" s="177" t="s">
        <v>128</v>
      </c>
      <c r="E98" s="178" t="s">
        <v>544</v>
      </c>
      <c r="F98" s="179" t="s">
        <v>545</v>
      </c>
      <c r="G98" s="180" t="s">
        <v>178</v>
      </c>
      <c r="H98" s="181">
        <v>7</v>
      </c>
      <c r="I98" s="182"/>
      <c r="J98" s="183">
        <f>ROUND(I98*H98,2)</f>
        <v>0</v>
      </c>
      <c r="K98" s="179" t="s">
        <v>132</v>
      </c>
      <c r="L98" s="37"/>
      <c r="M98" s="184" t="s">
        <v>3</v>
      </c>
      <c r="N98" s="185" t="s">
        <v>46</v>
      </c>
      <c r="O98" s="70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8" t="s">
        <v>154</v>
      </c>
      <c r="AT98" s="188" t="s">
        <v>128</v>
      </c>
      <c r="AU98" s="188" t="s">
        <v>83</v>
      </c>
      <c r="AY98" s="17" t="s">
        <v>126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154</v>
      </c>
      <c r="BM98" s="188" t="s">
        <v>546</v>
      </c>
    </row>
    <row r="99" s="2" customFormat="1" ht="24" customHeight="1">
      <c r="A99" s="36"/>
      <c r="B99" s="176"/>
      <c r="C99" s="177" t="s">
        <v>203</v>
      </c>
      <c r="D99" s="177" t="s">
        <v>128</v>
      </c>
      <c r="E99" s="178" t="s">
        <v>547</v>
      </c>
      <c r="F99" s="179" t="s">
        <v>548</v>
      </c>
      <c r="G99" s="180" t="s">
        <v>178</v>
      </c>
      <c r="H99" s="181">
        <v>4</v>
      </c>
      <c r="I99" s="182"/>
      <c r="J99" s="183">
        <f>ROUND(I99*H99,2)</f>
        <v>0</v>
      </c>
      <c r="K99" s="179" t="s">
        <v>132</v>
      </c>
      <c r="L99" s="37"/>
      <c r="M99" s="184" t="s">
        <v>3</v>
      </c>
      <c r="N99" s="185" t="s">
        <v>46</v>
      </c>
      <c r="O99" s="70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8" t="s">
        <v>154</v>
      </c>
      <c r="AT99" s="188" t="s">
        <v>128</v>
      </c>
      <c r="AU99" s="188" t="s">
        <v>83</v>
      </c>
      <c r="AY99" s="17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154</v>
      </c>
      <c r="BM99" s="188" t="s">
        <v>549</v>
      </c>
    </row>
    <row r="100" s="2" customFormat="1" ht="24" customHeight="1">
      <c r="A100" s="36"/>
      <c r="B100" s="176"/>
      <c r="C100" s="177" t="s">
        <v>207</v>
      </c>
      <c r="D100" s="177" t="s">
        <v>128</v>
      </c>
      <c r="E100" s="178" t="s">
        <v>550</v>
      </c>
      <c r="F100" s="179" t="s">
        <v>551</v>
      </c>
      <c r="G100" s="180" t="s">
        <v>178</v>
      </c>
      <c r="H100" s="181">
        <v>3</v>
      </c>
      <c r="I100" s="182"/>
      <c r="J100" s="183">
        <f>ROUND(I100*H100,2)</f>
        <v>0</v>
      </c>
      <c r="K100" s="179" t="s">
        <v>132</v>
      </c>
      <c r="L100" s="37"/>
      <c r="M100" s="200" t="s">
        <v>3</v>
      </c>
      <c r="N100" s="201" t="s">
        <v>46</v>
      </c>
      <c r="O100" s="20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8" t="s">
        <v>154</v>
      </c>
      <c r="AT100" s="188" t="s">
        <v>128</v>
      </c>
      <c r="AU100" s="188" t="s">
        <v>83</v>
      </c>
      <c r="AY100" s="17" t="s">
        <v>126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154</v>
      </c>
      <c r="BM100" s="188" t="s">
        <v>552</v>
      </c>
    </row>
    <row r="101" s="2" customFormat="1" ht="6.96" customHeight="1">
      <c r="A101" s="36"/>
      <c r="B101" s="53"/>
      <c r="C101" s="54"/>
      <c r="D101" s="54"/>
      <c r="E101" s="54"/>
      <c r="F101" s="54"/>
      <c r="G101" s="54"/>
      <c r="H101" s="54"/>
      <c r="I101" s="136"/>
      <c r="J101" s="54"/>
      <c r="K101" s="54"/>
      <c r="L101" s="37"/>
      <c r="M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</sheetData>
  <autoFilter ref="C79:K10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553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51" customHeight="1">
      <c r="A27" s="119"/>
      <c r="B27" s="120"/>
      <c r="C27" s="119"/>
      <c r="D27" s="119"/>
      <c r="E27" s="34" t="s">
        <v>40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ROUND(J80,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ROUND((SUM(BE80:BE161)),  2)</f>
        <v>0</v>
      </c>
      <c r="G33" s="36"/>
      <c r="H33" s="36"/>
      <c r="I33" s="128">
        <v>0.20999999999999999</v>
      </c>
      <c r="J33" s="127">
        <f>ROUND(((SUM(BE80:BE161))*I33),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ROUND((SUM(BF80:BF161)),  2)</f>
        <v>0</v>
      </c>
      <c r="G34" s="36"/>
      <c r="H34" s="36"/>
      <c r="I34" s="128">
        <v>0.14999999999999999</v>
      </c>
      <c r="J34" s="127">
        <f>ROUND(((SUM(BF80:BF161))*I34),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ROUND((SUM(BG80:BG161)),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ROUND((SUM(BH80:BH161)),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ROUND((SUM(BI80:BI161)),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PS23 - SpS Bohumín - Rozvaděč DŘT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J80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110</v>
      </c>
      <c r="E60" s="144"/>
      <c r="F60" s="144"/>
      <c r="G60" s="144"/>
      <c r="H60" s="144"/>
      <c r="I60" s="145"/>
      <c r="J60" s="146">
        <f>J81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6"/>
      <c r="D61" s="36"/>
      <c r="E61" s="36"/>
      <c r="F61" s="36"/>
      <c r="G61" s="36"/>
      <c r="H61" s="36"/>
      <c r="I61" s="116"/>
      <c r="J61" s="36"/>
      <c r="K61" s="36"/>
      <c r="L61" s="117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3"/>
      <c r="C62" s="54"/>
      <c r="D62" s="54"/>
      <c r="E62" s="54"/>
      <c r="F62" s="54"/>
      <c r="G62" s="54"/>
      <c r="H62" s="54"/>
      <c r="I62" s="136"/>
      <c r="J62" s="54"/>
      <c r="K62" s="54"/>
      <c r="L62" s="11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5"/>
      <c r="C66" s="56"/>
      <c r="D66" s="56"/>
      <c r="E66" s="56"/>
      <c r="F66" s="56"/>
      <c r="G66" s="56"/>
      <c r="H66" s="56"/>
      <c r="I66" s="137"/>
      <c r="J66" s="56"/>
      <c r="K66" s="56"/>
      <c r="L66" s="11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111</v>
      </c>
      <c r="D67" s="36"/>
      <c r="E67" s="36"/>
      <c r="F67" s="36"/>
      <c r="G67" s="36"/>
      <c r="H67" s="36"/>
      <c r="I67" s="116"/>
      <c r="J67" s="36"/>
      <c r="K67" s="36"/>
      <c r="L67" s="11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17</v>
      </c>
      <c r="D69" s="36"/>
      <c r="E69" s="36"/>
      <c r="F69" s="36"/>
      <c r="G69" s="36"/>
      <c r="H69" s="36"/>
      <c r="I69" s="116"/>
      <c r="J69" s="36"/>
      <c r="K69" s="36"/>
      <c r="L69" s="11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6"/>
      <c r="D70" s="36"/>
      <c r="E70" s="115" t="str">
        <f>E7</f>
        <v>SpS Bohumín, oprava R3kV a DŘT</v>
      </c>
      <c r="F70" s="30"/>
      <c r="G70" s="30"/>
      <c r="H70" s="30"/>
      <c r="I70" s="116"/>
      <c r="J70" s="36"/>
      <c r="K70" s="36"/>
      <c r="L70" s="11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102</v>
      </c>
      <c r="D71" s="36"/>
      <c r="E71" s="36"/>
      <c r="F71" s="36"/>
      <c r="G71" s="36"/>
      <c r="H71" s="36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60" t="str">
        <f>E9</f>
        <v>PS23 - SpS Bohumín - Rozvaděč DŘT</v>
      </c>
      <c r="F72" s="36"/>
      <c r="G72" s="36"/>
      <c r="H72" s="36"/>
      <c r="I72" s="116"/>
      <c r="J72" s="36"/>
      <c r="K72" s="36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6"/>
      <c r="D73" s="36"/>
      <c r="E73" s="36"/>
      <c r="F73" s="36"/>
      <c r="G73" s="36"/>
      <c r="H73" s="36"/>
      <c r="I73" s="116"/>
      <c r="J73" s="36"/>
      <c r="K73" s="36"/>
      <c r="L73" s="11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6"/>
      <c r="E74" s="36"/>
      <c r="F74" s="25" t="str">
        <f>F12</f>
        <v>SpS Bohumín</v>
      </c>
      <c r="G74" s="36"/>
      <c r="H74" s="36"/>
      <c r="I74" s="118" t="s">
        <v>23</v>
      </c>
      <c r="J74" s="62" t="str">
        <f>IF(J12="","",J12)</f>
        <v>18. 6. 2019</v>
      </c>
      <c r="K74" s="36"/>
      <c r="L74" s="11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6"/>
      <c r="E76" s="36"/>
      <c r="F76" s="25" t="str">
        <f>E15</f>
        <v>Správa železniční dopravní cesty, s.o.</v>
      </c>
      <c r="G76" s="36"/>
      <c r="H76" s="36"/>
      <c r="I76" s="118" t="s">
        <v>33</v>
      </c>
      <c r="J76" s="34" t="str">
        <f>E21</f>
        <v>Petr Kudělka</v>
      </c>
      <c r="K76" s="3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6"/>
      <c r="E77" s="36"/>
      <c r="F77" s="25" t="str">
        <f>IF(E18="","",E18)</f>
        <v>Vyplň údaj</v>
      </c>
      <c r="G77" s="36"/>
      <c r="H77" s="36"/>
      <c r="I77" s="118" t="s">
        <v>37</v>
      </c>
      <c r="J77" s="34" t="str">
        <f>E24</f>
        <v xml:space="preserve"> </v>
      </c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6"/>
      <c r="D78" s="36"/>
      <c r="E78" s="36"/>
      <c r="F78" s="36"/>
      <c r="G78" s="36"/>
      <c r="H78" s="36"/>
      <c r="I78" s="116"/>
      <c r="J78" s="36"/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52"/>
      <c r="B79" s="153"/>
      <c r="C79" s="154" t="s">
        <v>112</v>
      </c>
      <c r="D79" s="155" t="s">
        <v>60</v>
      </c>
      <c r="E79" s="155" t="s">
        <v>56</v>
      </c>
      <c r="F79" s="155" t="s">
        <v>57</v>
      </c>
      <c r="G79" s="155" t="s">
        <v>113</v>
      </c>
      <c r="H79" s="155" t="s">
        <v>114</v>
      </c>
      <c r="I79" s="156" t="s">
        <v>115</v>
      </c>
      <c r="J79" s="155" t="s">
        <v>106</v>
      </c>
      <c r="K79" s="157" t="s">
        <v>116</v>
      </c>
      <c r="L79" s="158"/>
      <c r="M79" s="78" t="s">
        <v>3</v>
      </c>
      <c r="N79" s="79" t="s">
        <v>45</v>
      </c>
      <c r="O79" s="79" t="s">
        <v>117</v>
      </c>
      <c r="P79" s="79" t="s">
        <v>118</v>
      </c>
      <c r="Q79" s="79" t="s">
        <v>119</v>
      </c>
      <c r="R79" s="79" t="s">
        <v>120</v>
      </c>
      <c r="S79" s="79" t="s">
        <v>121</v>
      </c>
      <c r="T79" s="80" t="s">
        <v>122</v>
      </c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</row>
    <row r="80" s="2" customFormat="1" ht="22.8" customHeight="1">
      <c r="A80" s="36"/>
      <c r="B80" s="37"/>
      <c r="C80" s="85" t="s">
        <v>123</v>
      </c>
      <c r="D80" s="36"/>
      <c r="E80" s="36"/>
      <c r="F80" s="36"/>
      <c r="G80" s="36"/>
      <c r="H80" s="36"/>
      <c r="I80" s="116"/>
      <c r="J80" s="159">
        <f>BK80</f>
        <v>0</v>
      </c>
      <c r="K80" s="36"/>
      <c r="L80" s="37"/>
      <c r="M80" s="81"/>
      <c r="N80" s="66"/>
      <c r="O80" s="82"/>
      <c r="P80" s="160">
        <f>P81</f>
        <v>0</v>
      </c>
      <c r="Q80" s="82"/>
      <c r="R80" s="160">
        <f>R81</f>
        <v>0</v>
      </c>
      <c r="S80" s="82"/>
      <c r="T80" s="16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7" t="s">
        <v>74</v>
      </c>
      <c r="AU80" s="17" t="s">
        <v>107</v>
      </c>
      <c r="BK80" s="162">
        <f>BK81</f>
        <v>0</v>
      </c>
    </row>
    <row r="81" s="12" customFormat="1" ht="25.92" customHeight="1">
      <c r="A81" s="12"/>
      <c r="B81" s="163"/>
      <c r="C81" s="12"/>
      <c r="D81" s="164" t="s">
        <v>74</v>
      </c>
      <c r="E81" s="165" t="s">
        <v>149</v>
      </c>
      <c r="F81" s="165" t="s">
        <v>150</v>
      </c>
      <c r="G81" s="12"/>
      <c r="H81" s="12"/>
      <c r="I81" s="166"/>
      <c r="J81" s="167">
        <f>BK81</f>
        <v>0</v>
      </c>
      <c r="K81" s="12"/>
      <c r="L81" s="163"/>
      <c r="M81" s="168"/>
      <c r="N81" s="169"/>
      <c r="O81" s="169"/>
      <c r="P81" s="170">
        <f>SUM(P82:P161)</f>
        <v>0</v>
      </c>
      <c r="Q81" s="169"/>
      <c r="R81" s="170">
        <f>SUM(R82:R161)</f>
        <v>0</v>
      </c>
      <c r="S81" s="169"/>
      <c r="T81" s="171">
        <f>SUM(T82:T161)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64" t="s">
        <v>133</v>
      </c>
      <c r="AT81" s="172" t="s">
        <v>74</v>
      </c>
      <c r="AU81" s="172" t="s">
        <v>75</v>
      </c>
      <c r="AY81" s="164" t="s">
        <v>126</v>
      </c>
      <c r="BK81" s="173">
        <f>SUM(BK82:BK161)</f>
        <v>0</v>
      </c>
    </row>
    <row r="82" s="2" customFormat="1" ht="24" customHeight="1">
      <c r="A82" s="36"/>
      <c r="B82" s="176"/>
      <c r="C82" s="177" t="s">
        <v>83</v>
      </c>
      <c r="D82" s="177" t="s">
        <v>128</v>
      </c>
      <c r="E82" s="178" t="s">
        <v>554</v>
      </c>
      <c r="F82" s="179" t="s">
        <v>555</v>
      </c>
      <c r="G82" s="180" t="s">
        <v>131</v>
      </c>
      <c r="H82" s="181">
        <v>60</v>
      </c>
      <c r="I82" s="182"/>
      <c r="J82" s="183">
        <f>ROUND(I82*H82,2)</f>
        <v>0</v>
      </c>
      <c r="K82" s="179" t="s">
        <v>132</v>
      </c>
      <c r="L82" s="37"/>
      <c r="M82" s="184" t="s">
        <v>3</v>
      </c>
      <c r="N82" s="185" t="s">
        <v>46</v>
      </c>
      <c r="O82" s="70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8" t="s">
        <v>154</v>
      </c>
      <c r="AT82" s="188" t="s">
        <v>128</v>
      </c>
      <c r="AU82" s="188" t="s">
        <v>83</v>
      </c>
      <c r="AY82" s="17" t="s">
        <v>126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154</v>
      </c>
      <c r="BM82" s="188" t="s">
        <v>556</v>
      </c>
    </row>
    <row r="83" s="2" customFormat="1" ht="24" customHeight="1">
      <c r="A83" s="36"/>
      <c r="B83" s="176"/>
      <c r="C83" s="190" t="s">
        <v>85</v>
      </c>
      <c r="D83" s="190" t="s">
        <v>157</v>
      </c>
      <c r="E83" s="191" t="s">
        <v>557</v>
      </c>
      <c r="F83" s="192" t="s">
        <v>558</v>
      </c>
      <c r="G83" s="193" t="s">
        <v>131</v>
      </c>
      <c r="H83" s="194">
        <v>60</v>
      </c>
      <c r="I83" s="195"/>
      <c r="J83" s="196">
        <f>ROUND(I83*H83,2)</f>
        <v>0</v>
      </c>
      <c r="K83" s="192" t="s">
        <v>132</v>
      </c>
      <c r="L83" s="197"/>
      <c r="M83" s="198" t="s">
        <v>3</v>
      </c>
      <c r="N83" s="199" t="s">
        <v>46</v>
      </c>
      <c r="O83" s="70"/>
      <c r="P83" s="186">
        <f>O83*H83</f>
        <v>0</v>
      </c>
      <c r="Q83" s="186">
        <v>0</v>
      </c>
      <c r="R83" s="186">
        <f>Q83*H83</f>
        <v>0</v>
      </c>
      <c r="S83" s="186">
        <v>0</v>
      </c>
      <c r="T83" s="18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8" t="s">
        <v>160</v>
      </c>
      <c r="AT83" s="188" t="s">
        <v>157</v>
      </c>
      <c r="AU83" s="188" t="s">
        <v>83</v>
      </c>
      <c r="AY83" s="17" t="s">
        <v>126</v>
      </c>
      <c r="BE83" s="189">
        <f>IF(N83="základní",J83,0)</f>
        <v>0</v>
      </c>
      <c r="BF83" s="189">
        <f>IF(N83="snížená",J83,0)</f>
        <v>0</v>
      </c>
      <c r="BG83" s="189">
        <f>IF(N83="zákl. přenesená",J83,0)</f>
        <v>0</v>
      </c>
      <c r="BH83" s="189">
        <f>IF(N83="sníž. přenesená",J83,0)</f>
        <v>0</v>
      </c>
      <c r="BI83" s="189">
        <f>IF(N83="nulová",J83,0)</f>
        <v>0</v>
      </c>
      <c r="BJ83" s="17" t="s">
        <v>83</v>
      </c>
      <c r="BK83" s="189">
        <f>ROUND(I83*H83,2)</f>
        <v>0</v>
      </c>
      <c r="BL83" s="17" t="s">
        <v>160</v>
      </c>
      <c r="BM83" s="188" t="s">
        <v>559</v>
      </c>
    </row>
    <row r="84" s="2" customFormat="1" ht="24" customHeight="1">
      <c r="A84" s="36"/>
      <c r="B84" s="176"/>
      <c r="C84" s="177" t="s">
        <v>138</v>
      </c>
      <c r="D84" s="177" t="s">
        <v>128</v>
      </c>
      <c r="E84" s="178" t="s">
        <v>560</v>
      </c>
      <c r="F84" s="179" t="s">
        <v>561</v>
      </c>
      <c r="G84" s="180" t="s">
        <v>131</v>
      </c>
      <c r="H84" s="181">
        <v>5</v>
      </c>
      <c r="I84" s="182"/>
      <c r="J84" s="183">
        <f>ROUND(I84*H84,2)</f>
        <v>0</v>
      </c>
      <c r="K84" s="179" t="s">
        <v>132</v>
      </c>
      <c r="L84" s="37"/>
      <c r="M84" s="184" t="s">
        <v>3</v>
      </c>
      <c r="N84" s="185" t="s">
        <v>46</v>
      </c>
      <c r="O84" s="70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8" t="s">
        <v>154</v>
      </c>
      <c r="AT84" s="188" t="s">
        <v>128</v>
      </c>
      <c r="AU84" s="188" t="s">
        <v>83</v>
      </c>
      <c r="AY84" s="17" t="s">
        <v>126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7" t="s">
        <v>83</v>
      </c>
      <c r="BK84" s="189">
        <f>ROUND(I84*H84,2)</f>
        <v>0</v>
      </c>
      <c r="BL84" s="17" t="s">
        <v>154</v>
      </c>
      <c r="BM84" s="188" t="s">
        <v>562</v>
      </c>
    </row>
    <row r="85" s="2" customFormat="1" ht="24" customHeight="1">
      <c r="A85" s="36"/>
      <c r="B85" s="176"/>
      <c r="C85" s="190" t="s">
        <v>133</v>
      </c>
      <c r="D85" s="190" t="s">
        <v>157</v>
      </c>
      <c r="E85" s="191" t="s">
        <v>563</v>
      </c>
      <c r="F85" s="192" t="s">
        <v>564</v>
      </c>
      <c r="G85" s="193" t="s">
        <v>131</v>
      </c>
      <c r="H85" s="194">
        <v>5</v>
      </c>
      <c r="I85" s="195"/>
      <c r="J85" s="196">
        <f>ROUND(I85*H85,2)</f>
        <v>0</v>
      </c>
      <c r="K85" s="192" t="s">
        <v>132</v>
      </c>
      <c r="L85" s="197"/>
      <c r="M85" s="198" t="s">
        <v>3</v>
      </c>
      <c r="N85" s="199" t="s">
        <v>46</v>
      </c>
      <c r="O85" s="70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8" t="s">
        <v>160</v>
      </c>
      <c r="AT85" s="188" t="s">
        <v>157</v>
      </c>
      <c r="AU85" s="188" t="s">
        <v>83</v>
      </c>
      <c r="AY85" s="17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160</v>
      </c>
      <c r="BM85" s="188" t="s">
        <v>565</v>
      </c>
    </row>
    <row r="86" s="2" customFormat="1" ht="24" customHeight="1">
      <c r="A86" s="36"/>
      <c r="B86" s="176"/>
      <c r="C86" s="177" t="s">
        <v>145</v>
      </c>
      <c r="D86" s="177" t="s">
        <v>128</v>
      </c>
      <c r="E86" s="178" t="s">
        <v>215</v>
      </c>
      <c r="F86" s="179" t="s">
        <v>216</v>
      </c>
      <c r="G86" s="180" t="s">
        <v>131</v>
      </c>
      <c r="H86" s="181">
        <v>40</v>
      </c>
      <c r="I86" s="182"/>
      <c r="J86" s="183">
        <f>ROUND(I86*H86,2)</f>
        <v>0</v>
      </c>
      <c r="K86" s="179" t="s">
        <v>132</v>
      </c>
      <c r="L86" s="37"/>
      <c r="M86" s="184" t="s">
        <v>3</v>
      </c>
      <c r="N86" s="185" t="s">
        <v>46</v>
      </c>
      <c r="O86" s="70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8" t="s">
        <v>154</v>
      </c>
      <c r="AT86" s="188" t="s">
        <v>128</v>
      </c>
      <c r="AU86" s="188" t="s">
        <v>83</v>
      </c>
      <c r="AY86" s="17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154</v>
      </c>
      <c r="BM86" s="188" t="s">
        <v>566</v>
      </c>
    </row>
    <row r="87" s="2" customFormat="1" ht="24" customHeight="1">
      <c r="A87" s="36"/>
      <c r="B87" s="176"/>
      <c r="C87" s="190" t="s">
        <v>151</v>
      </c>
      <c r="D87" s="190" t="s">
        <v>157</v>
      </c>
      <c r="E87" s="191" t="s">
        <v>567</v>
      </c>
      <c r="F87" s="192" t="s">
        <v>568</v>
      </c>
      <c r="G87" s="193" t="s">
        <v>131</v>
      </c>
      <c r="H87" s="194">
        <v>20</v>
      </c>
      <c r="I87" s="195"/>
      <c r="J87" s="196">
        <f>ROUND(I87*H87,2)</f>
        <v>0</v>
      </c>
      <c r="K87" s="192" t="s">
        <v>132</v>
      </c>
      <c r="L87" s="197"/>
      <c r="M87" s="198" t="s">
        <v>3</v>
      </c>
      <c r="N87" s="199" t="s">
        <v>46</v>
      </c>
      <c r="O87" s="70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8" t="s">
        <v>160</v>
      </c>
      <c r="AT87" s="188" t="s">
        <v>157</v>
      </c>
      <c r="AU87" s="188" t="s">
        <v>83</v>
      </c>
      <c r="AY87" s="17" t="s">
        <v>126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160</v>
      </c>
      <c r="BM87" s="188" t="s">
        <v>569</v>
      </c>
    </row>
    <row r="88" s="2" customFormat="1" ht="24" customHeight="1">
      <c r="A88" s="36"/>
      <c r="B88" s="176"/>
      <c r="C88" s="190" t="s">
        <v>156</v>
      </c>
      <c r="D88" s="190" t="s">
        <v>157</v>
      </c>
      <c r="E88" s="191" t="s">
        <v>570</v>
      </c>
      <c r="F88" s="192" t="s">
        <v>571</v>
      </c>
      <c r="G88" s="193" t="s">
        <v>131</v>
      </c>
      <c r="H88" s="194">
        <v>20</v>
      </c>
      <c r="I88" s="195"/>
      <c r="J88" s="196">
        <f>ROUND(I88*H88,2)</f>
        <v>0</v>
      </c>
      <c r="K88" s="192" t="s">
        <v>132</v>
      </c>
      <c r="L88" s="197"/>
      <c r="M88" s="198" t="s">
        <v>3</v>
      </c>
      <c r="N88" s="199" t="s">
        <v>46</v>
      </c>
      <c r="O88" s="70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8" t="s">
        <v>160</v>
      </c>
      <c r="AT88" s="188" t="s">
        <v>157</v>
      </c>
      <c r="AU88" s="188" t="s">
        <v>83</v>
      </c>
      <c r="AY88" s="17" t="s">
        <v>126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7" t="s">
        <v>83</v>
      </c>
      <c r="BK88" s="189">
        <f>ROUND(I88*H88,2)</f>
        <v>0</v>
      </c>
      <c r="BL88" s="17" t="s">
        <v>160</v>
      </c>
      <c r="BM88" s="188" t="s">
        <v>572</v>
      </c>
    </row>
    <row r="89" s="2" customFormat="1" ht="24" customHeight="1">
      <c r="A89" s="36"/>
      <c r="B89" s="176"/>
      <c r="C89" s="177" t="s">
        <v>162</v>
      </c>
      <c r="D89" s="177" t="s">
        <v>128</v>
      </c>
      <c r="E89" s="178" t="s">
        <v>573</v>
      </c>
      <c r="F89" s="179" t="s">
        <v>574</v>
      </c>
      <c r="G89" s="180" t="s">
        <v>178</v>
      </c>
      <c r="H89" s="181">
        <v>20</v>
      </c>
      <c r="I89" s="182"/>
      <c r="J89" s="183">
        <f>ROUND(I89*H89,2)</f>
        <v>0</v>
      </c>
      <c r="K89" s="179" t="s">
        <v>132</v>
      </c>
      <c r="L89" s="37"/>
      <c r="M89" s="184" t="s">
        <v>3</v>
      </c>
      <c r="N89" s="185" t="s">
        <v>46</v>
      </c>
      <c r="O89" s="70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8" t="s">
        <v>154</v>
      </c>
      <c r="AT89" s="188" t="s">
        <v>128</v>
      </c>
      <c r="AU89" s="188" t="s">
        <v>83</v>
      </c>
      <c r="AY89" s="17" t="s">
        <v>126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154</v>
      </c>
      <c r="BM89" s="188" t="s">
        <v>575</v>
      </c>
    </row>
    <row r="90" s="2" customFormat="1" ht="24" customHeight="1">
      <c r="A90" s="36"/>
      <c r="B90" s="176"/>
      <c r="C90" s="190" t="s">
        <v>166</v>
      </c>
      <c r="D90" s="190" t="s">
        <v>157</v>
      </c>
      <c r="E90" s="191" t="s">
        <v>576</v>
      </c>
      <c r="F90" s="192" t="s">
        <v>577</v>
      </c>
      <c r="G90" s="193" t="s">
        <v>578</v>
      </c>
      <c r="H90" s="194">
        <v>1</v>
      </c>
      <c r="I90" s="195"/>
      <c r="J90" s="196">
        <f>ROUND(I90*H90,2)</f>
        <v>0</v>
      </c>
      <c r="K90" s="192" t="s">
        <v>132</v>
      </c>
      <c r="L90" s="197"/>
      <c r="M90" s="198" t="s">
        <v>3</v>
      </c>
      <c r="N90" s="199" t="s">
        <v>46</v>
      </c>
      <c r="O90" s="70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8" t="s">
        <v>160</v>
      </c>
      <c r="AT90" s="188" t="s">
        <v>157</v>
      </c>
      <c r="AU90" s="188" t="s">
        <v>83</v>
      </c>
      <c r="AY90" s="17" t="s">
        <v>126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160</v>
      </c>
      <c r="BM90" s="188" t="s">
        <v>579</v>
      </c>
    </row>
    <row r="91" s="2" customFormat="1" ht="36" customHeight="1">
      <c r="A91" s="36"/>
      <c r="B91" s="176"/>
      <c r="C91" s="177" t="s">
        <v>171</v>
      </c>
      <c r="D91" s="177" t="s">
        <v>128</v>
      </c>
      <c r="E91" s="178" t="s">
        <v>580</v>
      </c>
      <c r="F91" s="179" t="s">
        <v>581</v>
      </c>
      <c r="G91" s="180" t="s">
        <v>178</v>
      </c>
      <c r="H91" s="181">
        <v>1</v>
      </c>
      <c r="I91" s="182"/>
      <c r="J91" s="183">
        <f>ROUND(I91*H91,2)</f>
        <v>0</v>
      </c>
      <c r="K91" s="179" t="s">
        <v>132</v>
      </c>
      <c r="L91" s="37"/>
      <c r="M91" s="184" t="s">
        <v>3</v>
      </c>
      <c r="N91" s="185" t="s">
        <v>46</v>
      </c>
      <c r="O91" s="70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8" t="s">
        <v>154</v>
      </c>
      <c r="AT91" s="188" t="s">
        <v>128</v>
      </c>
      <c r="AU91" s="188" t="s">
        <v>83</v>
      </c>
      <c r="AY91" s="17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154</v>
      </c>
      <c r="BM91" s="188" t="s">
        <v>582</v>
      </c>
    </row>
    <row r="92" s="2" customFormat="1" ht="24" customHeight="1">
      <c r="A92" s="36"/>
      <c r="B92" s="176"/>
      <c r="C92" s="177" t="s">
        <v>175</v>
      </c>
      <c r="D92" s="177" t="s">
        <v>128</v>
      </c>
      <c r="E92" s="178" t="s">
        <v>267</v>
      </c>
      <c r="F92" s="179" t="s">
        <v>268</v>
      </c>
      <c r="G92" s="180" t="s">
        <v>178</v>
      </c>
      <c r="H92" s="181">
        <v>1</v>
      </c>
      <c r="I92" s="182"/>
      <c r="J92" s="183">
        <f>ROUND(I92*H92,2)</f>
        <v>0</v>
      </c>
      <c r="K92" s="179" t="s">
        <v>132</v>
      </c>
      <c r="L92" s="37"/>
      <c r="M92" s="184" t="s">
        <v>3</v>
      </c>
      <c r="N92" s="185" t="s">
        <v>46</v>
      </c>
      <c r="O92" s="70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8" t="s">
        <v>154</v>
      </c>
      <c r="AT92" s="188" t="s">
        <v>128</v>
      </c>
      <c r="AU92" s="188" t="s">
        <v>83</v>
      </c>
      <c r="AY92" s="17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154</v>
      </c>
      <c r="BM92" s="188" t="s">
        <v>583</v>
      </c>
    </row>
    <row r="93" s="2" customFormat="1" ht="24" customHeight="1">
      <c r="A93" s="36"/>
      <c r="B93" s="176"/>
      <c r="C93" s="177" t="s">
        <v>180</v>
      </c>
      <c r="D93" s="177" t="s">
        <v>128</v>
      </c>
      <c r="E93" s="178" t="s">
        <v>584</v>
      </c>
      <c r="F93" s="179" t="s">
        <v>585</v>
      </c>
      <c r="G93" s="180" t="s">
        <v>178</v>
      </c>
      <c r="H93" s="181">
        <v>1</v>
      </c>
      <c r="I93" s="182"/>
      <c r="J93" s="183">
        <f>ROUND(I93*H93,2)</f>
        <v>0</v>
      </c>
      <c r="K93" s="179" t="s">
        <v>132</v>
      </c>
      <c r="L93" s="37"/>
      <c r="M93" s="184" t="s">
        <v>3</v>
      </c>
      <c r="N93" s="185" t="s">
        <v>46</v>
      </c>
      <c r="O93" s="70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8" t="s">
        <v>154</v>
      </c>
      <c r="AT93" s="188" t="s">
        <v>128</v>
      </c>
      <c r="AU93" s="188" t="s">
        <v>83</v>
      </c>
      <c r="AY93" s="17" t="s">
        <v>126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154</v>
      </c>
      <c r="BM93" s="188" t="s">
        <v>586</v>
      </c>
    </row>
    <row r="94" s="2" customFormat="1" ht="24" customHeight="1">
      <c r="A94" s="36"/>
      <c r="B94" s="176"/>
      <c r="C94" s="190" t="s">
        <v>184</v>
      </c>
      <c r="D94" s="190" t="s">
        <v>157</v>
      </c>
      <c r="E94" s="191" t="s">
        <v>587</v>
      </c>
      <c r="F94" s="192" t="s">
        <v>588</v>
      </c>
      <c r="G94" s="193" t="s">
        <v>178</v>
      </c>
      <c r="H94" s="194">
        <v>1</v>
      </c>
      <c r="I94" s="195"/>
      <c r="J94" s="196">
        <f>ROUND(I94*H94,2)</f>
        <v>0</v>
      </c>
      <c r="K94" s="192" t="s">
        <v>132</v>
      </c>
      <c r="L94" s="197"/>
      <c r="M94" s="198" t="s">
        <v>3</v>
      </c>
      <c r="N94" s="199" t="s">
        <v>46</v>
      </c>
      <c r="O94" s="7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8" t="s">
        <v>160</v>
      </c>
      <c r="AT94" s="188" t="s">
        <v>157</v>
      </c>
      <c r="AU94" s="188" t="s">
        <v>83</v>
      </c>
      <c r="AY94" s="17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160</v>
      </c>
      <c r="BM94" s="188" t="s">
        <v>589</v>
      </c>
    </row>
    <row r="95" s="2" customFormat="1" ht="36" customHeight="1">
      <c r="A95" s="36"/>
      <c r="B95" s="176"/>
      <c r="C95" s="190" t="s">
        <v>188</v>
      </c>
      <c r="D95" s="190" t="s">
        <v>157</v>
      </c>
      <c r="E95" s="191" t="s">
        <v>323</v>
      </c>
      <c r="F95" s="192" t="s">
        <v>590</v>
      </c>
      <c r="G95" s="193" t="s">
        <v>178</v>
      </c>
      <c r="H95" s="194">
        <v>1</v>
      </c>
      <c r="I95" s="195"/>
      <c r="J95" s="196">
        <f>ROUND(I95*H95,2)</f>
        <v>0</v>
      </c>
      <c r="K95" s="192" t="s">
        <v>132</v>
      </c>
      <c r="L95" s="197"/>
      <c r="M95" s="198" t="s">
        <v>3</v>
      </c>
      <c r="N95" s="199" t="s">
        <v>46</v>
      </c>
      <c r="O95" s="70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8" t="s">
        <v>160</v>
      </c>
      <c r="AT95" s="188" t="s">
        <v>157</v>
      </c>
      <c r="AU95" s="188" t="s">
        <v>83</v>
      </c>
      <c r="AY95" s="17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160</v>
      </c>
      <c r="BM95" s="188" t="s">
        <v>591</v>
      </c>
    </row>
    <row r="96" s="2" customFormat="1" ht="24" customHeight="1">
      <c r="A96" s="36"/>
      <c r="B96" s="176"/>
      <c r="C96" s="190" t="s">
        <v>9</v>
      </c>
      <c r="D96" s="190" t="s">
        <v>157</v>
      </c>
      <c r="E96" s="191" t="s">
        <v>592</v>
      </c>
      <c r="F96" s="192" t="s">
        <v>593</v>
      </c>
      <c r="G96" s="193" t="s">
        <v>178</v>
      </c>
      <c r="H96" s="194">
        <v>1</v>
      </c>
      <c r="I96" s="195"/>
      <c r="J96" s="196">
        <f>ROUND(I96*H96,2)</f>
        <v>0</v>
      </c>
      <c r="K96" s="192" t="s">
        <v>132</v>
      </c>
      <c r="L96" s="197"/>
      <c r="M96" s="198" t="s">
        <v>3</v>
      </c>
      <c r="N96" s="199" t="s">
        <v>46</v>
      </c>
      <c r="O96" s="70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8" t="s">
        <v>160</v>
      </c>
      <c r="AT96" s="188" t="s">
        <v>157</v>
      </c>
      <c r="AU96" s="188" t="s">
        <v>83</v>
      </c>
      <c r="AY96" s="17" t="s">
        <v>126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160</v>
      </c>
      <c r="BM96" s="188" t="s">
        <v>594</v>
      </c>
    </row>
    <row r="97" s="2" customFormat="1" ht="24" customHeight="1">
      <c r="A97" s="36"/>
      <c r="B97" s="176"/>
      <c r="C97" s="190" t="s">
        <v>195</v>
      </c>
      <c r="D97" s="190" t="s">
        <v>157</v>
      </c>
      <c r="E97" s="191" t="s">
        <v>595</v>
      </c>
      <c r="F97" s="192" t="s">
        <v>596</v>
      </c>
      <c r="G97" s="193" t="s">
        <v>178</v>
      </c>
      <c r="H97" s="194">
        <v>1</v>
      </c>
      <c r="I97" s="195"/>
      <c r="J97" s="196">
        <f>ROUND(I97*H97,2)</f>
        <v>0</v>
      </c>
      <c r="K97" s="192" t="s">
        <v>132</v>
      </c>
      <c r="L97" s="197"/>
      <c r="M97" s="198" t="s">
        <v>3</v>
      </c>
      <c r="N97" s="199" t="s">
        <v>46</v>
      </c>
      <c r="O97" s="70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8" t="s">
        <v>160</v>
      </c>
      <c r="AT97" s="188" t="s">
        <v>157</v>
      </c>
      <c r="AU97" s="188" t="s">
        <v>83</v>
      </c>
      <c r="AY97" s="17" t="s">
        <v>126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160</v>
      </c>
      <c r="BM97" s="188" t="s">
        <v>597</v>
      </c>
    </row>
    <row r="98" s="2" customFormat="1" ht="24" customHeight="1">
      <c r="A98" s="36"/>
      <c r="B98" s="176"/>
      <c r="C98" s="190" t="s">
        <v>199</v>
      </c>
      <c r="D98" s="190" t="s">
        <v>157</v>
      </c>
      <c r="E98" s="191" t="s">
        <v>598</v>
      </c>
      <c r="F98" s="192" t="s">
        <v>599</v>
      </c>
      <c r="G98" s="193" t="s">
        <v>178</v>
      </c>
      <c r="H98" s="194">
        <v>1</v>
      </c>
      <c r="I98" s="195"/>
      <c r="J98" s="196">
        <f>ROUND(I98*H98,2)</f>
        <v>0</v>
      </c>
      <c r="K98" s="192" t="s">
        <v>132</v>
      </c>
      <c r="L98" s="197"/>
      <c r="M98" s="198" t="s">
        <v>3</v>
      </c>
      <c r="N98" s="199" t="s">
        <v>46</v>
      </c>
      <c r="O98" s="70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8" t="s">
        <v>160</v>
      </c>
      <c r="AT98" s="188" t="s">
        <v>157</v>
      </c>
      <c r="AU98" s="188" t="s">
        <v>83</v>
      </c>
      <c r="AY98" s="17" t="s">
        <v>126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160</v>
      </c>
      <c r="BM98" s="188" t="s">
        <v>600</v>
      </c>
    </row>
    <row r="99" s="2" customFormat="1" ht="24" customHeight="1">
      <c r="A99" s="36"/>
      <c r="B99" s="176"/>
      <c r="C99" s="190" t="s">
        <v>203</v>
      </c>
      <c r="D99" s="190" t="s">
        <v>157</v>
      </c>
      <c r="E99" s="191" t="s">
        <v>601</v>
      </c>
      <c r="F99" s="192" t="s">
        <v>602</v>
      </c>
      <c r="G99" s="193" t="s">
        <v>178</v>
      </c>
      <c r="H99" s="194">
        <v>1</v>
      </c>
      <c r="I99" s="195"/>
      <c r="J99" s="196">
        <f>ROUND(I99*H99,2)</f>
        <v>0</v>
      </c>
      <c r="K99" s="192" t="s">
        <v>132</v>
      </c>
      <c r="L99" s="197"/>
      <c r="M99" s="198" t="s">
        <v>3</v>
      </c>
      <c r="N99" s="199" t="s">
        <v>46</v>
      </c>
      <c r="O99" s="70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8" t="s">
        <v>160</v>
      </c>
      <c r="AT99" s="188" t="s">
        <v>157</v>
      </c>
      <c r="AU99" s="188" t="s">
        <v>83</v>
      </c>
      <c r="AY99" s="17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160</v>
      </c>
      <c r="BM99" s="188" t="s">
        <v>603</v>
      </c>
    </row>
    <row r="100" s="2" customFormat="1" ht="24" customHeight="1">
      <c r="A100" s="36"/>
      <c r="B100" s="176"/>
      <c r="C100" s="190" t="s">
        <v>207</v>
      </c>
      <c r="D100" s="190" t="s">
        <v>157</v>
      </c>
      <c r="E100" s="191" t="s">
        <v>604</v>
      </c>
      <c r="F100" s="192" t="s">
        <v>605</v>
      </c>
      <c r="G100" s="193" t="s">
        <v>178</v>
      </c>
      <c r="H100" s="194">
        <v>8</v>
      </c>
      <c r="I100" s="195"/>
      <c r="J100" s="196">
        <f>ROUND(I100*H100,2)</f>
        <v>0</v>
      </c>
      <c r="K100" s="192" t="s">
        <v>132</v>
      </c>
      <c r="L100" s="197"/>
      <c r="M100" s="198" t="s">
        <v>3</v>
      </c>
      <c r="N100" s="199" t="s">
        <v>46</v>
      </c>
      <c r="O100" s="70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8" t="s">
        <v>160</v>
      </c>
      <c r="AT100" s="188" t="s">
        <v>157</v>
      </c>
      <c r="AU100" s="188" t="s">
        <v>83</v>
      </c>
      <c r="AY100" s="17" t="s">
        <v>126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160</v>
      </c>
      <c r="BM100" s="188" t="s">
        <v>606</v>
      </c>
    </row>
    <row r="101" s="2" customFormat="1" ht="24" customHeight="1">
      <c r="A101" s="36"/>
      <c r="B101" s="176"/>
      <c r="C101" s="190" t="s">
        <v>211</v>
      </c>
      <c r="D101" s="190" t="s">
        <v>157</v>
      </c>
      <c r="E101" s="191" t="s">
        <v>607</v>
      </c>
      <c r="F101" s="192" t="s">
        <v>608</v>
      </c>
      <c r="G101" s="193" t="s">
        <v>178</v>
      </c>
      <c r="H101" s="194">
        <v>1</v>
      </c>
      <c r="I101" s="195"/>
      <c r="J101" s="196">
        <f>ROUND(I101*H101,2)</f>
        <v>0</v>
      </c>
      <c r="K101" s="192" t="s">
        <v>132</v>
      </c>
      <c r="L101" s="197"/>
      <c r="M101" s="198" t="s">
        <v>3</v>
      </c>
      <c r="N101" s="199" t="s">
        <v>46</v>
      </c>
      <c r="O101" s="70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8" t="s">
        <v>160</v>
      </c>
      <c r="AT101" s="188" t="s">
        <v>157</v>
      </c>
      <c r="AU101" s="188" t="s">
        <v>83</v>
      </c>
      <c r="AY101" s="17" t="s">
        <v>126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160</v>
      </c>
      <c r="BM101" s="188" t="s">
        <v>609</v>
      </c>
    </row>
    <row r="102" s="2" customFormat="1" ht="24" customHeight="1">
      <c r="A102" s="36"/>
      <c r="B102" s="176"/>
      <c r="C102" s="190" t="s">
        <v>8</v>
      </c>
      <c r="D102" s="190" t="s">
        <v>157</v>
      </c>
      <c r="E102" s="191" t="s">
        <v>610</v>
      </c>
      <c r="F102" s="192" t="s">
        <v>611</v>
      </c>
      <c r="G102" s="193" t="s">
        <v>178</v>
      </c>
      <c r="H102" s="194">
        <v>1</v>
      </c>
      <c r="I102" s="195"/>
      <c r="J102" s="196">
        <f>ROUND(I102*H102,2)</f>
        <v>0</v>
      </c>
      <c r="K102" s="192" t="s">
        <v>132</v>
      </c>
      <c r="L102" s="197"/>
      <c r="M102" s="198" t="s">
        <v>3</v>
      </c>
      <c r="N102" s="199" t="s">
        <v>46</v>
      </c>
      <c r="O102" s="70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8" t="s">
        <v>160</v>
      </c>
      <c r="AT102" s="188" t="s">
        <v>157</v>
      </c>
      <c r="AU102" s="188" t="s">
        <v>83</v>
      </c>
      <c r="AY102" s="17" t="s">
        <v>126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160</v>
      </c>
      <c r="BM102" s="188" t="s">
        <v>612</v>
      </c>
    </row>
    <row r="103" s="2" customFormat="1" ht="24" customHeight="1">
      <c r="A103" s="36"/>
      <c r="B103" s="176"/>
      <c r="C103" s="190" t="s">
        <v>218</v>
      </c>
      <c r="D103" s="190" t="s">
        <v>157</v>
      </c>
      <c r="E103" s="191" t="s">
        <v>613</v>
      </c>
      <c r="F103" s="192" t="s">
        <v>614</v>
      </c>
      <c r="G103" s="193" t="s">
        <v>178</v>
      </c>
      <c r="H103" s="194">
        <v>1</v>
      </c>
      <c r="I103" s="195"/>
      <c r="J103" s="196">
        <f>ROUND(I103*H103,2)</f>
        <v>0</v>
      </c>
      <c r="K103" s="192" t="s">
        <v>132</v>
      </c>
      <c r="L103" s="197"/>
      <c r="M103" s="198" t="s">
        <v>3</v>
      </c>
      <c r="N103" s="199" t="s">
        <v>46</v>
      </c>
      <c r="O103" s="70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8" t="s">
        <v>160</v>
      </c>
      <c r="AT103" s="188" t="s">
        <v>157</v>
      </c>
      <c r="AU103" s="188" t="s">
        <v>83</v>
      </c>
      <c r="AY103" s="17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7" t="s">
        <v>83</v>
      </c>
      <c r="BK103" s="189">
        <f>ROUND(I103*H103,2)</f>
        <v>0</v>
      </c>
      <c r="BL103" s="17" t="s">
        <v>160</v>
      </c>
      <c r="BM103" s="188" t="s">
        <v>615</v>
      </c>
    </row>
    <row r="104" s="2" customFormat="1" ht="24" customHeight="1">
      <c r="A104" s="36"/>
      <c r="B104" s="176"/>
      <c r="C104" s="190" t="s">
        <v>222</v>
      </c>
      <c r="D104" s="190" t="s">
        <v>157</v>
      </c>
      <c r="E104" s="191" t="s">
        <v>616</v>
      </c>
      <c r="F104" s="192" t="s">
        <v>617</v>
      </c>
      <c r="G104" s="193" t="s">
        <v>178</v>
      </c>
      <c r="H104" s="194">
        <v>1</v>
      </c>
      <c r="I104" s="195"/>
      <c r="J104" s="196">
        <f>ROUND(I104*H104,2)</f>
        <v>0</v>
      </c>
      <c r="K104" s="192" t="s">
        <v>132</v>
      </c>
      <c r="L104" s="197"/>
      <c r="M104" s="198" t="s">
        <v>3</v>
      </c>
      <c r="N104" s="199" t="s">
        <v>46</v>
      </c>
      <c r="O104" s="70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8" t="s">
        <v>160</v>
      </c>
      <c r="AT104" s="188" t="s">
        <v>157</v>
      </c>
      <c r="AU104" s="188" t="s">
        <v>83</v>
      </c>
      <c r="AY104" s="17" t="s">
        <v>126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160</v>
      </c>
      <c r="BM104" s="188" t="s">
        <v>618</v>
      </c>
    </row>
    <row r="105" s="2" customFormat="1" ht="24" customHeight="1">
      <c r="A105" s="36"/>
      <c r="B105" s="176"/>
      <c r="C105" s="190" t="s">
        <v>226</v>
      </c>
      <c r="D105" s="190" t="s">
        <v>157</v>
      </c>
      <c r="E105" s="191" t="s">
        <v>619</v>
      </c>
      <c r="F105" s="192" t="s">
        <v>620</v>
      </c>
      <c r="G105" s="193" t="s">
        <v>178</v>
      </c>
      <c r="H105" s="194">
        <v>1</v>
      </c>
      <c r="I105" s="195"/>
      <c r="J105" s="196">
        <f>ROUND(I105*H105,2)</f>
        <v>0</v>
      </c>
      <c r="K105" s="192" t="s">
        <v>132</v>
      </c>
      <c r="L105" s="197"/>
      <c r="M105" s="198" t="s">
        <v>3</v>
      </c>
      <c r="N105" s="199" t="s">
        <v>46</v>
      </c>
      <c r="O105" s="70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8" t="s">
        <v>160</v>
      </c>
      <c r="AT105" s="188" t="s">
        <v>157</v>
      </c>
      <c r="AU105" s="188" t="s">
        <v>83</v>
      </c>
      <c r="AY105" s="17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160</v>
      </c>
      <c r="BM105" s="188" t="s">
        <v>621</v>
      </c>
    </row>
    <row r="106" s="2" customFormat="1" ht="24" customHeight="1">
      <c r="A106" s="36"/>
      <c r="B106" s="176"/>
      <c r="C106" s="190" t="s">
        <v>230</v>
      </c>
      <c r="D106" s="190" t="s">
        <v>157</v>
      </c>
      <c r="E106" s="191" t="s">
        <v>622</v>
      </c>
      <c r="F106" s="192" t="s">
        <v>623</v>
      </c>
      <c r="G106" s="193" t="s">
        <v>178</v>
      </c>
      <c r="H106" s="194">
        <v>2</v>
      </c>
      <c r="I106" s="195"/>
      <c r="J106" s="196">
        <f>ROUND(I106*H106,2)</f>
        <v>0</v>
      </c>
      <c r="K106" s="192" t="s">
        <v>132</v>
      </c>
      <c r="L106" s="197"/>
      <c r="M106" s="198" t="s">
        <v>3</v>
      </c>
      <c r="N106" s="199" t="s">
        <v>46</v>
      </c>
      <c r="O106" s="70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8" t="s">
        <v>160</v>
      </c>
      <c r="AT106" s="188" t="s">
        <v>157</v>
      </c>
      <c r="AU106" s="188" t="s">
        <v>83</v>
      </c>
      <c r="AY106" s="17" t="s">
        <v>126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7" t="s">
        <v>83</v>
      </c>
      <c r="BK106" s="189">
        <f>ROUND(I106*H106,2)</f>
        <v>0</v>
      </c>
      <c r="BL106" s="17" t="s">
        <v>160</v>
      </c>
      <c r="BM106" s="188" t="s">
        <v>624</v>
      </c>
    </row>
    <row r="107" s="2" customFormat="1" ht="24" customHeight="1">
      <c r="A107" s="36"/>
      <c r="B107" s="176"/>
      <c r="C107" s="190" t="s">
        <v>234</v>
      </c>
      <c r="D107" s="190" t="s">
        <v>157</v>
      </c>
      <c r="E107" s="191" t="s">
        <v>625</v>
      </c>
      <c r="F107" s="192" t="s">
        <v>626</v>
      </c>
      <c r="G107" s="193" t="s">
        <v>178</v>
      </c>
      <c r="H107" s="194">
        <v>4</v>
      </c>
      <c r="I107" s="195"/>
      <c r="J107" s="196">
        <f>ROUND(I107*H107,2)</f>
        <v>0</v>
      </c>
      <c r="K107" s="192" t="s">
        <v>132</v>
      </c>
      <c r="L107" s="197"/>
      <c r="M107" s="198" t="s">
        <v>3</v>
      </c>
      <c r="N107" s="199" t="s">
        <v>46</v>
      </c>
      <c r="O107" s="70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8" t="s">
        <v>160</v>
      </c>
      <c r="AT107" s="188" t="s">
        <v>157</v>
      </c>
      <c r="AU107" s="188" t="s">
        <v>83</v>
      </c>
      <c r="AY107" s="17" t="s">
        <v>126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7" t="s">
        <v>83</v>
      </c>
      <c r="BK107" s="189">
        <f>ROUND(I107*H107,2)</f>
        <v>0</v>
      </c>
      <c r="BL107" s="17" t="s">
        <v>160</v>
      </c>
      <c r="BM107" s="188" t="s">
        <v>627</v>
      </c>
    </row>
    <row r="108" s="2" customFormat="1" ht="24" customHeight="1">
      <c r="A108" s="36"/>
      <c r="B108" s="176"/>
      <c r="C108" s="190" t="s">
        <v>238</v>
      </c>
      <c r="D108" s="190" t="s">
        <v>157</v>
      </c>
      <c r="E108" s="191" t="s">
        <v>311</v>
      </c>
      <c r="F108" s="192" t="s">
        <v>312</v>
      </c>
      <c r="G108" s="193" t="s">
        <v>178</v>
      </c>
      <c r="H108" s="194">
        <v>1</v>
      </c>
      <c r="I108" s="195"/>
      <c r="J108" s="196">
        <f>ROUND(I108*H108,2)</f>
        <v>0</v>
      </c>
      <c r="K108" s="192" t="s">
        <v>132</v>
      </c>
      <c r="L108" s="197"/>
      <c r="M108" s="198" t="s">
        <v>3</v>
      </c>
      <c r="N108" s="199" t="s">
        <v>46</v>
      </c>
      <c r="O108" s="70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8" t="s">
        <v>160</v>
      </c>
      <c r="AT108" s="188" t="s">
        <v>157</v>
      </c>
      <c r="AU108" s="188" t="s">
        <v>83</v>
      </c>
      <c r="AY108" s="17" t="s">
        <v>126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160</v>
      </c>
      <c r="BM108" s="188" t="s">
        <v>628</v>
      </c>
    </row>
    <row r="109" s="2" customFormat="1" ht="24" customHeight="1">
      <c r="A109" s="36"/>
      <c r="B109" s="176"/>
      <c r="C109" s="190" t="s">
        <v>242</v>
      </c>
      <c r="D109" s="190" t="s">
        <v>157</v>
      </c>
      <c r="E109" s="191" t="s">
        <v>331</v>
      </c>
      <c r="F109" s="192" t="s">
        <v>332</v>
      </c>
      <c r="G109" s="193" t="s">
        <v>178</v>
      </c>
      <c r="H109" s="194">
        <v>1</v>
      </c>
      <c r="I109" s="195"/>
      <c r="J109" s="196">
        <f>ROUND(I109*H109,2)</f>
        <v>0</v>
      </c>
      <c r="K109" s="192" t="s">
        <v>132</v>
      </c>
      <c r="L109" s="197"/>
      <c r="M109" s="198" t="s">
        <v>3</v>
      </c>
      <c r="N109" s="199" t="s">
        <v>46</v>
      </c>
      <c r="O109" s="70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8" t="s">
        <v>160</v>
      </c>
      <c r="AT109" s="188" t="s">
        <v>157</v>
      </c>
      <c r="AU109" s="188" t="s">
        <v>83</v>
      </c>
      <c r="AY109" s="17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7" t="s">
        <v>83</v>
      </c>
      <c r="BK109" s="189">
        <f>ROUND(I109*H109,2)</f>
        <v>0</v>
      </c>
      <c r="BL109" s="17" t="s">
        <v>160</v>
      </c>
      <c r="BM109" s="188" t="s">
        <v>629</v>
      </c>
    </row>
    <row r="110" s="2" customFormat="1" ht="24" customHeight="1">
      <c r="A110" s="36"/>
      <c r="B110" s="176"/>
      <c r="C110" s="190" t="s">
        <v>246</v>
      </c>
      <c r="D110" s="190" t="s">
        <v>157</v>
      </c>
      <c r="E110" s="191" t="s">
        <v>630</v>
      </c>
      <c r="F110" s="192" t="s">
        <v>631</v>
      </c>
      <c r="G110" s="193" t="s">
        <v>178</v>
      </c>
      <c r="H110" s="194">
        <v>1</v>
      </c>
      <c r="I110" s="195"/>
      <c r="J110" s="196">
        <f>ROUND(I110*H110,2)</f>
        <v>0</v>
      </c>
      <c r="K110" s="192" t="s">
        <v>132</v>
      </c>
      <c r="L110" s="197"/>
      <c r="M110" s="198" t="s">
        <v>3</v>
      </c>
      <c r="N110" s="199" t="s">
        <v>46</v>
      </c>
      <c r="O110" s="70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8" t="s">
        <v>160</v>
      </c>
      <c r="AT110" s="188" t="s">
        <v>157</v>
      </c>
      <c r="AU110" s="188" t="s">
        <v>83</v>
      </c>
      <c r="AY110" s="17" t="s">
        <v>126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7" t="s">
        <v>83</v>
      </c>
      <c r="BK110" s="189">
        <f>ROUND(I110*H110,2)</f>
        <v>0</v>
      </c>
      <c r="BL110" s="17" t="s">
        <v>160</v>
      </c>
      <c r="BM110" s="188" t="s">
        <v>632</v>
      </c>
    </row>
    <row r="111" s="2" customFormat="1" ht="24" customHeight="1">
      <c r="A111" s="36"/>
      <c r="B111" s="176"/>
      <c r="C111" s="190" t="s">
        <v>250</v>
      </c>
      <c r="D111" s="190" t="s">
        <v>157</v>
      </c>
      <c r="E111" s="191" t="s">
        <v>633</v>
      </c>
      <c r="F111" s="192" t="s">
        <v>634</v>
      </c>
      <c r="G111" s="193" t="s">
        <v>178</v>
      </c>
      <c r="H111" s="194">
        <v>1</v>
      </c>
      <c r="I111" s="195"/>
      <c r="J111" s="196">
        <f>ROUND(I111*H111,2)</f>
        <v>0</v>
      </c>
      <c r="K111" s="192" t="s">
        <v>132</v>
      </c>
      <c r="L111" s="197"/>
      <c r="M111" s="198" t="s">
        <v>3</v>
      </c>
      <c r="N111" s="199" t="s">
        <v>46</v>
      </c>
      <c r="O111" s="70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8" t="s">
        <v>160</v>
      </c>
      <c r="AT111" s="188" t="s">
        <v>157</v>
      </c>
      <c r="AU111" s="188" t="s">
        <v>83</v>
      </c>
      <c r="AY111" s="17" t="s">
        <v>126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7" t="s">
        <v>83</v>
      </c>
      <c r="BK111" s="189">
        <f>ROUND(I111*H111,2)</f>
        <v>0</v>
      </c>
      <c r="BL111" s="17" t="s">
        <v>160</v>
      </c>
      <c r="BM111" s="188" t="s">
        <v>635</v>
      </c>
    </row>
    <row r="112" s="2" customFormat="1" ht="24" customHeight="1">
      <c r="A112" s="36"/>
      <c r="B112" s="176"/>
      <c r="C112" s="190" t="s">
        <v>254</v>
      </c>
      <c r="D112" s="190" t="s">
        <v>157</v>
      </c>
      <c r="E112" s="191" t="s">
        <v>636</v>
      </c>
      <c r="F112" s="192" t="s">
        <v>637</v>
      </c>
      <c r="G112" s="193" t="s">
        <v>178</v>
      </c>
      <c r="H112" s="194">
        <v>1</v>
      </c>
      <c r="I112" s="195"/>
      <c r="J112" s="196">
        <f>ROUND(I112*H112,2)</f>
        <v>0</v>
      </c>
      <c r="K112" s="192" t="s">
        <v>132</v>
      </c>
      <c r="L112" s="197"/>
      <c r="M112" s="198" t="s">
        <v>3</v>
      </c>
      <c r="N112" s="199" t="s">
        <v>46</v>
      </c>
      <c r="O112" s="70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8" t="s">
        <v>160</v>
      </c>
      <c r="AT112" s="188" t="s">
        <v>157</v>
      </c>
      <c r="AU112" s="188" t="s">
        <v>83</v>
      </c>
      <c r="AY112" s="17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160</v>
      </c>
      <c r="BM112" s="188" t="s">
        <v>638</v>
      </c>
    </row>
    <row r="113" s="2" customFormat="1" ht="36" customHeight="1">
      <c r="A113" s="36"/>
      <c r="B113" s="176"/>
      <c r="C113" s="190" t="s">
        <v>258</v>
      </c>
      <c r="D113" s="190" t="s">
        <v>157</v>
      </c>
      <c r="E113" s="191" t="s">
        <v>639</v>
      </c>
      <c r="F113" s="192" t="s">
        <v>640</v>
      </c>
      <c r="G113" s="193" t="s">
        <v>178</v>
      </c>
      <c r="H113" s="194">
        <v>1</v>
      </c>
      <c r="I113" s="195"/>
      <c r="J113" s="196">
        <f>ROUND(I113*H113,2)</f>
        <v>0</v>
      </c>
      <c r="K113" s="192" t="s">
        <v>132</v>
      </c>
      <c r="L113" s="197"/>
      <c r="M113" s="198" t="s">
        <v>3</v>
      </c>
      <c r="N113" s="199" t="s">
        <v>46</v>
      </c>
      <c r="O113" s="70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8" t="s">
        <v>160</v>
      </c>
      <c r="AT113" s="188" t="s">
        <v>157</v>
      </c>
      <c r="AU113" s="188" t="s">
        <v>83</v>
      </c>
      <c r="AY113" s="17" t="s">
        <v>126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160</v>
      </c>
      <c r="BM113" s="188" t="s">
        <v>641</v>
      </c>
    </row>
    <row r="114" s="2" customFormat="1" ht="24" customHeight="1">
      <c r="A114" s="36"/>
      <c r="B114" s="176"/>
      <c r="C114" s="190" t="s">
        <v>262</v>
      </c>
      <c r="D114" s="190" t="s">
        <v>157</v>
      </c>
      <c r="E114" s="191" t="s">
        <v>642</v>
      </c>
      <c r="F114" s="192" t="s">
        <v>643</v>
      </c>
      <c r="G114" s="193" t="s">
        <v>178</v>
      </c>
      <c r="H114" s="194">
        <v>1</v>
      </c>
      <c r="I114" s="195"/>
      <c r="J114" s="196">
        <f>ROUND(I114*H114,2)</f>
        <v>0</v>
      </c>
      <c r="K114" s="192" t="s">
        <v>132</v>
      </c>
      <c r="L114" s="197"/>
      <c r="M114" s="198" t="s">
        <v>3</v>
      </c>
      <c r="N114" s="199" t="s">
        <v>46</v>
      </c>
      <c r="O114" s="70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8" t="s">
        <v>160</v>
      </c>
      <c r="AT114" s="188" t="s">
        <v>157</v>
      </c>
      <c r="AU114" s="188" t="s">
        <v>83</v>
      </c>
      <c r="AY114" s="17" t="s">
        <v>126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7" t="s">
        <v>83</v>
      </c>
      <c r="BK114" s="189">
        <f>ROUND(I114*H114,2)</f>
        <v>0</v>
      </c>
      <c r="BL114" s="17" t="s">
        <v>160</v>
      </c>
      <c r="BM114" s="188" t="s">
        <v>644</v>
      </c>
    </row>
    <row r="115" s="2" customFormat="1" ht="24" customHeight="1">
      <c r="A115" s="36"/>
      <c r="B115" s="176"/>
      <c r="C115" s="190" t="s">
        <v>266</v>
      </c>
      <c r="D115" s="190" t="s">
        <v>157</v>
      </c>
      <c r="E115" s="191" t="s">
        <v>645</v>
      </c>
      <c r="F115" s="192" t="s">
        <v>646</v>
      </c>
      <c r="G115" s="193" t="s">
        <v>178</v>
      </c>
      <c r="H115" s="194">
        <v>4</v>
      </c>
      <c r="I115" s="195"/>
      <c r="J115" s="196">
        <f>ROUND(I115*H115,2)</f>
        <v>0</v>
      </c>
      <c r="K115" s="192" t="s">
        <v>132</v>
      </c>
      <c r="L115" s="197"/>
      <c r="M115" s="198" t="s">
        <v>3</v>
      </c>
      <c r="N115" s="199" t="s">
        <v>46</v>
      </c>
      <c r="O115" s="70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8" t="s">
        <v>160</v>
      </c>
      <c r="AT115" s="188" t="s">
        <v>157</v>
      </c>
      <c r="AU115" s="188" t="s">
        <v>83</v>
      </c>
      <c r="AY115" s="17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7" t="s">
        <v>83</v>
      </c>
      <c r="BK115" s="189">
        <f>ROUND(I115*H115,2)</f>
        <v>0</v>
      </c>
      <c r="BL115" s="17" t="s">
        <v>160</v>
      </c>
      <c r="BM115" s="188" t="s">
        <v>647</v>
      </c>
    </row>
    <row r="116" s="2" customFormat="1" ht="24" customHeight="1">
      <c r="A116" s="36"/>
      <c r="B116" s="176"/>
      <c r="C116" s="190" t="s">
        <v>270</v>
      </c>
      <c r="D116" s="190" t="s">
        <v>157</v>
      </c>
      <c r="E116" s="191" t="s">
        <v>648</v>
      </c>
      <c r="F116" s="192" t="s">
        <v>649</v>
      </c>
      <c r="G116" s="193" t="s">
        <v>178</v>
      </c>
      <c r="H116" s="194">
        <v>3</v>
      </c>
      <c r="I116" s="195"/>
      <c r="J116" s="196">
        <f>ROUND(I116*H116,2)</f>
        <v>0</v>
      </c>
      <c r="K116" s="192" t="s">
        <v>132</v>
      </c>
      <c r="L116" s="197"/>
      <c r="M116" s="198" t="s">
        <v>3</v>
      </c>
      <c r="N116" s="199" t="s">
        <v>46</v>
      </c>
      <c r="O116" s="70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8" t="s">
        <v>160</v>
      </c>
      <c r="AT116" s="188" t="s">
        <v>157</v>
      </c>
      <c r="AU116" s="188" t="s">
        <v>83</v>
      </c>
      <c r="AY116" s="17" t="s">
        <v>126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160</v>
      </c>
      <c r="BM116" s="188" t="s">
        <v>650</v>
      </c>
    </row>
    <row r="117" s="2" customFormat="1" ht="24" customHeight="1">
      <c r="A117" s="36"/>
      <c r="B117" s="176"/>
      <c r="C117" s="190" t="s">
        <v>274</v>
      </c>
      <c r="D117" s="190" t="s">
        <v>157</v>
      </c>
      <c r="E117" s="191" t="s">
        <v>335</v>
      </c>
      <c r="F117" s="192" t="s">
        <v>336</v>
      </c>
      <c r="G117" s="193" t="s">
        <v>178</v>
      </c>
      <c r="H117" s="194">
        <v>1</v>
      </c>
      <c r="I117" s="195"/>
      <c r="J117" s="196">
        <f>ROUND(I117*H117,2)</f>
        <v>0</v>
      </c>
      <c r="K117" s="192" t="s">
        <v>132</v>
      </c>
      <c r="L117" s="197"/>
      <c r="M117" s="198" t="s">
        <v>3</v>
      </c>
      <c r="N117" s="199" t="s">
        <v>46</v>
      </c>
      <c r="O117" s="70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8" t="s">
        <v>160</v>
      </c>
      <c r="AT117" s="188" t="s">
        <v>157</v>
      </c>
      <c r="AU117" s="188" t="s">
        <v>83</v>
      </c>
      <c r="AY117" s="17" t="s">
        <v>126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83</v>
      </c>
      <c r="BK117" s="189">
        <f>ROUND(I117*H117,2)</f>
        <v>0</v>
      </c>
      <c r="BL117" s="17" t="s">
        <v>160</v>
      </c>
      <c r="BM117" s="188" t="s">
        <v>651</v>
      </c>
    </row>
    <row r="118" s="2" customFormat="1" ht="24" customHeight="1">
      <c r="A118" s="36"/>
      <c r="B118" s="176"/>
      <c r="C118" s="190" t="s">
        <v>278</v>
      </c>
      <c r="D118" s="190" t="s">
        <v>157</v>
      </c>
      <c r="E118" s="191" t="s">
        <v>652</v>
      </c>
      <c r="F118" s="192" t="s">
        <v>653</v>
      </c>
      <c r="G118" s="193" t="s">
        <v>178</v>
      </c>
      <c r="H118" s="194">
        <v>1</v>
      </c>
      <c r="I118" s="195"/>
      <c r="J118" s="196">
        <f>ROUND(I118*H118,2)</f>
        <v>0</v>
      </c>
      <c r="K118" s="192" t="s">
        <v>132</v>
      </c>
      <c r="L118" s="197"/>
      <c r="M118" s="198" t="s">
        <v>3</v>
      </c>
      <c r="N118" s="199" t="s">
        <v>46</v>
      </c>
      <c r="O118" s="70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8" t="s">
        <v>160</v>
      </c>
      <c r="AT118" s="188" t="s">
        <v>157</v>
      </c>
      <c r="AU118" s="188" t="s">
        <v>83</v>
      </c>
      <c r="AY118" s="17" t="s">
        <v>126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7" t="s">
        <v>83</v>
      </c>
      <c r="BK118" s="189">
        <f>ROUND(I118*H118,2)</f>
        <v>0</v>
      </c>
      <c r="BL118" s="17" t="s">
        <v>160</v>
      </c>
      <c r="BM118" s="188" t="s">
        <v>654</v>
      </c>
    </row>
    <row r="119" s="2" customFormat="1" ht="24" customHeight="1">
      <c r="A119" s="36"/>
      <c r="B119" s="176"/>
      <c r="C119" s="190" t="s">
        <v>282</v>
      </c>
      <c r="D119" s="190" t="s">
        <v>157</v>
      </c>
      <c r="E119" s="191" t="s">
        <v>655</v>
      </c>
      <c r="F119" s="192" t="s">
        <v>656</v>
      </c>
      <c r="G119" s="193" t="s">
        <v>178</v>
      </c>
      <c r="H119" s="194">
        <v>1</v>
      </c>
      <c r="I119" s="195"/>
      <c r="J119" s="196">
        <f>ROUND(I119*H119,2)</f>
        <v>0</v>
      </c>
      <c r="K119" s="192" t="s">
        <v>132</v>
      </c>
      <c r="L119" s="197"/>
      <c r="M119" s="198" t="s">
        <v>3</v>
      </c>
      <c r="N119" s="199" t="s">
        <v>46</v>
      </c>
      <c r="O119" s="70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8" t="s">
        <v>160</v>
      </c>
      <c r="AT119" s="188" t="s">
        <v>157</v>
      </c>
      <c r="AU119" s="188" t="s">
        <v>83</v>
      </c>
      <c r="AY119" s="17" t="s">
        <v>126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160</v>
      </c>
      <c r="BM119" s="188" t="s">
        <v>657</v>
      </c>
    </row>
    <row r="120" s="2" customFormat="1" ht="16.5" customHeight="1">
      <c r="A120" s="36"/>
      <c r="B120" s="176"/>
      <c r="C120" s="190" t="s">
        <v>286</v>
      </c>
      <c r="D120" s="190" t="s">
        <v>157</v>
      </c>
      <c r="E120" s="191" t="s">
        <v>658</v>
      </c>
      <c r="F120" s="192" t="s">
        <v>659</v>
      </c>
      <c r="G120" s="193" t="s">
        <v>178</v>
      </c>
      <c r="H120" s="194">
        <v>1</v>
      </c>
      <c r="I120" s="195"/>
      <c r="J120" s="196">
        <f>ROUND(I120*H120,2)</f>
        <v>0</v>
      </c>
      <c r="K120" s="192" t="s">
        <v>3</v>
      </c>
      <c r="L120" s="197"/>
      <c r="M120" s="198" t="s">
        <v>3</v>
      </c>
      <c r="N120" s="199" t="s">
        <v>46</v>
      </c>
      <c r="O120" s="70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8" t="s">
        <v>160</v>
      </c>
      <c r="AT120" s="188" t="s">
        <v>157</v>
      </c>
      <c r="AU120" s="188" t="s">
        <v>83</v>
      </c>
      <c r="AY120" s="17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7" t="s">
        <v>83</v>
      </c>
      <c r="BK120" s="189">
        <f>ROUND(I120*H120,2)</f>
        <v>0</v>
      </c>
      <c r="BL120" s="17" t="s">
        <v>160</v>
      </c>
      <c r="BM120" s="188" t="s">
        <v>660</v>
      </c>
    </row>
    <row r="121" s="2" customFormat="1" ht="16.5" customHeight="1">
      <c r="A121" s="36"/>
      <c r="B121" s="176"/>
      <c r="C121" s="190" t="s">
        <v>290</v>
      </c>
      <c r="D121" s="190" t="s">
        <v>157</v>
      </c>
      <c r="E121" s="191" t="s">
        <v>661</v>
      </c>
      <c r="F121" s="192" t="s">
        <v>662</v>
      </c>
      <c r="G121" s="193" t="s">
        <v>178</v>
      </c>
      <c r="H121" s="194">
        <v>1</v>
      </c>
      <c r="I121" s="195"/>
      <c r="J121" s="196">
        <f>ROUND(I121*H121,2)</f>
        <v>0</v>
      </c>
      <c r="K121" s="192" t="s">
        <v>3</v>
      </c>
      <c r="L121" s="197"/>
      <c r="M121" s="198" t="s">
        <v>3</v>
      </c>
      <c r="N121" s="199" t="s">
        <v>46</v>
      </c>
      <c r="O121" s="70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8" t="s">
        <v>160</v>
      </c>
      <c r="AT121" s="188" t="s">
        <v>157</v>
      </c>
      <c r="AU121" s="188" t="s">
        <v>83</v>
      </c>
      <c r="AY121" s="17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7" t="s">
        <v>83</v>
      </c>
      <c r="BK121" s="189">
        <f>ROUND(I121*H121,2)</f>
        <v>0</v>
      </c>
      <c r="BL121" s="17" t="s">
        <v>160</v>
      </c>
      <c r="BM121" s="188" t="s">
        <v>663</v>
      </c>
    </row>
    <row r="122" s="2" customFormat="1" ht="16.5" customHeight="1">
      <c r="A122" s="36"/>
      <c r="B122" s="176"/>
      <c r="C122" s="190" t="s">
        <v>294</v>
      </c>
      <c r="D122" s="190" t="s">
        <v>157</v>
      </c>
      <c r="E122" s="191" t="s">
        <v>664</v>
      </c>
      <c r="F122" s="192" t="s">
        <v>665</v>
      </c>
      <c r="G122" s="193" t="s">
        <v>178</v>
      </c>
      <c r="H122" s="194">
        <v>1</v>
      </c>
      <c r="I122" s="195"/>
      <c r="J122" s="196">
        <f>ROUND(I122*H122,2)</f>
        <v>0</v>
      </c>
      <c r="K122" s="192" t="s">
        <v>3</v>
      </c>
      <c r="L122" s="197"/>
      <c r="M122" s="198" t="s">
        <v>3</v>
      </c>
      <c r="N122" s="199" t="s">
        <v>46</v>
      </c>
      <c r="O122" s="70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8" t="s">
        <v>160</v>
      </c>
      <c r="AT122" s="188" t="s">
        <v>157</v>
      </c>
      <c r="AU122" s="188" t="s">
        <v>83</v>
      </c>
      <c r="AY122" s="17" t="s">
        <v>126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160</v>
      </c>
      <c r="BM122" s="188" t="s">
        <v>666</v>
      </c>
    </row>
    <row r="123" s="2" customFormat="1" ht="16.5" customHeight="1">
      <c r="A123" s="36"/>
      <c r="B123" s="176"/>
      <c r="C123" s="190" t="s">
        <v>298</v>
      </c>
      <c r="D123" s="190" t="s">
        <v>157</v>
      </c>
      <c r="E123" s="191" t="s">
        <v>667</v>
      </c>
      <c r="F123" s="192" t="s">
        <v>668</v>
      </c>
      <c r="G123" s="193" t="s">
        <v>178</v>
      </c>
      <c r="H123" s="194">
        <v>1</v>
      </c>
      <c r="I123" s="195"/>
      <c r="J123" s="196">
        <f>ROUND(I123*H123,2)</f>
        <v>0</v>
      </c>
      <c r="K123" s="192" t="s">
        <v>3</v>
      </c>
      <c r="L123" s="197"/>
      <c r="M123" s="198" t="s">
        <v>3</v>
      </c>
      <c r="N123" s="199" t="s">
        <v>46</v>
      </c>
      <c r="O123" s="70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8" t="s">
        <v>160</v>
      </c>
      <c r="AT123" s="188" t="s">
        <v>157</v>
      </c>
      <c r="AU123" s="188" t="s">
        <v>83</v>
      </c>
      <c r="AY123" s="17" t="s">
        <v>126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7" t="s">
        <v>83</v>
      </c>
      <c r="BK123" s="189">
        <f>ROUND(I123*H123,2)</f>
        <v>0</v>
      </c>
      <c r="BL123" s="17" t="s">
        <v>160</v>
      </c>
      <c r="BM123" s="188" t="s">
        <v>669</v>
      </c>
    </row>
    <row r="124" s="2" customFormat="1" ht="24" customHeight="1">
      <c r="A124" s="36"/>
      <c r="B124" s="176"/>
      <c r="C124" s="177" t="s">
        <v>302</v>
      </c>
      <c r="D124" s="177" t="s">
        <v>128</v>
      </c>
      <c r="E124" s="178" t="s">
        <v>670</v>
      </c>
      <c r="F124" s="179" t="s">
        <v>671</v>
      </c>
      <c r="G124" s="180" t="s">
        <v>178</v>
      </c>
      <c r="H124" s="181">
        <v>1</v>
      </c>
      <c r="I124" s="182"/>
      <c r="J124" s="183">
        <f>ROUND(I124*H124,2)</f>
        <v>0</v>
      </c>
      <c r="K124" s="179" t="s">
        <v>132</v>
      </c>
      <c r="L124" s="37"/>
      <c r="M124" s="184" t="s">
        <v>3</v>
      </c>
      <c r="N124" s="185" t="s">
        <v>46</v>
      </c>
      <c r="O124" s="70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8" t="s">
        <v>154</v>
      </c>
      <c r="AT124" s="188" t="s">
        <v>128</v>
      </c>
      <c r="AU124" s="188" t="s">
        <v>83</v>
      </c>
      <c r="AY124" s="17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7" t="s">
        <v>83</v>
      </c>
      <c r="BK124" s="189">
        <f>ROUND(I124*H124,2)</f>
        <v>0</v>
      </c>
      <c r="BL124" s="17" t="s">
        <v>154</v>
      </c>
      <c r="BM124" s="188" t="s">
        <v>672</v>
      </c>
    </row>
    <row r="125" s="2" customFormat="1" ht="24" customHeight="1">
      <c r="A125" s="36"/>
      <c r="B125" s="176"/>
      <c r="C125" s="177" t="s">
        <v>306</v>
      </c>
      <c r="D125" s="177" t="s">
        <v>128</v>
      </c>
      <c r="E125" s="178" t="s">
        <v>673</v>
      </c>
      <c r="F125" s="179" t="s">
        <v>674</v>
      </c>
      <c r="G125" s="180" t="s">
        <v>178</v>
      </c>
      <c r="H125" s="181">
        <v>1</v>
      </c>
      <c r="I125" s="182"/>
      <c r="J125" s="183">
        <f>ROUND(I125*H125,2)</f>
        <v>0</v>
      </c>
      <c r="K125" s="179" t="s">
        <v>132</v>
      </c>
      <c r="L125" s="37"/>
      <c r="M125" s="184" t="s">
        <v>3</v>
      </c>
      <c r="N125" s="185" t="s">
        <v>46</v>
      </c>
      <c r="O125" s="70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8" t="s">
        <v>154</v>
      </c>
      <c r="AT125" s="188" t="s">
        <v>128</v>
      </c>
      <c r="AU125" s="188" t="s">
        <v>83</v>
      </c>
      <c r="AY125" s="17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154</v>
      </c>
      <c r="BM125" s="188" t="s">
        <v>675</v>
      </c>
    </row>
    <row r="126" s="2" customFormat="1" ht="24" customHeight="1">
      <c r="A126" s="36"/>
      <c r="B126" s="176"/>
      <c r="C126" s="177" t="s">
        <v>310</v>
      </c>
      <c r="D126" s="177" t="s">
        <v>128</v>
      </c>
      <c r="E126" s="178" t="s">
        <v>676</v>
      </c>
      <c r="F126" s="179" t="s">
        <v>677</v>
      </c>
      <c r="G126" s="180" t="s">
        <v>178</v>
      </c>
      <c r="H126" s="181">
        <v>1</v>
      </c>
      <c r="I126" s="182"/>
      <c r="J126" s="183">
        <f>ROUND(I126*H126,2)</f>
        <v>0</v>
      </c>
      <c r="K126" s="179" t="s">
        <v>132</v>
      </c>
      <c r="L126" s="37"/>
      <c r="M126" s="184" t="s">
        <v>3</v>
      </c>
      <c r="N126" s="185" t="s">
        <v>46</v>
      </c>
      <c r="O126" s="70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8" t="s">
        <v>154</v>
      </c>
      <c r="AT126" s="188" t="s">
        <v>128</v>
      </c>
      <c r="AU126" s="188" t="s">
        <v>83</v>
      </c>
      <c r="AY126" s="17" t="s">
        <v>126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83</v>
      </c>
      <c r="BK126" s="189">
        <f>ROUND(I126*H126,2)</f>
        <v>0</v>
      </c>
      <c r="BL126" s="17" t="s">
        <v>154</v>
      </c>
      <c r="BM126" s="188" t="s">
        <v>678</v>
      </c>
    </row>
    <row r="127" s="2" customFormat="1" ht="24" customHeight="1">
      <c r="A127" s="36"/>
      <c r="B127" s="176"/>
      <c r="C127" s="177" t="s">
        <v>314</v>
      </c>
      <c r="D127" s="177" t="s">
        <v>128</v>
      </c>
      <c r="E127" s="178" t="s">
        <v>679</v>
      </c>
      <c r="F127" s="179" t="s">
        <v>680</v>
      </c>
      <c r="G127" s="180" t="s">
        <v>178</v>
      </c>
      <c r="H127" s="181">
        <v>1</v>
      </c>
      <c r="I127" s="182"/>
      <c r="J127" s="183">
        <f>ROUND(I127*H127,2)</f>
        <v>0</v>
      </c>
      <c r="K127" s="179" t="s">
        <v>132</v>
      </c>
      <c r="L127" s="37"/>
      <c r="M127" s="184" t="s">
        <v>3</v>
      </c>
      <c r="N127" s="185" t="s">
        <v>46</v>
      </c>
      <c r="O127" s="70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8" t="s">
        <v>154</v>
      </c>
      <c r="AT127" s="188" t="s">
        <v>128</v>
      </c>
      <c r="AU127" s="188" t="s">
        <v>83</v>
      </c>
      <c r="AY127" s="17" t="s">
        <v>126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83</v>
      </c>
      <c r="BK127" s="189">
        <f>ROUND(I127*H127,2)</f>
        <v>0</v>
      </c>
      <c r="BL127" s="17" t="s">
        <v>154</v>
      </c>
      <c r="BM127" s="188" t="s">
        <v>681</v>
      </c>
    </row>
    <row r="128" s="2" customFormat="1" ht="24" customHeight="1">
      <c r="A128" s="36"/>
      <c r="B128" s="176"/>
      <c r="C128" s="177" t="s">
        <v>318</v>
      </c>
      <c r="D128" s="177" t="s">
        <v>128</v>
      </c>
      <c r="E128" s="178" t="s">
        <v>682</v>
      </c>
      <c r="F128" s="179" t="s">
        <v>683</v>
      </c>
      <c r="G128" s="180" t="s">
        <v>131</v>
      </c>
      <c r="H128" s="181">
        <v>30</v>
      </c>
      <c r="I128" s="182"/>
      <c r="J128" s="183">
        <f>ROUND(I128*H128,2)</f>
        <v>0</v>
      </c>
      <c r="K128" s="179" t="s">
        <v>132</v>
      </c>
      <c r="L128" s="37"/>
      <c r="M128" s="184" t="s">
        <v>3</v>
      </c>
      <c r="N128" s="185" t="s">
        <v>46</v>
      </c>
      <c r="O128" s="70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8" t="s">
        <v>154</v>
      </c>
      <c r="AT128" s="188" t="s">
        <v>128</v>
      </c>
      <c r="AU128" s="188" t="s">
        <v>83</v>
      </c>
      <c r="AY128" s="17" t="s">
        <v>126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83</v>
      </c>
      <c r="BK128" s="189">
        <f>ROUND(I128*H128,2)</f>
        <v>0</v>
      </c>
      <c r="BL128" s="17" t="s">
        <v>154</v>
      </c>
      <c r="BM128" s="188" t="s">
        <v>684</v>
      </c>
    </row>
    <row r="129" s="2" customFormat="1" ht="24" customHeight="1">
      <c r="A129" s="36"/>
      <c r="B129" s="176"/>
      <c r="C129" s="190" t="s">
        <v>322</v>
      </c>
      <c r="D129" s="190" t="s">
        <v>157</v>
      </c>
      <c r="E129" s="191" t="s">
        <v>685</v>
      </c>
      <c r="F129" s="192" t="s">
        <v>686</v>
      </c>
      <c r="G129" s="193" t="s">
        <v>131</v>
      </c>
      <c r="H129" s="194">
        <v>30</v>
      </c>
      <c r="I129" s="195"/>
      <c r="J129" s="196">
        <f>ROUND(I129*H129,2)</f>
        <v>0</v>
      </c>
      <c r="K129" s="192" t="s">
        <v>132</v>
      </c>
      <c r="L129" s="197"/>
      <c r="M129" s="198" t="s">
        <v>3</v>
      </c>
      <c r="N129" s="199" t="s">
        <v>46</v>
      </c>
      <c r="O129" s="70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8" t="s">
        <v>160</v>
      </c>
      <c r="AT129" s="188" t="s">
        <v>157</v>
      </c>
      <c r="AU129" s="188" t="s">
        <v>83</v>
      </c>
      <c r="AY129" s="17" t="s">
        <v>126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160</v>
      </c>
      <c r="BM129" s="188" t="s">
        <v>687</v>
      </c>
    </row>
    <row r="130" s="2" customFormat="1" ht="24" customHeight="1">
      <c r="A130" s="36"/>
      <c r="B130" s="176"/>
      <c r="C130" s="190" t="s">
        <v>326</v>
      </c>
      <c r="D130" s="190" t="s">
        <v>157</v>
      </c>
      <c r="E130" s="191" t="s">
        <v>688</v>
      </c>
      <c r="F130" s="192" t="s">
        <v>689</v>
      </c>
      <c r="G130" s="193" t="s">
        <v>178</v>
      </c>
      <c r="H130" s="194">
        <v>3</v>
      </c>
      <c r="I130" s="195"/>
      <c r="J130" s="196">
        <f>ROUND(I130*H130,2)</f>
        <v>0</v>
      </c>
      <c r="K130" s="192" t="s">
        <v>3</v>
      </c>
      <c r="L130" s="197"/>
      <c r="M130" s="198" t="s">
        <v>3</v>
      </c>
      <c r="N130" s="199" t="s">
        <v>46</v>
      </c>
      <c r="O130" s="70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8" t="s">
        <v>160</v>
      </c>
      <c r="AT130" s="188" t="s">
        <v>157</v>
      </c>
      <c r="AU130" s="188" t="s">
        <v>83</v>
      </c>
      <c r="AY130" s="17" t="s">
        <v>126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7" t="s">
        <v>83</v>
      </c>
      <c r="BK130" s="189">
        <f>ROUND(I130*H130,2)</f>
        <v>0</v>
      </c>
      <c r="BL130" s="17" t="s">
        <v>160</v>
      </c>
      <c r="BM130" s="188" t="s">
        <v>690</v>
      </c>
    </row>
    <row r="131" s="2" customFormat="1" ht="24" customHeight="1">
      <c r="A131" s="36"/>
      <c r="B131" s="176"/>
      <c r="C131" s="177" t="s">
        <v>330</v>
      </c>
      <c r="D131" s="177" t="s">
        <v>128</v>
      </c>
      <c r="E131" s="178" t="s">
        <v>279</v>
      </c>
      <c r="F131" s="179" t="s">
        <v>280</v>
      </c>
      <c r="G131" s="180" t="s">
        <v>178</v>
      </c>
      <c r="H131" s="181">
        <v>2</v>
      </c>
      <c r="I131" s="182"/>
      <c r="J131" s="183">
        <f>ROUND(I131*H131,2)</f>
        <v>0</v>
      </c>
      <c r="K131" s="179" t="s">
        <v>132</v>
      </c>
      <c r="L131" s="37"/>
      <c r="M131" s="184" t="s">
        <v>3</v>
      </c>
      <c r="N131" s="185" t="s">
        <v>46</v>
      </c>
      <c r="O131" s="70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8" t="s">
        <v>154</v>
      </c>
      <c r="AT131" s="188" t="s">
        <v>128</v>
      </c>
      <c r="AU131" s="188" t="s">
        <v>83</v>
      </c>
      <c r="AY131" s="17" t="s">
        <v>126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83</v>
      </c>
      <c r="BK131" s="189">
        <f>ROUND(I131*H131,2)</f>
        <v>0</v>
      </c>
      <c r="BL131" s="17" t="s">
        <v>154</v>
      </c>
      <c r="BM131" s="188" t="s">
        <v>691</v>
      </c>
    </row>
    <row r="132" s="2" customFormat="1" ht="48" customHeight="1">
      <c r="A132" s="36"/>
      <c r="B132" s="176"/>
      <c r="C132" s="177" t="s">
        <v>334</v>
      </c>
      <c r="D132" s="177" t="s">
        <v>128</v>
      </c>
      <c r="E132" s="178" t="s">
        <v>283</v>
      </c>
      <c r="F132" s="179" t="s">
        <v>284</v>
      </c>
      <c r="G132" s="180" t="s">
        <v>178</v>
      </c>
      <c r="H132" s="181">
        <v>1</v>
      </c>
      <c r="I132" s="182"/>
      <c r="J132" s="183">
        <f>ROUND(I132*H132,2)</f>
        <v>0</v>
      </c>
      <c r="K132" s="179" t="s">
        <v>132</v>
      </c>
      <c r="L132" s="37"/>
      <c r="M132" s="184" t="s">
        <v>3</v>
      </c>
      <c r="N132" s="185" t="s">
        <v>46</v>
      </c>
      <c r="O132" s="70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8" t="s">
        <v>154</v>
      </c>
      <c r="AT132" s="188" t="s">
        <v>128</v>
      </c>
      <c r="AU132" s="188" t="s">
        <v>83</v>
      </c>
      <c r="AY132" s="17" t="s">
        <v>126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83</v>
      </c>
      <c r="BK132" s="189">
        <f>ROUND(I132*H132,2)</f>
        <v>0</v>
      </c>
      <c r="BL132" s="17" t="s">
        <v>154</v>
      </c>
      <c r="BM132" s="188" t="s">
        <v>692</v>
      </c>
    </row>
    <row r="133" s="2" customFormat="1" ht="24" customHeight="1">
      <c r="A133" s="36"/>
      <c r="B133" s="176"/>
      <c r="C133" s="177" t="s">
        <v>338</v>
      </c>
      <c r="D133" s="177" t="s">
        <v>128</v>
      </c>
      <c r="E133" s="178" t="s">
        <v>287</v>
      </c>
      <c r="F133" s="179" t="s">
        <v>288</v>
      </c>
      <c r="G133" s="180" t="s">
        <v>178</v>
      </c>
      <c r="H133" s="181">
        <v>2</v>
      </c>
      <c r="I133" s="182"/>
      <c r="J133" s="183">
        <f>ROUND(I133*H133,2)</f>
        <v>0</v>
      </c>
      <c r="K133" s="179" t="s">
        <v>132</v>
      </c>
      <c r="L133" s="37"/>
      <c r="M133" s="184" t="s">
        <v>3</v>
      </c>
      <c r="N133" s="185" t="s">
        <v>46</v>
      </c>
      <c r="O133" s="70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8" t="s">
        <v>154</v>
      </c>
      <c r="AT133" s="188" t="s">
        <v>128</v>
      </c>
      <c r="AU133" s="188" t="s">
        <v>83</v>
      </c>
      <c r="AY133" s="17" t="s">
        <v>126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7" t="s">
        <v>83</v>
      </c>
      <c r="BK133" s="189">
        <f>ROUND(I133*H133,2)</f>
        <v>0</v>
      </c>
      <c r="BL133" s="17" t="s">
        <v>154</v>
      </c>
      <c r="BM133" s="188" t="s">
        <v>693</v>
      </c>
    </row>
    <row r="134" s="2" customFormat="1" ht="60" customHeight="1">
      <c r="A134" s="36"/>
      <c r="B134" s="176"/>
      <c r="C134" s="177" t="s">
        <v>342</v>
      </c>
      <c r="D134" s="177" t="s">
        <v>128</v>
      </c>
      <c r="E134" s="178" t="s">
        <v>291</v>
      </c>
      <c r="F134" s="179" t="s">
        <v>292</v>
      </c>
      <c r="G134" s="180" t="s">
        <v>178</v>
      </c>
      <c r="H134" s="181">
        <v>1</v>
      </c>
      <c r="I134" s="182"/>
      <c r="J134" s="183">
        <f>ROUND(I134*H134,2)</f>
        <v>0</v>
      </c>
      <c r="K134" s="179" t="s">
        <v>132</v>
      </c>
      <c r="L134" s="37"/>
      <c r="M134" s="184" t="s">
        <v>3</v>
      </c>
      <c r="N134" s="185" t="s">
        <v>46</v>
      </c>
      <c r="O134" s="70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8" t="s">
        <v>154</v>
      </c>
      <c r="AT134" s="188" t="s">
        <v>128</v>
      </c>
      <c r="AU134" s="188" t="s">
        <v>83</v>
      </c>
      <c r="AY134" s="17" t="s">
        <v>126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83</v>
      </c>
      <c r="BK134" s="189">
        <f>ROUND(I134*H134,2)</f>
        <v>0</v>
      </c>
      <c r="BL134" s="17" t="s">
        <v>154</v>
      </c>
      <c r="BM134" s="188" t="s">
        <v>694</v>
      </c>
    </row>
    <row r="135" s="2" customFormat="1" ht="24" customHeight="1">
      <c r="A135" s="36"/>
      <c r="B135" s="176"/>
      <c r="C135" s="177" t="s">
        <v>346</v>
      </c>
      <c r="D135" s="177" t="s">
        <v>128</v>
      </c>
      <c r="E135" s="178" t="s">
        <v>295</v>
      </c>
      <c r="F135" s="179" t="s">
        <v>296</v>
      </c>
      <c r="G135" s="180" t="s">
        <v>178</v>
      </c>
      <c r="H135" s="181">
        <v>2</v>
      </c>
      <c r="I135" s="182"/>
      <c r="J135" s="183">
        <f>ROUND(I135*H135,2)</f>
        <v>0</v>
      </c>
      <c r="K135" s="179" t="s">
        <v>132</v>
      </c>
      <c r="L135" s="37"/>
      <c r="M135" s="184" t="s">
        <v>3</v>
      </c>
      <c r="N135" s="185" t="s">
        <v>46</v>
      </c>
      <c r="O135" s="70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8" t="s">
        <v>154</v>
      </c>
      <c r="AT135" s="188" t="s">
        <v>128</v>
      </c>
      <c r="AU135" s="188" t="s">
        <v>83</v>
      </c>
      <c r="AY135" s="17" t="s">
        <v>126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154</v>
      </c>
      <c r="BM135" s="188" t="s">
        <v>695</v>
      </c>
    </row>
    <row r="136" s="2" customFormat="1" ht="24" customHeight="1">
      <c r="A136" s="36"/>
      <c r="B136" s="176"/>
      <c r="C136" s="177" t="s">
        <v>350</v>
      </c>
      <c r="D136" s="177" t="s">
        <v>128</v>
      </c>
      <c r="E136" s="178" t="s">
        <v>381</v>
      </c>
      <c r="F136" s="179" t="s">
        <v>382</v>
      </c>
      <c r="G136" s="180" t="s">
        <v>178</v>
      </c>
      <c r="H136" s="181">
        <v>1</v>
      </c>
      <c r="I136" s="182"/>
      <c r="J136" s="183">
        <f>ROUND(I136*H136,2)</f>
        <v>0</v>
      </c>
      <c r="K136" s="179" t="s">
        <v>132</v>
      </c>
      <c r="L136" s="37"/>
      <c r="M136" s="184" t="s">
        <v>3</v>
      </c>
      <c r="N136" s="185" t="s">
        <v>46</v>
      </c>
      <c r="O136" s="70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8" t="s">
        <v>154</v>
      </c>
      <c r="AT136" s="188" t="s">
        <v>128</v>
      </c>
      <c r="AU136" s="188" t="s">
        <v>83</v>
      </c>
      <c r="AY136" s="17" t="s">
        <v>126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83</v>
      </c>
      <c r="BK136" s="189">
        <f>ROUND(I136*H136,2)</f>
        <v>0</v>
      </c>
      <c r="BL136" s="17" t="s">
        <v>154</v>
      </c>
      <c r="BM136" s="188" t="s">
        <v>696</v>
      </c>
    </row>
    <row r="137" s="2" customFormat="1" ht="24" customHeight="1">
      <c r="A137" s="36"/>
      <c r="B137" s="176"/>
      <c r="C137" s="177" t="s">
        <v>354</v>
      </c>
      <c r="D137" s="177" t="s">
        <v>128</v>
      </c>
      <c r="E137" s="178" t="s">
        <v>697</v>
      </c>
      <c r="F137" s="179" t="s">
        <v>698</v>
      </c>
      <c r="G137" s="180" t="s">
        <v>178</v>
      </c>
      <c r="H137" s="181">
        <v>2</v>
      </c>
      <c r="I137" s="182"/>
      <c r="J137" s="183">
        <f>ROUND(I137*H137,2)</f>
        <v>0</v>
      </c>
      <c r="K137" s="179" t="s">
        <v>132</v>
      </c>
      <c r="L137" s="37"/>
      <c r="M137" s="184" t="s">
        <v>3</v>
      </c>
      <c r="N137" s="185" t="s">
        <v>46</v>
      </c>
      <c r="O137" s="70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8" t="s">
        <v>154</v>
      </c>
      <c r="AT137" s="188" t="s">
        <v>128</v>
      </c>
      <c r="AU137" s="188" t="s">
        <v>83</v>
      </c>
      <c r="AY137" s="17" t="s">
        <v>126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83</v>
      </c>
      <c r="BK137" s="189">
        <f>ROUND(I137*H137,2)</f>
        <v>0</v>
      </c>
      <c r="BL137" s="17" t="s">
        <v>154</v>
      </c>
      <c r="BM137" s="188" t="s">
        <v>699</v>
      </c>
    </row>
    <row r="138" s="2" customFormat="1" ht="24" customHeight="1">
      <c r="A138" s="36"/>
      <c r="B138" s="176"/>
      <c r="C138" s="177" t="s">
        <v>359</v>
      </c>
      <c r="D138" s="177" t="s">
        <v>128</v>
      </c>
      <c r="E138" s="178" t="s">
        <v>385</v>
      </c>
      <c r="F138" s="179" t="s">
        <v>386</v>
      </c>
      <c r="G138" s="180" t="s">
        <v>387</v>
      </c>
      <c r="H138" s="181">
        <v>64</v>
      </c>
      <c r="I138" s="182"/>
      <c r="J138" s="183">
        <f>ROUND(I138*H138,2)</f>
        <v>0</v>
      </c>
      <c r="K138" s="179" t="s">
        <v>132</v>
      </c>
      <c r="L138" s="37"/>
      <c r="M138" s="184" t="s">
        <v>3</v>
      </c>
      <c r="N138" s="185" t="s">
        <v>46</v>
      </c>
      <c r="O138" s="70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8" t="s">
        <v>154</v>
      </c>
      <c r="AT138" s="188" t="s">
        <v>128</v>
      </c>
      <c r="AU138" s="188" t="s">
        <v>83</v>
      </c>
      <c r="AY138" s="17" t="s">
        <v>126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7" t="s">
        <v>83</v>
      </c>
      <c r="BK138" s="189">
        <f>ROUND(I138*H138,2)</f>
        <v>0</v>
      </c>
      <c r="BL138" s="17" t="s">
        <v>154</v>
      </c>
      <c r="BM138" s="188" t="s">
        <v>700</v>
      </c>
    </row>
    <row r="139" s="2" customFormat="1" ht="36" customHeight="1">
      <c r="A139" s="36"/>
      <c r="B139" s="176"/>
      <c r="C139" s="177" t="s">
        <v>363</v>
      </c>
      <c r="D139" s="177" t="s">
        <v>128</v>
      </c>
      <c r="E139" s="178" t="s">
        <v>389</v>
      </c>
      <c r="F139" s="179" t="s">
        <v>390</v>
      </c>
      <c r="G139" s="180" t="s">
        <v>387</v>
      </c>
      <c r="H139" s="181">
        <v>40</v>
      </c>
      <c r="I139" s="182"/>
      <c r="J139" s="183">
        <f>ROUND(I139*H139,2)</f>
        <v>0</v>
      </c>
      <c r="K139" s="179" t="s">
        <v>132</v>
      </c>
      <c r="L139" s="37"/>
      <c r="M139" s="184" t="s">
        <v>3</v>
      </c>
      <c r="N139" s="185" t="s">
        <v>46</v>
      </c>
      <c r="O139" s="70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8" t="s">
        <v>154</v>
      </c>
      <c r="AT139" s="188" t="s">
        <v>128</v>
      </c>
      <c r="AU139" s="188" t="s">
        <v>83</v>
      </c>
      <c r="AY139" s="17" t="s">
        <v>126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154</v>
      </c>
      <c r="BM139" s="188" t="s">
        <v>701</v>
      </c>
    </row>
    <row r="140" s="2" customFormat="1" ht="24" customHeight="1">
      <c r="A140" s="36"/>
      <c r="B140" s="176"/>
      <c r="C140" s="177" t="s">
        <v>367</v>
      </c>
      <c r="D140" s="177" t="s">
        <v>128</v>
      </c>
      <c r="E140" s="178" t="s">
        <v>393</v>
      </c>
      <c r="F140" s="179" t="s">
        <v>394</v>
      </c>
      <c r="G140" s="180" t="s">
        <v>387</v>
      </c>
      <c r="H140" s="181">
        <v>8</v>
      </c>
      <c r="I140" s="182"/>
      <c r="J140" s="183">
        <f>ROUND(I140*H140,2)</f>
        <v>0</v>
      </c>
      <c r="K140" s="179" t="s">
        <v>132</v>
      </c>
      <c r="L140" s="37"/>
      <c r="M140" s="184" t="s">
        <v>3</v>
      </c>
      <c r="N140" s="185" t="s">
        <v>46</v>
      </c>
      <c r="O140" s="70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8" t="s">
        <v>154</v>
      </c>
      <c r="AT140" s="188" t="s">
        <v>128</v>
      </c>
      <c r="AU140" s="188" t="s">
        <v>83</v>
      </c>
      <c r="AY140" s="17" t="s">
        <v>126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83</v>
      </c>
      <c r="BK140" s="189">
        <f>ROUND(I140*H140,2)</f>
        <v>0</v>
      </c>
      <c r="BL140" s="17" t="s">
        <v>154</v>
      </c>
      <c r="BM140" s="188" t="s">
        <v>702</v>
      </c>
    </row>
    <row r="141" s="2" customFormat="1" ht="24" customHeight="1">
      <c r="A141" s="36"/>
      <c r="B141" s="176"/>
      <c r="C141" s="177" t="s">
        <v>372</v>
      </c>
      <c r="D141" s="177" t="s">
        <v>128</v>
      </c>
      <c r="E141" s="178" t="s">
        <v>397</v>
      </c>
      <c r="F141" s="179" t="s">
        <v>398</v>
      </c>
      <c r="G141" s="180" t="s">
        <v>387</v>
      </c>
      <c r="H141" s="181">
        <v>8</v>
      </c>
      <c r="I141" s="182"/>
      <c r="J141" s="183">
        <f>ROUND(I141*H141,2)</f>
        <v>0</v>
      </c>
      <c r="K141" s="179" t="s">
        <v>132</v>
      </c>
      <c r="L141" s="37"/>
      <c r="M141" s="184" t="s">
        <v>3</v>
      </c>
      <c r="N141" s="185" t="s">
        <v>46</v>
      </c>
      <c r="O141" s="70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8" t="s">
        <v>154</v>
      </c>
      <c r="AT141" s="188" t="s">
        <v>128</v>
      </c>
      <c r="AU141" s="188" t="s">
        <v>83</v>
      </c>
      <c r="AY141" s="17" t="s">
        <v>126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83</v>
      </c>
      <c r="BK141" s="189">
        <f>ROUND(I141*H141,2)</f>
        <v>0</v>
      </c>
      <c r="BL141" s="17" t="s">
        <v>154</v>
      </c>
      <c r="BM141" s="188" t="s">
        <v>703</v>
      </c>
    </row>
    <row r="142" s="2" customFormat="1" ht="24" customHeight="1">
      <c r="A142" s="36"/>
      <c r="B142" s="176"/>
      <c r="C142" s="177" t="s">
        <v>376</v>
      </c>
      <c r="D142" s="177" t="s">
        <v>128</v>
      </c>
      <c r="E142" s="178" t="s">
        <v>510</v>
      </c>
      <c r="F142" s="179" t="s">
        <v>511</v>
      </c>
      <c r="G142" s="180" t="s">
        <v>131</v>
      </c>
      <c r="H142" s="181">
        <v>20</v>
      </c>
      <c r="I142" s="182"/>
      <c r="J142" s="183">
        <f>ROUND(I142*H142,2)</f>
        <v>0</v>
      </c>
      <c r="K142" s="179" t="s">
        <v>132</v>
      </c>
      <c r="L142" s="37"/>
      <c r="M142" s="184" t="s">
        <v>3</v>
      </c>
      <c r="N142" s="185" t="s">
        <v>46</v>
      </c>
      <c r="O142" s="70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8" t="s">
        <v>154</v>
      </c>
      <c r="AT142" s="188" t="s">
        <v>128</v>
      </c>
      <c r="AU142" s="188" t="s">
        <v>83</v>
      </c>
      <c r="AY142" s="17" t="s">
        <v>126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7" t="s">
        <v>83</v>
      </c>
      <c r="BK142" s="189">
        <f>ROUND(I142*H142,2)</f>
        <v>0</v>
      </c>
      <c r="BL142" s="17" t="s">
        <v>154</v>
      </c>
      <c r="BM142" s="188" t="s">
        <v>704</v>
      </c>
    </row>
    <row r="143" s="2" customFormat="1" ht="24" customHeight="1">
      <c r="A143" s="36"/>
      <c r="B143" s="176"/>
      <c r="C143" s="190" t="s">
        <v>380</v>
      </c>
      <c r="D143" s="190" t="s">
        <v>157</v>
      </c>
      <c r="E143" s="191" t="s">
        <v>705</v>
      </c>
      <c r="F143" s="192" t="s">
        <v>706</v>
      </c>
      <c r="G143" s="193" t="s">
        <v>131</v>
      </c>
      <c r="H143" s="194">
        <v>20</v>
      </c>
      <c r="I143" s="195"/>
      <c r="J143" s="196">
        <f>ROUND(I143*H143,2)</f>
        <v>0</v>
      </c>
      <c r="K143" s="192" t="s">
        <v>132</v>
      </c>
      <c r="L143" s="197"/>
      <c r="M143" s="198" t="s">
        <v>3</v>
      </c>
      <c r="N143" s="199" t="s">
        <v>46</v>
      </c>
      <c r="O143" s="70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8" t="s">
        <v>160</v>
      </c>
      <c r="AT143" s="188" t="s">
        <v>157</v>
      </c>
      <c r="AU143" s="188" t="s">
        <v>83</v>
      </c>
      <c r="AY143" s="17" t="s">
        <v>126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160</v>
      </c>
      <c r="BM143" s="188" t="s">
        <v>707</v>
      </c>
    </row>
    <row r="144" s="2" customFormat="1" ht="24" customHeight="1">
      <c r="A144" s="36"/>
      <c r="B144" s="176"/>
      <c r="C144" s="177" t="s">
        <v>384</v>
      </c>
      <c r="D144" s="177" t="s">
        <v>128</v>
      </c>
      <c r="E144" s="178" t="s">
        <v>708</v>
      </c>
      <c r="F144" s="179" t="s">
        <v>709</v>
      </c>
      <c r="G144" s="180" t="s">
        <v>131</v>
      </c>
      <c r="H144" s="181">
        <v>190</v>
      </c>
      <c r="I144" s="182"/>
      <c r="J144" s="183">
        <f>ROUND(I144*H144,2)</f>
        <v>0</v>
      </c>
      <c r="K144" s="179" t="s">
        <v>132</v>
      </c>
      <c r="L144" s="37"/>
      <c r="M144" s="184" t="s">
        <v>3</v>
      </c>
      <c r="N144" s="185" t="s">
        <v>46</v>
      </c>
      <c r="O144" s="70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8" t="s">
        <v>154</v>
      </c>
      <c r="AT144" s="188" t="s">
        <v>128</v>
      </c>
      <c r="AU144" s="188" t="s">
        <v>83</v>
      </c>
      <c r="AY144" s="17" t="s">
        <v>126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83</v>
      </c>
      <c r="BK144" s="189">
        <f>ROUND(I144*H144,2)</f>
        <v>0</v>
      </c>
      <c r="BL144" s="17" t="s">
        <v>154</v>
      </c>
      <c r="BM144" s="188" t="s">
        <v>710</v>
      </c>
    </row>
    <row r="145" s="2" customFormat="1" ht="24" customHeight="1">
      <c r="A145" s="36"/>
      <c r="B145" s="176"/>
      <c r="C145" s="190" t="s">
        <v>357</v>
      </c>
      <c r="D145" s="190" t="s">
        <v>157</v>
      </c>
      <c r="E145" s="191" t="s">
        <v>711</v>
      </c>
      <c r="F145" s="192" t="s">
        <v>712</v>
      </c>
      <c r="G145" s="193" t="s">
        <v>131</v>
      </c>
      <c r="H145" s="194">
        <v>190</v>
      </c>
      <c r="I145" s="195"/>
      <c r="J145" s="196">
        <f>ROUND(I145*H145,2)</f>
        <v>0</v>
      </c>
      <c r="K145" s="192" t="s">
        <v>132</v>
      </c>
      <c r="L145" s="197"/>
      <c r="M145" s="198" t="s">
        <v>3</v>
      </c>
      <c r="N145" s="199" t="s">
        <v>46</v>
      </c>
      <c r="O145" s="70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8" t="s">
        <v>160</v>
      </c>
      <c r="AT145" s="188" t="s">
        <v>157</v>
      </c>
      <c r="AU145" s="188" t="s">
        <v>83</v>
      </c>
      <c r="AY145" s="17" t="s">
        <v>126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7" t="s">
        <v>83</v>
      </c>
      <c r="BK145" s="189">
        <f>ROUND(I145*H145,2)</f>
        <v>0</v>
      </c>
      <c r="BL145" s="17" t="s">
        <v>160</v>
      </c>
      <c r="BM145" s="188" t="s">
        <v>713</v>
      </c>
    </row>
    <row r="146" s="2" customFormat="1" ht="24" customHeight="1">
      <c r="A146" s="36"/>
      <c r="B146" s="176"/>
      <c r="C146" s="177" t="s">
        <v>392</v>
      </c>
      <c r="D146" s="177" t="s">
        <v>128</v>
      </c>
      <c r="E146" s="178" t="s">
        <v>714</v>
      </c>
      <c r="F146" s="179" t="s">
        <v>715</v>
      </c>
      <c r="G146" s="180" t="s">
        <v>131</v>
      </c>
      <c r="H146" s="181">
        <v>36</v>
      </c>
      <c r="I146" s="182"/>
      <c r="J146" s="183">
        <f>ROUND(I146*H146,2)</f>
        <v>0</v>
      </c>
      <c r="K146" s="179" t="s">
        <v>132</v>
      </c>
      <c r="L146" s="37"/>
      <c r="M146" s="184" t="s">
        <v>3</v>
      </c>
      <c r="N146" s="185" t="s">
        <v>46</v>
      </c>
      <c r="O146" s="70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8" t="s">
        <v>154</v>
      </c>
      <c r="AT146" s="188" t="s">
        <v>128</v>
      </c>
      <c r="AU146" s="188" t="s">
        <v>83</v>
      </c>
      <c r="AY146" s="17" t="s">
        <v>126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7" t="s">
        <v>83</v>
      </c>
      <c r="BK146" s="189">
        <f>ROUND(I146*H146,2)</f>
        <v>0</v>
      </c>
      <c r="BL146" s="17" t="s">
        <v>154</v>
      </c>
      <c r="BM146" s="188" t="s">
        <v>716</v>
      </c>
    </row>
    <row r="147" s="2" customFormat="1" ht="24" customHeight="1">
      <c r="A147" s="36"/>
      <c r="B147" s="176"/>
      <c r="C147" s="190" t="s">
        <v>396</v>
      </c>
      <c r="D147" s="190" t="s">
        <v>157</v>
      </c>
      <c r="E147" s="191" t="s">
        <v>717</v>
      </c>
      <c r="F147" s="192" t="s">
        <v>718</v>
      </c>
      <c r="G147" s="193" t="s">
        <v>131</v>
      </c>
      <c r="H147" s="194">
        <v>36</v>
      </c>
      <c r="I147" s="195"/>
      <c r="J147" s="196">
        <f>ROUND(I147*H147,2)</f>
        <v>0</v>
      </c>
      <c r="K147" s="192" t="s">
        <v>132</v>
      </c>
      <c r="L147" s="197"/>
      <c r="M147" s="198" t="s">
        <v>3</v>
      </c>
      <c r="N147" s="199" t="s">
        <v>46</v>
      </c>
      <c r="O147" s="70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8" t="s">
        <v>160</v>
      </c>
      <c r="AT147" s="188" t="s">
        <v>157</v>
      </c>
      <c r="AU147" s="188" t="s">
        <v>83</v>
      </c>
      <c r="AY147" s="17" t="s">
        <v>126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160</v>
      </c>
      <c r="BM147" s="188" t="s">
        <v>719</v>
      </c>
    </row>
    <row r="148" s="2" customFormat="1" ht="24" customHeight="1">
      <c r="A148" s="36"/>
      <c r="B148" s="176"/>
      <c r="C148" s="177" t="s">
        <v>400</v>
      </c>
      <c r="D148" s="177" t="s">
        <v>128</v>
      </c>
      <c r="E148" s="178" t="s">
        <v>720</v>
      </c>
      <c r="F148" s="179" t="s">
        <v>721</v>
      </c>
      <c r="G148" s="180" t="s">
        <v>131</v>
      </c>
      <c r="H148" s="181">
        <v>54</v>
      </c>
      <c r="I148" s="182"/>
      <c r="J148" s="183">
        <f>ROUND(I148*H148,2)</f>
        <v>0</v>
      </c>
      <c r="K148" s="179" t="s">
        <v>132</v>
      </c>
      <c r="L148" s="37"/>
      <c r="M148" s="184" t="s">
        <v>3</v>
      </c>
      <c r="N148" s="185" t="s">
        <v>46</v>
      </c>
      <c r="O148" s="70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8" t="s">
        <v>154</v>
      </c>
      <c r="AT148" s="188" t="s">
        <v>128</v>
      </c>
      <c r="AU148" s="188" t="s">
        <v>83</v>
      </c>
      <c r="AY148" s="17" t="s">
        <v>126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83</v>
      </c>
      <c r="BK148" s="189">
        <f>ROUND(I148*H148,2)</f>
        <v>0</v>
      </c>
      <c r="BL148" s="17" t="s">
        <v>154</v>
      </c>
      <c r="BM148" s="188" t="s">
        <v>722</v>
      </c>
    </row>
    <row r="149" s="2" customFormat="1" ht="24" customHeight="1">
      <c r="A149" s="36"/>
      <c r="B149" s="176"/>
      <c r="C149" s="190" t="s">
        <v>723</v>
      </c>
      <c r="D149" s="190" t="s">
        <v>157</v>
      </c>
      <c r="E149" s="191" t="s">
        <v>724</v>
      </c>
      <c r="F149" s="192" t="s">
        <v>725</v>
      </c>
      <c r="G149" s="193" t="s">
        <v>131</v>
      </c>
      <c r="H149" s="194">
        <v>54</v>
      </c>
      <c r="I149" s="195"/>
      <c r="J149" s="196">
        <f>ROUND(I149*H149,2)</f>
        <v>0</v>
      </c>
      <c r="K149" s="192" t="s">
        <v>132</v>
      </c>
      <c r="L149" s="197"/>
      <c r="M149" s="198" t="s">
        <v>3</v>
      </c>
      <c r="N149" s="199" t="s">
        <v>46</v>
      </c>
      <c r="O149" s="70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8" t="s">
        <v>160</v>
      </c>
      <c r="AT149" s="188" t="s">
        <v>157</v>
      </c>
      <c r="AU149" s="188" t="s">
        <v>83</v>
      </c>
      <c r="AY149" s="17" t="s">
        <v>126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83</v>
      </c>
      <c r="BK149" s="189">
        <f>ROUND(I149*H149,2)</f>
        <v>0</v>
      </c>
      <c r="BL149" s="17" t="s">
        <v>160</v>
      </c>
      <c r="BM149" s="188" t="s">
        <v>726</v>
      </c>
    </row>
    <row r="150" s="2" customFormat="1" ht="24" customHeight="1">
      <c r="A150" s="36"/>
      <c r="B150" s="176"/>
      <c r="C150" s="177" t="s">
        <v>727</v>
      </c>
      <c r="D150" s="177" t="s">
        <v>128</v>
      </c>
      <c r="E150" s="178" t="s">
        <v>728</v>
      </c>
      <c r="F150" s="179" t="s">
        <v>729</v>
      </c>
      <c r="G150" s="180" t="s">
        <v>178</v>
      </c>
      <c r="H150" s="181">
        <v>16</v>
      </c>
      <c r="I150" s="182"/>
      <c r="J150" s="183">
        <f>ROUND(I150*H150,2)</f>
        <v>0</v>
      </c>
      <c r="K150" s="179" t="s">
        <v>132</v>
      </c>
      <c r="L150" s="37"/>
      <c r="M150" s="184" t="s">
        <v>3</v>
      </c>
      <c r="N150" s="185" t="s">
        <v>46</v>
      </c>
      <c r="O150" s="70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8" t="s">
        <v>154</v>
      </c>
      <c r="AT150" s="188" t="s">
        <v>128</v>
      </c>
      <c r="AU150" s="188" t="s">
        <v>83</v>
      </c>
      <c r="AY150" s="17" t="s">
        <v>126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7" t="s">
        <v>83</v>
      </c>
      <c r="BK150" s="189">
        <f>ROUND(I150*H150,2)</f>
        <v>0</v>
      </c>
      <c r="BL150" s="17" t="s">
        <v>154</v>
      </c>
      <c r="BM150" s="188" t="s">
        <v>730</v>
      </c>
    </row>
    <row r="151" s="2" customFormat="1" ht="24" customHeight="1">
      <c r="A151" s="36"/>
      <c r="B151" s="176"/>
      <c r="C151" s="177" t="s">
        <v>731</v>
      </c>
      <c r="D151" s="177" t="s">
        <v>128</v>
      </c>
      <c r="E151" s="178" t="s">
        <v>732</v>
      </c>
      <c r="F151" s="179" t="s">
        <v>733</v>
      </c>
      <c r="G151" s="180" t="s">
        <v>178</v>
      </c>
      <c r="H151" s="181">
        <v>8</v>
      </c>
      <c r="I151" s="182"/>
      <c r="J151" s="183">
        <f>ROUND(I151*H151,2)</f>
        <v>0</v>
      </c>
      <c r="K151" s="179" t="s">
        <v>132</v>
      </c>
      <c r="L151" s="37"/>
      <c r="M151" s="184" t="s">
        <v>3</v>
      </c>
      <c r="N151" s="185" t="s">
        <v>46</v>
      </c>
      <c r="O151" s="70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8" t="s">
        <v>154</v>
      </c>
      <c r="AT151" s="188" t="s">
        <v>128</v>
      </c>
      <c r="AU151" s="188" t="s">
        <v>83</v>
      </c>
      <c r="AY151" s="17" t="s">
        <v>126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83</v>
      </c>
      <c r="BK151" s="189">
        <f>ROUND(I151*H151,2)</f>
        <v>0</v>
      </c>
      <c r="BL151" s="17" t="s">
        <v>154</v>
      </c>
      <c r="BM151" s="188" t="s">
        <v>734</v>
      </c>
    </row>
    <row r="152" s="2" customFormat="1" ht="24" customHeight="1">
      <c r="A152" s="36"/>
      <c r="B152" s="176"/>
      <c r="C152" s="177" t="s">
        <v>735</v>
      </c>
      <c r="D152" s="177" t="s">
        <v>128</v>
      </c>
      <c r="E152" s="178" t="s">
        <v>736</v>
      </c>
      <c r="F152" s="179" t="s">
        <v>737</v>
      </c>
      <c r="G152" s="180" t="s">
        <v>178</v>
      </c>
      <c r="H152" s="181">
        <v>4</v>
      </c>
      <c r="I152" s="182"/>
      <c r="J152" s="183">
        <f>ROUND(I152*H152,2)</f>
        <v>0</v>
      </c>
      <c r="K152" s="179" t="s">
        <v>132</v>
      </c>
      <c r="L152" s="37"/>
      <c r="M152" s="184" t="s">
        <v>3</v>
      </c>
      <c r="N152" s="185" t="s">
        <v>46</v>
      </c>
      <c r="O152" s="70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8" t="s">
        <v>154</v>
      </c>
      <c r="AT152" s="188" t="s">
        <v>128</v>
      </c>
      <c r="AU152" s="188" t="s">
        <v>83</v>
      </c>
      <c r="AY152" s="17" t="s">
        <v>126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7" t="s">
        <v>83</v>
      </c>
      <c r="BK152" s="189">
        <f>ROUND(I152*H152,2)</f>
        <v>0</v>
      </c>
      <c r="BL152" s="17" t="s">
        <v>154</v>
      </c>
      <c r="BM152" s="188" t="s">
        <v>738</v>
      </c>
    </row>
    <row r="153" s="2" customFormat="1" ht="24" customHeight="1">
      <c r="A153" s="36"/>
      <c r="B153" s="176"/>
      <c r="C153" s="177" t="s">
        <v>739</v>
      </c>
      <c r="D153" s="177" t="s">
        <v>128</v>
      </c>
      <c r="E153" s="178" t="s">
        <v>740</v>
      </c>
      <c r="F153" s="179" t="s">
        <v>741</v>
      </c>
      <c r="G153" s="180" t="s">
        <v>131</v>
      </c>
      <c r="H153" s="181">
        <v>381</v>
      </c>
      <c r="I153" s="182"/>
      <c r="J153" s="183">
        <f>ROUND(I153*H153,2)</f>
        <v>0</v>
      </c>
      <c r="K153" s="179" t="s">
        <v>132</v>
      </c>
      <c r="L153" s="37"/>
      <c r="M153" s="184" t="s">
        <v>3</v>
      </c>
      <c r="N153" s="185" t="s">
        <v>46</v>
      </c>
      <c r="O153" s="70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8" t="s">
        <v>154</v>
      </c>
      <c r="AT153" s="188" t="s">
        <v>128</v>
      </c>
      <c r="AU153" s="188" t="s">
        <v>83</v>
      </c>
      <c r="AY153" s="17" t="s">
        <v>126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83</v>
      </c>
      <c r="BK153" s="189">
        <f>ROUND(I153*H153,2)</f>
        <v>0</v>
      </c>
      <c r="BL153" s="17" t="s">
        <v>154</v>
      </c>
      <c r="BM153" s="188" t="s">
        <v>742</v>
      </c>
    </row>
    <row r="154" s="2" customFormat="1" ht="24" customHeight="1">
      <c r="A154" s="36"/>
      <c r="B154" s="176"/>
      <c r="C154" s="177" t="s">
        <v>743</v>
      </c>
      <c r="D154" s="177" t="s">
        <v>128</v>
      </c>
      <c r="E154" s="178" t="s">
        <v>744</v>
      </c>
      <c r="F154" s="179" t="s">
        <v>745</v>
      </c>
      <c r="G154" s="180" t="s">
        <v>178</v>
      </c>
      <c r="H154" s="181">
        <v>70</v>
      </c>
      <c r="I154" s="182"/>
      <c r="J154" s="183">
        <f>ROUND(I154*H154,2)</f>
        <v>0</v>
      </c>
      <c r="K154" s="179" t="s">
        <v>132</v>
      </c>
      <c r="L154" s="37"/>
      <c r="M154" s="184" t="s">
        <v>3</v>
      </c>
      <c r="N154" s="185" t="s">
        <v>46</v>
      </c>
      <c r="O154" s="70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8" t="s">
        <v>154</v>
      </c>
      <c r="AT154" s="188" t="s">
        <v>128</v>
      </c>
      <c r="AU154" s="188" t="s">
        <v>83</v>
      </c>
      <c r="AY154" s="17" t="s">
        <v>126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7" t="s">
        <v>83</v>
      </c>
      <c r="BK154" s="189">
        <f>ROUND(I154*H154,2)</f>
        <v>0</v>
      </c>
      <c r="BL154" s="17" t="s">
        <v>154</v>
      </c>
      <c r="BM154" s="188" t="s">
        <v>746</v>
      </c>
    </row>
    <row r="155" s="2" customFormat="1" ht="24" customHeight="1">
      <c r="A155" s="36"/>
      <c r="B155" s="176"/>
      <c r="C155" s="190" t="s">
        <v>747</v>
      </c>
      <c r="D155" s="190" t="s">
        <v>157</v>
      </c>
      <c r="E155" s="191" t="s">
        <v>748</v>
      </c>
      <c r="F155" s="192" t="s">
        <v>749</v>
      </c>
      <c r="G155" s="193" t="s">
        <v>131</v>
      </c>
      <c r="H155" s="194">
        <v>70</v>
      </c>
      <c r="I155" s="195"/>
      <c r="J155" s="196">
        <f>ROUND(I155*H155,2)</f>
        <v>0</v>
      </c>
      <c r="K155" s="192" t="s">
        <v>132</v>
      </c>
      <c r="L155" s="197"/>
      <c r="M155" s="198" t="s">
        <v>3</v>
      </c>
      <c r="N155" s="199" t="s">
        <v>46</v>
      </c>
      <c r="O155" s="70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8" t="s">
        <v>160</v>
      </c>
      <c r="AT155" s="188" t="s">
        <v>157</v>
      </c>
      <c r="AU155" s="188" t="s">
        <v>83</v>
      </c>
      <c r="AY155" s="17" t="s">
        <v>126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83</v>
      </c>
      <c r="BK155" s="189">
        <f>ROUND(I155*H155,2)</f>
        <v>0</v>
      </c>
      <c r="BL155" s="17" t="s">
        <v>160</v>
      </c>
      <c r="BM155" s="188" t="s">
        <v>750</v>
      </c>
    </row>
    <row r="156" s="2" customFormat="1" ht="24" customHeight="1">
      <c r="A156" s="36"/>
      <c r="B156" s="176"/>
      <c r="C156" s="177" t="s">
        <v>751</v>
      </c>
      <c r="D156" s="177" t="s">
        <v>128</v>
      </c>
      <c r="E156" s="178" t="s">
        <v>752</v>
      </c>
      <c r="F156" s="179" t="s">
        <v>753</v>
      </c>
      <c r="G156" s="180" t="s">
        <v>178</v>
      </c>
      <c r="H156" s="181">
        <v>36</v>
      </c>
      <c r="I156" s="182"/>
      <c r="J156" s="183">
        <f>ROUND(I156*H156,2)</f>
        <v>0</v>
      </c>
      <c r="K156" s="179" t="s">
        <v>132</v>
      </c>
      <c r="L156" s="37"/>
      <c r="M156" s="184" t="s">
        <v>3</v>
      </c>
      <c r="N156" s="185" t="s">
        <v>46</v>
      </c>
      <c r="O156" s="70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8" t="s">
        <v>154</v>
      </c>
      <c r="AT156" s="188" t="s">
        <v>128</v>
      </c>
      <c r="AU156" s="188" t="s">
        <v>83</v>
      </c>
      <c r="AY156" s="17" t="s">
        <v>126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154</v>
      </c>
      <c r="BM156" s="188" t="s">
        <v>754</v>
      </c>
    </row>
    <row r="157" s="2" customFormat="1" ht="24" customHeight="1">
      <c r="A157" s="36"/>
      <c r="B157" s="176"/>
      <c r="C157" s="190" t="s">
        <v>755</v>
      </c>
      <c r="D157" s="190" t="s">
        <v>157</v>
      </c>
      <c r="E157" s="191" t="s">
        <v>756</v>
      </c>
      <c r="F157" s="192" t="s">
        <v>757</v>
      </c>
      <c r="G157" s="193" t="s">
        <v>131</v>
      </c>
      <c r="H157" s="194">
        <v>36</v>
      </c>
      <c r="I157" s="195"/>
      <c r="J157" s="196">
        <f>ROUND(I157*H157,2)</f>
        <v>0</v>
      </c>
      <c r="K157" s="192" t="s">
        <v>132</v>
      </c>
      <c r="L157" s="197"/>
      <c r="M157" s="198" t="s">
        <v>3</v>
      </c>
      <c r="N157" s="199" t="s">
        <v>46</v>
      </c>
      <c r="O157" s="70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8" t="s">
        <v>160</v>
      </c>
      <c r="AT157" s="188" t="s">
        <v>157</v>
      </c>
      <c r="AU157" s="188" t="s">
        <v>83</v>
      </c>
      <c r="AY157" s="17" t="s">
        <v>126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7" t="s">
        <v>83</v>
      </c>
      <c r="BK157" s="189">
        <f>ROUND(I157*H157,2)</f>
        <v>0</v>
      </c>
      <c r="BL157" s="17" t="s">
        <v>160</v>
      </c>
      <c r="BM157" s="188" t="s">
        <v>758</v>
      </c>
    </row>
    <row r="158" s="2" customFormat="1" ht="24" customHeight="1">
      <c r="A158" s="36"/>
      <c r="B158" s="176"/>
      <c r="C158" s="177" t="s">
        <v>759</v>
      </c>
      <c r="D158" s="177" t="s">
        <v>128</v>
      </c>
      <c r="E158" s="178" t="s">
        <v>760</v>
      </c>
      <c r="F158" s="179" t="s">
        <v>761</v>
      </c>
      <c r="G158" s="180" t="s">
        <v>131</v>
      </c>
      <c r="H158" s="181">
        <v>15</v>
      </c>
      <c r="I158" s="182"/>
      <c r="J158" s="183">
        <f>ROUND(I158*H158,2)</f>
        <v>0</v>
      </c>
      <c r="K158" s="179" t="s">
        <v>132</v>
      </c>
      <c r="L158" s="37"/>
      <c r="M158" s="184" t="s">
        <v>3</v>
      </c>
      <c r="N158" s="185" t="s">
        <v>46</v>
      </c>
      <c r="O158" s="70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8" t="s">
        <v>154</v>
      </c>
      <c r="AT158" s="188" t="s">
        <v>128</v>
      </c>
      <c r="AU158" s="188" t="s">
        <v>83</v>
      </c>
      <c r="AY158" s="17" t="s">
        <v>126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7" t="s">
        <v>83</v>
      </c>
      <c r="BK158" s="189">
        <f>ROUND(I158*H158,2)</f>
        <v>0</v>
      </c>
      <c r="BL158" s="17" t="s">
        <v>154</v>
      </c>
      <c r="BM158" s="188" t="s">
        <v>762</v>
      </c>
    </row>
    <row r="159" s="2" customFormat="1" ht="24" customHeight="1">
      <c r="A159" s="36"/>
      <c r="B159" s="176"/>
      <c r="C159" s="190" t="s">
        <v>763</v>
      </c>
      <c r="D159" s="190" t="s">
        <v>157</v>
      </c>
      <c r="E159" s="191" t="s">
        <v>764</v>
      </c>
      <c r="F159" s="192" t="s">
        <v>765</v>
      </c>
      <c r="G159" s="193" t="s">
        <v>131</v>
      </c>
      <c r="H159" s="194">
        <v>15</v>
      </c>
      <c r="I159" s="195"/>
      <c r="J159" s="196">
        <f>ROUND(I159*H159,2)</f>
        <v>0</v>
      </c>
      <c r="K159" s="192" t="s">
        <v>132</v>
      </c>
      <c r="L159" s="197"/>
      <c r="M159" s="198" t="s">
        <v>3</v>
      </c>
      <c r="N159" s="199" t="s">
        <v>46</v>
      </c>
      <c r="O159" s="70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8" t="s">
        <v>160</v>
      </c>
      <c r="AT159" s="188" t="s">
        <v>157</v>
      </c>
      <c r="AU159" s="188" t="s">
        <v>83</v>
      </c>
      <c r="AY159" s="17" t="s">
        <v>126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7" t="s">
        <v>83</v>
      </c>
      <c r="BK159" s="189">
        <f>ROUND(I159*H159,2)</f>
        <v>0</v>
      </c>
      <c r="BL159" s="17" t="s">
        <v>160</v>
      </c>
      <c r="BM159" s="188" t="s">
        <v>766</v>
      </c>
    </row>
    <row r="160" s="2" customFormat="1" ht="24" customHeight="1">
      <c r="A160" s="36"/>
      <c r="B160" s="176"/>
      <c r="C160" s="177" t="s">
        <v>767</v>
      </c>
      <c r="D160" s="177" t="s">
        <v>128</v>
      </c>
      <c r="E160" s="178" t="s">
        <v>768</v>
      </c>
      <c r="F160" s="179" t="s">
        <v>769</v>
      </c>
      <c r="G160" s="180" t="s">
        <v>178</v>
      </c>
      <c r="H160" s="181">
        <v>4</v>
      </c>
      <c r="I160" s="182"/>
      <c r="J160" s="183">
        <f>ROUND(I160*H160,2)</f>
        <v>0</v>
      </c>
      <c r="K160" s="179" t="s">
        <v>132</v>
      </c>
      <c r="L160" s="37"/>
      <c r="M160" s="184" t="s">
        <v>3</v>
      </c>
      <c r="N160" s="185" t="s">
        <v>46</v>
      </c>
      <c r="O160" s="70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8" t="s">
        <v>154</v>
      </c>
      <c r="AT160" s="188" t="s">
        <v>128</v>
      </c>
      <c r="AU160" s="188" t="s">
        <v>83</v>
      </c>
      <c r="AY160" s="17" t="s">
        <v>126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7" t="s">
        <v>83</v>
      </c>
      <c r="BK160" s="189">
        <f>ROUND(I160*H160,2)</f>
        <v>0</v>
      </c>
      <c r="BL160" s="17" t="s">
        <v>154</v>
      </c>
      <c r="BM160" s="188" t="s">
        <v>770</v>
      </c>
    </row>
    <row r="161" s="2" customFormat="1" ht="24" customHeight="1">
      <c r="A161" s="36"/>
      <c r="B161" s="176"/>
      <c r="C161" s="177" t="s">
        <v>771</v>
      </c>
      <c r="D161" s="177" t="s">
        <v>128</v>
      </c>
      <c r="E161" s="178" t="s">
        <v>772</v>
      </c>
      <c r="F161" s="179" t="s">
        <v>773</v>
      </c>
      <c r="G161" s="180" t="s">
        <v>131</v>
      </c>
      <c r="H161" s="181">
        <v>70</v>
      </c>
      <c r="I161" s="182"/>
      <c r="J161" s="183">
        <f>ROUND(I161*H161,2)</f>
        <v>0</v>
      </c>
      <c r="K161" s="179" t="s">
        <v>132</v>
      </c>
      <c r="L161" s="37"/>
      <c r="M161" s="200" t="s">
        <v>3</v>
      </c>
      <c r="N161" s="201" t="s">
        <v>46</v>
      </c>
      <c r="O161" s="20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8" t="s">
        <v>154</v>
      </c>
      <c r="AT161" s="188" t="s">
        <v>128</v>
      </c>
      <c r="AU161" s="188" t="s">
        <v>83</v>
      </c>
      <c r="AY161" s="17" t="s">
        <v>126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7" t="s">
        <v>83</v>
      </c>
      <c r="BK161" s="189">
        <f>ROUND(I161*H161,2)</f>
        <v>0</v>
      </c>
      <c r="BL161" s="17" t="s">
        <v>154</v>
      </c>
      <c r="BM161" s="188" t="s">
        <v>774</v>
      </c>
    </row>
    <row r="162" s="2" customFormat="1" ht="6.96" customHeight="1">
      <c r="A162" s="36"/>
      <c r="B162" s="53"/>
      <c r="C162" s="54"/>
      <c r="D162" s="54"/>
      <c r="E162" s="54"/>
      <c r="F162" s="54"/>
      <c r="G162" s="54"/>
      <c r="H162" s="54"/>
      <c r="I162" s="136"/>
      <c r="J162" s="54"/>
      <c r="K162" s="54"/>
      <c r="L162" s="37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autoFilter ref="C79:K16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775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51" customHeight="1">
      <c r="A27" s="119"/>
      <c r="B27" s="120"/>
      <c r="C27" s="119"/>
      <c r="D27" s="119"/>
      <c r="E27" s="34" t="s">
        <v>40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ROUND(J80,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ROUND((SUM(BE80:BE86)),  2)</f>
        <v>0</v>
      </c>
      <c r="G33" s="36"/>
      <c r="H33" s="36"/>
      <c r="I33" s="128">
        <v>0.20999999999999999</v>
      </c>
      <c r="J33" s="127">
        <f>ROUND(((SUM(BE80:BE86))*I33),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ROUND((SUM(BF80:BF86)),  2)</f>
        <v>0</v>
      </c>
      <c r="G34" s="36"/>
      <c r="H34" s="36"/>
      <c r="I34" s="128">
        <v>0.14999999999999999</v>
      </c>
      <c r="J34" s="127">
        <f>ROUND(((SUM(BF80:BF86))*I34),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ROUND((SUM(BG80:BG86)),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ROUND((SUM(BH80:BH86)),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ROUND((SUM(BI80:BI86)),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PS15 - Doplnění WW ED Ostrava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J80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110</v>
      </c>
      <c r="E60" s="144"/>
      <c r="F60" s="144"/>
      <c r="G60" s="144"/>
      <c r="H60" s="144"/>
      <c r="I60" s="145"/>
      <c r="J60" s="146">
        <f>J81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6"/>
      <c r="D61" s="36"/>
      <c r="E61" s="36"/>
      <c r="F61" s="36"/>
      <c r="G61" s="36"/>
      <c r="H61" s="36"/>
      <c r="I61" s="116"/>
      <c r="J61" s="36"/>
      <c r="K61" s="36"/>
      <c r="L61" s="117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3"/>
      <c r="C62" s="54"/>
      <c r="D62" s="54"/>
      <c r="E62" s="54"/>
      <c r="F62" s="54"/>
      <c r="G62" s="54"/>
      <c r="H62" s="54"/>
      <c r="I62" s="136"/>
      <c r="J62" s="54"/>
      <c r="K62" s="54"/>
      <c r="L62" s="11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5"/>
      <c r="C66" s="56"/>
      <c r="D66" s="56"/>
      <c r="E66" s="56"/>
      <c r="F66" s="56"/>
      <c r="G66" s="56"/>
      <c r="H66" s="56"/>
      <c r="I66" s="137"/>
      <c r="J66" s="56"/>
      <c r="K66" s="56"/>
      <c r="L66" s="11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111</v>
      </c>
      <c r="D67" s="36"/>
      <c r="E67" s="36"/>
      <c r="F67" s="36"/>
      <c r="G67" s="36"/>
      <c r="H67" s="36"/>
      <c r="I67" s="116"/>
      <c r="J67" s="36"/>
      <c r="K67" s="36"/>
      <c r="L67" s="11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17</v>
      </c>
      <c r="D69" s="36"/>
      <c r="E69" s="36"/>
      <c r="F69" s="36"/>
      <c r="G69" s="36"/>
      <c r="H69" s="36"/>
      <c r="I69" s="116"/>
      <c r="J69" s="36"/>
      <c r="K69" s="36"/>
      <c r="L69" s="11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6"/>
      <c r="D70" s="36"/>
      <c r="E70" s="115" t="str">
        <f>E7</f>
        <v>SpS Bohumín, oprava R3kV a DŘT</v>
      </c>
      <c r="F70" s="30"/>
      <c r="G70" s="30"/>
      <c r="H70" s="30"/>
      <c r="I70" s="116"/>
      <c r="J70" s="36"/>
      <c r="K70" s="36"/>
      <c r="L70" s="11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102</v>
      </c>
      <c r="D71" s="36"/>
      <c r="E71" s="36"/>
      <c r="F71" s="36"/>
      <c r="G71" s="36"/>
      <c r="H71" s="36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60" t="str">
        <f>E9</f>
        <v>PS15 - Doplnění WW ED Ostrava</v>
      </c>
      <c r="F72" s="36"/>
      <c r="G72" s="36"/>
      <c r="H72" s="36"/>
      <c r="I72" s="116"/>
      <c r="J72" s="36"/>
      <c r="K72" s="36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6"/>
      <c r="D73" s="36"/>
      <c r="E73" s="36"/>
      <c r="F73" s="36"/>
      <c r="G73" s="36"/>
      <c r="H73" s="36"/>
      <c r="I73" s="116"/>
      <c r="J73" s="36"/>
      <c r="K73" s="36"/>
      <c r="L73" s="11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6"/>
      <c r="E74" s="36"/>
      <c r="F74" s="25" t="str">
        <f>F12</f>
        <v>SpS Bohumín</v>
      </c>
      <c r="G74" s="36"/>
      <c r="H74" s="36"/>
      <c r="I74" s="118" t="s">
        <v>23</v>
      </c>
      <c r="J74" s="62" t="str">
        <f>IF(J12="","",J12)</f>
        <v>18. 6. 2019</v>
      </c>
      <c r="K74" s="36"/>
      <c r="L74" s="11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6"/>
      <c r="E76" s="36"/>
      <c r="F76" s="25" t="str">
        <f>E15</f>
        <v>Správa železniční dopravní cesty, s.o.</v>
      </c>
      <c r="G76" s="36"/>
      <c r="H76" s="36"/>
      <c r="I76" s="118" t="s">
        <v>33</v>
      </c>
      <c r="J76" s="34" t="str">
        <f>E21</f>
        <v>Petr Kudělka</v>
      </c>
      <c r="K76" s="3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6"/>
      <c r="E77" s="36"/>
      <c r="F77" s="25" t="str">
        <f>IF(E18="","",E18)</f>
        <v>Vyplň údaj</v>
      </c>
      <c r="G77" s="36"/>
      <c r="H77" s="36"/>
      <c r="I77" s="118" t="s">
        <v>37</v>
      </c>
      <c r="J77" s="34" t="str">
        <f>E24</f>
        <v xml:space="preserve"> </v>
      </c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6"/>
      <c r="D78" s="36"/>
      <c r="E78" s="36"/>
      <c r="F78" s="36"/>
      <c r="G78" s="36"/>
      <c r="H78" s="36"/>
      <c r="I78" s="116"/>
      <c r="J78" s="36"/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52"/>
      <c r="B79" s="153"/>
      <c r="C79" s="154" t="s">
        <v>112</v>
      </c>
      <c r="D79" s="155" t="s">
        <v>60</v>
      </c>
      <c r="E79" s="155" t="s">
        <v>56</v>
      </c>
      <c r="F79" s="155" t="s">
        <v>57</v>
      </c>
      <c r="G79" s="155" t="s">
        <v>113</v>
      </c>
      <c r="H79" s="155" t="s">
        <v>114</v>
      </c>
      <c r="I79" s="156" t="s">
        <v>115</v>
      </c>
      <c r="J79" s="155" t="s">
        <v>106</v>
      </c>
      <c r="K79" s="157" t="s">
        <v>116</v>
      </c>
      <c r="L79" s="158"/>
      <c r="M79" s="78" t="s">
        <v>3</v>
      </c>
      <c r="N79" s="79" t="s">
        <v>45</v>
      </c>
      <c r="O79" s="79" t="s">
        <v>117</v>
      </c>
      <c r="P79" s="79" t="s">
        <v>118</v>
      </c>
      <c r="Q79" s="79" t="s">
        <v>119</v>
      </c>
      <c r="R79" s="79" t="s">
        <v>120</v>
      </c>
      <c r="S79" s="79" t="s">
        <v>121</v>
      </c>
      <c r="T79" s="80" t="s">
        <v>122</v>
      </c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</row>
    <row r="80" s="2" customFormat="1" ht="22.8" customHeight="1">
      <c r="A80" s="36"/>
      <c r="B80" s="37"/>
      <c r="C80" s="85" t="s">
        <v>123</v>
      </c>
      <c r="D80" s="36"/>
      <c r="E80" s="36"/>
      <c r="F80" s="36"/>
      <c r="G80" s="36"/>
      <c r="H80" s="36"/>
      <c r="I80" s="116"/>
      <c r="J80" s="159">
        <f>BK80</f>
        <v>0</v>
      </c>
      <c r="K80" s="36"/>
      <c r="L80" s="37"/>
      <c r="M80" s="81"/>
      <c r="N80" s="66"/>
      <c r="O80" s="82"/>
      <c r="P80" s="160">
        <f>P81</f>
        <v>0</v>
      </c>
      <c r="Q80" s="82"/>
      <c r="R80" s="160">
        <f>R81</f>
        <v>0</v>
      </c>
      <c r="S80" s="82"/>
      <c r="T80" s="16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7" t="s">
        <v>74</v>
      </c>
      <c r="AU80" s="17" t="s">
        <v>107</v>
      </c>
      <c r="BK80" s="162">
        <f>BK81</f>
        <v>0</v>
      </c>
    </row>
    <row r="81" s="12" customFormat="1" ht="25.92" customHeight="1">
      <c r="A81" s="12"/>
      <c r="B81" s="163"/>
      <c r="C81" s="12"/>
      <c r="D81" s="164" t="s">
        <v>74</v>
      </c>
      <c r="E81" s="165" t="s">
        <v>149</v>
      </c>
      <c r="F81" s="165" t="s">
        <v>150</v>
      </c>
      <c r="G81" s="12"/>
      <c r="H81" s="12"/>
      <c r="I81" s="166"/>
      <c r="J81" s="167">
        <f>BK81</f>
        <v>0</v>
      </c>
      <c r="K81" s="12"/>
      <c r="L81" s="163"/>
      <c r="M81" s="168"/>
      <c r="N81" s="169"/>
      <c r="O81" s="169"/>
      <c r="P81" s="170">
        <f>SUM(P82:P86)</f>
        <v>0</v>
      </c>
      <c r="Q81" s="169"/>
      <c r="R81" s="170">
        <f>SUM(R82:R86)</f>
        <v>0</v>
      </c>
      <c r="S81" s="169"/>
      <c r="T81" s="171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64" t="s">
        <v>133</v>
      </c>
      <c r="AT81" s="172" t="s">
        <v>74</v>
      </c>
      <c r="AU81" s="172" t="s">
        <v>75</v>
      </c>
      <c r="AY81" s="164" t="s">
        <v>126</v>
      </c>
      <c r="BK81" s="173">
        <f>SUM(BK82:BK86)</f>
        <v>0</v>
      </c>
    </row>
    <row r="82" s="2" customFormat="1" ht="24" customHeight="1">
      <c r="A82" s="36"/>
      <c r="B82" s="176"/>
      <c r="C82" s="177" t="s">
        <v>83</v>
      </c>
      <c r="D82" s="177" t="s">
        <v>128</v>
      </c>
      <c r="E82" s="178" t="s">
        <v>776</v>
      </c>
      <c r="F82" s="179" t="s">
        <v>777</v>
      </c>
      <c r="G82" s="180" t="s">
        <v>178</v>
      </c>
      <c r="H82" s="181">
        <v>1</v>
      </c>
      <c r="I82" s="182"/>
      <c r="J82" s="183">
        <f>ROUND(I82*H82,2)</f>
        <v>0</v>
      </c>
      <c r="K82" s="179" t="s">
        <v>132</v>
      </c>
      <c r="L82" s="37"/>
      <c r="M82" s="184" t="s">
        <v>3</v>
      </c>
      <c r="N82" s="185" t="s">
        <v>46</v>
      </c>
      <c r="O82" s="70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8" t="s">
        <v>154</v>
      </c>
      <c r="AT82" s="188" t="s">
        <v>128</v>
      </c>
      <c r="AU82" s="188" t="s">
        <v>83</v>
      </c>
      <c r="AY82" s="17" t="s">
        <v>126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154</v>
      </c>
      <c r="BM82" s="188" t="s">
        <v>778</v>
      </c>
    </row>
    <row r="83" s="2" customFormat="1" ht="24" customHeight="1">
      <c r="A83" s="36"/>
      <c r="B83" s="176"/>
      <c r="C83" s="177" t="s">
        <v>85</v>
      </c>
      <c r="D83" s="177" t="s">
        <v>128</v>
      </c>
      <c r="E83" s="178" t="s">
        <v>779</v>
      </c>
      <c r="F83" s="179" t="s">
        <v>780</v>
      </c>
      <c r="G83" s="180" t="s">
        <v>178</v>
      </c>
      <c r="H83" s="181">
        <v>1</v>
      </c>
      <c r="I83" s="182"/>
      <c r="J83" s="183">
        <f>ROUND(I83*H83,2)</f>
        <v>0</v>
      </c>
      <c r="K83" s="179" t="s">
        <v>132</v>
      </c>
      <c r="L83" s="37"/>
      <c r="M83" s="184" t="s">
        <v>3</v>
      </c>
      <c r="N83" s="185" t="s">
        <v>46</v>
      </c>
      <c r="O83" s="70"/>
      <c r="P83" s="186">
        <f>O83*H83</f>
        <v>0</v>
      </c>
      <c r="Q83" s="186">
        <v>0</v>
      </c>
      <c r="R83" s="186">
        <f>Q83*H83</f>
        <v>0</v>
      </c>
      <c r="S83" s="186">
        <v>0</v>
      </c>
      <c r="T83" s="18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8" t="s">
        <v>154</v>
      </c>
      <c r="AT83" s="188" t="s">
        <v>128</v>
      </c>
      <c r="AU83" s="188" t="s">
        <v>83</v>
      </c>
      <c r="AY83" s="17" t="s">
        <v>126</v>
      </c>
      <c r="BE83" s="189">
        <f>IF(N83="základní",J83,0)</f>
        <v>0</v>
      </c>
      <c r="BF83" s="189">
        <f>IF(N83="snížená",J83,0)</f>
        <v>0</v>
      </c>
      <c r="BG83" s="189">
        <f>IF(N83="zákl. přenesená",J83,0)</f>
        <v>0</v>
      </c>
      <c r="BH83" s="189">
        <f>IF(N83="sníž. přenesená",J83,0)</f>
        <v>0</v>
      </c>
      <c r="BI83" s="189">
        <f>IF(N83="nulová",J83,0)</f>
        <v>0</v>
      </c>
      <c r="BJ83" s="17" t="s">
        <v>83</v>
      </c>
      <c r="BK83" s="189">
        <f>ROUND(I83*H83,2)</f>
        <v>0</v>
      </c>
      <c r="BL83" s="17" t="s">
        <v>154</v>
      </c>
      <c r="BM83" s="188" t="s">
        <v>781</v>
      </c>
    </row>
    <row r="84" s="2" customFormat="1" ht="24" customHeight="1">
      <c r="A84" s="36"/>
      <c r="B84" s="176"/>
      <c r="C84" s="177" t="s">
        <v>138</v>
      </c>
      <c r="D84" s="177" t="s">
        <v>128</v>
      </c>
      <c r="E84" s="178" t="s">
        <v>782</v>
      </c>
      <c r="F84" s="179" t="s">
        <v>783</v>
      </c>
      <c r="G84" s="180" t="s">
        <v>178</v>
      </c>
      <c r="H84" s="181">
        <v>1</v>
      </c>
      <c r="I84" s="182"/>
      <c r="J84" s="183">
        <f>ROUND(I84*H84,2)</f>
        <v>0</v>
      </c>
      <c r="K84" s="179" t="s">
        <v>132</v>
      </c>
      <c r="L84" s="37"/>
      <c r="M84" s="184" t="s">
        <v>3</v>
      </c>
      <c r="N84" s="185" t="s">
        <v>46</v>
      </c>
      <c r="O84" s="70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8" t="s">
        <v>154</v>
      </c>
      <c r="AT84" s="188" t="s">
        <v>128</v>
      </c>
      <c r="AU84" s="188" t="s">
        <v>83</v>
      </c>
      <c r="AY84" s="17" t="s">
        <v>126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7" t="s">
        <v>83</v>
      </c>
      <c r="BK84" s="189">
        <f>ROUND(I84*H84,2)</f>
        <v>0</v>
      </c>
      <c r="BL84" s="17" t="s">
        <v>154</v>
      </c>
      <c r="BM84" s="188" t="s">
        <v>784</v>
      </c>
    </row>
    <row r="85" s="2" customFormat="1" ht="24" customHeight="1">
      <c r="A85" s="36"/>
      <c r="B85" s="176"/>
      <c r="C85" s="177" t="s">
        <v>133</v>
      </c>
      <c r="D85" s="177" t="s">
        <v>128</v>
      </c>
      <c r="E85" s="178" t="s">
        <v>785</v>
      </c>
      <c r="F85" s="179" t="s">
        <v>786</v>
      </c>
      <c r="G85" s="180" t="s">
        <v>178</v>
      </c>
      <c r="H85" s="181">
        <v>1</v>
      </c>
      <c r="I85" s="182"/>
      <c r="J85" s="183">
        <f>ROUND(I85*H85,2)</f>
        <v>0</v>
      </c>
      <c r="K85" s="179" t="s">
        <v>132</v>
      </c>
      <c r="L85" s="37"/>
      <c r="M85" s="184" t="s">
        <v>3</v>
      </c>
      <c r="N85" s="185" t="s">
        <v>46</v>
      </c>
      <c r="O85" s="70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8" t="s">
        <v>154</v>
      </c>
      <c r="AT85" s="188" t="s">
        <v>128</v>
      </c>
      <c r="AU85" s="188" t="s">
        <v>83</v>
      </c>
      <c r="AY85" s="17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154</v>
      </c>
      <c r="BM85" s="188" t="s">
        <v>787</v>
      </c>
    </row>
    <row r="86" s="2" customFormat="1" ht="24" customHeight="1">
      <c r="A86" s="36"/>
      <c r="B86" s="176"/>
      <c r="C86" s="177" t="s">
        <v>145</v>
      </c>
      <c r="D86" s="177" t="s">
        <v>128</v>
      </c>
      <c r="E86" s="178" t="s">
        <v>788</v>
      </c>
      <c r="F86" s="179" t="s">
        <v>789</v>
      </c>
      <c r="G86" s="180" t="s">
        <v>178</v>
      </c>
      <c r="H86" s="181">
        <v>1</v>
      </c>
      <c r="I86" s="182"/>
      <c r="J86" s="183">
        <f>ROUND(I86*H86,2)</f>
        <v>0</v>
      </c>
      <c r="K86" s="179" t="s">
        <v>132</v>
      </c>
      <c r="L86" s="37"/>
      <c r="M86" s="200" t="s">
        <v>3</v>
      </c>
      <c r="N86" s="201" t="s">
        <v>46</v>
      </c>
      <c r="O86" s="20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8" t="s">
        <v>154</v>
      </c>
      <c r="AT86" s="188" t="s">
        <v>128</v>
      </c>
      <c r="AU86" s="188" t="s">
        <v>83</v>
      </c>
      <c r="AY86" s="17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154</v>
      </c>
      <c r="BM86" s="188" t="s">
        <v>790</v>
      </c>
    </row>
    <row r="87" s="2" customFormat="1" ht="6.96" customHeight="1">
      <c r="A87" s="36"/>
      <c r="B87" s="53"/>
      <c r="C87" s="54"/>
      <c r="D87" s="54"/>
      <c r="E87" s="54"/>
      <c r="F87" s="54"/>
      <c r="G87" s="54"/>
      <c r="H87" s="54"/>
      <c r="I87" s="136"/>
      <c r="J87" s="54"/>
      <c r="K87" s="54"/>
      <c r="L87" s="37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1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2"/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3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101</v>
      </c>
      <c r="I4" s="112"/>
      <c r="L4" s="20"/>
      <c r="M4" s="114" t="s">
        <v>11</v>
      </c>
      <c r="AT4" s="17" t="s">
        <v>4</v>
      </c>
    </row>
    <row r="5" s="1" customFormat="1" ht="6.96" customHeight="1">
      <c r="B5" s="20"/>
      <c r="I5" s="112"/>
      <c r="L5" s="20"/>
    </row>
    <row r="6" s="1" customFormat="1" ht="12" customHeight="1">
      <c r="B6" s="20"/>
      <c r="D6" s="30" t="s">
        <v>17</v>
      </c>
      <c r="I6" s="112"/>
      <c r="L6" s="20"/>
    </row>
    <row r="7" s="1" customFormat="1" ht="16.5" customHeight="1">
      <c r="B7" s="20"/>
      <c r="E7" s="115" t="str">
        <f>'Rekapitulace zakázky'!K6</f>
        <v>SpS Bohumín, oprava R3kV a DŘT</v>
      </c>
      <c r="F7" s="30"/>
      <c r="G7" s="30"/>
      <c r="H7" s="30"/>
      <c r="I7" s="112"/>
      <c r="L7" s="20"/>
    </row>
    <row r="8" s="2" customFormat="1" ht="12" customHeight="1">
      <c r="A8" s="36"/>
      <c r="B8" s="37"/>
      <c r="C8" s="36"/>
      <c r="D8" s="30" t="s">
        <v>102</v>
      </c>
      <c r="E8" s="36"/>
      <c r="F8" s="36"/>
      <c r="G8" s="36"/>
      <c r="H8" s="36"/>
      <c r="I8" s="116"/>
      <c r="J8" s="36"/>
      <c r="K8" s="36"/>
      <c r="L8" s="11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791</v>
      </c>
      <c r="F9" s="36"/>
      <c r="G9" s="36"/>
      <c r="H9" s="36"/>
      <c r="I9" s="116"/>
      <c r="J9" s="36"/>
      <c r="K9" s="36"/>
      <c r="L9" s="11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6"/>
      <c r="J10" s="36"/>
      <c r="K10" s="36"/>
      <c r="L10" s="11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118" t="s">
        <v>20</v>
      </c>
      <c r="J11" s="25" t="s">
        <v>3</v>
      </c>
      <c r="K11" s="36"/>
      <c r="L11" s="11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118" t="s">
        <v>23</v>
      </c>
      <c r="J12" s="62" t="str">
        <f>'Rekapitulace zakázky'!AN8</f>
        <v>18. 6. 2019</v>
      </c>
      <c r="K12" s="36"/>
      <c r="L12" s="11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6"/>
      <c r="J13" s="36"/>
      <c r="K13" s="36"/>
      <c r="L13" s="11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118" t="s">
        <v>26</v>
      </c>
      <c r="J14" s="25" t="s">
        <v>27</v>
      </c>
      <c r="K14" s="36"/>
      <c r="L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118" t="s">
        <v>29</v>
      </c>
      <c r="J15" s="25" t="s">
        <v>30</v>
      </c>
      <c r="K15" s="36"/>
      <c r="L15" s="11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6"/>
      <c r="J16" s="36"/>
      <c r="K16" s="36"/>
      <c r="L16" s="11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118" t="s">
        <v>26</v>
      </c>
      <c r="J17" s="31" t="str">
        <f>'Rekapitulace zakázky'!AN13</f>
        <v>Vyplň údaj</v>
      </c>
      <c r="K17" s="36"/>
      <c r="L17" s="11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zakázky'!E14</f>
        <v>Vyplň údaj</v>
      </c>
      <c r="F18" s="25"/>
      <c r="G18" s="25"/>
      <c r="H18" s="25"/>
      <c r="I18" s="118" t="s">
        <v>29</v>
      </c>
      <c r="J18" s="31" t="str">
        <f>'Rekapitulace zakázky'!AN14</f>
        <v>Vyplň údaj</v>
      </c>
      <c r="K18" s="36"/>
      <c r="L18" s="11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6"/>
      <c r="J19" s="36"/>
      <c r="K19" s="36"/>
      <c r="L19" s="11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118" t="s">
        <v>26</v>
      </c>
      <c r="J20" s="25" t="s">
        <v>34</v>
      </c>
      <c r="K20" s="36"/>
      <c r="L20" s="11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35</v>
      </c>
      <c r="F21" s="36"/>
      <c r="G21" s="36"/>
      <c r="H21" s="36"/>
      <c r="I21" s="118" t="s">
        <v>29</v>
      </c>
      <c r="J21" s="25" t="s">
        <v>3</v>
      </c>
      <c r="K21" s="36"/>
      <c r="L21" s="11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6"/>
      <c r="J22" s="36"/>
      <c r="K22" s="36"/>
      <c r="L22" s="11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37</v>
      </c>
      <c r="E23" s="36"/>
      <c r="F23" s="36"/>
      <c r="G23" s="36"/>
      <c r="H23" s="36"/>
      <c r="I23" s="118" t="s">
        <v>26</v>
      </c>
      <c r="J23" s="25" t="str">
        <f>IF('Rekapitulace zakázky'!AN19="","",'Rekapitulace zakázky'!AN19)</f>
        <v/>
      </c>
      <c r="K23" s="36"/>
      <c r="L23" s="11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zakázky'!E20="","",'Rekapitulace zakázky'!E20)</f>
        <v xml:space="preserve"> </v>
      </c>
      <c r="F24" s="36"/>
      <c r="G24" s="36"/>
      <c r="H24" s="36"/>
      <c r="I24" s="118" t="s">
        <v>29</v>
      </c>
      <c r="J24" s="25" t="str">
        <f>IF('Rekapitulace zakázky'!AN20="","",'Rekapitulace zakázky'!AN20)</f>
        <v/>
      </c>
      <c r="K24" s="36"/>
      <c r="L24" s="11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6"/>
      <c r="J25" s="36"/>
      <c r="K25" s="36"/>
      <c r="L25" s="11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39</v>
      </c>
      <c r="E26" s="36"/>
      <c r="F26" s="36"/>
      <c r="G26" s="36"/>
      <c r="H26" s="36"/>
      <c r="I26" s="116"/>
      <c r="J26" s="36"/>
      <c r="K26" s="36"/>
      <c r="L26" s="11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9"/>
      <c r="B27" s="120"/>
      <c r="C27" s="119"/>
      <c r="D27" s="119"/>
      <c r="E27" s="34" t="s">
        <v>3</v>
      </c>
      <c r="F27" s="34"/>
      <c r="G27" s="34"/>
      <c r="H27" s="3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6"/>
      <c r="J28" s="36"/>
      <c r="K28" s="36"/>
      <c r="L28" s="11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123"/>
      <c r="J29" s="82"/>
      <c r="K29" s="82"/>
      <c r="L29" s="11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41</v>
      </c>
      <c r="E30" s="36"/>
      <c r="F30" s="36"/>
      <c r="G30" s="36"/>
      <c r="H30" s="36"/>
      <c r="I30" s="116"/>
      <c r="J30" s="88">
        <f>ROUND(J81, 2)</f>
        <v>0</v>
      </c>
      <c r="K30" s="36"/>
      <c r="L30" s="11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123"/>
      <c r="J31" s="82"/>
      <c r="K31" s="82"/>
      <c r="L31" s="11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125" t="s">
        <v>42</v>
      </c>
      <c r="J32" s="41" t="s">
        <v>44</v>
      </c>
      <c r="K32" s="36"/>
      <c r="L32" s="11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45</v>
      </c>
      <c r="E33" s="30" t="s">
        <v>46</v>
      </c>
      <c r="F33" s="127">
        <f>ROUND((SUM(BE81:BE96)),  2)</f>
        <v>0</v>
      </c>
      <c r="G33" s="36"/>
      <c r="H33" s="36"/>
      <c r="I33" s="128">
        <v>0.20999999999999999</v>
      </c>
      <c r="J33" s="127">
        <f>ROUND(((SUM(BE81:BE96))*I33),  2)</f>
        <v>0</v>
      </c>
      <c r="K33" s="36"/>
      <c r="L33" s="11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47</v>
      </c>
      <c r="F34" s="127">
        <f>ROUND((SUM(BF81:BF96)),  2)</f>
        <v>0</v>
      </c>
      <c r="G34" s="36"/>
      <c r="H34" s="36"/>
      <c r="I34" s="128">
        <v>0.14999999999999999</v>
      </c>
      <c r="J34" s="127">
        <f>ROUND(((SUM(BF81:BF96))*I34),  2)</f>
        <v>0</v>
      </c>
      <c r="K34" s="36"/>
      <c r="L34" s="11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48</v>
      </c>
      <c r="F35" s="127">
        <f>ROUND((SUM(BG81:BG96)),  2)</f>
        <v>0</v>
      </c>
      <c r="G35" s="36"/>
      <c r="H35" s="36"/>
      <c r="I35" s="128">
        <v>0.20999999999999999</v>
      </c>
      <c r="J35" s="127">
        <f>0</f>
        <v>0</v>
      </c>
      <c r="K35" s="36"/>
      <c r="L35" s="11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49</v>
      </c>
      <c r="F36" s="127">
        <f>ROUND((SUM(BH81:BH96)),  2)</f>
        <v>0</v>
      </c>
      <c r="G36" s="36"/>
      <c r="H36" s="36"/>
      <c r="I36" s="128">
        <v>0.14999999999999999</v>
      </c>
      <c r="J36" s="127">
        <f>0</f>
        <v>0</v>
      </c>
      <c r="K36" s="36"/>
      <c r="L36" s="11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50</v>
      </c>
      <c r="F37" s="127">
        <f>ROUND((SUM(BI81:BI96)),  2)</f>
        <v>0</v>
      </c>
      <c r="G37" s="36"/>
      <c r="H37" s="36"/>
      <c r="I37" s="128">
        <v>0</v>
      </c>
      <c r="J37" s="127">
        <f>0</f>
        <v>0</v>
      </c>
      <c r="K37" s="36"/>
      <c r="L37" s="11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6"/>
      <c r="J38" s="36"/>
      <c r="K38" s="36"/>
      <c r="L38" s="11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9"/>
      <c r="D39" s="130" t="s">
        <v>51</v>
      </c>
      <c r="E39" s="74"/>
      <c r="F39" s="74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136"/>
      <c r="J40" s="54"/>
      <c r="K40" s="54"/>
      <c r="L40" s="11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137"/>
      <c r="J44" s="56"/>
      <c r="K44" s="56"/>
      <c r="L44" s="11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6"/>
      <c r="E45" s="36"/>
      <c r="F45" s="36"/>
      <c r="G45" s="36"/>
      <c r="H45" s="36"/>
      <c r="I45" s="116"/>
      <c r="J45" s="36"/>
      <c r="K45" s="36"/>
      <c r="L45" s="11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116"/>
      <c r="J47" s="36"/>
      <c r="K47" s="36"/>
      <c r="L47" s="11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5" t="str">
        <f>E7</f>
        <v>SpS Bohumín, oprava R3kV a DŘT</v>
      </c>
      <c r="F48" s="30"/>
      <c r="G48" s="30"/>
      <c r="H48" s="30"/>
      <c r="I48" s="116"/>
      <c r="J48" s="36"/>
      <c r="K48" s="36"/>
      <c r="L48" s="11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6"/>
      <c r="E49" s="36"/>
      <c r="F49" s="36"/>
      <c r="G49" s="36"/>
      <c r="H49" s="36"/>
      <c r="I49" s="116"/>
      <c r="J49" s="36"/>
      <c r="K49" s="36"/>
      <c r="L49" s="11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01 - VRN</v>
      </c>
      <c r="F50" s="36"/>
      <c r="G50" s="36"/>
      <c r="H50" s="36"/>
      <c r="I50" s="116"/>
      <c r="J50" s="36"/>
      <c r="K50" s="36"/>
      <c r="L50" s="11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SpS Bohumín</v>
      </c>
      <c r="G52" s="36"/>
      <c r="H52" s="36"/>
      <c r="I52" s="118" t="s">
        <v>23</v>
      </c>
      <c r="J52" s="62" t="str">
        <f>IF(J12="","",J12)</f>
        <v>18. 6. 2019</v>
      </c>
      <c r="K52" s="36"/>
      <c r="L52" s="11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Správa železniční dopravní cesty, s.o.</v>
      </c>
      <c r="G54" s="36"/>
      <c r="H54" s="36"/>
      <c r="I54" s="118" t="s">
        <v>33</v>
      </c>
      <c r="J54" s="34" t="str">
        <f>E21</f>
        <v>Petr Kudělka</v>
      </c>
      <c r="K54" s="36"/>
      <c r="L54" s="11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118" t="s">
        <v>37</v>
      </c>
      <c r="J55" s="34" t="str">
        <f>E24</f>
        <v xml:space="preserve"> </v>
      </c>
      <c r="K55" s="36"/>
      <c r="L55" s="11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38" t="s">
        <v>105</v>
      </c>
      <c r="D57" s="129"/>
      <c r="E57" s="129"/>
      <c r="F57" s="129"/>
      <c r="G57" s="129"/>
      <c r="H57" s="129"/>
      <c r="I57" s="139"/>
      <c r="J57" s="140" t="s">
        <v>106</v>
      </c>
      <c r="K57" s="129"/>
      <c r="L57" s="11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41" t="s">
        <v>73</v>
      </c>
      <c r="D59" s="36"/>
      <c r="E59" s="36"/>
      <c r="F59" s="36"/>
      <c r="G59" s="36"/>
      <c r="H59" s="36"/>
      <c r="I59" s="116"/>
      <c r="J59" s="88">
        <f>J81</f>
        <v>0</v>
      </c>
      <c r="K59" s="36"/>
      <c r="L59" s="11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107</v>
      </c>
    </row>
    <row r="60" s="9" customFormat="1" ht="24.96" customHeight="1">
      <c r="A60" s="9"/>
      <c r="B60" s="142"/>
      <c r="C60" s="9"/>
      <c r="D60" s="143" t="s">
        <v>110</v>
      </c>
      <c r="E60" s="144"/>
      <c r="F60" s="144"/>
      <c r="G60" s="144"/>
      <c r="H60" s="144"/>
      <c r="I60" s="145"/>
      <c r="J60" s="146">
        <f>J82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42"/>
      <c r="C61" s="9"/>
      <c r="D61" s="143" t="s">
        <v>792</v>
      </c>
      <c r="E61" s="144"/>
      <c r="F61" s="144"/>
      <c r="G61" s="144"/>
      <c r="H61" s="144"/>
      <c r="I61" s="145"/>
      <c r="J61" s="146">
        <f>J87</f>
        <v>0</v>
      </c>
      <c r="K61" s="9"/>
      <c r="L61" s="14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3"/>
      <c r="C63" s="54"/>
      <c r="D63" s="54"/>
      <c r="E63" s="54"/>
      <c r="F63" s="54"/>
      <c r="G63" s="54"/>
      <c r="H63" s="54"/>
      <c r="I63" s="136"/>
      <c r="J63" s="54"/>
      <c r="K63" s="54"/>
      <c r="L63" s="11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5"/>
      <c r="C67" s="56"/>
      <c r="D67" s="56"/>
      <c r="E67" s="56"/>
      <c r="F67" s="56"/>
      <c r="G67" s="56"/>
      <c r="H67" s="56"/>
      <c r="I67" s="137"/>
      <c r="J67" s="56"/>
      <c r="K67" s="56"/>
      <c r="L67" s="11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111</v>
      </c>
      <c r="D68" s="36"/>
      <c r="E68" s="36"/>
      <c r="F68" s="36"/>
      <c r="G68" s="36"/>
      <c r="H68" s="36"/>
      <c r="I68" s="116"/>
      <c r="J68" s="36"/>
      <c r="K68" s="36"/>
      <c r="L68" s="11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6"/>
      <c r="D69" s="36"/>
      <c r="E69" s="36"/>
      <c r="F69" s="36"/>
      <c r="G69" s="36"/>
      <c r="H69" s="36"/>
      <c r="I69" s="116"/>
      <c r="J69" s="36"/>
      <c r="K69" s="36"/>
      <c r="L69" s="11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17</v>
      </c>
      <c r="D70" s="36"/>
      <c r="E70" s="36"/>
      <c r="F70" s="36"/>
      <c r="G70" s="36"/>
      <c r="H70" s="36"/>
      <c r="I70" s="116"/>
      <c r="J70" s="36"/>
      <c r="K70" s="36"/>
      <c r="L70" s="11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6"/>
      <c r="D71" s="36"/>
      <c r="E71" s="115" t="str">
        <f>E7</f>
        <v>SpS Bohumín, oprava R3kV a DŘT</v>
      </c>
      <c r="F71" s="30"/>
      <c r="G71" s="30"/>
      <c r="H71" s="30"/>
      <c r="I71" s="116"/>
      <c r="J71" s="36"/>
      <c r="K71" s="36"/>
      <c r="L71" s="11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102</v>
      </c>
      <c r="D72" s="36"/>
      <c r="E72" s="36"/>
      <c r="F72" s="36"/>
      <c r="G72" s="36"/>
      <c r="H72" s="36"/>
      <c r="I72" s="116"/>
      <c r="J72" s="36"/>
      <c r="K72" s="36"/>
      <c r="L72" s="11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6"/>
      <c r="D73" s="36"/>
      <c r="E73" s="60" t="str">
        <f>E9</f>
        <v>01 - VRN</v>
      </c>
      <c r="F73" s="36"/>
      <c r="G73" s="36"/>
      <c r="H73" s="36"/>
      <c r="I73" s="116"/>
      <c r="J73" s="36"/>
      <c r="K73" s="36"/>
      <c r="L73" s="11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6"/>
      <c r="D74" s="36"/>
      <c r="E74" s="36"/>
      <c r="F74" s="36"/>
      <c r="G74" s="36"/>
      <c r="H74" s="36"/>
      <c r="I74" s="116"/>
      <c r="J74" s="36"/>
      <c r="K74" s="36"/>
      <c r="L74" s="11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6"/>
      <c r="E75" s="36"/>
      <c r="F75" s="25" t="str">
        <f>F12</f>
        <v>SpS Bohumín</v>
      </c>
      <c r="G75" s="36"/>
      <c r="H75" s="36"/>
      <c r="I75" s="118" t="s">
        <v>23</v>
      </c>
      <c r="J75" s="62" t="str">
        <f>IF(J12="","",J12)</f>
        <v>18. 6. 2019</v>
      </c>
      <c r="K75" s="36"/>
      <c r="L75" s="11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6"/>
      <c r="D76" s="36"/>
      <c r="E76" s="36"/>
      <c r="F76" s="36"/>
      <c r="G76" s="36"/>
      <c r="H76" s="36"/>
      <c r="I76" s="116"/>
      <c r="J76" s="36"/>
      <c r="K76" s="36"/>
      <c r="L76" s="11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6"/>
      <c r="E77" s="36"/>
      <c r="F77" s="25" t="str">
        <f>E15</f>
        <v>Správa železniční dopravní cesty, s.o.</v>
      </c>
      <c r="G77" s="36"/>
      <c r="H77" s="36"/>
      <c r="I77" s="118" t="s">
        <v>33</v>
      </c>
      <c r="J77" s="34" t="str">
        <f>E21</f>
        <v>Petr Kudělka</v>
      </c>
      <c r="K77" s="36"/>
      <c r="L77" s="11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6"/>
      <c r="E78" s="36"/>
      <c r="F78" s="25" t="str">
        <f>IF(E18="","",E18)</f>
        <v>Vyplň údaj</v>
      </c>
      <c r="G78" s="36"/>
      <c r="H78" s="36"/>
      <c r="I78" s="118" t="s">
        <v>37</v>
      </c>
      <c r="J78" s="34" t="str">
        <f>E24</f>
        <v xml:space="preserve"> </v>
      </c>
      <c r="K78" s="36"/>
      <c r="L78" s="11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6"/>
      <c r="D79" s="36"/>
      <c r="E79" s="36"/>
      <c r="F79" s="36"/>
      <c r="G79" s="36"/>
      <c r="H79" s="36"/>
      <c r="I79" s="116"/>
      <c r="J79" s="36"/>
      <c r="K79" s="36"/>
      <c r="L79" s="11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52"/>
      <c r="B80" s="153"/>
      <c r="C80" s="154" t="s">
        <v>112</v>
      </c>
      <c r="D80" s="155" t="s">
        <v>60</v>
      </c>
      <c r="E80" s="155" t="s">
        <v>56</v>
      </c>
      <c r="F80" s="155" t="s">
        <v>57</v>
      </c>
      <c r="G80" s="155" t="s">
        <v>113</v>
      </c>
      <c r="H80" s="155" t="s">
        <v>114</v>
      </c>
      <c r="I80" s="156" t="s">
        <v>115</v>
      </c>
      <c r="J80" s="155" t="s">
        <v>106</v>
      </c>
      <c r="K80" s="157" t="s">
        <v>116</v>
      </c>
      <c r="L80" s="158"/>
      <c r="M80" s="78" t="s">
        <v>3</v>
      </c>
      <c r="N80" s="79" t="s">
        <v>45</v>
      </c>
      <c r="O80" s="79" t="s">
        <v>117</v>
      </c>
      <c r="P80" s="79" t="s">
        <v>118</v>
      </c>
      <c r="Q80" s="79" t="s">
        <v>119</v>
      </c>
      <c r="R80" s="79" t="s">
        <v>120</v>
      </c>
      <c r="S80" s="79" t="s">
        <v>121</v>
      </c>
      <c r="T80" s="80" t="s">
        <v>122</v>
      </c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</row>
    <row r="81" s="2" customFormat="1" ht="22.8" customHeight="1">
      <c r="A81" s="36"/>
      <c r="B81" s="37"/>
      <c r="C81" s="85" t="s">
        <v>123</v>
      </c>
      <c r="D81" s="36"/>
      <c r="E81" s="36"/>
      <c r="F81" s="36"/>
      <c r="G81" s="36"/>
      <c r="H81" s="36"/>
      <c r="I81" s="116"/>
      <c r="J81" s="159">
        <f>BK81</f>
        <v>0</v>
      </c>
      <c r="K81" s="36"/>
      <c r="L81" s="37"/>
      <c r="M81" s="81"/>
      <c r="N81" s="66"/>
      <c r="O81" s="82"/>
      <c r="P81" s="160">
        <f>P82+P87</f>
        <v>0</v>
      </c>
      <c r="Q81" s="82"/>
      <c r="R81" s="160">
        <f>R82+R87</f>
        <v>0</v>
      </c>
      <c r="S81" s="82"/>
      <c r="T81" s="161">
        <f>T82+T87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7" t="s">
        <v>74</v>
      </c>
      <c r="AU81" s="17" t="s">
        <v>107</v>
      </c>
      <c r="BK81" s="162">
        <f>BK82+BK87</f>
        <v>0</v>
      </c>
    </row>
    <row r="82" s="12" customFormat="1" ht="25.92" customHeight="1">
      <c r="A82" s="12"/>
      <c r="B82" s="163"/>
      <c r="C82" s="12"/>
      <c r="D82" s="164" t="s">
        <v>74</v>
      </c>
      <c r="E82" s="165" t="s">
        <v>149</v>
      </c>
      <c r="F82" s="165" t="s">
        <v>150</v>
      </c>
      <c r="G82" s="12"/>
      <c r="H82" s="12"/>
      <c r="I82" s="166"/>
      <c r="J82" s="167">
        <f>BK82</f>
        <v>0</v>
      </c>
      <c r="K82" s="12"/>
      <c r="L82" s="163"/>
      <c r="M82" s="168"/>
      <c r="N82" s="169"/>
      <c r="O82" s="169"/>
      <c r="P82" s="170">
        <f>SUM(P83:P86)</f>
        <v>0</v>
      </c>
      <c r="Q82" s="169"/>
      <c r="R82" s="170">
        <f>SUM(R83:R86)</f>
        <v>0</v>
      </c>
      <c r="S82" s="169"/>
      <c r="T82" s="171">
        <f>SUM(T83:T86)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64" t="s">
        <v>133</v>
      </c>
      <c r="AT82" s="172" t="s">
        <v>74</v>
      </c>
      <c r="AU82" s="172" t="s">
        <v>75</v>
      </c>
      <c r="AY82" s="164" t="s">
        <v>126</v>
      </c>
      <c r="BK82" s="173">
        <f>SUM(BK83:BK86)</f>
        <v>0</v>
      </c>
    </row>
    <row r="83" s="2" customFormat="1" ht="84" customHeight="1">
      <c r="A83" s="36"/>
      <c r="B83" s="176"/>
      <c r="C83" s="177" t="s">
        <v>83</v>
      </c>
      <c r="D83" s="177" t="s">
        <v>128</v>
      </c>
      <c r="E83" s="178" t="s">
        <v>793</v>
      </c>
      <c r="F83" s="179" t="s">
        <v>794</v>
      </c>
      <c r="G83" s="180" t="s">
        <v>178</v>
      </c>
      <c r="H83" s="181">
        <v>5.5999999999999996</v>
      </c>
      <c r="I83" s="182"/>
      <c r="J83" s="183">
        <f>ROUND(I83*H83,2)</f>
        <v>0</v>
      </c>
      <c r="K83" s="179" t="s">
        <v>132</v>
      </c>
      <c r="L83" s="37"/>
      <c r="M83" s="184" t="s">
        <v>3</v>
      </c>
      <c r="N83" s="185" t="s">
        <v>46</v>
      </c>
      <c r="O83" s="70"/>
      <c r="P83" s="186">
        <f>O83*H83</f>
        <v>0</v>
      </c>
      <c r="Q83" s="186">
        <v>0</v>
      </c>
      <c r="R83" s="186">
        <f>Q83*H83</f>
        <v>0</v>
      </c>
      <c r="S83" s="186">
        <v>0</v>
      </c>
      <c r="T83" s="18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8" t="s">
        <v>154</v>
      </c>
      <c r="AT83" s="188" t="s">
        <v>128</v>
      </c>
      <c r="AU83" s="188" t="s">
        <v>83</v>
      </c>
      <c r="AY83" s="17" t="s">
        <v>126</v>
      </c>
      <c r="BE83" s="189">
        <f>IF(N83="základní",J83,0)</f>
        <v>0</v>
      </c>
      <c r="BF83" s="189">
        <f>IF(N83="snížená",J83,0)</f>
        <v>0</v>
      </c>
      <c r="BG83" s="189">
        <f>IF(N83="zákl. přenesená",J83,0)</f>
        <v>0</v>
      </c>
      <c r="BH83" s="189">
        <f>IF(N83="sníž. přenesená",J83,0)</f>
        <v>0</v>
      </c>
      <c r="BI83" s="189">
        <f>IF(N83="nulová",J83,0)</f>
        <v>0</v>
      </c>
      <c r="BJ83" s="17" t="s">
        <v>83</v>
      </c>
      <c r="BK83" s="189">
        <f>ROUND(I83*H83,2)</f>
        <v>0</v>
      </c>
      <c r="BL83" s="17" t="s">
        <v>154</v>
      </c>
      <c r="BM83" s="188" t="s">
        <v>795</v>
      </c>
    </row>
    <row r="84" s="2" customFormat="1">
      <c r="A84" s="36"/>
      <c r="B84" s="37"/>
      <c r="C84" s="36"/>
      <c r="D84" s="205" t="s">
        <v>433</v>
      </c>
      <c r="E84" s="36"/>
      <c r="F84" s="206" t="s">
        <v>796</v>
      </c>
      <c r="G84" s="36"/>
      <c r="H84" s="36"/>
      <c r="I84" s="116"/>
      <c r="J84" s="36"/>
      <c r="K84" s="36"/>
      <c r="L84" s="37"/>
      <c r="M84" s="207"/>
      <c r="N84" s="208"/>
      <c r="O84" s="70"/>
      <c r="P84" s="70"/>
      <c r="Q84" s="70"/>
      <c r="R84" s="70"/>
      <c r="S84" s="70"/>
      <c r="T84" s="71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7" t="s">
        <v>433</v>
      </c>
      <c r="AU84" s="17" t="s">
        <v>83</v>
      </c>
    </row>
    <row r="85" s="2" customFormat="1" ht="48" customHeight="1">
      <c r="A85" s="36"/>
      <c r="B85" s="176"/>
      <c r="C85" s="177" t="s">
        <v>85</v>
      </c>
      <c r="D85" s="177" t="s">
        <v>128</v>
      </c>
      <c r="E85" s="178" t="s">
        <v>797</v>
      </c>
      <c r="F85" s="179" t="s">
        <v>798</v>
      </c>
      <c r="G85" s="180" t="s">
        <v>446</v>
      </c>
      <c r="H85" s="181">
        <v>5.5999999999999996</v>
      </c>
      <c r="I85" s="182"/>
      <c r="J85" s="183">
        <f>ROUND(I85*H85,2)</f>
        <v>0</v>
      </c>
      <c r="K85" s="179" t="s">
        <v>132</v>
      </c>
      <c r="L85" s="37"/>
      <c r="M85" s="184" t="s">
        <v>3</v>
      </c>
      <c r="N85" s="185" t="s">
        <v>46</v>
      </c>
      <c r="O85" s="70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8" t="s">
        <v>154</v>
      </c>
      <c r="AT85" s="188" t="s">
        <v>128</v>
      </c>
      <c r="AU85" s="188" t="s">
        <v>83</v>
      </c>
      <c r="AY85" s="17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154</v>
      </c>
      <c r="BM85" s="188" t="s">
        <v>799</v>
      </c>
    </row>
    <row r="86" s="2" customFormat="1">
      <c r="A86" s="36"/>
      <c r="B86" s="37"/>
      <c r="C86" s="36"/>
      <c r="D86" s="205" t="s">
        <v>433</v>
      </c>
      <c r="E86" s="36"/>
      <c r="F86" s="206" t="s">
        <v>800</v>
      </c>
      <c r="G86" s="36"/>
      <c r="H86" s="36"/>
      <c r="I86" s="116"/>
      <c r="J86" s="36"/>
      <c r="K86" s="36"/>
      <c r="L86" s="37"/>
      <c r="M86" s="207"/>
      <c r="N86" s="208"/>
      <c r="O86" s="70"/>
      <c r="P86" s="70"/>
      <c r="Q86" s="70"/>
      <c r="R86" s="70"/>
      <c r="S86" s="70"/>
      <c r="T86" s="71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433</v>
      </c>
      <c r="AU86" s="17" t="s">
        <v>83</v>
      </c>
    </row>
    <row r="87" s="12" customFormat="1" ht="25.92" customHeight="1">
      <c r="A87" s="12"/>
      <c r="B87" s="163"/>
      <c r="C87" s="12"/>
      <c r="D87" s="164" t="s">
        <v>74</v>
      </c>
      <c r="E87" s="165" t="s">
        <v>99</v>
      </c>
      <c r="F87" s="165" t="s">
        <v>801</v>
      </c>
      <c r="G87" s="12"/>
      <c r="H87" s="12"/>
      <c r="I87" s="166"/>
      <c r="J87" s="167">
        <f>BK87</f>
        <v>0</v>
      </c>
      <c r="K87" s="12"/>
      <c r="L87" s="163"/>
      <c r="M87" s="168"/>
      <c r="N87" s="169"/>
      <c r="O87" s="169"/>
      <c r="P87" s="170">
        <f>SUM(P88:P96)</f>
        <v>0</v>
      </c>
      <c r="Q87" s="169"/>
      <c r="R87" s="170">
        <f>SUM(R88:R96)</f>
        <v>0</v>
      </c>
      <c r="S87" s="169"/>
      <c r="T87" s="171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64" t="s">
        <v>145</v>
      </c>
      <c r="AT87" s="172" t="s">
        <v>74</v>
      </c>
      <c r="AU87" s="172" t="s">
        <v>75</v>
      </c>
      <c r="AY87" s="164" t="s">
        <v>126</v>
      </c>
      <c r="BK87" s="173">
        <f>SUM(BK88:BK96)</f>
        <v>0</v>
      </c>
    </row>
    <row r="88" s="2" customFormat="1" ht="36" customHeight="1">
      <c r="A88" s="36"/>
      <c r="B88" s="176"/>
      <c r="C88" s="177" t="s">
        <v>138</v>
      </c>
      <c r="D88" s="177" t="s">
        <v>128</v>
      </c>
      <c r="E88" s="178" t="s">
        <v>802</v>
      </c>
      <c r="F88" s="179" t="s">
        <v>803</v>
      </c>
      <c r="G88" s="180" t="s">
        <v>178</v>
      </c>
      <c r="H88" s="181">
        <v>1</v>
      </c>
      <c r="I88" s="182"/>
      <c r="J88" s="183">
        <f>ROUND(I88*H88,2)</f>
        <v>0</v>
      </c>
      <c r="K88" s="179" t="s">
        <v>132</v>
      </c>
      <c r="L88" s="37"/>
      <c r="M88" s="184" t="s">
        <v>3</v>
      </c>
      <c r="N88" s="185" t="s">
        <v>46</v>
      </c>
      <c r="O88" s="70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8" t="s">
        <v>133</v>
      </c>
      <c r="AT88" s="188" t="s">
        <v>128</v>
      </c>
      <c r="AU88" s="188" t="s">
        <v>83</v>
      </c>
      <c r="AY88" s="17" t="s">
        <v>126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7" t="s">
        <v>83</v>
      </c>
      <c r="BK88" s="189">
        <f>ROUND(I88*H88,2)</f>
        <v>0</v>
      </c>
      <c r="BL88" s="17" t="s">
        <v>133</v>
      </c>
      <c r="BM88" s="188" t="s">
        <v>804</v>
      </c>
    </row>
    <row r="89" s="2" customFormat="1">
      <c r="A89" s="36"/>
      <c r="B89" s="37"/>
      <c r="C89" s="36"/>
      <c r="D89" s="205" t="s">
        <v>433</v>
      </c>
      <c r="E89" s="36"/>
      <c r="F89" s="206" t="s">
        <v>805</v>
      </c>
      <c r="G89" s="36"/>
      <c r="H89" s="36"/>
      <c r="I89" s="116"/>
      <c r="J89" s="36"/>
      <c r="K89" s="36"/>
      <c r="L89" s="37"/>
      <c r="M89" s="207"/>
      <c r="N89" s="208"/>
      <c r="O89" s="70"/>
      <c r="P89" s="70"/>
      <c r="Q89" s="70"/>
      <c r="R89" s="70"/>
      <c r="S89" s="70"/>
      <c r="T89" s="71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7" t="s">
        <v>433</v>
      </c>
      <c r="AU89" s="17" t="s">
        <v>83</v>
      </c>
    </row>
    <row r="90" s="2" customFormat="1" ht="36" customHeight="1">
      <c r="A90" s="36"/>
      <c r="B90" s="176"/>
      <c r="C90" s="177" t="s">
        <v>133</v>
      </c>
      <c r="D90" s="177" t="s">
        <v>128</v>
      </c>
      <c r="E90" s="178" t="s">
        <v>806</v>
      </c>
      <c r="F90" s="179" t="s">
        <v>807</v>
      </c>
      <c r="G90" s="180" t="s">
        <v>808</v>
      </c>
      <c r="H90" s="220"/>
      <c r="I90" s="182"/>
      <c r="J90" s="183">
        <f>ROUND(I90*H90,2)</f>
        <v>0</v>
      </c>
      <c r="K90" s="179" t="s">
        <v>132</v>
      </c>
      <c r="L90" s="37"/>
      <c r="M90" s="184" t="s">
        <v>3</v>
      </c>
      <c r="N90" s="185" t="s">
        <v>46</v>
      </c>
      <c r="O90" s="70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8" t="s">
        <v>133</v>
      </c>
      <c r="AT90" s="188" t="s">
        <v>128</v>
      </c>
      <c r="AU90" s="188" t="s">
        <v>83</v>
      </c>
      <c r="AY90" s="17" t="s">
        <v>126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133</v>
      </c>
      <c r="BM90" s="188" t="s">
        <v>809</v>
      </c>
    </row>
    <row r="91" s="2" customFormat="1">
      <c r="A91" s="36"/>
      <c r="B91" s="37"/>
      <c r="C91" s="36"/>
      <c r="D91" s="205" t="s">
        <v>433</v>
      </c>
      <c r="E91" s="36"/>
      <c r="F91" s="206" t="s">
        <v>810</v>
      </c>
      <c r="G91" s="36"/>
      <c r="H91" s="36"/>
      <c r="I91" s="116"/>
      <c r="J91" s="36"/>
      <c r="K91" s="36"/>
      <c r="L91" s="37"/>
      <c r="M91" s="207"/>
      <c r="N91" s="208"/>
      <c r="O91" s="70"/>
      <c r="P91" s="70"/>
      <c r="Q91" s="70"/>
      <c r="R91" s="70"/>
      <c r="S91" s="70"/>
      <c r="T91" s="71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7" t="s">
        <v>433</v>
      </c>
      <c r="AU91" s="17" t="s">
        <v>83</v>
      </c>
    </row>
    <row r="92" s="2" customFormat="1" ht="48" customHeight="1">
      <c r="A92" s="36"/>
      <c r="B92" s="176"/>
      <c r="C92" s="177" t="s">
        <v>145</v>
      </c>
      <c r="D92" s="177" t="s">
        <v>128</v>
      </c>
      <c r="E92" s="178" t="s">
        <v>811</v>
      </c>
      <c r="F92" s="179" t="s">
        <v>812</v>
      </c>
      <c r="G92" s="180" t="s">
        <v>808</v>
      </c>
      <c r="H92" s="220"/>
      <c r="I92" s="182"/>
      <c r="J92" s="183">
        <f>ROUND(I92*H92,2)</f>
        <v>0</v>
      </c>
      <c r="K92" s="179" t="s">
        <v>132</v>
      </c>
      <c r="L92" s="37"/>
      <c r="M92" s="184" t="s">
        <v>3</v>
      </c>
      <c r="N92" s="185" t="s">
        <v>46</v>
      </c>
      <c r="O92" s="70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8" t="s">
        <v>133</v>
      </c>
      <c r="AT92" s="188" t="s">
        <v>128</v>
      </c>
      <c r="AU92" s="188" t="s">
        <v>83</v>
      </c>
      <c r="AY92" s="17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133</v>
      </c>
      <c r="BM92" s="188" t="s">
        <v>813</v>
      </c>
    </row>
    <row r="93" s="2" customFormat="1">
      <c r="A93" s="36"/>
      <c r="B93" s="37"/>
      <c r="C93" s="36"/>
      <c r="D93" s="205" t="s">
        <v>433</v>
      </c>
      <c r="E93" s="36"/>
      <c r="F93" s="206" t="s">
        <v>814</v>
      </c>
      <c r="G93" s="36"/>
      <c r="H93" s="36"/>
      <c r="I93" s="116"/>
      <c r="J93" s="36"/>
      <c r="K93" s="36"/>
      <c r="L93" s="37"/>
      <c r="M93" s="207"/>
      <c r="N93" s="208"/>
      <c r="O93" s="70"/>
      <c r="P93" s="70"/>
      <c r="Q93" s="70"/>
      <c r="R93" s="70"/>
      <c r="S93" s="70"/>
      <c r="T93" s="71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7" t="s">
        <v>433</v>
      </c>
      <c r="AU93" s="17" t="s">
        <v>83</v>
      </c>
    </row>
    <row r="94" s="2" customFormat="1" ht="36" customHeight="1">
      <c r="A94" s="36"/>
      <c r="B94" s="176"/>
      <c r="C94" s="177" t="s">
        <v>151</v>
      </c>
      <c r="D94" s="177" t="s">
        <v>128</v>
      </c>
      <c r="E94" s="178" t="s">
        <v>815</v>
      </c>
      <c r="F94" s="179" t="s">
        <v>816</v>
      </c>
      <c r="G94" s="180" t="s">
        <v>808</v>
      </c>
      <c r="H94" s="220"/>
      <c r="I94" s="182"/>
      <c r="J94" s="183">
        <f>ROUND(I94*H94,2)</f>
        <v>0</v>
      </c>
      <c r="K94" s="179" t="s">
        <v>132</v>
      </c>
      <c r="L94" s="37"/>
      <c r="M94" s="184" t="s">
        <v>3</v>
      </c>
      <c r="N94" s="185" t="s">
        <v>46</v>
      </c>
      <c r="O94" s="7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8" t="s">
        <v>133</v>
      </c>
      <c r="AT94" s="188" t="s">
        <v>128</v>
      </c>
      <c r="AU94" s="188" t="s">
        <v>83</v>
      </c>
      <c r="AY94" s="17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133</v>
      </c>
      <c r="BM94" s="188" t="s">
        <v>817</v>
      </c>
    </row>
    <row r="95" s="13" customFormat="1">
      <c r="A95" s="13"/>
      <c r="B95" s="209"/>
      <c r="C95" s="13"/>
      <c r="D95" s="205" t="s">
        <v>481</v>
      </c>
      <c r="E95" s="13"/>
      <c r="F95" s="210" t="s">
        <v>818</v>
      </c>
      <c r="G95" s="13"/>
      <c r="H95" s="211">
        <v>0.01</v>
      </c>
      <c r="I95" s="212"/>
      <c r="J95" s="13"/>
      <c r="K95" s="13"/>
      <c r="L95" s="209"/>
      <c r="M95" s="213"/>
      <c r="N95" s="214"/>
      <c r="O95" s="214"/>
      <c r="P95" s="214"/>
      <c r="Q95" s="214"/>
      <c r="R95" s="214"/>
      <c r="S95" s="214"/>
      <c r="T95" s="21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16" t="s">
        <v>481</v>
      </c>
      <c r="AU95" s="216" t="s">
        <v>83</v>
      </c>
      <c r="AV95" s="13" t="s">
        <v>85</v>
      </c>
      <c r="AW95" s="13" t="s">
        <v>4</v>
      </c>
      <c r="AX95" s="13" t="s">
        <v>83</v>
      </c>
      <c r="AY95" s="216" t="s">
        <v>126</v>
      </c>
    </row>
    <row r="96" s="2" customFormat="1" ht="24" customHeight="1">
      <c r="A96" s="36"/>
      <c r="B96" s="176"/>
      <c r="C96" s="177" t="s">
        <v>156</v>
      </c>
      <c r="D96" s="177" t="s">
        <v>128</v>
      </c>
      <c r="E96" s="178" t="s">
        <v>819</v>
      </c>
      <c r="F96" s="179" t="s">
        <v>820</v>
      </c>
      <c r="G96" s="180" t="s">
        <v>821</v>
      </c>
      <c r="H96" s="181">
        <v>1</v>
      </c>
      <c r="I96" s="182"/>
      <c r="J96" s="183">
        <f>ROUND(I96*H96,2)</f>
        <v>0</v>
      </c>
      <c r="K96" s="179" t="s">
        <v>132</v>
      </c>
      <c r="L96" s="37"/>
      <c r="M96" s="200" t="s">
        <v>3</v>
      </c>
      <c r="N96" s="201" t="s">
        <v>46</v>
      </c>
      <c r="O96" s="20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8" t="s">
        <v>133</v>
      </c>
      <c r="AT96" s="188" t="s">
        <v>128</v>
      </c>
      <c r="AU96" s="188" t="s">
        <v>83</v>
      </c>
      <c r="AY96" s="17" t="s">
        <v>126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133</v>
      </c>
      <c r="BM96" s="188" t="s">
        <v>822</v>
      </c>
    </row>
    <row r="97" s="2" customFormat="1" ht="6.96" customHeight="1">
      <c r="A97" s="36"/>
      <c r="B97" s="53"/>
      <c r="C97" s="54"/>
      <c r="D97" s="54"/>
      <c r="E97" s="54"/>
      <c r="F97" s="54"/>
      <c r="G97" s="54"/>
      <c r="H97" s="54"/>
      <c r="I97" s="136"/>
      <c r="J97" s="54"/>
      <c r="K97" s="54"/>
      <c r="L97" s="37"/>
      <c r="M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21" customWidth="1"/>
    <col min="2" max="2" width="1.664063" style="221" customWidth="1"/>
    <col min="3" max="4" width="5" style="221" customWidth="1"/>
    <col min="5" max="5" width="11.67" style="221" customWidth="1"/>
    <col min="6" max="6" width="9.17" style="221" customWidth="1"/>
    <col min="7" max="7" width="5" style="221" customWidth="1"/>
    <col min="8" max="8" width="77.83" style="221" customWidth="1"/>
    <col min="9" max="10" width="20" style="221" customWidth="1"/>
    <col min="11" max="11" width="1.664063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4" customFormat="1" ht="45" customHeight="1">
      <c r="B3" s="225"/>
      <c r="C3" s="226" t="s">
        <v>823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824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825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826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827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828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829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830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831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832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833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82</v>
      </c>
      <c r="F18" s="232" t="s">
        <v>834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835</v>
      </c>
      <c r="F19" s="232" t="s">
        <v>836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837</v>
      </c>
      <c r="F20" s="232" t="s">
        <v>838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839</v>
      </c>
      <c r="F21" s="232" t="s">
        <v>840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149</v>
      </c>
      <c r="F22" s="232" t="s">
        <v>150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841</v>
      </c>
      <c r="F23" s="232" t="s">
        <v>842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843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844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845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846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847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848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849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850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851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112</v>
      </c>
      <c r="F36" s="232"/>
      <c r="G36" s="232" t="s">
        <v>852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853</v>
      </c>
      <c r="F37" s="232"/>
      <c r="G37" s="232" t="s">
        <v>854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56</v>
      </c>
      <c r="F38" s="232"/>
      <c r="G38" s="232" t="s">
        <v>855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57</v>
      </c>
      <c r="F39" s="232"/>
      <c r="G39" s="232" t="s">
        <v>856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113</v>
      </c>
      <c r="F40" s="232"/>
      <c r="G40" s="232" t="s">
        <v>857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114</v>
      </c>
      <c r="F41" s="232"/>
      <c r="G41" s="232" t="s">
        <v>858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859</v>
      </c>
      <c r="F42" s="232"/>
      <c r="G42" s="232" t="s">
        <v>860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861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862</v>
      </c>
      <c r="F44" s="232"/>
      <c r="G44" s="232" t="s">
        <v>863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116</v>
      </c>
      <c r="F45" s="232"/>
      <c r="G45" s="232" t="s">
        <v>864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865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866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867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868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869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870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871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872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873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874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875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876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877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878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879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880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881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882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883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884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885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886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887</v>
      </c>
      <c r="D76" s="250"/>
      <c r="E76" s="250"/>
      <c r="F76" s="250" t="s">
        <v>888</v>
      </c>
      <c r="G76" s="251"/>
      <c r="H76" s="250" t="s">
        <v>57</v>
      </c>
      <c r="I76" s="250" t="s">
        <v>60</v>
      </c>
      <c r="J76" s="250" t="s">
        <v>889</v>
      </c>
      <c r="K76" s="249"/>
    </row>
    <row r="77" s="1" customFormat="1" ht="17.25" customHeight="1">
      <c r="B77" s="247"/>
      <c r="C77" s="252" t="s">
        <v>890</v>
      </c>
      <c r="D77" s="252"/>
      <c r="E77" s="252"/>
      <c r="F77" s="253" t="s">
        <v>891</v>
      </c>
      <c r="G77" s="254"/>
      <c r="H77" s="252"/>
      <c r="I77" s="252"/>
      <c r="J77" s="252" t="s">
        <v>892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56</v>
      </c>
      <c r="D79" s="255"/>
      <c r="E79" s="255"/>
      <c r="F79" s="257" t="s">
        <v>893</v>
      </c>
      <c r="G79" s="256"/>
      <c r="H79" s="235" t="s">
        <v>894</v>
      </c>
      <c r="I79" s="235" t="s">
        <v>895</v>
      </c>
      <c r="J79" s="235">
        <v>20</v>
      </c>
      <c r="K79" s="249"/>
    </row>
    <row r="80" s="1" customFormat="1" ht="15" customHeight="1">
      <c r="B80" s="247"/>
      <c r="C80" s="235" t="s">
        <v>896</v>
      </c>
      <c r="D80" s="235"/>
      <c r="E80" s="235"/>
      <c r="F80" s="257" t="s">
        <v>893</v>
      </c>
      <c r="G80" s="256"/>
      <c r="H80" s="235" t="s">
        <v>897</v>
      </c>
      <c r="I80" s="235" t="s">
        <v>895</v>
      </c>
      <c r="J80" s="235">
        <v>120</v>
      </c>
      <c r="K80" s="249"/>
    </row>
    <row r="81" s="1" customFormat="1" ht="15" customHeight="1">
      <c r="B81" s="258"/>
      <c r="C81" s="235" t="s">
        <v>898</v>
      </c>
      <c r="D81" s="235"/>
      <c r="E81" s="235"/>
      <c r="F81" s="257" t="s">
        <v>899</v>
      </c>
      <c r="G81" s="256"/>
      <c r="H81" s="235" t="s">
        <v>900</v>
      </c>
      <c r="I81" s="235" t="s">
        <v>895</v>
      </c>
      <c r="J81" s="235">
        <v>50</v>
      </c>
      <c r="K81" s="249"/>
    </row>
    <row r="82" s="1" customFormat="1" ht="15" customHeight="1">
      <c r="B82" s="258"/>
      <c r="C82" s="235" t="s">
        <v>901</v>
      </c>
      <c r="D82" s="235"/>
      <c r="E82" s="235"/>
      <c r="F82" s="257" t="s">
        <v>893</v>
      </c>
      <c r="G82" s="256"/>
      <c r="H82" s="235" t="s">
        <v>902</v>
      </c>
      <c r="I82" s="235" t="s">
        <v>903</v>
      </c>
      <c r="J82" s="235"/>
      <c r="K82" s="249"/>
    </row>
    <row r="83" s="1" customFormat="1" ht="15" customHeight="1">
      <c r="B83" s="258"/>
      <c r="C83" s="259" t="s">
        <v>904</v>
      </c>
      <c r="D83" s="259"/>
      <c r="E83" s="259"/>
      <c r="F83" s="260" t="s">
        <v>899</v>
      </c>
      <c r="G83" s="259"/>
      <c r="H83" s="259" t="s">
        <v>905</v>
      </c>
      <c r="I83" s="259" t="s">
        <v>895</v>
      </c>
      <c r="J83" s="259">
        <v>15</v>
      </c>
      <c r="K83" s="249"/>
    </row>
    <row r="84" s="1" customFormat="1" ht="15" customHeight="1">
      <c r="B84" s="258"/>
      <c r="C84" s="259" t="s">
        <v>906</v>
      </c>
      <c r="D84" s="259"/>
      <c r="E84" s="259"/>
      <c r="F84" s="260" t="s">
        <v>899</v>
      </c>
      <c r="G84" s="259"/>
      <c r="H84" s="259" t="s">
        <v>907</v>
      </c>
      <c r="I84" s="259" t="s">
        <v>895</v>
      </c>
      <c r="J84" s="259">
        <v>15</v>
      </c>
      <c r="K84" s="249"/>
    </row>
    <row r="85" s="1" customFormat="1" ht="15" customHeight="1">
      <c r="B85" s="258"/>
      <c r="C85" s="259" t="s">
        <v>908</v>
      </c>
      <c r="D85" s="259"/>
      <c r="E85" s="259"/>
      <c r="F85" s="260" t="s">
        <v>899</v>
      </c>
      <c r="G85" s="259"/>
      <c r="H85" s="259" t="s">
        <v>909</v>
      </c>
      <c r="I85" s="259" t="s">
        <v>895</v>
      </c>
      <c r="J85" s="259">
        <v>20</v>
      </c>
      <c r="K85" s="249"/>
    </row>
    <row r="86" s="1" customFormat="1" ht="15" customHeight="1">
      <c r="B86" s="258"/>
      <c r="C86" s="259" t="s">
        <v>910</v>
      </c>
      <c r="D86" s="259"/>
      <c r="E86" s="259"/>
      <c r="F86" s="260" t="s">
        <v>899</v>
      </c>
      <c r="G86" s="259"/>
      <c r="H86" s="259" t="s">
        <v>911</v>
      </c>
      <c r="I86" s="259" t="s">
        <v>895</v>
      </c>
      <c r="J86" s="259">
        <v>20</v>
      </c>
      <c r="K86" s="249"/>
    </row>
    <row r="87" s="1" customFormat="1" ht="15" customHeight="1">
      <c r="B87" s="258"/>
      <c r="C87" s="235" t="s">
        <v>912</v>
      </c>
      <c r="D87" s="235"/>
      <c r="E87" s="235"/>
      <c r="F87" s="257" t="s">
        <v>899</v>
      </c>
      <c r="G87" s="256"/>
      <c r="H87" s="235" t="s">
        <v>913</v>
      </c>
      <c r="I87" s="235" t="s">
        <v>895</v>
      </c>
      <c r="J87" s="235">
        <v>50</v>
      </c>
      <c r="K87" s="249"/>
    </row>
    <row r="88" s="1" customFormat="1" ht="15" customHeight="1">
      <c r="B88" s="258"/>
      <c r="C88" s="235" t="s">
        <v>914</v>
      </c>
      <c r="D88" s="235"/>
      <c r="E88" s="235"/>
      <c r="F88" s="257" t="s">
        <v>899</v>
      </c>
      <c r="G88" s="256"/>
      <c r="H88" s="235" t="s">
        <v>915</v>
      </c>
      <c r="I88" s="235" t="s">
        <v>895</v>
      </c>
      <c r="J88" s="235">
        <v>20</v>
      </c>
      <c r="K88" s="249"/>
    </row>
    <row r="89" s="1" customFormat="1" ht="15" customHeight="1">
      <c r="B89" s="258"/>
      <c r="C89" s="235" t="s">
        <v>916</v>
      </c>
      <c r="D89" s="235"/>
      <c r="E89" s="235"/>
      <c r="F89" s="257" t="s">
        <v>899</v>
      </c>
      <c r="G89" s="256"/>
      <c r="H89" s="235" t="s">
        <v>917</v>
      </c>
      <c r="I89" s="235" t="s">
        <v>895</v>
      </c>
      <c r="J89" s="235">
        <v>20</v>
      </c>
      <c r="K89" s="249"/>
    </row>
    <row r="90" s="1" customFormat="1" ht="15" customHeight="1">
      <c r="B90" s="258"/>
      <c r="C90" s="235" t="s">
        <v>918</v>
      </c>
      <c r="D90" s="235"/>
      <c r="E90" s="235"/>
      <c r="F90" s="257" t="s">
        <v>899</v>
      </c>
      <c r="G90" s="256"/>
      <c r="H90" s="235" t="s">
        <v>919</v>
      </c>
      <c r="I90" s="235" t="s">
        <v>895</v>
      </c>
      <c r="J90" s="235">
        <v>50</v>
      </c>
      <c r="K90" s="249"/>
    </row>
    <row r="91" s="1" customFormat="1" ht="15" customHeight="1">
      <c r="B91" s="258"/>
      <c r="C91" s="235" t="s">
        <v>920</v>
      </c>
      <c r="D91" s="235"/>
      <c r="E91" s="235"/>
      <c r="F91" s="257" t="s">
        <v>899</v>
      </c>
      <c r="G91" s="256"/>
      <c r="H91" s="235" t="s">
        <v>920</v>
      </c>
      <c r="I91" s="235" t="s">
        <v>895</v>
      </c>
      <c r="J91" s="235">
        <v>50</v>
      </c>
      <c r="K91" s="249"/>
    </row>
    <row r="92" s="1" customFormat="1" ht="15" customHeight="1">
      <c r="B92" s="258"/>
      <c r="C92" s="235" t="s">
        <v>921</v>
      </c>
      <c r="D92" s="235"/>
      <c r="E92" s="235"/>
      <c r="F92" s="257" t="s">
        <v>899</v>
      </c>
      <c r="G92" s="256"/>
      <c r="H92" s="235" t="s">
        <v>922</v>
      </c>
      <c r="I92" s="235" t="s">
        <v>895</v>
      </c>
      <c r="J92" s="235">
        <v>255</v>
      </c>
      <c r="K92" s="249"/>
    </row>
    <row r="93" s="1" customFormat="1" ht="15" customHeight="1">
      <c r="B93" s="258"/>
      <c r="C93" s="235" t="s">
        <v>923</v>
      </c>
      <c r="D93" s="235"/>
      <c r="E93" s="235"/>
      <c r="F93" s="257" t="s">
        <v>893</v>
      </c>
      <c r="G93" s="256"/>
      <c r="H93" s="235" t="s">
        <v>924</v>
      </c>
      <c r="I93" s="235" t="s">
        <v>925</v>
      </c>
      <c r="J93" s="235"/>
      <c r="K93" s="249"/>
    </row>
    <row r="94" s="1" customFormat="1" ht="15" customHeight="1">
      <c r="B94" s="258"/>
      <c r="C94" s="235" t="s">
        <v>926</v>
      </c>
      <c r="D94" s="235"/>
      <c r="E94" s="235"/>
      <c r="F94" s="257" t="s">
        <v>893</v>
      </c>
      <c r="G94" s="256"/>
      <c r="H94" s="235" t="s">
        <v>927</v>
      </c>
      <c r="I94" s="235" t="s">
        <v>928</v>
      </c>
      <c r="J94" s="235"/>
      <c r="K94" s="249"/>
    </row>
    <row r="95" s="1" customFormat="1" ht="15" customHeight="1">
      <c r="B95" s="258"/>
      <c r="C95" s="235" t="s">
        <v>929</v>
      </c>
      <c r="D95" s="235"/>
      <c r="E95" s="235"/>
      <c r="F95" s="257" t="s">
        <v>893</v>
      </c>
      <c r="G95" s="256"/>
      <c r="H95" s="235" t="s">
        <v>929</v>
      </c>
      <c r="I95" s="235" t="s">
        <v>928</v>
      </c>
      <c r="J95" s="235"/>
      <c r="K95" s="249"/>
    </row>
    <row r="96" s="1" customFormat="1" ht="15" customHeight="1">
      <c r="B96" s="258"/>
      <c r="C96" s="235" t="s">
        <v>41</v>
      </c>
      <c r="D96" s="235"/>
      <c r="E96" s="235"/>
      <c r="F96" s="257" t="s">
        <v>893</v>
      </c>
      <c r="G96" s="256"/>
      <c r="H96" s="235" t="s">
        <v>930</v>
      </c>
      <c r="I96" s="235" t="s">
        <v>928</v>
      </c>
      <c r="J96" s="235"/>
      <c r="K96" s="249"/>
    </row>
    <row r="97" s="1" customFormat="1" ht="15" customHeight="1">
      <c r="B97" s="258"/>
      <c r="C97" s="235" t="s">
        <v>51</v>
      </c>
      <c r="D97" s="235"/>
      <c r="E97" s="235"/>
      <c r="F97" s="257" t="s">
        <v>893</v>
      </c>
      <c r="G97" s="256"/>
      <c r="H97" s="235" t="s">
        <v>931</v>
      </c>
      <c r="I97" s="235" t="s">
        <v>928</v>
      </c>
      <c r="J97" s="235"/>
      <c r="K97" s="249"/>
    </row>
    <row r="98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932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887</v>
      </c>
      <c r="D103" s="250"/>
      <c r="E103" s="250"/>
      <c r="F103" s="250" t="s">
        <v>888</v>
      </c>
      <c r="G103" s="251"/>
      <c r="H103" s="250" t="s">
        <v>57</v>
      </c>
      <c r="I103" s="250" t="s">
        <v>60</v>
      </c>
      <c r="J103" s="250" t="s">
        <v>889</v>
      </c>
      <c r="K103" s="249"/>
    </row>
    <row r="104" s="1" customFormat="1" ht="17.25" customHeight="1">
      <c r="B104" s="247"/>
      <c r="C104" s="252" t="s">
        <v>890</v>
      </c>
      <c r="D104" s="252"/>
      <c r="E104" s="252"/>
      <c r="F104" s="253" t="s">
        <v>891</v>
      </c>
      <c r="G104" s="254"/>
      <c r="H104" s="252"/>
      <c r="I104" s="252"/>
      <c r="J104" s="252" t="s">
        <v>892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6"/>
      <c r="H105" s="250"/>
      <c r="I105" s="250"/>
      <c r="J105" s="250"/>
      <c r="K105" s="249"/>
    </row>
    <row r="106" s="1" customFormat="1" ht="15" customHeight="1">
      <c r="B106" s="247"/>
      <c r="C106" s="235" t="s">
        <v>56</v>
      </c>
      <c r="D106" s="255"/>
      <c r="E106" s="255"/>
      <c r="F106" s="257" t="s">
        <v>893</v>
      </c>
      <c r="G106" s="266"/>
      <c r="H106" s="235" t="s">
        <v>933</v>
      </c>
      <c r="I106" s="235" t="s">
        <v>895</v>
      </c>
      <c r="J106" s="235">
        <v>20</v>
      </c>
      <c r="K106" s="249"/>
    </row>
    <row r="107" s="1" customFormat="1" ht="15" customHeight="1">
      <c r="B107" s="247"/>
      <c r="C107" s="235" t="s">
        <v>896</v>
      </c>
      <c r="D107" s="235"/>
      <c r="E107" s="235"/>
      <c r="F107" s="257" t="s">
        <v>893</v>
      </c>
      <c r="G107" s="235"/>
      <c r="H107" s="235" t="s">
        <v>933</v>
      </c>
      <c r="I107" s="235" t="s">
        <v>895</v>
      </c>
      <c r="J107" s="235">
        <v>120</v>
      </c>
      <c r="K107" s="249"/>
    </row>
    <row r="108" s="1" customFormat="1" ht="15" customHeight="1">
      <c r="B108" s="258"/>
      <c r="C108" s="235" t="s">
        <v>898</v>
      </c>
      <c r="D108" s="235"/>
      <c r="E108" s="235"/>
      <c r="F108" s="257" t="s">
        <v>899</v>
      </c>
      <c r="G108" s="235"/>
      <c r="H108" s="235" t="s">
        <v>933</v>
      </c>
      <c r="I108" s="235" t="s">
        <v>895</v>
      </c>
      <c r="J108" s="235">
        <v>50</v>
      </c>
      <c r="K108" s="249"/>
    </row>
    <row r="109" s="1" customFormat="1" ht="15" customHeight="1">
      <c r="B109" s="258"/>
      <c r="C109" s="235" t="s">
        <v>901</v>
      </c>
      <c r="D109" s="235"/>
      <c r="E109" s="235"/>
      <c r="F109" s="257" t="s">
        <v>893</v>
      </c>
      <c r="G109" s="235"/>
      <c r="H109" s="235" t="s">
        <v>933</v>
      </c>
      <c r="I109" s="235" t="s">
        <v>903</v>
      </c>
      <c r="J109" s="235"/>
      <c r="K109" s="249"/>
    </row>
    <row r="110" s="1" customFormat="1" ht="15" customHeight="1">
      <c r="B110" s="258"/>
      <c r="C110" s="235" t="s">
        <v>912</v>
      </c>
      <c r="D110" s="235"/>
      <c r="E110" s="235"/>
      <c r="F110" s="257" t="s">
        <v>899</v>
      </c>
      <c r="G110" s="235"/>
      <c r="H110" s="235" t="s">
        <v>933</v>
      </c>
      <c r="I110" s="235" t="s">
        <v>895</v>
      </c>
      <c r="J110" s="235">
        <v>50</v>
      </c>
      <c r="K110" s="249"/>
    </row>
    <row r="111" s="1" customFormat="1" ht="15" customHeight="1">
      <c r="B111" s="258"/>
      <c r="C111" s="235" t="s">
        <v>920</v>
      </c>
      <c r="D111" s="235"/>
      <c r="E111" s="235"/>
      <c r="F111" s="257" t="s">
        <v>899</v>
      </c>
      <c r="G111" s="235"/>
      <c r="H111" s="235" t="s">
        <v>933</v>
      </c>
      <c r="I111" s="235" t="s">
        <v>895</v>
      </c>
      <c r="J111" s="235">
        <v>50</v>
      </c>
      <c r="K111" s="249"/>
    </row>
    <row r="112" s="1" customFormat="1" ht="15" customHeight="1">
      <c r="B112" s="258"/>
      <c r="C112" s="235" t="s">
        <v>918</v>
      </c>
      <c r="D112" s="235"/>
      <c r="E112" s="235"/>
      <c r="F112" s="257" t="s">
        <v>899</v>
      </c>
      <c r="G112" s="235"/>
      <c r="H112" s="235" t="s">
        <v>933</v>
      </c>
      <c r="I112" s="235" t="s">
        <v>895</v>
      </c>
      <c r="J112" s="235">
        <v>50</v>
      </c>
      <c r="K112" s="249"/>
    </row>
    <row r="113" s="1" customFormat="1" ht="15" customHeight="1">
      <c r="B113" s="258"/>
      <c r="C113" s="235" t="s">
        <v>56</v>
      </c>
      <c r="D113" s="235"/>
      <c r="E113" s="235"/>
      <c r="F113" s="257" t="s">
        <v>893</v>
      </c>
      <c r="G113" s="235"/>
      <c r="H113" s="235" t="s">
        <v>934</v>
      </c>
      <c r="I113" s="235" t="s">
        <v>895</v>
      </c>
      <c r="J113" s="235">
        <v>20</v>
      </c>
      <c r="K113" s="249"/>
    </row>
    <row r="114" s="1" customFormat="1" ht="15" customHeight="1">
      <c r="B114" s="258"/>
      <c r="C114" s="235" t="s">
        <v>935</v>
      </c>
      <c r="D114" s="235"/>
      <c r="E114" s="235"/>
      <c r="F114" s="257" t="s">
        <v>893</v>
      </c>
      <c r="G114" s="235"/>
      <c r="H114" s="235" t="s">
        <v>936</v>
      </c>
      <c r="I114" s="235" t="s">
        <v>895</v>
      </c>
      <c r="J114" s="235">
        <v>120</v>
      </c>
      <c r="K114" s="249"/>
    </row>
    <row r="115" s="1" customFormat="1" ht="15" customHeight="1">
      <c r="B115" s="258"/>
      <c r="C115" s="235" t="s">
        <v>41</v>
      </c>
      <c r="D115" s="235"/>
      <c r="E115" s="235"/>
      <c r="F115" s="257" t="s">
        <v>893</v>
      </c>
      <c r="G115" s="235"/>
      <c r="H115" s="235" t="s">
        <v>937</v>
      </c>
      <c r="I115" s="235" t="s">
        <v>928</v>
      </c>
      <c r="J115" s="235"/>
      <c r="K115" s="249"/>
    </row>
    <row r="116" s="1" customFormat="1" ht="15" customHeight="1">
      <c r="B116" s="258"/>
      <c r="C116" s="235" t="s">
        <v>51</v>
      </c>
      <c r="D116" s="235"/>
      <c r="E116" s="235"/>
      <c r="F116" s="257" t="s">
        <v>893</v>
      </c>
      <c r="G116" s="235"/>
      <c r="H116" s="235" t="s">
        <v>938</v>
      </c>
      <c r="I116" s="235" t="s">
        <v>928</v>
      </c>
      <c r="J116" s="235"/>
      <c r="K116" s="249"/>
    </row>
    <row r="117" s="1" customFormat="1" ht="15" customHeight="1">
      <c r="B117" s="258"/>
      <c r="C117" s="235" t="s">
        <v>60</v>
      </c>
      <c r="D117" s="235"/>
      <c r="E117" s="235"/>
      <c r="F117" s="257" t="s">
        <v>893</v>
      </c>
      <c r="G117" s="235"/>
      <c r="H117" s="235" t="s">
        <v>939</v>
      </c>
      <c r="I117" s="235" t="s">
        <v>940</v>
      </c>
      <c r="J117" s="235"/>
      <c r="K117" s="249"/>
    </row>
    <row r="118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="1" customFormat="1" ht="18.75" customHeight="1">
      <c r="B119" s="268"/>
      <c r="C119" s="232"/>
      <c r="D119" s="232"/>
      <c r="E119" s="232"/>
      <c r="F119" s="269"/>
      <c r="G119" s="232"/>
      <c r="H119" s="232"/>
      <c r="I119" s="232"/>
      <c r="J119" s="232"/>
      <c r="K119" s="268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="1" customFormat="1" ht="45" customHeight="1">
      <c r="B122" s="273"/>
      <c r="C122" s="226" t="s">
        <v>941</v>
      </c>
      <c r="D122" s="226"/>
      <c r="E122" s="226"/>
      <c r="F122" s="226"/>
      <c r="G122" s="226"/>
      <c r="H122" s="226"/>
      <c r="I122" s="226"/>
      <c r="J122" s="226"/>
      <c r="K122" s="274"/>
    </row>
    <row r="123" s="1" customFormat="1" ht="17.25" customHeight="1">
      <c r="B123" s="275"/>
      <c r="C123" s="250" t="s">
        <v>887</v>
      </c>
      <c r="D123" s="250"/>
      <c r="E123" s="250"/>
      <c r="F123" s="250" t="s">
        <v>888</v>
      </c>
      <c r="G123" s="251"/>
      <c r="H123" s="250" t="s">
        <v>57</v>
      </c>
      <c r="I123" s="250" t="s">
        <v>60</v>
      </c>
      <c r="J123" s="250" t="s">
        <v>889</v>
      </c>
      <c r="K123" s="276"/>
    </row>
    <row r="124" s="1" customFormat="1" ht="17.25" customHeight="1">
      <c r="B124" s="275"/>
      <c r="C124" s="252" t="s">
        <v>890</v>
      </c>
      <c r="D124" s="252"/>
      <c r="E124" s="252"/>
      <c r="F124" s="253" t="s">
        <v>891</v>
      </c>
      <c r="G124" s="254"/>
      <c r="H124" s="252"/>
      <c r="I124" s="252"/>
      <c r="J124" s="252" t="s">
        <v>892</v>
      </c>
      <c r="K124" s="276"/>
    </row>
    <row r="125" s="1" customFormat="1" ht="5.25" customHeight="1">
      <c r="B125" s="277"/>
      <c r="C125" s="255"/>
      <c r="D125" s="255"/>
      <c r="E125" s="255"/>
      <c r="F125" s="255"/>
      <c r="G125" s="235"/>
      <c r="H125" s="255"/>
      <c r="I125" s="255"/>
      <c r="J125" s="255"/>
      <c r="K125" s="278"/>
    </row>
    <row r="126" s="1" customFormat="1" ht="15" customHeight="1">
      <c r="B126" s="277"/>
      <c r="C126" s="235" t="s">
        <v>896</v>
      </c>
      <c r="D126" s="255"/>
      <c r="E126" s="255"/>
      <c r="F126" s="257" t="s">
        <v>893</v>
      </c>
      <c r="G126" s="235"/>
      <c r="H126" s="235" t="s">
        <v>933</v>
      </c>
      <c r="I126" s="235" t="s">
        <v>895</v>
      </c>
      <c r="J126" s="235">
        <v>120</v>
      </c>
      <c r="K126" s="279"/>
    </row>
    <row r="127" s="1" customFormat="1" ht="15" customHeight="1">
      <c r="B127" s="277"/>
      <c r="C127" s="235" t="s">
        <v>942</v>
      </c>
      <c r="D127" s="235"/>
      <c r="E127" s="235"/>
      <c r="F127" s="257" t="s">
        <v>893</v>
      </c>
      <c r="G127" s="235"/>
      <c r="H127" s="235" t="s">
        <v>943</v>
      </c>
      <c r="I127" s="235" t="s">
        <v>895</v>
      </c>
      <c r="J127" s="235" t="s">
        <v>944</v>
      </c>
      <c r="K127" s="279"/>
    </row>
    <row r="128" s="1" customFormat="1" ht="15" customHeight="1">
      <c r="B128" s="277"/>
      <c r="C128" s="235" t="s">
        <v>841</v>
      </c>
      <c r="D128" s="235"/>
      <c r="E128" s="235"/>
      <c r="F128" s="257" t="s">
        <v>893</v>
      </c>
      <c r="G128" s="235"/>
      <c r="H128" s="235" t="s">
        <v>945</v>
      </c>
      <c r="I128" s="235" t="s">
        <v>895</v>
      </c>
      <c r="J128" s="235" t="s">
        <v>944</v>
      </c>
      <c r="K128" s="279"/>
    </row>
    <row r="129" s="1" customFormat="1" ht="15" customHeight="1">
      <c r="B129" s="277"/>
      <c r="C129" s="235" t="s">
        <v>904</v>
      </c>
      <c r="D129" s="235"/>
      <c r="E129" s="235"/>
      <c r="F129" s="257" t="s">
        <v>899</v>
      </c>
      <c r="G129" s="235"/>
      <c r="H129" s="235" t="s">
        <v>905</v>
      </c>
      <c r="I129" s="235" t="s">
        <v>895</v>
      </c>
      <c r="J129" s="235">
        <v>15</v>
      </c>
      <c r="K129" s="279"/>
    </row>
    <row r="130" s="1" customFormat="1" ht="15" customHeight="1">
      <c r="B130" s="277"/>
      <c r="C130" s="259" t="s">
        <v>906</v>
      </c>
      <c r="D130" s="259"/>
      <c r="E130" s="259"/>
      <c r="F130" s="260" t="s">
        <v>899</v>
      </c>
      <c r="G130" s="259"/>
      <c r="H130" s="259" t="s">
        <v>907</v>
      </c>
      <c r="I130" s="259" t="s">
        <v>895</v>
      </c>
      <c r="J130" s="259">
        <v>15</v>
      </c>
      <c r="K130" s="279"/>
    </row>
    <row r="131" s="1" customFormat="1" ht="15" customHeight="1">
      <c r="B131" s="277"/>
      <c r="C131" s="259" t="s">
        <v>908</v>
      </c>
      <c r="D131" s="259"/>
      <c r="E131" s="259"/>
      <c r="F131" s="260" t="s">
        <v>899</v>
      </c>
      <c r="G131" s="259"/>
      <c r="H131" s="259" t="s">
        <v>909</v>
      </c>
      <c r="I131" s="259" t="s">
        <v>895</v>
      </c>
      <c r="J131" s="259">
        <v>20</v>
      </c>
      <c r="K131" s="279"/>
    </row>
    <row r="132" s="1" customFormat="1" ht="15" customHeight="1">
      <c r="B132" s="277"/>
      <c r="C132" s="259" t="s">
        <v>910</v>
      </c>
      <c r="D132" s="259"/>
      <c r="E132" s="259"/>
      <c r="F132" s="260" t="s">
        <v>899</v>
      </c>
      <c r="G132" s="259"/>
      <c r="H132" s="259" t="s">
        <v>911</v>
      </c>
      <c r="I132" s="259" t="s">
        <v>895</v>
      </c>
      <c r="J132" s="259">
        <v>20</v>
      </c>
      <c r="K132" s="279"/>
    </row>
    <row r="133" s="1" customFormat="1" ht="15" customHeight="1">
      <c r="B133" s="277"/>
      <c r="C133" s="235" t="s">
        <v>898</v>
      </c>
      <c r="D133" s="235"/>
      <c r="E133" s="235"/>
      <c r="F133" s="257" t="s">
        <v>899</v>
      </c>
      <c r="G133" s="235"/>
      <c r="H133" s="235" t="s">
        <v>933</v>
      </c>
      <c r="I133" s="235" t="s">
        <v>895</v>
      </c>
      <c r="J133" s="235">
        <v>50</v>
      </c>
      <c r="K133" s="279"/>
    </row>
    <row r="134" s="1" customFormat="1" ht="15" customHeight="1">
      <c r="B134" s="277"/>
      <c r="C134" s="235" t="s">
        <v>912</v>
      </c>
      <c r="D134" s="235"/>
      <c r="E134" s="235"/>
      <c r="F134" s="257" t="s">
        <v>899</v>
      </c>
      <c r="G134" s="235"/>
      <c r="H134" s="235" t="s">
        <v>933</v>
      </c>
      <c r="I134" s="235" t="s">
        <v>895</v>
      </c>
      <c r="J134" s="235">
        <v>50</v>
      </c>
      <c r="K134" s="279"/>
    </row>
    <row r="135" s="1" customFormat="1" ht="15" customHeight="1">
      <c r="B135" s="277"/>
      <c r="C135" s="235" t="s">
        <v>918</v>
      </c>
      <c r="D135" s="235"/>
      <c r="E135" s="235"/>
      <c r="F135" s="257" t="s">
        <v>899</v>
      </c>
      <c r="G135" s="235"/>
      <c r="H135" s="235" t="s">
        <v>933</v>
      </c>
      <c r="I135" s="235" t="s">
        <v>895</v>
      </c>
      <c r="J135" s="235">
        <v>50</v>
      </c>
      <c r="K135" s="279"/>
    </row>
    <row r="136" s="1" customFormat="1" ht="15" customHeight="1">
      <c r="B136" s="277"/>
      <c r="C136" s="235" t="s">
        <v>920</v>
      </c>
      <c r="D136" s="235"/>
      <c r="E136" s="235"/>
      <c r="F136" s="257" t="s">
        <v>899</v>
      </c>
      <c r="G136" s="235"/>
      <c r="H136" s="235" t="s">
        <v>933</v>
      </c>
      <c r="I136" s="235" t="s">
        <v>895</v>
      </c>
      <c r="J136" s="235">
        <v>50</v>
      </c>
      <c r="K136" s="279"/>
    </row>
    <row r="137" s="1" customFormat="1" ht="15" customHeight="1">
      <c r="B137" s="277"/>
      <c r="C137" s="235" t="s">
        <v>921</v>
      </c>
      <c r="D137" s="235"/>
      <c r="E137" s="235"/>
      <c r="F137" s="257" t="s">
        <v>899</v>
      </c>
      <c r="G137" s="235"/>
      <c r="H137" s="235" t="s">
        <v>946</v>
      </c>
      <c r="I137" s="235" t="s">
        <v>895</v>
      </c>
      <c r="J137" s="235">
        <v>255</v>
      </c>
      <c r="K137" s="279"/>
    </row>
    <row r="138" s="1" customFormat="1" ht="15" customHeight="1">
      <c r="B138" s="277"/>
      <c r="C138" s="235" t="s">
        <v>923</v>
      </c>
      <c r="D138" s="235"/>
      <c r="E138" s="235"/>
      <c r="F138" s="257" t="s">
        <v>893</v>
      </c>
      <c r="G138" s="235"/>
      <c r="H138" s="235" t="s">
        <v>947</v>
      </c>
      <c r="I138" s="235" t="s">
        <v>925</v>
      </c>
      <c r="J138" s="235"/>
      <c r="K138" s="279"/>
    </row>
    <row r="139" s="1" customFormat="1" ht="15" customHeight="1">
      <c r="B139" s="277"/>
      <c r="C139" s="235" t="s">
        <v>926</v>
      </c>
      <c r="D139" s="235"/>
      <c r="E139" s="235"/>
      <c r="F139" s="257" t="s">
        <v>893</v>
      </c>
      <c r="G139" s="235"/>
      <c r="H139" s="235" t="s">
        <v>948</v>
      </c>
      <c r="I139" s="235" t="s">
        <v>928</v>
      </c>
      <c r="J139" s="235"/>
      <c r="K139" s="279"/>
    </row>
    <row r="140" s="1" customFormat="1" ht="15" customHeight="1">
      <c r="B140" s="277"/>
      <c r="C140" s="235" t="s">
        <v>929</v>
      </c>
      <c r="D140" s="235"/>
      <c r="E140" s="235"/>
      <c r="F140" s="257" t="s">
        <v>893</v>
      </c>
      <c r="G140" s="235"/>
      <c r="H140" s="235" t="s">
        <v>929</v>
      </c>
      <c r="I140" s="235" t="s">
        <v>928</v>
      </c>
      <c r="J140" s="235"/>
      <c r="K140" s="279"/>
    </row>
    <row r="141" s="1" customFormat="1" ht="15" customHeight="1">
      <c r="B141" s="277"/>
      <c r="C141" s="235" t="s">
        <v>41</v>
      </c>
      <c r="D141" s="235"/>
      <c r="E141" s="235"/>
      <c r="F141" s="257" t="s">
        <v>893</v>
      </c>
      <c r="G141" s="235"/>
      <c r="H141" s="235" t="s">
        <v>949</v>
      </c>
      <c r="I141" s="235" t="s">
        <v>928</v>
      </c>
      <c r="J141" s="235"/>
      <c r="K141" s="279"/>
    </row>
    <row r="142" s="1" customFormat="1" ht="15" customHeight="1">
      <c r="B142" s="277"/>
      <c r="C142" s="235" t="s">
        <v>950</v>
      </c>
      <c r="D142" s="235"/>
      <c r="E142" s="235"/>
      <c r="F142" s="257" t="s">
        <v>893</v>
      </c>
      <c r="G142" s="235"/>
      <c r="H142" s="235" t="s">
        <v>951</v>
      </c>
      <c r="I142" s="235" t="s">
        <v>928</v>
      </c>
      <c r="J142" s="235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32"/>
      <c r="C144" s="232"/>
      <c r="D144" s="232"/>
      <c r="E144" s="232"/>
      <c r="F144" s="269"/>
      <c r="G144" s="232"/>
      <c r="H144" s="232"/>
      <c r="I144" s="232"/>
      <c r="J144" s="232"/>
      <c r="K144" s="232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952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887</v>
      </c>
      <c r="D148" s="250"/>
      <c r="E148" s="250"/>
      <c r="F148" s="250" t="s">
        <v>888</v>
      </c>
      <c r="G148" s="251"/>
      <c r="H148" s="250" t="s">
        <v>57</v>
      </c>
      <c r="I148" s="250" t="s">
        <v>60</v>
      </c>
      <c r="J148" s="250" t="s">
        <v>889</v>
      </c>
      <c r="K148" s="249"/>
    </row>
    <row r="149" s="1" customFormat="1" ht="17.25" customHeight="1">
      <c r="B149" s="247"/>
      <c r="C149" s="252" t="s">
        <v>890</v>
      </c>
      <c r="D149" s="252"/>
      <c r="E149" s="252"/>
      <c r="F149" s="253" t="s">
        <v>891</v>
      </c>
      <c r="G149" s="254"/>
      <c r="H149" s="252"/>
      <c r="I149" s="252"/>
      <c r="J149" s="252" t="s">
        <v>892</v>
      </c>
      <c r="K149" s="249"/>
    </row>
    <row r="150" s="1" customFormat="1" ht="5.25" customHeight="1">
      <c r="B150" s="258"/>
      <c r="C150" s="255"/>
      <c r="D150" s="255"/>
      <c r="E150" s="255"/>
      <c r="F150" s="255"/>
      <c r="G150" s="256"/>
      <c r="H150" s="255"/>
      <c r="I150" s="255"/>
      <c r="J150" s="255"/>
      <c r="K150" s="279"/>
    </row>
    <row r="151" s="1" customFormat="1" ht="15" customHeight="1">
      <c r="B151" s="258"/>
      <c r="C151" s="283" t="s">
        <v>896</v>
      </c>
      <c r="D151" s="235"/>
      <c r="E151" s="235"/>
      <c r="F151" s="284" t="s">
        <v>893</v>
      </c>
      <c r="G151" s="235"/>
      <c r="H151" s="283" t="s">
        <v>933</v>
      </c>
      <c r="I151" s="283" t="s">
        <v>895</v>
      </c>
      <c r="J151" s="283">
        <v>120</v>
      </c>
      <c r="K151" s="279"/>
    </row>
    <row r="152" s="1" customFormat="1" ht="15" customHeight="1">
      <c r="B152" s="258"/>
      <c r="C152" s="283" t="s">
        <v>942</v>
      </c>
      <c r="D152" s="235"/>
      <c r="E152" s="235"/>
      <c r="F152" s="284" t="s">
        <v>893</v>
      </c>
      <c r="G152" s="235"/>
      <c r="H152" s="283" t="s">
        <v>953</v>
      </c>
      <c r="I152" s="283" t="s">
        <v>895</v>
      </c>
      <c r="J152" s="283" t="s">
        <v>944</v>
      </c>
      <c r="K152" s="279"/>
    </row>
    <row r="153" s="1" customFormat="1" ht="15" customHeight="1">
      <c r="B153" s="258"/>
      <c r="C153" s="283" t="s">
        <v>841</v>
      </c>
      <c r="D153" s="235"/>
      <c r="E153" s="235"/>
      <c r="F153" s="284" t="s">
        <v>893</v>
      </c>
      <c r="G153" s="235"/>
      <c r="H153" s="283" t="s">
        <v>954</v>
      </c>
      <c r="I153" s="283" t="s">
        <v>895</v>
      </c>
      <c r="J153" s="283" t="s">
        <v>944</v>
      </c>
      <c r="K153" s="279"/>
    </row>
    <row r="154" s="1" customFormat="1" ht="15" customHeight="1">
      <c r="B154" s="258"/>
      <c r="C154" s="283" t="s">
        <v>898</v>
      </c>
      <c r="D154" s="235"/>
      <c r="E154" s="235"/>
      <c r="F154" s="284" t="s">
        <v>899</v>
      </c>
      <c r="G154" s="235"/>
      <c r="H154" s="283" t="s">
        <v>933</v>
      </c>
      <c r="I154" s="283" t="s">
        <v>895</v>
      </c>
      <c r="J154" s="283">
        <v>50</v>
      </c>
      <c r="K154" s="279"/>
    </row>
    <row r="155" s="1" customFormat="1" ht="15" customHeight="1">
      <c r="B155" s="258"/>
      <c r="C155" s="283" t="s">
        <v>901</v>
      </c>
      <c r="D155" s="235"/>
      <c r="E155" s="235"/>
      <c r="F155" s="284" t="s">
        <v>893</v>
      </c>
      <c r="G155" s="235"/>
      <c r="H155" s="283" t="s">
        <v>933</v>
      </c>
      <c r="I155" s="283" t="s">
        <v>903</v>
      </c>
      <c r="J155" s="283"/>
      <c r="K155" s="279"/>
    </row>
    <row r="156" s="1" customFormat="1" ht="15" customHeight="1">
      <c r="B156" s="258"/>
      <c r="C156" s="283" t="s">
        <v>912</v>
      </c>
      <c r="D156" s="235"/>
      <c r="E156" s="235"/>
      <c r="F156" s="284" t="s">
        <v>899</v>
      </c>
      <c r="G156" s="235"/>
      <c r="H156" s="283" t="s">
        <v>933</v>
      </c>
      <c r="I156" s="283" t="s">
        <v>895</v>
      </c>
      <c r="J156" s="283">
        <v>50</v>
      </c>
      <c r="K156" s="279"/>
    </row>
    <row r="157" s="1" customFormat="1" ht="15" customHeight="1">
      <c r="B157" s="258"/>
      <c r="C157" s="283" t="s">
        <v>920</v>
      </c>
      <c r="D157" s="235"/>
      <c r="E157" s="235"/>
      <c r="F157" s="284" t="s">
        <v>899</v>
      </c>
      <c r="G157" s="235"/>
      <c r="H157" s="283" t="s">
        <v>933</v>
      </c>
      <c r="I157" s="283" t="s">
        <v>895</v>
      </c>
      <c r="J157" s="283">
        <v>50</v>
      </c>
      <c r="K157" s="279"/>
    </row>
    <row r="158" s="1" customFormat="1" ht="15" customHeight="1">
      <c r="B158" s="258"/>
      <c r="C158" s="283" t="s">
        <v>918</v>
      </c>
      <c r="D158" s="235"/>
      <c r="E158" s="235"/>
      <c r="F158" s="284" t="s">
        <v>899</v>
      </c>
      <c r="G158" s="235"/>
      <c r="H158" s="283" t="s">
        <v>933</v>
      </c>
      <c r="I158" s="283" t="s">
        <v>895</v>
      </c>
      <c r="J158" s="283">
        <v>50</v>
      </c>
      <c r="K158" s="279"/>
    </row>
    <row r="159" s="1" customFormat="1" ht="15" customHeight="1">
      <c r="B159" s="258"/>
      <c r="C159" s="283" t="s">
        <v>105</v>
      </c>
      <c r="D159" s="235"/>
      <c r="E159" s="235"/>
      <c r="F159" s="284" t="s">
        <v>893</v>
      </c>
      <c r="G159" s="235"/>
      <c r="H159" s="283" t="s">
        <v>955</v>
      </c>
      <c r="I159" s="283" t="s">
        <v>895</v>
      </c>
      <c r="J159" s="283" t="s">
        <v>956</v>
      </c>
      <c r="K159" s="279"/>
    </row>
    <row r="160" s="1" customFormat="1" ht="15" customHeight="1">
      <c r="B160" s="258"/>
      <c r="C160" s="283" t="s">
        <v>957</v>
      </c>
      <c r="D160" s="235"/>
      <c r="E160" s="235"/>
      <c r="F160" s="284" t="s">
        <v>893</v>
      </c>
      <c r="G160" s="235"/>
      <c r="H160" s="283" t="s">
        <v>958</v>
      </c>
      <c r="I160" s="283" t="s">
        <v>928</v>
      </c>
      <c r="J160" s="283"/>
      <c r="K160" s="279"/>
    </row>
    <row r="161" s="1" customFormat="1" ht="15" customHeight="1">
      <c r="B161" s="285"/>
      <c r="C161" s="267"/>
      <c r="D161" s="267"/>
      <c r="E161" s="267"/>
      <c r="F161" s="267"/>
      <c r="G161" s="267"/>
      <c r="H161" s="267"/>
      <c r="I161" s="267"/>
      <c r="J161" s="267"/>
      <c r="K161" s="286"/>
    </row>
    <row r="162" s="1" customFormat="1" ht="18.75" customHeight="1">
      <c r="B162" s="232"/>
      <c r="C162" s="235"/>
      <c r="D162" s="235"/>
      <c r="E162" s="235"/>
      <c r="F162" s="257"/>
      <c r="G162" s="235"/>
      <c r="H162" s="235"/>
      <c r="I162" s="235"/>
      <c r="J162" s="235"/>
      <c r="K162" s="232"/>
    </row>
    <row r="163" s="1" customFormat="1" ht="18.75" customHeight="1">
      <c r="B163" s="232"/>
      <c r="C163" s="235"/>
      <c r="D163" s="235"/>
      <c r="E163" s="235"/>
      <c r="F163" s="257"/>
      <c r="G163" s="235"/>
      <c r="H163" s="235"/>
      <c r="I163" s="235"/>
      <c r="J163" s="235"/>
      <c r="K163" s="232"/>
    </row>
    <row r="164" s="1" customFormat="1" ht="18.75" customHeight="1">
      <c r="B164" s="232"/>
      <c r="C164" s="235"/>
      <c r="D164" s="235"/>
      <c r="E164" s="235"/>
      <c r="F164" s="257"/>
      <c r="G164" s="235"/>
      <c r="H164" s="235"/>
      <c r="I164" s="235"/>
      <c r="J164" s="235"/>
      <c r="K164" s="232"/>
    </row>
    <row r="165" s="1" customFormat="1" ht="18.75" customHeight="1">
      <c r="B165" s="232"/>
      <c r="C165" s="235"/>
      <c r="D165" s="235"/>
      <c r="E165" s="235"/>
      <c r="F165" s="257"/>
      <c r="G165" s="235"/>
      <c r="H165" s="235"/>
      <c r="I165" s="235"/>
      <c r="J165" s="235"/>
      <c r="K165" s="232"/>
    </row>
    <row r="166" s="1" customFormat="1" ht="18.75" customHeight="1">
      <c r="B166" s="232"/>
      <c r="C166" s="235"/>
      <c r="D166" s="235"/>
      <c r="E166" s="235"/>
      <c r="F166" s="257"/>
      <c r="G166" s="235"/>
      <c r="H166" s="235"/>
      <c r="I166" s="235"/>
      <c r="J166" s="235"/>
      <c r="K166" s="232"/>
    </row>
    <row r="167" s="1" customFormat="1" ht="18.75" customHeight="1">
      <c r="B167" s="232"/>
      <c r="C167" s="235"/>
      <c r="D167" s="235"/>
      <c r="E167" s="235"/>
      <c r="F167" s="257"/>
      <c r="G167" s="235"/>
      <c r="H167" s="235"/>
      <c r="I167" s="235"/>
      <c r="J167" s="235"/>
      <c r="K167" s="232"/>
    </row>
    <row r="168" s="1" customFormat="1" ht="18.75" customHeight="1">
      <c r="B168" s="232"/>
      <c r="C168" s="235"/>
      <c r="D168" s="235"/>
      <c r="E168" s="235"/>
      <c r="F168" s="257"/>
      <c r="G168" s="235"/>
      <c r="H168" s="235"/>
      <c r="I168" s="235"/>
      <c r="J168" s="235"/>
      <c r="K168" s="232"/>
    </row>
    <row r="169" s="1" customFormat="1" ht="18.75" customHeight="1">
      <c r="B169" s="243"/>
      <c r="C169" s="243"/>
      <c r="D169" s="243"/>
      <c r="E169" s="243"/>
      <c r="F169" s="243"/>
      <c r="G169" s="243"/>
      <c r="H169" s="243"/>
      <c r="I169" s="243"/>
      <c r="J169" s="243"/>
      <c r="K169" s="243"/>
    </row>
    <row r="170" s="1" customFormat="1" ht="7.5" customHeight="1">
      <c r="B170" s="222"/>
      <c r="C170" s="223"/>
      <c r="D170" s="223"/>
      <c r="E170" s="223"/>
      <c r="F170" s="223"/>
      <c r="G170" s="223"/>
      <c r="H170" s="223"/>
      <c r="I170" s="223"/>
      <c r="J170" s="223"/>
      <c r="K170" s="224"/>
    </row>
    <row r="171" s="1" customFormat="1" ht="45" customHeight="1">
      <c r="B171" s="225"/>
      <c r="C171" s="226" t="s">
        <v>959</v>
      </c>
      <c r="D171" s="226"/>
      <c r="E171" s="226"/>
      <c r="F171" s="226"/>
      <c r="G171" s="226"/>
      <c r="H171" s="226"/>
      <c r="I171" s="226"/>
      <c r="J171" s="226"/>
      <c r="K171" s="227"/>
    </row>
    <row r="172" s="1" customFormat="1" ht="17.25" customHeight="1">
      <c r="B172" s="225"/>
      <c r="C172" s="250" t="s">
        <v>887</v>
      </c>
      <c r="D172" s="250"/>
      <c r="E172" s="250"/>
      <c r="F172" s="250" t="s">
        <v>888</v>
      </c>
      <c r="G172" s="287"/>
      <c r="H172" s="288" t="s">
        <v>57</v>
      </c>
      <c r="I172" s="288" t="s">
        <v>60</v>
      </c>
      <c r="J172" s="250" t="s">
        <v>889</v>
      </c>
      <c r="K172" s="227"/>
    </row>
    <row r="173" s="1" customFormat="1" ht="17.25" customHeight="1">
      <c r="B173" s="228"/>
      <c r="C173" s="252" t="s">
        <v>890</v>
      </c>
      <c r="D173" s="252"/>
      <c r="E173" s="252"/>
      <c r="F173" s="253" t="s">
        <v>891</v>
      </c>
      <c r="G173" s="289"/>
      <c r="H173" s="290"/>
      <c r="I173" s="290"/>
      <c r="J173" s="252" t="s">
        <v>892</v>
      </c>
      <c r="K173" s="230"/>
    </row>
    <row r="174" s="1" customFormat="1" ht="5.25" customHeight="1">
      <c r="B174" s="258"/>
      <c r="C174" s="255"/>
      <c r="D174" s="255"/>
      <c r="E174" s="255"/>
      <c r="F174" s="255"/>
      <c r="G174" s="256"/>
      <c r="H174" s="255"/>
      <c r="I174" s="255"/>
      <c r="J174" s="255"/>
      <c r="K174" s="279"/>
    </row>
    <row r="175" s="1" customFormat="1" ht="15" customHeight="1">
      <c r="B175" s="258"/>
      <c r="C175" s="235" t="s">
        <v>896</v>
      </c>
      <c r="D175" s="235"/>
      <c r="E175" s="235"/>
      <c r="F175" s="257" t="s">
        <v>893</v>
      </c>
      <c r="G175" s="235"/>
      <c r="H175" s="235" t="s">
        <v>933</v>
      </c>
      <c r="I175" s="235" t="s">
        <v>895</v>
      </c>
      <c r="J175" s="235">
        <v>120</v>
      </c>
      <c r="K175" s="279"/>
    </row>
    <row r="176" s="1" customFormat="1" ht="15" customHeight="1">
      <c r="B176" s="258"/>
      <c r="C176" s="235" t="s">
        <v>942</v>
      </c>
      <c r="D176" s="235"/>
      <c r="E176" s="235"/>
      <c r="F176" s="257" t="s">
        <v>893</v>
      </c>
      <c r="G176" s="235"/>
      <c r="H176" s="235" t="s">
        <v>943</v>
      </c>
      <c r="I176" s="235" t="s">
        <v>895</v>
      </c>
      <c r="J176" s="235" t="s">
        <v>944</v>
      </c>
      <c r="K176" s="279"/>
    </row>
    <row r="177" s="1" customFormat="1" ht="15" customHeight="1">
      <c r="B177" s="258"/>
      <c r="C177" s="235" t="s">
        <v>841</v>
      </c>
      <c r="D177" s="235"/>
      <c r="E177" s="235"/>
      <c r="F177" s="257" t="s">
        <v>893</v>
      </c>
      <c r="G177" s="235"/>
      <c r="H177" s="235" t="s">
        <v>960</v>
      </c>
      <c r="I177" s="235" t="s">
        <v>895</v>
      </c>
      <c r="J177" s="235" t="s">
        <v>944</v>
      </c>
      <c r="K177" s="279"/>
    </row>
    <row r="178" s="1" customFormat="1" ht="15" customHeight="1">
      <c r="B178" s="258"/>
      <c r="C178" s="235" t="s">
        <v>898</v>
      </c>
      <c r="D178" s="235"/>
      <c r="E178" s="235"/>
      <c r="F178" s="257" t="s">
        <v>899</v>
      </c>
      <c r="G178" s="235"/>
      <c r="H178" s="235" t="s">
        <v>960</v>
      </c>
      <c r="I178" s="235" t="s">
        <v>895</v>
      </c>
      <c r="J178" s="235">
        <v>50</v>
      </c>
      <c r="K178" s="279"/>
    </row>
    <row r="179" s="1" customFormat="1" ht="15" customHeight="1">
      <c r="B179" s="258"/>
      <c r="C179" s="235" t="s">
        <v>901</v>
      </c>
      <c r="D179" s="235"/>
      <c r="E179" s="235"/>
      <c r="F179" s="257" t="s">
        <v>893</v>
      </c>
      <c r="G179" s="235"/>
      <c r="H179" s="235" t="s">
        <v>960</v>
      </c>
      <c r="I179" s="235" t="s">
        <v>903</v>
      </c>
      <c r="J179" s="235"/>
      <c r="K179" s="279"/>
    </row>
    <row r="180" s="1" customFormat="1" ht="15" customHeight="1">
      <c r="B180" s="258"/>
      <c r="C180" s="235" t="s">
        <v>912</v>
      </c>
      <c r="D180" s="235"/>
      <c r="E180" s="235"/>
      <c r="F180" s="257" t="s">
        <v>899</v>
      </c>
      <c r="G180" s="235"/>
      <c r="H180" s="235" t="s">
        <v>960</v>
      </c>
      <c r="I180" s="235" t="s">
        <v>895</v>
      </c>
      <c r="J180" s="235">
        <v>50</v>
      </c>
      <c r="K180" s="279"/>
    </row>
    <row r="181" s="1" customFormat="1" ht="15" customHeight="1">
      <c r="B181" s="258"/>
      <c r="C181" s="235" t="s">
        <v>920</v>
      </c>
      <c r="D181" s="235"/>
      <c r="E181" s="235"/>
      <c r="F181" s="257" t="s">
        <v>899</v>
      </c>
      <c r="G181" s="235"/>
      <c r="H181" s="235" t="s">
        <v>960</v>
      </c>
      <c r="I181" s="235" t="s">
        <v>895</v>
      </c>
      <c r="J181" s="235">
        <v>50</v>
      </c>
      <c r="K181" s="279"/>
    </row>
    <row r="182" s="1" customFormat="1" ht="15" customHeight="1">
      <c r="B182" s="258"/>
      <c r="C182" s="235" t="s">
        <v>918</v>
      </c>
      <c r="D182" s="235"/>
      <c r="E182" s="235"/>
      <c r="F182" s="257" t="s">
        <v>899</v>
      </c>
      <c r="G182" s="235"/>
      <c r="H182" s="235" t="s">
        <v>960</v>
      </c>
      <c r="I182" s="235" t="s">
        <v>895</v>
      </c>
      <c r="J182" s="235">
        <v>50</v>
      </c>
      <c r="K182" s="279"/>
    </row>
    <row r="183" s="1" customFormat="1" ht="15" customHeight="1">
      <c r="B183" s="258"/>
      <c r="C183" s="235" t="s">
        <v>112</v>
      </c>
      <c r="D183" s="235"/>
      <c r="E183" s="235"/>
      <c r="F183" s="257" t="s">
        <v>893</v>
      </c>
      <c r="G183" s="235"/>
      <c r="H183" s="235" t="s">
        <v>961</v>
      </c>
      <c r="I183" s="235" t="s">
        <v>962</v>
      </c>
      <c r="J183" s="235"/>
      <c r="K183" s="279"/>
    </row>
    <row r="184" s="1" customFormat="1" ht="15" customHeight="1">
      <c r="B184" s="258"/>
      <c r="C184" s="235" t="s">
        <v>60</v>
      </c>
      <c r="D184" s="235"/>
      <c r="E184" s="235"/>
      <c r="F184" s="257" t="s">
        <v>893</v>
      </c>
      <c r="G184" s="235"/>
      <c r="H184" s="235" t="s">
        <v>963</v>
      </c>
      <c r="I184" s="235" t="s">
        <v>964</v>
      </c>
      <c r="J184" s="235">
        <v>1</v>
      </c>
      <c r="K184" s="279"/>
    </row>
    <row r="185" s="1" customFormat="1" ht="15" customHeight="1">
      <c r="B185" s="258"/>
      <c r="C185" s="235" t="s">
        <v>56</v>
      </c>
      <c r="D185" s="235"/>
      <c r="E185" s="235"/>
      <c r="F185" s="257" t="s">
        <v>893</v>
      </c>
      <c r="G185" s="235"/>
      <c r="H185" s="235" t="s">
        <v>965</v>
      </c>
      <c r="I185" s="235" t="s">
        <v>895</v>
      </c>
      <c r="J185" s="235">
        <v>20</v>
      </c>
      <c r="K185" s="279"/>
    </row>
    <row r="186" s="1" customFormat="1" ht="15" customHeight="1">
      <c r="B186" s="258"/>
      <c r="C186" s="235" t="s">
        <v>57</v>
      </c>
      <c r="D186" s="235"/>
      <c r="E186" s="235"/>
      <c r="F186" s="257" t="s">
        <v>893</v>
      </c>
      <c r="G186" s="235"/>
      <c r="H186" s="235" t="s">
        <v>966</v>
      </c>
      <c r="I186" s="235" t="s">
        <v>895</v>
      </c>
      <c r="J186" s="235">
        <v>255</v>
      </c>
      <c r="K186" s="279"/>
    </row>
    <row r="187" s="1" customFormat="1" ht="15" customHeight="1">
      <c r="B187" s="258"/>
      <c r="C187" s="235" t="s">
        <v>113</v>
      </c>
      <c r="D187" s="235"/>
      <c r="E187" s="235"/>
      <c r="F187" s="257" t="s">
        <v>893</v>
      </c>
      <c r="G187" s="235"/>
      <c r="H187" s="235" t="s">
        <v>857</v>
      </c>
      <c r="I187" s="235" t="s">
        <v>895</v>
      </c>
      <c r="J187" s="235">
        <v>10</v>
      </c>
      <c r="K187" s="279"/>
    </row>
    <row r="188" s="1" customFormat="1" ht="15" customHeight="1">
      <c r="B188" s="258"/>
      <c r="C188" s="235" t="s">
        <v>114</v>
      </c>
      <c r="D188" s="235"/>
      <c r="E188" s="235"/>
      <c r="F188" s="257" t="s">
        <v>893</v>
      </c>
      <c r="G188" s="235"/>
      <c r="H188" s="235" t="s">
        <v>967</v>
      </c>
      <c r="I188" s="235" t="s">
        <v>928</v>
      </c>
      <c r="J188" s="235"/>
      <c r="K188" s="279"/>
    </row>
    <row r="189" s="1" customFormat="1" ht="15" customHeight="1">
      <c r="B189" s="258"/>
      <c r="C189" s="235" t="s">
        <v>968</v>
      </c>
      <c r="D189" s="235"/>
      <c r="E189" s="235"/>
      <c r="F189" s="257" t="s">
        <v>893</v>
      </c>
      <c r="G189" s="235"/>
      <c r="H189" s="235" t="s">
        <v>969</v>
      </c>
      <c r="I189" s="235" t="s">
        <v>928</v>
      </c>
      <c r="J189" s="235"/>
      <c r="K189" s="279"/>
    </row>
    <row r="190" s="1" customFormat="1" ht="15" customHeight="1">
      <c r="B190" s="258"/>
      <c r="C190" s="235" t="s">
        <v>957</v>
      </c>
      <c r="D190" s="235"/>
      <c r="E190" s="235"/>
      <c r="F190" s="257" t="s">
        <v>893</v>
      </c>
      <c r="G190" s="235"/>
      <c r="H190" s="235" t="s">
        <v>970</v>
      </c>
      <c r="I190" s="235" t="s">
        <v>928</v>
      </c>
      <c r="J190" s="235"/>
      <c r="K190" s="279"/>
    </row>
    <row r="191" s="1" customFormat="1" ht="15" customHeight="1">
      <c r="B191" s="258"/>
      <c r="C191" s="235" t="s">
        <v>116</v>
      </c>
      <c r="D191" s="235"/>
      <c r="E191" s="235"/>
      <c r="F191" s="257" t="s">
        <v>899</v>
      </c>
      <c r="G191" s="235"/>
      <c r="H191" s="235" t="s">
        <v>971</v>
      </c>
      <c r="I191" s="235" t="s">
        <v>895</v>
      </c>
      <c r="J191" s="235">
        <v>50</v>
      </c>
      <c r="K191" s="279"/>
    </row>
    <row r="192" s="1" customFormat="1" ht="15" customHeight="1">
      <c r="B192" s="258"/>
      <c r="C192" s="235" t="s">
        <v>972</v>
      </c>
      <c r="D192" s="235"/>
      <c r="E192" s="235"/>
      <c r="F192" s="257" t="s">
        <v>899</v>
      </c>
      <c r="G192" s="235"/>
      <c r="H192" s="235" t="s">
        <v>973</v>
      </c>
      <c r="I192" s="235" t="s">
        <v>974</v>
      </c>
      <c r="J192" s="235"/>
      <c r="K192" s="279"/>
    </row>
    <row r="193" s="1" customFormat="1" ht="15" customHeight="1">
      <c r="B193" s="258"/>
      <c r="C193" s="235" t="s">
        <v>975</v>
      </c>
      <c r="D193" s="235"/>
      <c r="E193" s="235"/>
      <c r="F193" s="257" t="s">
        <v>899</v>
      </c>
      <c r="G193" s="235"/>
      <c r="H193" s="235" t="s">
        <v>976</v>
      </c>
      <c r="I193" s="235" t="s">
        <v>974</v>
      </c>
      <c r="J193" s="235"/>
      <c r="K193" s="279"/>
    </row>
    <row r="194" s="1" customFormat="1" ht="15" customHeight="1">
      <c r="B194" s="258"/>
      <c r="C194" s="235" t="s">
        <v>977</v>
      </c>
      <c r="D194" s="235"/>
      <c r="E194" s="235"/>
      <c r="F194" s="257" t="s">
        <v>899</v>
      </c>
      <c r="G194" s="235"/>
      <c r="H194" s="235" t="s">
        <v>978</v>
      </c>
      <c r="I194" s="235" t="s">
        <v>974</v>
      </c>
      <c r="J194" s="235"/>
      <c r="K194" s="279"/>
    </row>
    <row r="195" s="1" customFormat="1" ht="15" customHeight="1">
      <c r="B195" s="258"/>
      <c r="C195" s="291" t="s">
        <v>979</v>
      </c>
      <c r="D195" s="235"/>
      <c r="E195" s="235"/>
      <c r="F195" s="257" t="s">
        <v>899</v>
      </c>
      <c r="G195" s="235"/>
      <c r="H195" s="235" t="s">
        <v>980</v>
      </c>
      <c r="I195" s="235" t="s">
        <v>981</v>
      </c>
      <c r="J195" s="292" t="s">
        <v>982</v>
      </c>
      <c r="K195" s="279"/>
    </row>
    <row r="196" s="1" customFormat="1" ht="15" customHeight="1">
      <c r="B196" s="258"/>
      <c r="C196" s="242" t="s">
        <v>45</v>
      </c>
      <c r="D196" s="235"/>
      <c r="E196" s="235"/>
      <c r="F196" s="257" t="s">
        <v>893</v>
      </c>
      <c r="G196" s="235"/>
      <c r="H196" s="232" t="s">
        <v>983</v>
      </c>
      <c r="I196" s="235" t="s">
        <v>984</v>
      </c>
      <c r="J196" s="235"/>
      <c r="K196" s="279"/>
    </row>
    <row r="197" s="1" customFormat="1" ht="15" customHeight="1">
      <c r="B197" s="258"/>
      <c r="C197" s="242" t="s">
        <v>985</v>
      </c>
      <c r="D197" s="235"/>
      <c r="E197" s="235"/>
      <c r="F197" s="257" t="s">
        <v>893</v>
      </c>
      <c r="G197" s="235"/>
      <c r="H197" s="235" t="s">
        <v>986</v>
      </c>
      <c r="I197" s="235" t="s">
        <v>928</v>
      </c>
      <c r="J197" s="235"/>
      <c r="K197" s="279"/>
    </row>
    <row r="198" s="1" customFormat="1" ht="15" customHeight="1">
      <c r="B198" s="258"/>
      <c r="C198" s="242" t="s">
        <v>987</v>
      </c>
      <c r="D198" s="235"/>
      <c r="E198" s="235"/>
      <c r="F198" s="257" t="s">
        <v>893</v>
      </c>
      <c r="G198" s="235"/>
      <c r="H198" s="235" t="s">
        <v>988</v>
      </c>
      <c r="I198" s="235" t="s">
        <v>928</v>
      </c>
      <c r="J198" s="235"/>
      <c r="K198" s="279"/>
    </row>
    <row r="199" s="1" customFormat="1" ht="15" customHeight="1">
      <c r="B199" s="258"/>
      <c r="C199" s="242" t="s">
        <v>989</v>
      </c>
      <c r="D199" s="235"/>
      <c r="E199" s="235"/>
      <c r="F199" s="257" t="s">
        <v>899</v>
      </c>
      <c r="G199" s="235"/>
      <c r="H199" s="235" t="s">
        <v>990</v>
      </c>
      <c r="I199" s="235" t="s">
        <v>928</v>
      </c>
      <c r="J199" s="235"/>
      <c r="K199" s="279"/>
    </row>
    <row r="200" s="1" customFormat="1" ht="15" customHeight="1">
      <c r="B200" s="285"/>
      <c r="C200" s="293"/>
      <c r="D200" s="267"/>
      <c r="E200" s="267"/>
      <c r="F200" s="267"/>
      <c r="G200" s="267"/>
      <c r="H200" s="267"/>
      <c r="I200" s="267"/>
      <c r="J200" s="267"/>
      <c r="K200" s="286"/>
    </row>
    <row r="201" s="1" customFormat="1" ht="18.75" customHeight="1">
      <c r="B201" s="232"/>
      <c r="C201" s="235"/>
      <c r="D201" s="235"/>
      <c r="E201" s="235"/>
      <c r="F201" s="257"/>
      <c r="G201" s="235"/>
      <c r="H201" s="235"/>
      <c r="I201" s="235"/>
      <c r="J201" s="235"/>
      <c r="K201" s="232"/>
    </row>
    <row r="202" s="1" customFormat="1" ht="18.75" customHeight="1">
      <c r="B202" s="243"/>
      <c r="C202" s="243"/>
      <c r="D202" s="243"/>
      <c r="E202" s="243"/>
      <c r="F202" s="243"/>
      <c r="G202" s="243"/>
      <c r="H202" s="243"/>
      <c r="I202" s="243"/>
      <c r="J202" s="243"/>
      <c r="K202" s="243"/>
    </row>
    <row r="203" s="1" customFormat="1" ht="13.5">
      <c r="B203" s="222"/>
      <c r="C203" s="223"/>
      <c r="D203" s="223"/>
      <c r="E203" s="223"/>
      <c r="F203" s="223"/>
      <c r="G203" s="223"/>
      <c r="H203" s="223"/>
      <c r="I203" s="223"/>
      <c r="J203" s="223"/>
      <c r="K203" s="224"/>
    </row>
    <row r="204" s="1" customFormat="1" ht="21" customHeight="1">
      <c r="B204" s="225"/>
      <c r="C204" s="226" t="s">
        <v>991</v>
      </c>
      <c r="D204" s="226"/>
      <c r="E204" s="226"/>
      <c r="F204" s="226"/>
      <c r="G204" s="226"/>
      <c r="H204" s="226"/>
      <c r="I204" s="226"/>
      <c r="J204" s="226"/>
      <c r="K204" s="227"/>
    </row>
    <row r="205" s="1" customFormat="1" ht="25.5" customHeight="1">
      <c r="B205" s="225"/>
      <c r="C205" s="294" t="s">
        <v>992</v>
      </c>
      <c r="D205" s="294"/>
      <c r="E205" s="294"/>
      <c r="F205" s="294" t="s">
        <v>993</v>
      </c>
      <c r="G205" s="295"/>
      <c r="H205" s="294" t="s">
        <v>994</v>
      </c>
      <c r="I205" s="294"/>
      <c r="J205" s="294"/>
      <c r="K205" s="227"/>
    </row>
    <row r="206" s="1" customFormat="1" ht="5.25" customHeight="1">
      <c r="B206" s="258"/>
      <c r="C206" s="255"/>
      <c r="D206" s="255"/>
      <c r="E206" s="255"/>
      <c r="F206" s="255"/>
      <c r="G206" s="235"/>
      <c r="H206" s="255"/>
      <c r="I206" s="255"/>
      <c r="J206" s="255"/>
      <c r="K206" s="279"/>
    </row>
    <row r="207" s="1" customFormat="1" ht="15" customHeight="1">
      <c r="B207" s="258"/>
      <c r="C207" s="235" t="s">
        <v>984</v>
      </c>
      <c r="D207" s="235"/>
      <c r="E207" s="235"/>
      <c r="F207" s="257" t="s">
        <v>46</v>
      </c>
      <c r="G207" s="235"/>
      <c r="H207" s="235" t="s">
        <v>995</v>
      </c>
      <c r="I207" s="235"/>
      <c r="J207" s="235"/>
      <c r="K207" s="279"/>
    </row>
    <row r="208" s="1" customFormat="1" ht="15" customHeight="1">
      <c r="B208" s="258"/>
      <c r="C208" s="264"/>
      <c r="D208" s="235"/>
      <c r="E208" s="235"/>
      <c r="F208" s="257" t="s">
        <v>47</v>
      </c>
      <c r="G208" s="235"/>
      <c r="H208" s="235" t="s">
        <v>996</v>
      </c>
      <c r="I208" s="235"/>
      <c r="J208" s="235"/>
      <c r="K208" s="279"/>
    </row>
    <row r="209" s="1" customFormat="1" ht="15" customHeight="1">
      <c r="B209" s="258"/>
      <c r="C209" s="264"/>
      <c r="D209" s="235"/>
      <c r="E209" s="235"/>
      <c r="F209" s="257" t="s">
        <v>50</v>
      </c>
      <c r="G209" s="235"/>
      <c r="H209" s="235" t="s">
        <v>997</v>
      </c>
      <c r="I209" s="235"/>
      <c r="J209" s="235"/>
      <c r="K209" s="279"/>
    </row>
    <row r="210" s="1" customFormat="1" ht="15" customHeight="1">
      <c r="B210" s="258"/>
      <c r="C210" s="235"/>
      <c r="D210" s="235"/>
      <c r="E210" s="235"/>
      <c r="F210" s="257" t="s">
        <v>48</v>
      </c>
      <c r="G210" s="235"/>
      <c r="H210" s="235" t="s">
        <v>998</v>
      </c>
      <c r="I210" s="235"/>
      <c r="J210" s="235"/>
      <c r="K210" s="279"/>
    </row>
    <row r="211" s="1" customFormat="1" ht="15" customHeight="1">
      <c r="B211" s="258"/>
      <c r="C211" s="235"/>
      <c r="D211" s="235"/>
      <c r="E211" s="235"/>
      <c r="F211" s="257" t="s">
        <v>49</v>
      </c>
      <c r="G211" s="235"/>
      <c r="H211" s="235" t="s">
        <v>999</v>
      </c>
      <c r="I211" s="235"/>
      <c r="J211" s="235"/>
      <c r="K211" s="279"/>
    </row>
    <row r="212" s="1" customFormat="1" ht="15" customHeight="1">
      <c r="B212" s="258"/>
      <c r="C212" s="235"/>
      <c r="D212" s="235"/>
      <c r="E212" s="235"/>
      <c r="F212" s="257"/>
      <c r="G212" s="235"/>
      <c r="H212" s="235"/>
      <c r="I212" s="235"/>
      <c r="J212" s="235"/>
      <c r="K212" s="279"/>
    </row>
    <row r="213" s="1" customFormat="1" ht="15" customHeight="1">
      <c r="B213" s="258"/>
      <c r="C213" s="235" t="s">
        <v>940</v>
      </c>
      <c r="D213" s="235"/>
      <c r="E213" s="235"/>
      <c r="F213" s="257" t="s">
        <v>82</v>
      </c>
      <c r="G213" s="235"/>
      <c r="H213" s="235" t="s">
        <v>1000</v>
      </c>
      <c r="I213" s="235"/>
      <c r="J213" s="235"/>
      <c r="K213" s="279"/>
    </row>
    <row r="214" s="1" customFormat="1" ht="15" customHeight="1">
      <c r="B214" s="258"/>
      <c r="C214" s="264"/>
      <c r="D214" s="235"/>
      <c r="E214" s="235"/>
      <c r="F214" s="257" t="s">
        <v>837</v>
      </c>
      <c r="G214" s="235"/>
      <c r="H214" s="235" t="s">
        <v>838</v>
      </c>
      <c r="I214" s="235"/>
      <c r="J214" s="235"/>
      <c r="K214" s="279"/>
    </row>
    <row r="215" s="1" customFormat="1" ht="15" customHeight="1">
      <c r="B215" s="258"/>
      <c r="C215" s="235"/>
      <c r="D215" s="235"/>
      <c r="E215" s="235"/>
      <c r="F215" s="257" t="s">
        <v>835</v>
      </c>
      <c r="G215" s="235"/>
      <c r="H215" s="235" t="s">
        <v>1001</v>
      </c>
      <c r="I215" s="235"/>
      <c r="J215" s="235"/>
      <c r="K215" s="279"/>
    </row>
    <row r="216" s="1" customFormat="1" ht="15" customHeight="1">
      <c r="B216" s="296"/>
      <c r="C216" s="264"/>
      <c r="D216" s="264"/>
      <c r="E216" s="264"/>
      <c r="F216" s="257" t="s">
        <v>839</v>
      </c>
      <c r="G216" s="242"/>
      <c r="H216" s="283" t="s">
        <v>840</v>
      </c>
      <c r="I216" s="283"/>
      <c r="J216" s="283"/>
      <c r="K216" s="297"/>
    </row>
    <row r="217" s="1" customFormat="1" ht="15" customHeight="1">
      <c r="B217" s="296"/>
      <c r="C217" s="264"/>
      <c r="D217" s="264"/>
      <c r="E217" s="264"/>
      <c r="F217" s="257" t="s">
        <v>149</v>
      </c>
      <c r="G217" s="242"/>
      <c r="H217" s="283" t="s">
        <v>1002</v>
      </c>
      <c r="I217" s="283"/>
      <c r="J217" s="283"/>
      <c r="K217" s="297"/>
    </row>
    <row r="218" s="1" customFormat="1" ht="15" customHeight="1">
      <c r="B218" s="296"/>
      <c r="C218" s="264"/>
      <c r="D218" s="264"/>
      <c r="E218" s="264"/>
      <c r="F218" s="298"/>
      <c r="G218" s="242"/>
      <c r="H218" s="299"/>
      <c r="I218" s="299"/>
      <c r="J218" s="299"/>
      <c r="K218" s="297"/>
    </row>
    <row r="219" s="1" customFormat="1" ht="15" customHeight="1">
      <c r="B219" s="296"/>
      <c r="C219" s="235" t="s">
        <v>964</v>
      </c>
      <c r="D219" s="264"/>
      <c r="E219" s="264"/>
      <c r="F219" s="257">
        <v>1</v>
      </c>
      <c r="G219" s="242"/>
      <c r="H219" s="283" t="s">
        <v>1003</v>
      </c>
      <c r="I219" s="283"/>
      <c r="J219" s="283"/>
      <c r="K219" s="297"/>
    </row>
    <row r="220" s="1" customFormat="1" ht="15" customHeight="1">
      <c r="B220" s="296"/>
      <c r="C220" s="264"/>
      <c r="D220" s="264"/>
      <c r="E220" s="264"/>
      <c r="F220" s="257">
        <v>2</v>
      </c>
      <c r="G220" s="242"/>
      <c r="H220" s="283" t="s">
        <v>1004</v>
      </c>
      <c r="I220" s="283"/>
      <c r="J220" s="283"/>
      <c r="K220" s="297"/>
    </row>
    <row r="221" s="1" customFormat="1" ht="15" customHeight="1">
      <c r="B221" s="296"/>
      <c r="C221" s="264"/>
      <c r="D221" s="264"/>
      <c r="E221" s="264"/>
      <c r="F221" s="257">
        <v>3</v>
      </c>
      <c r="G221" s="242"/>
      <c r="H221" s="283" t="s">
        <v>1005</v>
      </c>
      <c r="I221" s="283"/>
      <c r="J221" s="283"/>
      <c r="K221" s="297"/>
    </row>
    <row r="222" s="1" customFormat="1" ht="15" customHeight="1">
      <c r="B222" s="296"/>
      <c r="C222" s="264"/>
      <c r="D222" s="264"/>
      <c r="E222" s="264"/>
      <c r="F222" s="257">
        <v>4</v>
      </c>
      <c r="G222" s="242"/>
      <c r="H222" s="283" t="s">
        <v>1006</v>
      </c>
      <c r="I222" s="283"/>
      <c r="J222" s="283"/>
      <c r="K222" s="297"/>
    </row>
    <row r="223" s="1" customFormat="1" ht="12.75" customHeight="1">
      <c r="B223" s="300"/>
      <c r="C223" s="301"/>
      <c r="D223" s="301"/>
      <c r="E223" s="301"/>
      <c r="F223" s="301"/>
      <c r="G223" s="301"/>
      <c r="H223" s="301"/>
      <c r="I223" s="301"/>
      <c r="J223" s="301"/>
      <c r="K223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Kupczyn Jiří, Ing., Ph.D.</dc:creator>
  <cp:lastModifiedBy>Kupczyn Jiří, Ing., Ph.D.</cp:lastModifiedBy>
  <dcterms:created xsi:type="dcterms:W3CDTF">2019-09-25T09:55:41Z</dcterms:created>
  <dcterms:modified xsi:type="dcterms:W3CDTF">2019-09-25T09:55:47Z</dcterms:modified>
</cp:coreProperties>
</file>