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SO 01 - Kolej č. 14u" sheetId="2" r:id="rId2"/>
    <sheet name="SO 02 - Kolej č.16u" sheetId="3" r:id="rId3"/>
    <sheet name="ON - Materál objednatele" sheetId="4" r:id="rId4"/>
    <sheet name="VON - Vedlejší a ostatní ..." sheetId="5" r:id="rId5"/>
    <sheet name="Pokyny pro vyplnění" sheetId="6" r:id="rId6"/>
  </sheets>
  <definedNames>
    <definedName name="_xlnm.Print_Area" localSheetId="0">'Rekapitulace zakázky'!$D$4:$AO$36,'Rekapitulace zakázky'!$C$42:$AQ$59</definedName>
    <definedName name="_xlnm.Print_Titles" localSheetId="0">'Rekapitulace zakázky'!$52:$52</definedName>
    <definedName name="_xlnm._FilterDatabase" localSheetId="1" hidden="1">'SO 01 - Kolej č. 14u'!$C$78:$K$171</definedName>
    <definedName name="_xlnm.Print_Area" localSheetId="1">'SO 01 - Kolej č. 14u'!$C$4:$J$39,'SO 01 - Kolej č. 14u'!$C$45:$J$60,'SO 01 - Kolej č. 14u'!$C$66:$K$171</definedName>
    <definedName name="_xlnm.Print_Titles" localSheetId="1">'SO 01 - Kolej č. 14u'!$78:$78</definedName>
    <definedName name="_xlnm._FilterDatabase" localSheetId="2" hidden="1">'SO 02 - Kolej č.16u'!$C$78:$K$149</definedName>
    <definedName name="_xlnm.Print_Area" localSheetId="2">'SO 02 - Kolej č.16u'!$C$4:$J$39,'SO 02 - Kolej č.16u'!$C$45:$J$60,'SO 02 - Kolej č.16u'!$C$66:$K$149</definedName>
    <definedName name="_xlnm.Print_Titles" localSheetId="2">'SO 02 - Kolej č.16u'!$78:$78</definedName>
    <definedName name="_xlnm._FilterDatabase" localSheetId="3" hidden="1">'ON - Materál objednatele'!$C$81:$K$133</definedName>
    <definedName name="_xlnm.Print_Area" localSheetId="3">'ON - Materál objednatele'!$C$4:$J$39,'ON - Materál objednatele'!$C$45:$J$63,'ON - Materál objednatele'!$C$69:$K$133</definedName>
    <definedName name="_xlnm.Print_Titles" localSheetId="3">'ON - Materál objednatele'!$81:$81</definedName>
    <definedName name="_xlnm._FilterDatabase" localSheetId="4" hidden="1">'VON - Vedlejší a ostatní ...'!$C$81:$K$97</definedName>
    <definedName name="_xlnm.Print_Area" localSheetId="4">'VON - Vedlejší a ostatní ...'!$C$4:$J$39,'VON - Vedlejší a ostatní ...'!$C$45:$J$63,'VON - Vedlejší a ostatní ...'!$C$69:$K$97</definedName>
    <definedName name="_xlnm.Print_Titles" localSheetId="4">'VON - Vedlejší a ostatní ...'!$81:$81</definedName>
  </definedNames>
  <calcPr/>
</workbook>
</file>

<file path=xl/calcChain.xml><?xml version="1.0" encoding="utf-8"?>
<calcChain xmlns="http://schemas.openxmlformats.org/spreadsheetml/2006/main">
  <c i="5" r="J37"/>
  <c r="J36"/>
  <c i="1" r="AY58"/>
  <c i="5" r="J35"/>
  <c i="1" r="AX58"/>
  <c i="5"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T91"/>
  <c r="R92"/>
  <c r="R91"/>
  <c r="P92"/>
  <c r="P91"/>
  <c r="BK92"/>
  <c r="BK91"/>
  <c r="J91"/>
  <c r="J92"/>
  <c r="BE92"/>
  <c r="J62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F37"/>
  <c i="1" r="BD58"/>
  <c i="5" r="BH85"/>
  <c r="F36"/>
  <c i="1" r="BC58"/>
  <c i="5" r="BG85"/>
  <c r="F35"/>
  <c i="1" r="BB58"/>
  <c i="5" r="BF85"/>
  <c r="J34"/>
  <c i="1" r="AW58"/>
  <c i="5" r="F34"/>
  <c i="1" r="BA58"/>
  <c i="5" r="T85"/>
  <c r="T84"/>
  <c r="T83"/>
  <c r="T82"/>
  <c r="R85"/>
  <c r="R84"/>
  <c r="R83"/>
  <c r="R82"/>
  <c r="P85"/>
  <c r="P84"/>
  <c r="P83"/>
  <c r="P82"/>
  <c i="1" r="AU58"/>
  <c i="5" r="BK85"/>
  <c r="BK84"/>
  <c r="J84"/>
  <c r="BK83"/>
  <c r="J83"/>
  <c r="BK82"/>
  <c r="J82"/>
  <c r="J59"/>
  <c r="J30"/>
  <c i="1" r="AG58"/>
  <c i="5" r="J85"/>
  <c r="BE85"/>
  <c r="J33"/>
  <c i="1" r="AV58"/>
  <c i="5" r="F33"/>
  <c i="1" r="AZ58"/>
  <c i="5" r="J61"/>
  <c r="J60"/>
  <c r="F76"/>
  <c r="E74"/>
  <c r="F52"/>
  <c r="E50"/>
  <c r="J39"/>
  <c r="J24"/>
  <c r="E24"/>
  <c r="J79"/>
  <c r="J55"/>
  <c r="J23"/>
  <c r="J21"/>
  <c r="E21"/>
  <c r="J78"/>
  <c r="J54"/>
  <c r="J20"/>
  <c r="J18"/>
  <c r="E18"/>
  <c r="F79"/>
  <c r="F55"/>
  <c r="J17"/>
  <c r="J15"/>
  <c r="E15"/>
  <c r="F78"/>
  <c r="F54"/>
  <c r="J14"/>
  <c r="J12"/>
  <c r="J76"/>
  <c r="J52"/>
  <c r="E7"/>
  <c r="E72"/>
  <c r="E48"/>
  <c i="4" r="J37"/>
  <c r="J36"/>
  <c i="1" r="AY57"/>
  <c i="4" r="J35"/>
  <c i="1" r="AX57"/>
  <c i="4"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T107"/>
  <c r="R108"/>
  <c r="R107"/>
  <c r="P108"/>
  <c r="P107"/>
  <c r="BK108"/>
  <c r="BK107"/>
  <c r="J107"/>
  <c r="J108"/>
  <c r="BE108"/>
  <c r="J62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F37"/>
  <c i="1" r="BD57"/>
  <c i="4" r="BH85"/>
  <c r="F36"/>
  <c i="1" r="BC57"/>
  <c i="4" r="BG85"/>
  <c r="F35"/>
  <c i="1" r="BB57"/>
  <c i="4" r="BF85"/>
  <c r="J34"/>
  <c i="1" r="AW57"/>
  <c i="4" r="F34"/>
  <c i="1" r="BA57"/>
  <c i="4" r="T85"/>
  <c r="T84"/>
  <c r="T83"/>
  <c r="T82"/>
  <c r="R85"/>
  <c r="R84"/>
  <c r="R83"/>
  <c r="R82"/>
  <c r="P85"/>
  <c r="P84"/>
  <c r="P83"/>
  <c r="P82"/>
  <c i="1" r="AU57"/>
  <c i="4" r="BK85"/>
  <c r="BK84"/>
  <c r="J84"/>
  <c r="BK83"/>
  <c r="J83"/>
  <c r="BK82"/>
  <c r="J82"/>
  <c r="J59"/>
  <c r="J30"/>
  <c i="1" r="AG57"/>
  <c i="4" r="J85"/>
  <c r="BE85"/>
  <c r="J33"/>
  <c i="1" r="AV57"/>
  <c i="4" r="F33"/>
  <c i="1" r="AZ57"/>
  <c i="4" r="J61"/>
  <c r="J60"/>
  <c r="F76"/>
  <c r="E74"/>
  <c r="F52"/>
  <c r="E50"/>
  <c r="J39"/>
  <c r="J24"/>
  <c r="E24"/>
  <c r="J79"/>
  <c r="J55"/>
  <c r="J23"/>
  <c r="J21"/>
  <c r="E21"/>
  <c r="J78"/>
  <c r="J54"/>
  <c r="J20"/>
  <c r="J18"/>
  <c r="E18"/>
  <c r="F79"/>
  <c r="F55"/>
  <c r="J17"/>
  <c r="J15"/>
  <c r="E15"/>
  <c r="F78"/>
  <c r="F54"/>
  <c r="J14"/>
  <c r="J12"/>
  <c r="J76"/>
  <c r="J52"/>
  <c r="E7"/>
  <c r="E72"/>
  <c r="E48"/>
  <c i="3" r="J37"/>
  <c r="J36"/>
  <c i="1" r="AY56"/>
  <c i="3" r="J35"/>
  <c i="1" r="AX56"/>
  <c i="3"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4"/>
  <c r="BH84"/>
  <c r="BG84"/>
  <c r="BF84"/>
  <c r="T84"/>
  <c r="R84"/>
  <c r="P84"/>
  <c r="BK84"/>
  <c r="J84"/>
  <c r="BE84"/>
  <c r="BI82"/>
  <c r="BH82"/>
  <c r="BG82"/>
  <c r="BF82"/>
  <c r="T82"/>
  <c r="R82"/>
  <c r="P82"/>
  <c r="BK82"/>
  <c r="J82"/>
  <c r="BE82"/>
  <c r="BI80"/>
  <c r="F37"/>
  <c i="1" r="BD56"/>
  <c i="3" r="BH80"/>
  <c r="F36"/>
  <c i="1" r="BC56"/>
  <c i="3" r="BG80"/>
  <c r="F35"/>
  <c i="1" r="BB56"/>
  <c i="3" r="BF80"/>
  <c r="J34"/>
  <c i="1" r="AW56"/>
  <c i="3" r="F34"/>
  <c i="1" r="BA56"/>
  <c i="3" r="T80"/>
  <c r="T79"/>
  <c r="R80"/>
  <c r="R79"/>
  <c r="P80"/>
  <c r="P79"/>
  <c i="1" r="AU56"/>
  <c i="3" r="BK80"/>
  <c r="BK79"/>
  <c r="J79"/>
  <c r="J59"/>
  <c r="J30"/>
  <c i="1" r="AG56"/>
  <c i="3" r="J80"/>
  <c r="BE80"/>
  <c r="J33"/>
  <c i="1" r="AV56"/>
  <c i="3" r="F33"/>
  <c i="1" r="AZ56"/>
  <c i="3" r="F73"/>
  <c r="E71"/>
  <c r="F52"/>
  <c r="E50"/>
  <c r="J39"/>
  <c r="J24"/>
  <c r="E24"/>
  <c r="J76"/>
  <c r="J55"/>
  <c r="J23"/>
  <c r="J21"/>
  <c r="E21"/>
  <c r="J75"/>
  <c r="J54"/>
  <c r="J20"/>
  <c r="J18"/>
  <c r="E18"/>
  <c r="F76"/>
  <c r="F55"/>
  <c r="J17"/>
  <c r="J15"/>
  <c r="E15"/>
  <c r="F75"/>
  <c r="F54"/>
  <c r="J14"/>
  <c r="J12"/>
  <c r="J73"/>
  <c r="J52"/>
  <c r="E7"/>
  <c r="E69"/>
  <c r="E48"/>
  <c i="2" r="J37"/>
  <c r="J36"/>
  <c i="1" r="AY55"/>
  <c i="2" r="J35"/>
  <c i="1" r="AX55"/>
  <c i="2"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4"/>
  <c r="BH84"/>
  <c r="BG84"/>
  <c r="BF84"/>
  <c r="T84"/>
  <c r="R84"/>
  <c r="P84"/>
  <c r="BK84"/>
  <c r="J84"/>
  <c r="BE84"/>
  <c r="BI82"/>
  <c r="BH82"/>
  <c r="BG82"/>
  <c r="BF82"/>
  <c r="T82"/>
  <c r="R82"/>
  <c r="P82"/>
  <c r="BK82"/>
  <c r="J82"/>
  <c r="BE82"/>
  <c r="BI80"/>
  <c r="F37"/>
  <c i="1" r="BD55"/>
  <c i="2" r="BH80"/>
  <c r="F36"/>
  <c i="1" r="BC55"/>
  <c i="2" r="BG80"/>
  <c r="F35"/>
  <c i="1" r="BB55"/>
  <c i="2" r="BF80"/>
  <c r="J34"/>
  <c i="1" r="AW55"/>
  <c i="2" r="F34"/>
  <c i="1" r="BA55"/>
  <c i="2" r="T80"/>
  <c r="T79"/>
  <c r="R80"/>
  <c r="R79"/>
  <c r="P80"/>
  <c r="P79"/>
  <c i="1" r="AU55"/>
  <c i="2" r="BK80"/>
  <c r="BK79"/>
  <c r="J79"/>
  <c r="J59"/>
  <c r="J30"/>
  <c i="1" r="AG55"/>
  <c i="2" r="J80"/>
  <c r="BE80"/>
  <c r="J33"/>
  <c i="1" r="AV55"/>
  <c i="2" r="F33"/>
  <c i="1" r="AZ55"/>
  <c i="2" r="F73"/>
  <c r="E71"/>
  <c r="F52"/>
  <c r="E50"/>
  <c r="J39"/>
  <c r="J24"/>
  <c r="E24"/>
  <c r="J76"/>
  <c r="J55"/>
  <c r="J23"/>
  <c r="J21"/>
  <c r="E21"/>
  <c r="J75"/>
  <c r="J54"/>
  <c r="J20"/>
  <c r="J18"/>
  <c r="E18"/>
  <c r="F76"/>
  <c r="F55"/>
  <c r="J17"/>
  <c r="J15"/>
  <c r="E15"/>
  <c r="F75"/>
  <c r="F54"/>
  <c r="J14"/>
  <c r="J12"/>
  <c r="J73"/>
  <c r="J52"/>
  <c r="E7"/>
  <c r="E69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<sst xmlns="http://schemas.openxmlformats.org/spreadsheetml/2006/main">
  <si>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</si>
  <si>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</si>
  <si>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</si>
  <si>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</si>
  <si>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</si>
  <si>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{09e722f1-c577-4f7d-818f-0330806b5033}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</si>
  <si>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</si>
  <si>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</si>
  <si>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</si>
  <si>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</si>
  <si>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</si>
  <si>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</si>
  <si>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</si>
  <si>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</si>
  <si>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64019139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</si>
  <si>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</si>
  <si>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</si>
  <si>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staniční koleje č. 14u v žst. Hradec Králové hl.n.</t>
  </si>
  <si>
    <t>KSO:</t>
  </si>
  <si>
    <t/>
  </si>
  <si>
    <t>CC-CZ:</t>
  </si>
  <si>
    <t>Místo:</t>
  </si>
  <si>
    <t>SSM Hradec Králové</t>
  </si>
  <si>
    <t>Datum:</t>
  </si>
  <si>
    <t>5. 9. 2019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</si>
  <si>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</si>
  <si>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</si>
  <si>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</si>
  <si>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</si>
  <si>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</si>
  <si>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</si>
  <si>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</si>
  <si>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</si>
  <si>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</si>
  <si>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</si>
  <si>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</si>
  <si>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</si>
  <si>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</si>
  <si>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</si>
  <si>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</si>
  <si>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</si>
  <si>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</si>
  <si>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</si>
  <si>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</si>
  <si>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</si>
  <si>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</si>
  <si>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</si>
  <si>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</si>
  <si>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</si>
  <si>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</si>
  <si>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</si>
  <si>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</si>
  <si>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</si>
  <si>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</si>
  <si>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</si>
  <si>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</si>
  <si>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</si>
  <si>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</si>
  <si>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</si>
  <si>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</si>
  <si>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</si>
  <si>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</si>
  <si>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</si>
  <si>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</si>
  <si>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</si>
  <si>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</si>
  <si>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</si>
  <si>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</si>
  <si>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</si>
  <si>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</si>
  <si>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</si>
  <si>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</si>
  <si>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</si>
  <si>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</si>
  <si>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</si>
  <si>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</si>
  <si>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Kolej č. 14u</t>
  </si>
  <si>
    <t>STA</t>
  </si>
  <si>
    <t>1</t>
  </si>
  <si>
    <t>{03a71879-922f-4b81-9bee-0b62007d3d51}</t>
  </si>
  <si>
    <t>2</t>
  </si>
  <si>
    <t>SO 02</t>
  </si>
  <si>
    <t>Kolej č.16u</t>
  </si>
  <si>
    <t>{18bb760c-24e4-4e65-b55d-3ecee4bcec07}</t>
  </si>
  <si>
    <t>ON</t>
  </si>
  <si>
    <t>Materál objednatele</t>
  </si>
  <si>
    <t>{83c2f79f-0c17-4353-a709-05cfe81c6087}</t>
  </si>
  <si>
    <t>VON</t>
  </si>
  <si>
    <t>Vedlejší a ostatní náklady</t>
  </si>
  <si>
    <t>{659d97f7-43b6-4807-9e20-fe2810101200}</t>
  </si>
  <si>
    <t>KRYCÍ LIST SOUPISU PRACÍ</t>
  </si>
  <si>
    <t>Objekt:</t>
  </si>
  <si>
    <t>SO 01 - Kolej č. 14u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</si>
  <si>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</si>
  <si>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</si>
  <si>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</si>
  <si>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</si>
  <si>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</si>
  <si>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</si>
  <si>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</si>
  <si>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</si>
  <si>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</si>
  <si>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</si>
  <si>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</si>
  <si>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</si>
  <si>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</si>
  <si>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</si>
  <si>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</si>
  <si>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</si>
  <si>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</si>
  <si>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</si>
  <si>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5999010010</t>
  </si>
  <si>
    <t>Vyjmutí a snesení konstrukcí nebo dílů hmotnosti do 10 t</t>
  </si>
  <si>
    <t>t</t>
  </si>
  <si>
    <t>4</t>
  </si>
  <si>
    <t>ROZPOCET</t>
  </si>
  <si>
    <t>PP</t>
  </si>
  <si>
    <t>5905050050</t>
  </si>
  <si>
    <t>Souvislá výměna KL se snesením KR koleje pražce betonové rozdělení "c"</t>
  </si>
  <si>
    <t>km</t>
  </si>
  <si>
    <t>3</t>
  </si>
  <si>
    <t>5906135100</t>
  </si>
  <si>
    <t>Demontáž kolejového roštu koleje na úložišti pražce dřevěné tv. T nebo A rozdělení "c"</t>
  </si>
  <si>
    <t>6</t>
  </si>
  <si>
    <t>5905020020</t>
  </si>
  <si>
    <t>Oprava stezky strojně s odstraněním drnu a nánosu přes 10 cm do 20 cm</t>
  </si>
  <si>
    <t>m2</t>
  </si>
  <si>
    <t>8</t>
  </si>
  <si>
    <t>5</t>
  </si>
  <si>
    <t>5906130380</t>
  </si>
  <si>
    <t>Montáž kolejového roštu v ose koleje pražce betonové vystrojené tv. S49 (T) rozdělení "c"</t>
  </si>
  <si>
    <t>10</t>
  </si>
  <si>
    <t>5905105030</t>
  </si>
  <si>
    <t>Doplnění KL kamenivem souvisle strojně v koleji</t>
  </si>
  <si>
    <t>m3</t>
  </si>
  <si>
    <t>12</t>
  </si>
  <si>
    <t>7</t>
  </si>
  <si>
    <t>M</t>
  </si>
  <si>
    <t>5955101000</t>
  </si>
  <si>
    <t>Kamenivo drcené štěrk frakce 31,5/63 třídy BI</t>
  </si>
  <si>
    <t>14</t>
  </si>
  <si>
    <t>5905025110</t>
  </si>
  <si>
    <t>Doplnění stezky štěrkodrtí souvislé</t>
  </si>
  <si>
    <t>16</t>
  </si>
  <si>
    <t>9</t>
  </si>
  <si>
    <t>18</t>
  </si>
  <si>
    <t>5955101014</t>
  </si>
  <si>
    <t>Kamenivo drcené štěrkodrť frakce 0/8</t>
  </si>
  <si>
    <t>20</t>
  </si>
  <si>
    <t>11</t>
  </si>
  <si>
    <t>5910020030</t>
  </si>
  <si>
    <t>Svařování kolejnic termitem plný předehřev standardní spára svar sériový tv. S49 (T)</t>
  </si>
  <si>
    <t>svar</t>
  </si>
  <si>
    <t>22</t>
  </si>
  <si>
    <t>5910020340</t>
  </si>
  <si>
    <t>Svařování kolejnic termitem plný předehřev standardní spára svar přechodový tv. S49/A (T)</t>
  </si>
  <si>
    <t>24</t>
  </si>
  <si>
    <t>13</t>
  </si>
  <si>
    <t>5909010030</t>
  </si>
  <si>
    <t>Ojedinělé ruční podbití pražců příčných betonových</t>
  </si>
  <si>
    <t>kus</t>
  </si>
  <si>
    <t>26</t>
  </si>
  <si>
    <t>5909041010</t>
  </si>
  <si>
    <t>Úprava GPK výhybky směrové a výškové uspořádání pražce dřevěné nebo ocelové</t>
  </si>
  <si>
    <t>m</t>
  </si>
  <si>
    <t>28</t>
  </si>
  <si>
    <t>5910040010</t>
  </si>
  <si>
    <t>Umožnění volné dilatace kolejnice demontáž upevňovadel bez osazení kluzných podložek rozdělení pražců "c"</t>
  </si>
  <si>
    <t>30</t>
  </si>
  <si>
    <t>5910040110</t>
  </si>
  <si>
    <t>Umožnění volné dilatace kolejnice montáž upevňovadel bez odstranění kluzných podložek rozdělení pražců "c"</t>
  </si>
  <si>
    <t>32</t>
  </si>
  <si>
    <t>17</t>
  </si>
  <si>
    <t>5913070020</t>
  </si>
  <si>
    <t>Demontáž betonové přejezdové konstrukce část vnitřní</t>
  </si>
  <si>
    <t>34</t>
  </si>
  <si>
    <t>5913060010</t>
  </si>
  <si>
    <t>Demontáž dílů betonové přejezdové konstrukce vnějšího panelu</t>
  </si>
  <si>
    <t>36</t>
  </si>
  <si>
    <t>19</t>
  </si>
  <si>
    <t>5913075020</t>
  </si>
  <si>
    <t>Montáž betonové přejezdové konstrukce část vnitřní</t>
  </si>
  <si>
    <t>38</t>
  </si>
  <si>
    <t>5963110010</t>
  </si>
  <si>
    <t>Přejezd Intermont panel 1285x3000x170 ŽPP 1</t>
  </si>
  <si>
    <t>40</t>
  </si>
  <si>
    <t>5955101025</t>
  </si>
  <si>
    <t>Železniční svršek-kolejové lože (KL) Kamenivo drcené drť frakce 4/8</t>
  </si>
  <si>
    <t>42</t>
  </si>
  <si>
    <t>5964133005</t>
  </si>
  <si>
    <t>Geotextilie separační</t>
  </si>
  <si>
    <t>44</t>
  </si>
  <si>
    <t>25</t>
  </si>
  <si>
    <t>7590917010</t>
  </si>
  <si>
    <t>Demontáž výkolejky bez návěstního tělesa se zámkem jednoduchým</t>
  </si>
  <si>
    <t>46</t>
  </si>
  <si>
    <t>7590915010</t>
  </si>
  <si>
    <t>Montáž výkolejky bez návěstního tělesa se zámkem jednoduchým</t>
  </si>
  <si>
    <t>48</t>
  </si>
  <si>
    <t>27</t>
  </si>
  <si>
    <t>5914150020</t>
  </si>
  <si>
    <t>Montáž zarážedla zemního</t>
  </si>
  <si>
    <t>50</t>
  </si>
  <si>
    <t>29</t>
  </si>
  <si>
    <t>5955101075</t>
  </si>
  <si>
    <t>Kamenivo drcené recyklované štěrkodrť frakce 0/32 - výzisk ze stavby</t>
  </si>
  <si>
    <t>54</t>
  </si>
  <si>
    <t>5958110185</t>
  </si>
  <si>
    <t>Vysokopevnostní svorník M24 x 520 mm</t>
  </si>
  <si>
    <t>56</t>
  </si>
  <si>
    <t>31</t>
  </si>
  <si>
    <t>13010286</t>
  </si>
  <si>
    <t>tyč ocelová plochá jakost 11 375 100x8mm</t>
  </si>
  <si>
    <t>58</t>
  </si>
  <si>
    <t>5912045020</t>
  </si>
  <si>
    <t>Montáž návěstidla včetně sloupku a patky označníku</t>
  </si>
  <si>
    <t>60</t>
  </si>
  <si>
    <t>33</t>
  </si>
  <si>
    <t>5962101035</t>
  </si>
  <si>
    <t>Návěstidlo reflexní posun zakázán</t>
  </si>
  <si>
    <t>62</t>
  </si>
  <si>
    <t>5962113005</t>
  </si>
  <si>
    <t>Sloupek ocelový pozinkovaný 60 mm</t>
  </si>
  <si>
    <t>64</t>
  </si>
  <si>
    <t>35</t>
  </si>
  <si>
    <t>5962114000</t>
  </si>
  <si>
    <t>Výstroj sloupku objímka 50 až 100 mm kompletní</t>
  </si>
  <si>
    <t>66</t>
  </si>
  <si>
    <t>5962114020</t>
  </si>
  <si>
    <t>Výstroj sloupku víčko plast 60 mm</t>
  </si>
  <si>
    <t>68</t>
  </si>
  <si>
    <t>37</t>
  </si>
  <si>
    <t>5964161000</t>
  </si>
  <si>
    <t>Beton lehce zhutnitelný C 12/15;X0 F5 2 080 2 517</t>
  </si>
  <si>
    <t>70</t>
  </si>
  <si>
    <t>9902100500</t>
  </si>
  <si>
    <t xml:space="preserve">Doprava dodávek zhotovitele, dodávek objednatele nebo výzisku mechanizací přes 3,5 t sypanin  do 60 km</t>
  </si>
  <si>
    <t>84</t>
  </si>
  <si>
    <t>Doprava dodávek zhotovitele, dodávek objednatele nebo výzisku mechanizací přes 3,5 t sypanin do 60 km</t>
  </si>
  <si>
    <t>45</t>
  </si>
  <si>
    <t>86</t>
  </si>
  <si>
    <t>9902200500</t>
  </si>
  <si>
    <t>Doprava dodávek zhotovitele, dodávek objednatele nebo výzisku mechanizací přes 3,5 t objemnějšího kusového materiálu do 60 km</t>
  </si>
  <si>
    <t>88</t>
  </si>
  <si>
    <t>47</t>
  </si>
  <si>
    <t>9902200700</t>
  </si>
  <si>
    <t>Doprava dodávek zhotovitele, dodávek objednatele nebo výzisku mechanizací přes 3,5 t objemnějšího kusového materiálu do 100 km</t>
  </si>
  <si>
    <t>90</t>
  </si>
  <si>
    <t>9902201100</t>
  </si>
  <si>
    <t>Doprava dodávek zhotovitele, dodávek objednatele nebo výzisku mechanizací přes 3,5 t objemnějšího kusového materiálu do 300 km</t>
  </si>
  <si>
    <t>92</t>
  </si>
  <si>
    <t>49</t>
  </si>
  <si>
    <t>9902200300</t>
  </si>
  <si>
    <t>Doprava dodávek zhotovitele, dodávek objednatele nebo výzisku mechanizací přes 3,5 t objemnějšího kusového materiálu do 30 km</t>
  </si>
  <si>
    <t>94</t>
  </si>
  <si>
    <t>51</t>
  </si>
  <si>
    <t>9902900200</t>
  </si>
  <si>
    <t xml:space="preserve">Naložení  objemnějšího kusového materiálu, vybouraných hmot</t>
  </si>
  <si>
    <t>98</t>
  </si>
  <si>
    <t>Naložení objemnějšího kusového materiálu, vybouraných hmot</t>
  </si>
  <si>
    <t>52</t>
  </si>
  <si>
    <t>9903200100</t>
  </si>
  <si>
    <t>Přeprava mechanizace na místo prováděných prací o hmotnosti přes 12 t přes 50 do 100 km</t>
  </si>
  <si>
    <t>100</t>
  </si>
  <si>
    <t>53</t>
  </si>
  <si>
    <t>9909000100</t>
  </si>
  <si>
    <t>Poplatek za uložení suti nebo hmot na oficiální skládku</t>
  </si>
  <si>
    <t>102</t>
  </si>
  <si>
    <t>9909000200</t>
  </si>
  <si>
    <t>Poplatek za uložení nebezpečného odpadu na oficiální skládku</t>
  </si>
  <si>
    <t>104</t>
  </si>
  <si>
    <t>55</t>
  </si>
  <si>
    <t>9909000300</t>
  </si>
  <si>
    <t>Poplatek za likvidaci dřevěných kolejnicových podpor</t>
  </si>
  <si>
    <t>106</t>
  </si>
  <si>
    <t>9909000500</t>
  </si>
  <si>
    <t>Poplatek uložení odpadu betonových prefabrikátů</t>
  </si>
  <si>
    <t>108</t>
  </si>
  <si>
    <t>SO 02 - Kolej č.16u</t>
  </si>
  <si>
    <t>5906135070</t>
  </si>
  <si>
    <t>Demontáž kolejového roštu koleje na úložišti pražce dřevěné tv. S49 rozdělení "c"</t>
  </si>
  <si>
    <t>Montáž kolejového roštu v ose koleje pražce betonové vystrojené tv. S49 rozdělení "c"</t>
  </si>
  <si>
    <t>Svařování kolejnic termitem plný předehřev standardní spára svar sériový tv. S49</t>
  </si>
  <si>
    <t>5909031020</t>
  </si>
  <si>
    <t>Úprava GPK koleje směrové a výškové uspořádání pražce betonové</t>
  </si>
  <si>
    <t>5913200020</t>
  </si>
  <si>
    <t>Demontáž dřevěné konstrukce přejezdu část vnitřní</t>
  </si>
  <si>
    <t>23</t>
  </si>
  <si>
    <t>5963107010</t>
  </si>
  <si>
    <t>Přejezd zádlažbový panel vnitřní</t>
  </si>
  <si>
    <t>5908015130</t>
  </si>
  <si>
    <t>Oprava součástí izolovaného styku (IS) demontáž spojky tv. S49</t>
  </si>
  <si>
    <t>5908025130</t>
  </si>
  <si>
    <t>Zřízení izolovaného styku (IS) s rozřezem kolejnice tv. S49</t>
  </si>
  <si>
    <t>5958104030</t>
  </si>
  <si>
    <t xml:space="preserve">Izolační profilové vložky pro IS ocelové podložky pro plastové spojky IS PT pro izolovaný styk T  A=250 mm,  B=306mm</t>
  </si>
  <si>
    <t>5958104050</t>
  </si>
  <si>
    <t>Izolační profilové vložky pro IS ocelové podložky pro plastové spojky IS P1 50x50mm pod pružné kroužky</t>
  </si>
  <si>
    <t>5907055030</t>
  </si>
  <si>
    <t>Vrtání kolejnic otvor o průměru přes 23 mm</t>
  </si>
  <si>
    <t>74</t>
  </si>
  <si>
    <t>76</t>
  </si>
  <si>
    <t>78</t>
  </si>
  <si>
    <t>39</t>
  </si>
  <si>
    <t>80</t>
  </si>
  <si>
    <t>Doprava dodávek zhotovitele, dodávek objednatele nebo výzisku mechanizací přes 3,5 t objemnějšího kusového materiálu do 200 km</t>
  </si>
  <si>
    <t>82</t>
  </si>
  <si>
    <t>41</t>
  </si>
  <si>
    <t>43</t>
  </si>
  <si>
    <t>ON - Materál objednatele</t>
  </si>
  <si>
    <t>HSV - HSV</t>
  </si>
  <si>
    <t xml:space="preserve">    SO 01 Kolej č. 14u - </t>
  </si>
  <si>
    <t xml:space="preserve">    SO 02 Kolej č. 16u - </t>
  </si>
  <si>
    <t>HSV</t>
  </si>
  <si>
    <t>SO 01 Kolej č. 14u</t>
  </si>
  <si>
    <t>5956101000</t>
  </si>
  <si>
    <t>Pražec dřevěný příčný nevystrojený dub 2600x260x160 mm</t>
  </si>
  <si>
    <t>Sborník UOŽI 01 2019</t>
  </si>
  <si>
    <t>-1426001053</t>
  </si>
  <si>
    <t>5958158005</t>
  </si>
  <si>
    <t xml:space="preserve">Podložka pryžová pod patu kolejnice S49  183/126/6</t>
  </si>
  <si>
    <t>-646979612</t>
  </si>
  <si>
    <t>5958134041</t>
  </si>
  <si>
    <t>Součásti upevňovací šroub svěrkový T5</t>
  </si>
  <si>
    <t>4721104</t>
  </si>
  <si>
    <t>5958134040</t>
  </si>
  <si>
    <t>Součásti upevňovací kroužek pružný dvojitý Fe 6</t>
  </si>
  <si>
    <t>1092460055</t>
  </si>
  <si>
    <t>5958134115</t>
  </si>
  <si>
    <t>Součásti upevňovací matice M24</t>
  </si>
  <si>
    <t>-1177036933</t>
  </si>
  <si>
    <t>5958134140</t>
  </si>
  <si>
    <t>Součásti upevňovací vložka M</t>
  </si>
  <si>
    <t>-585543027</t>
  </si>
  <si>
    <t>7590910100</t>
  </si>
  <si>
    <t>Výkolejky Výkolejka ruční UIC 60 levá návěst vlevo (CV040519002) - stávající</t>
  </si>
  <si>
    <t>598859754</t>
  </si>
  <si>
    <t>5956213035</t>
  </si>
  <si>
    <t xml:space="preserve">Pražec betonový příčný vystrojený  užitý SB5</t>
  </si>
  <si>
    <t>1290805468</t>
  </si>
  <si>
    <t>R1</t>
  </si>
  <si>
    <t>Železniční svršek-kolejnice tv. T - užitá</t>
  </si>
  <si>
    <t>1474471018</t>
  </si>
  <si>
    <t>5957207030</t>
  </si>
  <si>
    <t>Lepený izolovaný styk užitý tv. S49</t>
  </si>
  <si>
    <t>1679893369</t>
  </si>
  <si>
    <t>5958231045</t>
  </si>
  <si>
    <t>Svěrka užitá T5</t>
  </si>
  <si>
    <t>-775226093</t>
  </si>
  <si>
    <t>SO 02 Kolej č. 16u</t>
  </si>
  <si>
    <t>-972704781</t>
  </si>
  <si>
    <t>195380459</t>
  </si>
  <si>
    <t>1657901957</t>
  </si>
  <si>
    <t>-895667037</t>
  </si>
  <si>
    <t>-1756564754</t>
  </si>
  <si>
    <t>5958101190</t>
  </si>
  <si>
    <t>Součásti spojovací plastové spojky pro IS (alkamid) tv. S49</t>
  </si>
  <si>
    <t>362310960</t>
  </si>
  <si>
    <t>5958104010</t>
  </si>
  <si>
    <t>Izolační profilové vložky pro IS tv. S 49,T - 5mm</t>
  </si>
  <si>
    <t>-1648404779</t>
  </si>
  <si>
    <t>5958107005</t>
  </si>
  <si>
    <t>Šroub spojkový M24 x 140 mm</t>
  </si>
  <si>
    <t>1811543207</t>
  </si>
  <si>
    <t>208846204</t>
  </si>
  <si>
    <t>-41594044</t>
  </si>
  <si>
    <t>-42240829</t>
  </si>
  <si>
    <t>5957201010</t>
  </si>
  <si>
    <t>Kolejnice užité tv. S49</t>
  </si>
  <si>
    <t>-1401438875</t>
  </si>
  <si>
    <t>1423270603</t>
  </si>
  <si>
    <t>VON - Vedlejší a ostatní náklady</t>
  </si>
  <si>
    <t>VRN - VRN</t>
  </si>
  <si>
    <t xml:space="preserve">    SO 01 Kolej č.14u - </t>
  </si>
  <si>
    <t>VRN</t>
  </si>
  <si>
    <t>SO 01 Kolej č.14u</t>
  </si>
  <si>
    <t>22101011</t>
  </si>
  <si>
    <t>Geodetické práce Geodetické práce v průběhu opravy</t>
  </si>
  <si>
    <t>Soubor</t>
  </si>
  <si>
    <t>1024</t>
  </si>
  <si>
    <t>1443625826</t>
  </si>
  <si>
    <t>24101401</t>
  </si>
  <si>
    <t>Inženýrská činnost - koordinační a kompletační činnost</t>
  </si>
  <si>
    <t>-1876363566</t>
  </si>
  <si>
    <t>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</si>
  <si>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</si>
  <si>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1010310651</t>
  </si>
  <si>
    <t>022101011</t>
  </si>
  <si>
    <t>209416874</t>
  </si>
  <si>
    <t>031101031</t>
  </si>
  <si>
    <t>2028663374</t>
  </si>
  <si>
    <t>024101401</t>
  </si>
  <si>
    <t>Inženýrská činnost koordinační a kompletační činnost</t>
  </si>
  <si>
    <t>-385736922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</si>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</sst>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14" style="1" customWidth="1"/>
    <col min="2" max="2" width="1.43" style="1" customWidth="1"/>
    <col min="3" max="3" width="3.57" style="1" customWidth="1"/>
    <col min="4" max="4" width="2.29" style="1" customWidth="1"/>
    <col min="5" max="5" width="2.29" style="1" customWidth="1"/>
    <col min="6" max="6" width="2.29" style="1" customWidth="1"/>
    <col min="7" max="7" width="2.29" style="1" customWidth="1"/>
    <col min="8" max="8" width="2.29" style="1" customWidth="1"/>
    <col min="9" max="9" width="2.29" style="1" customWidth="1"/>
    <col min="10" max="10" width="2.29" style="1" customWidth="1"/>
    <col min="11" max="11" width="2.29" style="1" customWidth="1"/>
    <col min="12" max="12" width="2.29" style="1" customWidth="1"/>
    <col min="13" max="13" width="2.29" style="1" customWidth="1"/>
    <col min="14" max="14" width="2.29" style="1" customWidth="1"/>
    <col min="15" max="15" width="2.29" style="1" customWidth="1"/>
    <col min="16" max="16" width="2.29" style="1" customWidth="1"/>
    <col min="17" max="17" width="2.29" style="1" customWidth="1"/>
    <col min="18" max="18" width="2.29" style="1" customWidth="1"/>
    <col min="19" max="19" width="2.29" style="1" customWidth="1"/>
    <col min="20" max="20" width="2.29" style="1" customWidth="1"/>
    <col min="21" max="21" width="2.29" style="1" customWidth="1"/>
    <col min="22" max="22" width="2.29" style="1" customWidth="1"/>
    <col min="23" max="23" width="2.29" style="1" customWidth="1"/>
    <col min="24" max="24" width="2.29" style="1" customWidth="1"/>
    <col min="25" max="25" width="2.29" style="1" customWidth="1"/>
    <col min="26" max="26" width="2.29" style="1" customWidth="1"/>
    <col min="27" max="27" width="2.29" style="1" customWidth="1"/>
    <col min="28" max="28" width="2.29" style="1" customWidth="1"/>
    <col min="29" max="29" width="2.29" style="1" customWidth="1"/>
    <col min="30" max="30" width="2.29" style="1" customWidth="1"/>
    <col min="31" max="31" width="2.29" style="1" customWidth="1"/>
    <col min="32" max="32" width="2.29" style="1" customWidth="1"/>
    <col min="33" max="33" width="2.29" style="1" customWidth="1"/>
    <col min="34" max="34" width="2.86" style="1" customWidth="1"/>
    <col min="35" max="35" width="27.14" style="1" customWidth="1"/>
    <col min="36" max="36" width="2.14" style="1" customWidth="1"/>
    <col min="37" max="37" width="2.14" style="1" customWidth="1"/>
    <col min="38" max="38" width="7.14" style="1" customWidth="1"/>
    <col min="39" max="39" width="2.86" style="1" customWidth="1"/>
    <col min="40" max="40" width="11.43" style="1" customWidth="1"/>
    <col min="41" max="41" width="6.43" style="1" customWidth="1"/>
    <col min="42" max="42" width="3.57" style="1" customWidth="1"/>
    <col min="43" max="43" width="13.43" style="1" customWidth="1"/>
    <col min="44" max="44" width="11.71" style="1" customWidth="1"/>
    <col min="45" max="45" width="22.14" style="1" hidden="1" customWidth="1"/>
    <col min="46" max="46" width="22.14" style="1" hidden="1" customWidth="1"/>
    <col min="47" max="47" width="22.14" style="1" hidden="1" customWidth="1"/>
    <col min="48" max="48" width="18.57" style="1" hidden="1" customWidth="1"/>
    <col min="49" max="49" width="18.57" style="1" hidden="1" customWidth="1"/>
    <col min="50" max="50" width="21.43" style="1" hidden="1" customWidth="1"/>
    <col min="51" max="51" width="21.43" style="1" hidden="1" customWidth="1"/>
    <col min="52" max="52" width="18.57" style="1" hidden="1" customWidth="1"/>
    <col min="53" max="53" width="16.43" style="1" hidden="1" customWidth="1"/>
    <col min="54" max="54" width="21.43" style="1" hidden="1" customWidth="1"/>
    <col min="55" max="55" width="18.57" style="1" hidden="1" customWidth="1"/>
    <col min="56" max="56" width="16.43" style="1" hidden="1" customWidth="1"/>
    <col min="57" max="57" width="57" style="1" customWidth="1"/>
    <col min="71" max="71" width="9.14" style="1" hidden="1"/>
    <col min="72" max="72" width="9.14" style="1" hidden="1"/>
    <col min="73" max="73" width="9.14" style="1" hidden="1"/>
    <col min="74" max="74" width="9.14" style="1" hidden="1"/>
    <col min="75" max="75" width="9.14" style="1" hidden="1"/>
    <col min="76" max="76" width="9.14" style="1" hidden="1"/>
    <col min="77" max="77" width="9.14" style="1" hidden="1"/>
    <col min="78" max="78" width="9.14" style="1" hidden="1"/>
    <col min="79" max="79" width="9.14" style="1" hidden="1"/>
    <col min="80" max="80" width="9.14" style="1" hidden="1"/>
    <col min="81" max="81" width="9.14" style="1" hidden="1"/>
    <col min="82" max="82" width="9.14" style="1" hidden="1"/>
    <col min="83" max="83" width="9.14" style="1" hidden="1"/>
    <col min="84" max="84" width="9.14" style="1" hidden="1"/>
    <col min="85" max="85" width="9.14" style="1" hidden="1"/>
    <col min="86" max="86" width="9.14" style="1" hidden="1"/>
    <col min="87" max="87" width="9.14" style="1" hidden="1"/>
    <col min="88" max="88" width="9.14" style="1" hidden="1"/>
    <col min="89" max="89" width="9.14" style="1" hidden="1"/>
    <col min="90" max="90" width="9.14" style="1" hidden="1"/>
    <col min="91" max="91" width="9.14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60" customHeight="1">
      <c r="B23" s="19"/>
      <c r="C23" s="20"/>
      <c r="D23" s="20"/>
      <c r="E23" s="34" t="s">
        <v>35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64019139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staniční koleje č. 14u v žst. Hradec Králové hl.n.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SSM Hradec Králové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5. 9. 2019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6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50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6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51</v>
      </c>
      <c r="D52" s="85"/>
      <c r="E52" s="85"/>
      <c r="F52" s="85"/>
      <c r="G52" s="85"/>
      <c r="H52" s="86"/>
      <c r="I52" s="87" t="s">
        <v>52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53</v>
      </c>
      <c r="AH52" s="85"/>
      <c r="AI52" s="85"/>
      <c r="AJ52" s="85"/>
      <c r="AK52" s="85"/>
      <c r="AL52" s="85"/>
      <c r="AM52" s="85"/>
      <c r="AN52" s="87" t="s">
        <v>54</v>
      </c>
      <c r="AO52" s="85"/>
      <c r="AP52" s="85"/>
      <c r="AQ52" s="89" t="s">
        <v>55</v>
      </c>
      <c r="AR52" s="42"/>
      <c r="AS52" s="90" t="s">
        <v>56</v>
      </c>
      <c r="AT52" s="91" t="s">
        <v>57</v>
      </c>
      <c r="AU52" s="91" t="s">
        <v>58</v>
      </c>
      <c r="AV52" s="91" t="s">
        <v>59</v>
      </c>
      <c r="AW52" s="91" t="s">
        <v>60</v>
      </c>
      <c r="AX52" s="91" t="s">
        <v>61</v>
      </c>
      <c r="AY52" s="91" t="s">
        <v>62</v>
      </c>
      <c r="AZ52" s="91" t="s">
        <v>63</v>
      </c>
      <c r="BA52" s="91" t="s">
        <v>64</v>
      </c>
      <c r="BB52" s="91" t="s">
        <v>65</v>
      </c>
      <c r="BC52" s="91" t="s">
        <v>66</v>
      </c>
      <c r="BD52" s="92" t="s">
        <v>67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68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ROUND(SUM(AG55:AG58),2)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ROUND(SUM(AS55:AS58),2)</f>
        <v>0</v>
      </c>
      <c r="AT54" s="104">
        <f>ROUND(SUM(AV54:AW54),2)</f>
        <v>0</v>
      </c>
      <c r="AU54" s="105">
        <f>ROUND(SUM(AU55:AU58),5)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ROUND(SUM(AZ55:AZ58),2)</f>
        <v>0</v>
      </c>
      <c r="BA54" s="104">
        <f>ROUND(SUM(BA55:BA58),2)</f>
        <v>0</v>
      </c>
      <c r="BB54" s="104">
        <f>ROUND(SUM(BB55:BB58),2)</f>
        <v>0</v>
      </c>
      <c r="BC54" s="104">
        <f>ROUND(SUM(BC55:BC58),2)</f>
        <v>0</v>
      </c>
      <c r="BD54" s="106">
        <f>ROUND(SUM(BD55:BD58),2)</f>
        <v>0</v>
      </c>
      <c r="BE54" s="6"/>
      <c r="BS54" s="107" t="s">
        <v>69</v>
      </c>
      <c r="BT54" s="107" t="s">
        <v>70</v>
      </c>
      <c r="BU54" s="108" t="s">
        <v>71</v>
      </c>
      <c r="BV54" s="107" t="s">
        <v>72</v>
      </c>
      <c r="BW54" s="107" t="s">
        <v>5</v>
      </c>
      <c r="BX54" s="107" t="s">
        <v>73</v>
      </c>
      <c r="CL54" s="107" t="s">
        <v>19</v>
      </c>
    </row>
    <row r="55" s="7" customFormat="1" ht="26.4" customHeight="1">
      <c r="A55" s="109" t="s">
        <v>74</v>
      </c>
      <c r="B55" s="110"/>
      <c r="C55" s="111"/>
      <c r="D55" s="112" t="s">
        <v>75</v>
      </c>
      <c r="E55" s="112"/>
      <c r="F55" s="112"/>
      <c r="G55" s="112"/>
      <c r="H55" s="112"/>
      <c r="I55" s="113"/>
      <c r="J55" s="112" t="s">
        <v>76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'SO 01 - Kolej č. 14u'!J30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77</v>
      </c>
      <c r="AR55" s="116"/>
      <c r="AS55" s="117">
        <v>0</v>
      </c>
      <c r="AT55" s="118">
        <f>ROUND(SUM(AV55:AW55),2)</f>
        <v>0</v>
      </c>
      <c r="AU55" s="119">
        <f>'SO 01 - Kolej č. 14u'!P79</f>
        <v>0</v>
      </c>
      <c r="AV55" s="118">
        <f>'SO 01 - Kolej č. 14u'!J33</f>
        <v>0</v>
      </c>
      <c r="AW55" s="118">
        <f>'SO 01 - Kolej č. 14u'!J34</f>
        <v>0</v>
      </c>
      <c r="AX55" s="118">
        <f>'SO 01 - Kolej č. 14u'!J35</f>
        <v>0</v>
      </c>
      <c r="AY55" s="118">
        <f>'SO 01 - Kolej č. 14u'!J36</f>
        <v>0</v>
      </c>
      <c r="AZ55" s="118">
        <f>'SO 01 - Kolej č. 14u'!F33</f>
        <v>0</v>
      </c>
      <c r="BA55" s="118">
        <f>'SO 01 - Kolej č. 14u'!F34</f>
        <v>0</v>
      </c>
      <c r="BB55" s="118">
        <f>'SO 01 - Kolej č. 14u'!F35</f>
        <v>0</v>
      </c>
      <c r="BC55" s="118">
        <f>'SO 01 - Kolej č. 14u'!F36</f>
        <v>0</v>
      </c>
      <c r="BD55" s="120">
        <f>'SO 01 - Kolej č. 14u'!F37</f>
        <v>0</v>
      </c>
      <c r="BE55" s="7"/>
      <c r="BT55" s="121" t="s">
        <v>78</v>
      </c>
      <c r="BV55" s="121" t="s">
        <v>72</v>
      </c>
      <c r="BW55" s="121" t="s">
        <v>79</v>
      </c>
      <c r="BX55" s="121" t="s">
        <v>5</v>
      </c>
      <c r="CL55" s="121" t="s">
        <v>19</v>
      </c>
      <c r="CM55" s="121" t="s">
        <v>80</v>
      </c>
    </row>
    <row r="56" s="7" customFormat="1" ht="26.4" customHeight="1">
      <c r="A56" s="109" t="s">
        <v>74</v>
      </c>
      <c r="B56" s="110"/>
      <c r="C56" s="111"/>
      <c r="D56" s="112" t="s">
        <v>81</v>
      </c>
      <c r="E56" s="112"/>
      <c r="F56" s="112"/>
      <c r="G56" s="112"/>
      <c r="H56" s="112"/>
      <c r="I56" s="113"/>
      <c r="J56" s="112" t="s">
        <v>82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'SO 02 - Kolej č.16u'!J30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77</v>
      </c>
      <c r="AR56" s="116"/>
      <c r="AS56" s="117">
        <v>0</v>
      </c>
      <c r="AT56" s="118">
        <f>ROUND(SUM(AV56:AW56),2)</f>
        <v>0</v>
      </c>
      <c r="AU56" s="119">
        <f>'SO 02 - Kolej č.16u'!P79</f>
        <v>0</v>
      </c>
      <c r="AV56" s="118">
        <f>'SO 02 - Kolej č.16u'!J33</f>
        <v>0</v>
      </c>
      <c r="AW56" s="118">
        <f>'SO 02 - Kolej č.16u'!J34</f>
        <v>0</v>
      </c>
      <c r="AX56" s="118">
        <f>'SO 02 - Kolej č.16u'!J35</f>
        <v>0</v>
      </c>
      <c r="AY56" s="118">
        <f>'SO 02 - Kolej č.16u'!J36</f>
        <v>0</v>
      </c>
      <c r="AZ56" s="118">
        <f>'SO 02 - Kolej č.16u'!F33</f>
        <v>0</v>
      </c>
      <c r="BA56" s="118">
        <f>'SO 02 - Kolej č.16u'!F34</f>
        <v>0</v>
      </c>
      <c r="BB56" s="118">
        <f>'SO 02 - Kolej č.16u'!F35</f>
        <v>0</v>
      </c>
      <c r="BC56" s="118">
        <f>'SO 02 - Kolej č.16u'!F36</f>
        <v>0</v>
      </c>
      <c r="BD56" s="120">
        <f>'SO 02 - Kolej č.16u'!F37</f>
        <v>0</v>
      </c>
      <c r="BE56" s="7"/>
      <c r="BT56" s="121" t="s">
        <v>78</v>
      </c>
      <c r="BV56" s="121" t="s">
        <v>72</v>
      </c>
      <c r="BW56" s="121" t="s">
        <v>83</v>
      </c>
      <c r="BX56" s="121" t="s">
        <v>5</v>
      </c>
      <c r="CL56" s="121" t="s">
        <v>19</v>
      </c>
      <c r="CM56" s="121" t="s">
        <v>80</v>
      </c>
    </row>
    <row r="57" s="7" customFormat="1" ht="14.4" customHeight="1">
      <c r="A57" s="109" t="s">
        <v>74</v>
      </c>
      <c r="B57" s="110"/>
      <c r="C57" s="111"/>
      <c r="D57" s="112" t="s">
        <v>84</v>
      </c>
      <c r="E57" s="112"/>
      <c r="F57" s="112"/>
      <c r="G57" s="112"/>
      <c r="H57" s="112"/>
      <c r="I57" s="113"/>
      <c r="J57" s="112" t="s">
        <v>85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'ON - Materál objednatele'!J30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77</v>
      </c>
      <c r="AR57" s="116"/>
      <c r="AS57" s="117">
        <v>0</v>
      </c>
      <c r="AT57" s="118">
        <f>ROUND(SUM(AV57:AW57),2)</f>
        <v>0</v>
      </c>
      <c r="AU57" s="119">
        <f>'ON - Materál objednatele'!P82</f>
        <v>0</v>
      </c>
      <c r="AV57" s="118">
        <f>'ON - Materál objednatele'!J33</f>
        <v>0</v>
      </c>
      <c r="AW57" s="118">
        <f>'ON - Materál objednatele'!J34</f>
        <v>0</v>
      </c>
      <c r="AX57" s="118">
        <f>'ON - Materál objednatele'!J35</f>
        <v>0</v>
      </c>
      <c r="AY57" s="118">
        <f>'ON - Materál objednatele'!J36</f>
        <v>0</v>
      </c>
      <c r="AZ57" s="118">
        <f>'ON - Materál objednatele'!F33</f>
        <v>0</v>
      </c>
      <c r="BA57" s="118">
        <f>'ON - Materál objednatele'!F34</f>
        <v>0</v>
      </c>
      <c r="BB57" s="118">
        <f>'ON - Materál objednatele'!F35</f>
        <v>0</v>
      </c>
      <c r="BC57" s="118">
        <f>'ON - Materál objednatele'!F36</f>
        <v>0</v>
      </c>
      <c r="BD57" s="120">
        <f>'ON - Materál objednatele'!F37</f>
        <v>0</v>
      </c>
      <c r="BE57" s="7"/>
      <c r="BT57" s="121" t="s">
        <v>78</v>
      </c>
      <c r="BV57" s="121" t="s">
        <v>72</v>
      </c>
      <c r="BW57" s="121" t="s">
        <v>86</v>
      </c>
      <c r="BX57" s="121" t="s">
        <v>5</v>
      </c>
      <c r="CL57" s="121" t="s">
        <v>19</v>
      </c>
      <c r="CM57" s="121" t="s">
        <v>80</v>
      </c>
    </row>
    <row r="58" s="7" customFormat="1" ht="14.4" customHeight="1">
      <c r="A58" s="109" t="s">
        <v>74</v>
      </c>
      <c r="B58" s="110"/>
      <c r="C58" s="111"/>
      <c r="D58" s="112" t="s">
        <v>87</v>
      </c>
      <c r="E58" s="112"/>
      <c r="F58" s="112"/>
      <c r="G58" s="112"/>
      <c r="H58" s="112"/>
      <c r="I58" s="113"/>
      <c r="J58" s="112" t="s">
        <v>88</v>
      </c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2"/>
      <c r="AE58" s="112"/>
      <c r="AF58" s="112"/>
      <c r="AG58" s="114">
        <f>'VON - Vedlejší a ostatní ...'!J30</f>
        <v>0</v>
      </c>
      <c r="AH58" s="113"/>
      <c r="AI58" s="113"/>
      <c r="AJ58" s="113"/>
      <c r="AK58" s="113"/>
      <c r="AL58" s="113"/>
      <c r="AM58" s="113"/>
      <c r="AN58" s="114">
        <f>SUM(AG58,AT58)</f>
        <v>0</v>
      </c>
      <c r="AO58" s="113"/>
      <c r="AP58" s="113"/>
      <c r="AQ58" s="115" t="s">
        <v>77</v>
      </c>
      <c r="AR58" s="116"/>
      <c r="AS58" s="122">
        <v>0</v>
      </c>
      <c r="AT58" s="123">
        <f>ROUND(SUM(AV58:AW58),2)</f>
        <v>0</v>
      </c>
      <c r="AU58" s="124">
        <f>'VON - Vedlejší a ostatní ...'!P82</f>
        <v>0</v>
      </c>
      <c r="AV58" s="123">
        <f>'VON - Vedlejší a ostatní ...'!J33</f>
        <v>0</v>
      </c>
      <c r="AW58" s="123">
        <f>'VON - Vedlejší a ostatní ...'!J34</f>
        <v>0</v>
      </c>
      <c r="AX58" s="123">
        <f>'VON - Vedlejší a ostatní ...'!J35</f>
        <v>0</v>
      </c>
      <c r="AY58" s="123">
        <f>'VON - Vedlejší a ostatní ...'!J36</f>
        <v>0</v>
      </c>
      <c r="AZ58" s="123">
        <f>'VON - Vedlejší a ostatní ...'!F33</f>
        <v>0</v>
      </c>
      <c r="BA58" s="123">
        <f>'VON - Vedlejší a ostatní ...'!F34</f>
        <v>0</v>
      </c>
      <c r="BB58" s="123">
        <f>'VON - Vedlejší a ostatní ...'!F35</f>
        <v>0</v>
      </c>
      <c r="BC58" s="123">
        <f>'VON - Vedlejší a ostatní ...'!F36</f>
        <v>0</v>
      </c>
      <c r="BD58" s="125">
        <f>'VON - Vedlejší a ostatní ...'!F37</f>
        <v>0</v>
      </c>
      <c r="BE58" s="7"/>
      <c r="BT58" s="121" t="s">
        <v>78</v>
      </c>
      <c r="BV58" s="121" t="s">
        <v>72</v>
      </c>
      <c r="BW58" s="121" t="s">
        <v>89</v>
      </c>
      <c r="BX58" s="121" t="s">
        <v>5</v>
      </c>
      <c r="CL58" s="121" t="s">
        <v>19</v>
      </c>
      <c r="CM58" s="121" t="s">
        <v>80</v>
      </c>
    </row>
    <row r="59" s="2" customFormat="1" ht="30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  <row r="60" s="2" customFormat="1" ht="6.96" customHeight="1">
      <c r="A60" s="36"/>
      <c r="B60" s="57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42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</sheetData>
  <sheetProtection sheet="1" formatColumns="0" formatRows="0" objects="1" scenarios="1" spinCount="100000" saltValue="+8LUBpTXCscP3KOJmJfqRTvNrBz2c23U1qUUpUd/b8+1sd5xV4KR2RR9t10tVceb9JNOj2BEKZLzU+OkWLaCvQ==" hashValue="HhAGZZ5RYkAlP9uiaM1k41/tfFd/KEcmrPTZcj35knOMeGPnglittd+pmPIxpmbg6/Ve1EJCgg01uohVJzPZWg==" algorithmName="SHA-512" password="CC35"/>
  <mergeCells count="54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</mergeCells>
  <hyperlinks>
    <hyperlink ref="A55" location="'SO 01 - Kolej č. 14u'!C2" display="/"/>
    <hyperlink ref="A56" location="'SO 02 - Kolej č.16u'!C2" display="/"/>
    <hyperlink ref="A57" location="'ON - Materál objednatele'!C2" display="/"/>
    <hyperlink ref="A58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style="1" customWidth="1"/>
    <col min="2" max="2" width="1.43" style="1" customWidth="1"/>
    <col min="3" max="3" width="3.57" style="1" customWidth="1"/>
    <col min="4" max="4" width="3.71" style="1" customWidth="1"/>
    <col min="5" max="5" width="14.71" style="1" customWidth="1"/>
    <col min="6" max="6" width="43.57" style="1" customWidth="1"/>
    <col min="7" max="7" width="6" style="1" customWidth="1"/>
    <col min="8" max="8" width="9.86" style="1" customWidth="1"/>
    <col min="9" max="9" width="17.29" style="126" customWidth="1"/>
    <col min="10" max="10" width="17.29" style="1" customWidth="1"/>
    <col min="11" max="11" width="17.29" style="1" customWidth="1"/>
    <col min="12" max="12" width="8" style="1" customWidth="1"/>
    <col min="13" max="13" width="9.29" style="1" hidden="1" customWidth="1"/>
    <col min="14" max="14" width="9.14" style="1" hidden="1"/>
    <col min="15" max="15" width="12.14" style="1" hidden="1" customWidth="1"/>
    <col min="16" max="16" width="12.14" style="1" hidden="1" customWidth="1"/>
    <col min="17" max="17" width="12.14" style="1" hidden="1" customWidth="1"/>
    <col min="18" max="18" width="12.14" style="1" hidden="1" customWidth="1"/>
    <col min="19" max="19" width="12.14" style="1" hidden="1" customWidth="1"/>
    <col min="20" max="20" width="12.14" style="1" hidden="1" customWidth="1"/>
    <col min="21" max="21" width="14" style="1" hidden="1" customWidth="1"/>
    <col min="22" max="22" width="10.57" style="1" customWidth="1"/>
    <col min="23" max="23" width="14" style="1" customWidth="1"/>
    <col min="24" max="24" width="10.57" style="1" customWidth="1"/>
    <col min="25" max="25" width="12.86" style="1" customWidth="1"/>
    <col min="26" max="26" width="9.43" style="1" customWidth="1"/>
    <col min="27" max="27" width="12.86" style="1" customWidth="1"/>
    <col min="28" max="28" width="14" style="1" customWidth="1"/>
    <col min="29" max="29" width="9.43" style="1" customWidth="1"/>
    <col min="30" max="30" width="12.86" style="1" customWidth="1"/>
    <col min="31" max="31" width="14" style="1" customWidth="1"/>
    <col min="44" max="44" width="9.14" style="1" hidden="1"/>
    <col min="45" max="45" width="9.14" style="1" hidden="1"/>
    <col min="46" max="46" width="9.14" style="1" hidden="1"/>
    <col min="47" max="47" width="9.14" style="1" hidden="1"/>
    <col min="48" max="48" width="9.14" style="1" hidden="1"/>
    <col min="49" max="49" width="9.14" style="1" hidden="1"/>
    <col min="50" max="50" width="9.14" style="1" hidden="1"/>
    <col min="51" max="51" width="9.14" style="1" hidden="1"/>
    <col min="52" max="52" width="9.14" style="1" hidden="1"/>
    <col min="53" max="53" width="9.14" style="1" hidden="1"/>
    <col min="54" max="54" width="9.14" style="1" hidden="1"/>
    <col min="55" max="55" width="9.14" style="1" hidden="1"/>
    <col min="56" max="56" width="9.14" style="1" hidden="1"/>
    <col min="57" max="57" width="9.14" style="1" hidden="1"/>
    <col min="58" max="58" width="9.14" style="1" hidden="1"/>
    <col min="59" max="59" width="9.14" style="1" hidden="1"/>
    <col min="60" max="60" width="9.14" style="1" hidden="1"/>
    <col min="61" max="61" width="9.14" style="1" hidden="1"/>
    <col min="62" max="62" width="9.14" style="1" hidden="1"/>
    <col min="63" max="63" width="9.14" style="1" hidden="1"/>
    <col min="64" max="64" width="9.14" style="1" hidden="1"/>
    <col min="65" max="65" width="9.14" style="1" hidden="1"/>
  </cols>
  <sheetData>
    <row r="2" s="1" customFormat="1" ht="36.96" customHeight="1">
      <c r="I2" s="12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79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8"/>
      <c r="AT3" s="15" t="s">
        <v>80</v>
      </c>
    </row>
    <row r="4" s="1" customFormat="1" ht="24.96" customHeight="1">
      <c r="B4" s="18"/>
      <c r="D4" s="130" t="s">
        <v>90</v>
      </c>
      <c r="I4" s="126"/>
      <c r="L4" s="18"/>
      <c r="M4" s="131" t="s">
        <v>10</v>
      </c>
      <c r="AT4" s="15" t="s">
        <v>4</v>
      </c>
    </row>
    <row r="5" s="1" customFormat="1" ht="6.96" customHeight="1">
      <c r="B5" s="18"/>
      <c r="I5" s="126"/>
      <c r="L5" s="18"/>
    </row>
    <row r="6" s="1" customFormat="1" ht="12" customHeight="1">
      <c r="B6" s="18"/>
      <c r="D6" s="132" t="s">
        <v>16</v>
      </c>
      <c r="I6" s="126"/>
      <c r="L6" s="18"/>
    </row>
    <row r="7" s="1" customFormat="1" ht="14.4" customHeight="1">
      <c r="B7" s="18"/>
      <c r="E7" s="133" t="str">
        <f>'Rekapitulace zakázky'!K6</f>
        <v>Oprava staniční koleje č. 14u v žst. Hradec Králové hl.n.</v>
      </c>
      <c r="F7" s="132"/>
      <c r="G7" s="132"/>
      <c r="H7" s="132"/>
      <c r="I7" s="126"/>
      <c r="L7" s="18"/>
    </row>
    <row r="8" s="2" customFormat="1" ht="12" customHeight="1">
      <c r="A8" s="36"/>
      <c r="B8" s="42"/>
      <c r="C8" s="36"/>
      <c r="D8" s="132" t="s">
        <v>91</v>
      </c>
      <c r="E8" s="36"/>
      <c r="F8" s="36"/>
      <c r="G8" s="36"/>
      <c r="H8" s="36"/>
      <c r="I8" s="134"/>
      <c r="J8" s="36"/>
      <c r="K8" s="36"/>
      <c r="L8" s="13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4.4" customHeight="1">
      <c r="A9" s="36"/>
      <c r="B9" s="42"/>
      <c r="C9" s="36"/>
      <c r="D9" s="36"/>
      <c r="E9" s="136" t="s">
        <v>92</v>
      </c>
      <c r="F9" s="36"/>
      <c r="G9" s="36"/>
      <c r="H9" s="36"/>
      <c r="I9" s="134"/>
      <c r="J9" s="36"/>
      <c r="K9" s="36"/>
      <c r="L9" s="13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4"/>
      <c r="J10" s="36"/>
      <c r="K10" s="36"/>
      <c r="L10" s="13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2" t="s">
        <v>18</v>
      </c>
      <c r="E11" s="36"/>
      <c r="F11" s="137" t="s">
        <v>19</v>
      </c>
      <c r="G11" s="36"/>
      <c r="H11" s="36"/>
      <c r="I11" s="138" t="s">
        <v>20</v>
      </c>
      <c r="J11" s="137" t="s">
        <v>19</v>
      </c>
      <c r="K11" s="36"/>
      <c r="L11" s="13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2" t="s">
        <v>21</v>
      </c>
      <c r="E12" s="36"/>
      <c r="F12" s="137" t="s">
        <v>27</v>
      </c>
      <c r="G12" s="36"/>
      <c r="H12" s="36"/>
      <c r="I12" s="138" t="s">
        <v>23</v>
      </c>
      <c r="J12" s="139" t="str">
        <f>'Rekapitulace zakázky'!AN8</f>
        <v>5. 9. 2019</v>
      </c>
      <c r="K12" s="36"/>
      <c r="L12" s="13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4"/>
      <c r="J13" s="36"/>
      <c r="K13" s="36"/>
      <c r="L13" s="13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2" t="s">
        <v>25</v>
      </c>
      <c r="E14" s="36"/>
      <c r="F14" s="36"/>
      <c r="G14" s="36"/>
      <c r="H14" s="36"/>
      <c r="I14" s="138" t="s">
        <v>26</v>
      </c>
      <c r="J14" s="137" t="str">
        <f>IF('Rekapitulace zakázky'!AN10="","",'Rekapitulace zakázky'!AN10)</f>
        <v/>
      </c>
      <c r="K14" s="36"/>
      <c r="L14" s="13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tr">
        <f>IF('Rekapitulace zakázky'!E11="","",'Rekapitulace zakázky'!E11)</f>
        <v xml:space="preserve"> </v>
      </c>
      <c r="F15" s="36"/>
      <c r="G15" s="36"/>
      <c r="H15" s="36"/>
      <c r="I15" s="138" t="s">
        <v>28</v>
      </c>
      <c r="J15" s="137" t="str">
        <f>IF('Rekapitulace zakázky'!AN11="","",'Rekapitulace zakázky'!AN11)</f>
        <v/>
      </c>
      <c r="K15" s="36"/>
      <c r="L15" s="13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4"/>
      <c r="J16" s="36"/>
      <c r="K16" s="36"/>
      <c r="L16" s="13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2" t="s">
        <v>29</v>
      </c>
      <c r="E17" s="36"/>
      <c r="F17" s="36"/>
      <c r="G17" s="36"/>
      <c r="H17" s="36"/>
      <c r="I17" s="138" t="s">
        <v>26</v>
      </c>
      <c r="J17" s="31" t="str">
        <f>'Rekapitulace zakázky'!AN13</f>
        <v>Vyplň údaj</v>
      </c>
      <c r="K17" s="36"/>
      <c r="L17" s="13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7"/>
      <c r="G18" s="137"/>
      <c r="H18" s="137"/>
      <c r="I18" s="138" t="s">
        <v>28</v>
      </c>
      <c r="J18" s="31" t="str">
        <f>'Rekapitulace zakázky'!AN14</f>
        <v>Vyplň údaj</v>
      </c>
      <c r="K18" s="36"/>
      <c r="L18" s="13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4"/>
      <c r="J19" s="36"/>
      <c r="K19" s="36"/>
      <c r="L19" s="13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2" t="s">
        <v>31</v>
      </c>
      <c r="E20" s="36"/>
      <c r="F20" s="36"/>
      <c r="G20" s="36"/>
      <c r="H20" s="36"/>
      <c r="I20" s="138" t="s">
        <v>26</v>
      </c>
      <c r="J20" s="137" t="str">
        <f>IF('Rekapitulace zakázky'!AN16="","",'Rekapitulace zakázky'!AN16)</f>
        <v/>
      </c>
      <c r="K20" s="36"/>
      <c r="L20" s="13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tr">
        <f>IF('Rekapitulace zakázky'!E17="","",'Rekapitulace zakázky'!E17)</f>
        <v xml:space="preserve"> </v>
      </c>
      <c r="F21" s="36"/>
      <c r="G21" s="36"/>
      <c r="H21" s="36"/>
      <c r="I21" s="138" t="s">
        <v>28</v>
      </c>
      <c r="J21" s="137" t="str">
        <f>IF('Rekapitulace zakázky'!AN17="","",'Rekapitulace zakázky'!AN17)</f>
        <v/>
      </c>
      <c r="K21" s="36"/>
      <c r="L21" s="13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4"/>
      <c r="J22" s="36"/>
      <c r="K22" s="36"/>
      <c r="L22" s="13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2" t="s">
        <v>33</v>
      </c>
      <c r="E23" s="36"/>
      <c r="F23" s="36"/>
      <c r="G23" s="36"/>
      <c r="H23" s="36"/>
      <c r="I23" s="138" t="s">
        <v>26</v>
      </c>
      <c r="J23" s="137" t="str">
        <f>IF('Rekapitulace zakázky'!AN19="","",'Rekapitulace zakázky'!AN19)</f>
        <v/>
      </c>
      <c r="K23" s="36"/>
      <c r="L23" s="13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tr">
        <f>IF('Rekapitulace zakázky'!E20="","",'Rekapitulace zakázky'!E20)</f>
        <v xml:space="preserve"> </v>
      </c>
      <c r="F24" s="36"/>
      <c r="G24" s="36"/>
      <c r="H24" s="36"/>
      <c r="I24" s="138" t="s">
        <v>28</v>
      </c>
      <c r="J24" s="137" t="str">
        <f>IF('Rekapitulace zakázky'!AN20="","",'Rekapitulace zakázky'!AN20)</f>
        <v/>
      </c>
      <c r="K24" s="36"/>
      <c r="L24" s="13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4"/>
      <c r="J25" s="36"/>
      <c r="K25" s="36"/>
      <c r="L25" s="13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2" t="s">
        <v>34</v>
      </c>
      <c r="E26" s="36"/>
      <c r="F26" s="36"/>
      <c r="G26" s="36"/>
      <c r="H26" s="36"/>
      <c r="I26" s="134"/>
      <c r="J26" s="36"/>
      <c r="K26" s="36"/>
      <c r="L26" s="13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4.4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3"/>
      <c r="J27" s="140"/>
      <c r="K27" s="140"/>
      <c r="L27" s="144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4"/>
      <c r="J28" s="36"/>
      <c r="K28" s="36"/>
      <c r="L28" s="13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5"/>
      <c r="E29" s="145"/>
      <c r="F29" s="145"/>
      <c r="G29" s="145"/>
      <c r="H29" s="145"/>
      <c r="I29" s="146"/>
      <c r="J29" s="145"/>
      <c r="K29" s="145"/>
      <c r="L29" s="13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7" t="s">
        <v>36</v>
      </c>
      <c r="E30" s="36"/>
      <c r="F30" s="36"/>
      <c r="G30" s="36"/>
      <c r="H30" s="36"/>
      <c r="I30" s="134"/>
      <c r="J30" s="148">
        <f>ROUND(J79, 2)</f>
        <v>0</v>
      </c>
      <c r="K30" s="36"/>
      <c r="L30" s="13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5"/>
      <c r="E31" s="145"/>
      <c r="F31" s="145"/>
      <c r="G31" s="145"/>
      <c r="H31" s="145"/>
      <c r="I31" s="146"/>
      <c r="J31" s="145"/>
      <c r="K31" s="145"/>
      <c r="L31" s="13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9" t="s">
        <v>38</v>
      </c>
      <c r="G32" s="36"/>
      <c r="H32" s="36"/>
      <c r="I32" s="150" t="s">
        <v>37</v>
      </c>
      <c r="J32" s="149" t="s">
        <v>39</v>
      </c>
      <c r="K32" s="36"/>
      <c r="L32" s="13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40</v>
      </c>
      <c r="E33" s="132" t="s">
        <v>41</v>
      </c>
      <c r="F33" s="152">
        <f>ROUND((SUM(BE79:BE171)),  2)</f>
        <v>0</v>
      </c>
      <c r="G33" s="36"/>
      <c r="H33" s="36"/>
      <c r="I33" s="153">
        <v>0.20999999999999999</v>
      </c>
      <c r="J33" s="152">
        <f>ROUND(((SUM(BE79:BE171))*I33),  2)</f>
        <v>0</v>
      </c>
      <c r="K33" s="36"/>
      <c r="L33" s="13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2" t="s">
        <v>42</v>
      </c>
      <c r="F34" s="152">
        <f>ROUND((SUM(BF79:BF171)),  2)</f>
        <v>0</v>
      </c>
      <c r="G34" s="36"/>
      <c r="H34" s="36"/>
      <c r="I34" s="153">
        <v>0.14999999999999999</v>
      </c>
      <c r="J34" s="152">
        <f>ROUND(((SUM(BF79:BF171))*I34),  2)</f>
        <v>0</v>
      </c>
      <c r="K34" s="36"/>
      <c r="L34" s="13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2" t="s">
        <v>43</v>
      </c>
      <c r="F35" s="152">
        <f>ROUND((SUM(BG79:BG171)),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13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2" t="s">
        <v>44</v>
      </c>
      <c r="F36" s="152">
        <f>ROUND((SUM(BH79:BH171)),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13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2" t="s">
        <v>45</v>
      </c>
      <c r="F37" s="152">
        <f>ROUND((SUM(BI79:BI171)),  2)</f>
        <v>0</v>
      </c>
      <c r="G37" s="36"/>
      <c r="H37" s="36"/>
      <c r="I37" s="153">
        <v>0</v>
      </c>
      <c r="J37" s="152">
        <f>0</f>
        <v>0</v>
      </c>
      <c r="K37" s="36"/>
      <c r="L37" s="13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4"/>
      <c r="J38" s="36"/>
      <c r="K38" s="36"/>
      <c r="L38" s="13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9"/>
      <c r="J39" s="160">
        <f>SUM(J30:J37)</f>
        <v>0</v>
      </c>
      <c r="K39" s="161"/>
      <c r="L39" s="13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62"/>
      <c r="C40" s="163"/>
      <c r="D40" s="163"/>
      <c r="E40" s="163"/>
      <c r="F40" s="163"/>
      <c r="G40" s="163"/>
      <c r="H40" s="163"/>
      <c r="I40" s="164"/>
      <c r="J40" s="163"/>
      <c r="K40" s="163"/>
      <c r="L40" s="13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13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134"/>
      <c r="J45" s="38"/>
      <c r="K45" s="38"/>
      <c r="L45" s="13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4"/>
      <c r="J46" s="38"/>
      <c r="K46" s="38"/>
      <c r="L46" s="13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4"/>
      <c r="J47" s="38"/>
      <c r="K47" s="38"/>
      <c r="L47" s="13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4.4" customHeight="1">
      <c r="A48" s="36"/>
      <c r="B48" s="37"/>
      <c r="C48" s="38"/>
      <c r="D48" s="38"/>
      <c r="E48" s="168" t="str">
        <f>E7</f>
        <v>Oprava staniční koleje č. 14u v žst. Hradec Králové hl.n.</v>
      </c>
      <c r="F48" s="30"/>
      <c r="G48" s="30"/>
      <c r="H48" s="30"/>
      <c r="I48" s="134"/>
      <c r="J48" s="38"/>
      <c r="K48" s="38"/>
      <c r="L48" s="13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134"/>
      <c r="J49" s="38"/>
      <c r="K49" s="38"/>
      <c r="L49" s="13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4.4" customHeight="1">
      <c r="A50" s="36"/>
      <c r="B50" s="37"/>
      <c r="C50" s="38"/>
      <c r="D50" s="38"/>
      <c r="E50" s="67" t="str">
        <f>E9</f>
        <v>SO 01 - Kolej č. 14u</v>
      </c>
      <c r="F50" s="38"/>
      <c r="G50" s="38"/>
      <c r="H50" s="38"/>
      <c r="I50" s="134"/>
      <c r="J50" s="38"/>
      <c r="K50" s="38"/>
      <c r="L50" s="13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4"/>
      <c r="J51" s="38"/>
      <c r="K51" s="38"/>
      <c r="L51" s="13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138" t="s">
        <v>23</v>
      </c>
      <c r="J52" s="70" t="str">
        <f>IF(J12="","",J12)</f>
        <v>5. 9. 2019</v>
      </c>
      <c r="K52" s="38"/>
      <c r="L52" s="13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4"/>
      <c r="J53" s="38"/>
      <c r="K53" s="38"/>
      <c r="L53" s="13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6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138" t="s">
        <v>31</v>
      </c>
      <c r="J54" s="34" t="str">
        <f>E21</f>
        <v xml:space="preserve"> </v>
      </c>
      <c r="K54" s="38"/>
      <c r="L54" s="13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6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138" t="s">
        <v>33</v>
      </c>
      <c r="J55" s="34" t="str">
        <f>E24</f>
        <v xml:space="preserve"> </v>
      </c>
      <c r="K55" s="38"/>
      <c r="L55" s="13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4"/>
      <c r="J56" s="38"/>
      <c r="K56" s="38"/>
      <c r="L56" s="13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9" t="s">
        <v>94</v>
      </c>
      <c r="D57" s="170"/>
      <c r="E57" s="170"/>
      <c r="F57" s="170"/>
      <c r="G57" s="170"/>
      <c r="H57" s="170"/>
      <c r="I57" s="171"/>
      <c r="J57" s="172" t="s">
        <v>95</v>
      </c>
      <c r="K57" s="170"/>
      <c r="L57" s="13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4"/>
      <c r="J58" s="38"/>
      <c r="K58" s="38"/>
      <c r="L58" s="13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73" t="s">
        <v>68</v>
      </c>
      <c r="D59" s="38"/>
      <c r="E59" s="38"/>
      <c r="F59" s="38"/>
      <c r="G59" s="38"/>
      <c r="H59" s="38"/>
      <c r="I59" s="134"/>
      <c r="J59" s="100">
        <f>J79</f>
        <v>0</v>
      </c>
      <c r="K59" s="38"/>
      <c r="L59" s="13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s="2" customFormat="1" ht="21.84" customHeight="1">
      <c r="A60" s="36"/>
      <c r="B60" s="37"/>
      <c r="C60" s="38"/>
      <c r="D60" s="38"/>
      <c r="E60" s="38"/>
      <c r="F60" s="38"/>
      <c r="G60" s="38"/>
      <c r="H60" s="38"/>
      <c r="I60" s="134"/>
      <c r="J60" s="38"/>
      <c r="K60" s="38"/>
      <c r="L60" s="13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6.96" customHeight="1">
      <c r="A61" s="36"/>
      <c r="B61" s="57"/>
      <c r="C61" s="58"/>
      <c r="D61" s="58"/>
      <c r="E61" s="58"/>
      <c r="F61" s="58"/>
      <c r="G61" s="58"/>
      <c r="H61" s="58"/>
      <c r="I61" s="164"/>
      <c r="J61" s="58"/>
      <c r="K61" s="58"/>
      <c r="L61" s="13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5" s="2" customFormat="1" ht="6.96" customHeight="1">
      <c r="A65" s="36"/>
      <c r="B65" s="59"/>
      <c r="C65" s="60"/>
      <c r="D65" s="60"/>
      <c r="E65" s="60"/>
      <c r="F65" s="60"/>
      <c r="G65" s="60"/>
      <c r="H65" s="60"/>
      <c r="I65" s="167"/>
      <c r="J65" s="60"/>
      <c r="K65" s="60"/>
      <c r="L65" s="13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24.96" customHeight="1">
      <c r="A66" s="36"/>
      <c r="B66" s="37"/>
      <c r="C66" s="21" t="s">
        <v>97</v>
      </c>
      <c r="D66" s="38"/>
      <c r="E66" s="38"/>
      <c r="F66" s="38"/>
      <c r="G66" s="38"/>
      <c r="H66" s="38"/>
      <c r="I66" s="134"/>
      <c r="J66" s="38"/>
      <c r="K66" s="38"/>
      <c r="L66" s="13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37"/>
      <c r="C67" s="38"/>
      <c r="D67" s="38"/>
      <c r="E67" s="38"/>
      <c r="F67" s="38"/>
      <c r="G67" s="38"/>
      <c r="H67" s="38"/>
      <c r="I67" s="134"/>
      <c r="J67" s="38"/>
      <c r="K67" s="38"/>
      <c r="L67" s="13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12" customHeight="1">
      <c r="A68" s="36"/>
      <c r="B68" s="37"/>
      <c r="C68" s="30" t="s">
        <v>16</v>
      </c>
      <c r="D68" s="38"/>
      <c r="E68" s="38"/>
      <c r="F68" s="38"/>
      <c r="G68" s="38"/>
      <c r="H68" s="38"/>
      <c r="I68" s="134"/>
      <c r="J68" s="38"/>
      <c r="K68" s="38"/>
      <c r="L68" s="13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4.4" customHeight="1">
      <c r="A69" s="36"/>
      <c r="B69" s="37"/>
      <c r="C69" s="38"/>
      <c r="D69" s="38"/>
      <c r="E69" s="168" t="str">
        <f>E7</f>
        <v>Oprava staniční koleje č. 14u v žst. Hradec Králové hl.n.</v>
      </c>
      <c r="F69" s="30"/>
      <c r="G69" s="30"/>
      <c r="H69" s="30"/>
      <c r="I69" s="134"/>
      <c r="J69" s="38"/>
      <c r="K69" s="38"/>
      <c r="L69" s="13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91</v>
      </c>
      <c r="D70" s="38"/>
      <c r="E70" s="38"/>
      <c r="F70" s="38"/>
      <c r="G70" s="38"/>
      <c r="H70" s="38"/>
      <c r="I70" s="134"/>
      <c r="J70" s="38"/>
      <c r="K70" s="38"/>
      <c r="L70" s="13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4.4" customHeight="1">
      <c r="A71" s="36"/>
      <c r="B71" s="37"/>
      <c r="C71" s="38"/>
      <c r="D71" s="38"/>
      <c r="E71" s="67" t="str">
        <f>E9</f>
        <v>SO 01 - Kolej č. 14u</v>
      </c>
      <c r="F71" s="38"/>
      <c r="G71" s="38"/>
      <c r="H71" s="38"/>
      <c r="I71" s="134"/>
      <c r="J71" s="38"/>
      <c r="K71" s="38"/>
      <c r="L71" s="13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134"/>
      <c r="J72" s="38"/>
      <c r="K72" s="38"/>
      <c r="L72" s="13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21</v>
      </c>
      <c r="D73" s="38"/>
      <c r="E73" s="38"/>
      <c r="F73" s="25" t="str">
        <f>F12</f>
        <v xml:space="preserve"> </v>
      </c>
      <c r="G73" s="38"/>
      <c r="H73" s="38"/>
      <c r="I73" s="138" t="s">
        <v>23</v>
      </c>
      <c r="J73" s="70" t="str">
        <f>IF(J12="","",J12)</f>
        <v>5. 9. 2019</v>
      </c>
      <c r="K73" s="38"/>
      <c r="L73" s="13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134"/>
      <c r="J74" s="38"/>
      <c r="K74" s="38"/>
      <c r="L74" s="13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5.6" customHeight="1">
      <c r="A75" s="36"/>
      <c r="B75" s="37"/>
      <c r="C75" s="30" t="s">
        <v>25</v>
      </c>
      <c r="D75" s="38"/>
      <c r="E75" s="38"/>
      <c r="F75" s="25" t="str">
        <f>E15</f>
        <v xml:space="preserve"> </v>
      </c>
      <c r="G75" s="38"/>
      <c r="H75" s="38"/>
      <c r="I75" s="138" t="s">
        <v>31</v>
      </c>
      <c r="J75" s="34" t="str">
        <f>E21</f>
        <v xml:space="preserve"> </v>
      </c>
      <c r="K75" s="38"/>
      <c r="L75" s="13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6" customHeight="1">
      <c r="A76" s="36"/>
      <c r="B76" s="37"/>
      <c r="C76" s="30" t="s">
        <v>29</v>
      </c>
      <c r="D76" s="38"/>
      <c r="E76" s="38"/>
      <c r="F76" s="25" t="str">
        <f>IF(E18="","",E18)</f>
        <v>Vyplň údaj</v>
      </c>
      <c r="G76" s="38"/>
      <c r="H76" s="38"/>
      <c r="I76" s="138" t="s">
        <v>33</v>
      </c>
      <c r="J76" s="34" t="str">
        <f>E24</f>
        <v xml:space="preserve"> </v>
      </c>
      <c r="K76" s="38"/>
      <c r="L76" s="13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0.32" customHeight="1">
      <c r="A77" s="36"/>
      <c r="B77" s="37"/>
      <c r="C77" s="38"/>
      <c r="D77" s="38"/>
      <c r="E77" s="38"/>
      <c r="F77" s="38"/>
      <c r="G77" s="38"/>
      <c r="H77" s="38"/>
      <c r="I77" s="134"/>
      <c r="J77" s="38"/>
      <c r="K77" s="38"/>
      <c r="L77" s="13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9" customFormat="1" ht="29.28" customHeight="1">
      <c r="A78" s="174"/>
      <c r="B78" s="175"/>
      <c r="C78" s="176" t="s">
        <v>98</v>
      </c>
      <c r="D78" s="177" t="s">
        <v>55</v>
      </c>
      <c r="E78" s="177" t="s">
        <v>51</v>
      </c>
      <c r="F78" s="177" t="s">
        <v>52</v>
      </c>
      <c r="G78" s="177" t="s">
        <v>99</v>
      </c>
      <c r="H78" s="177" t="s">
        <v>100</v>
      </c>
      <c r="I78" s="178" t="s">
        <v>101</v>
      </c>
      <c r="J78" s="177" t="s">
        <v>95</v>
      </c>
      <c r="K78" s="179" t="s">
        <v>102</v>
      </c>
      <c r="L78" s="180"/>
      <c r="M78" s="90" t="s">
        <v>19</v>
      </c>
      <c r="N78" s="91" t="s">
        <v>40</v>
      </c>
      <c r="O78" s="91" t="s">
        <v>103</v>
      </c>
      <c r="P78" s="91" t="s">
        <v>104</v>
      </c>
      <c r="Q78" s="91" t="s">
        <v>105</v>
      </c>
      <c r="R78" s="91" t="s">
        <v>106</v>
      </c>
      <c r="S78" s="91" t="s">
        <v>107</v>
      </c>
      <c r="T78" s="92" t="s">
        <v>108</v>
      </c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</row>
    <row r="79" s="2" customFormat="1" ht="22.8" customHeight="1">
      <c r="A79" s="36"/>
      <c r="B79" s="37"/>
      <c r="C79" s="97" t="s">
        <v>109</v>
      </c>
      <c r="D79" s="38"/>
      <c r="E79" s="38"/>
      <c r="F79" s="38"/>
      <c r="G79" s="38"/>
      <c r="H79" s="38"/>
      <c r="I79" s="134"/>
      <c r="J79" s="181">
        <f>BK79</f>
        <v>0</v>
      </c>
      <c r="K79" s="38"/>
      <c r="L79" s="42"/>
      <c r="M79" s="93"/>
      <c r="N79" s="182"/>
      <c r="O79" s="94"/>
      <c r="P79" s="183">
        <f>SUM(P80:P171)</f>
        <v>0</v>
      </c>
      <c r="Q79" s="94"/>
      <c r="R79" s="183">
        <f>SUM(R80:R171)</f>
        <v>0</v>
      </c>
      <c r="S79" s="94"/>
      <c r="T79" s="184">
        <f>SUM(T80:T171)</f>
        <v>0</v>
      </c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T79" s="15" t="s">
        <v>69</v>
      </c>
      <c r="AU79" s="15" t="s">
        <v>96</v>
      </c>
      <c r="BK79" s="185">
        <f>SUM(BK80:BK171)</f>
        <v>0</v>
      </c>
    </row>
    <row r="80" s="2" customFormat="1" ht="21.6" customHeight="1">
      <c r="A80" s="36"/>
      <c r="B80" s="37"/>
      <c r="C80" s="186" t="s">
        <v>78</v>
      </c>
      <c r="D80" s="186" t="s">
        <v>110</v>
      </c>
      <c r="E80" s="187" t="s">
        <v>111</v>
      </c>
      <c r="F80" s="188" t="s">
        <v>112</v>
      </c>
      <c r="G80" s="189" t="s">
        <v>113</v>
      </c>
      <c r="H80" s="190">
        <v>124.188</v>
      </c>
      <c r="I80" s="191"/>
      <c r="J80" s="192">
        <f>ROUND(I80*H80,2)</f>
        <v>0</v>
      </c>
      <c r="K80" s="188" t="s">
        <v>19</v>
      </c>
      <c r="L80" s="42"/>
      <c r="M80" s="193" t="s">
        <v>19</v>
      </c>
      <c r="N80" s="194" t="s">
        <v>41</v>
      </c>
      <c r="O80" s="82"/>
      <c r="P80" s="195">
        <f>O80*H80</f>
        <v>0</v>
      </c>
      <c r="Q80" s="195">
        <v>0</v>
      </c>
      <c r="R80" s="195">
        <f>Q80*H80</f>
        <v>0</v>
      </c>
      <c r="S80" s="195">
        <v>0</v>
      </c>
      <c r="T80" s="196">
        <f>S80*H80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R80" s="197" t="s">
        <v>114</v>
      </c>
      <c r="AT80" s="197" t="s">
        <v>110</v>
      </c>
      <c r="AU80" s="197" t="s">
        <v>70</v>
      </c>
      <c r="AY80" s="15" t="s">
        <v>115</v>
      </c>
      <c r="BE80" s="198">
        <f>IF(N80="základní",J80,0)</f>
        <v>0</v>
      </c>
      <c r="BF80" s="198">
        <f>IF(N80="snížená",J80,0)</f>
        <v>0</v>
      </c>
      <c r="BG80" s="198">
        <f>IF(N80="zákl. přenesená",J80,0)</f>
        <v>0</v>
      </c>
      <c r="BH80" s="198">
        <f>IF(N80="sníž. přenesená",J80,0)</f>
        <v>0</v>
      </c>
      <c r="BI80" s="198">
        <f>IF(N80="nulová",J80,0)</f>
        <v>0</v>
      </c>
      <c r="BJ80" s="15" t="s">
        <v>78</v>
      </c>
      <c r="BK80" s="198">
        <f>ROUND(I80*H80,2)</f>
        <v>0</v>
      </c>
      <c r="BL80" s="15" t="s">
        <v>114</v>
      </c>
      <c r="BM80" s="197" t="s">
        <v>80</v>
      </c>
    </row>
    <row r="81" s="2" customFormat="1">
      <c r="A81" s="36"/>
      <c r="B81" s="37"/>
      <c r="C81" s="38"/>
      <c r="D81" s="199" t="s">
        <v>116</v>
      </c>
      <c r="E81" s="38"/>
      <c r="F81" s="200" t="s">
        <v>112</v>
      </c>
      <c r="G81" s="38"/>
      <c r="H81" s="38"/>
      <c r="I81" s="134"/>
      <c r="J81" s="38"/>
      <c r="K81" s="38"/>
      <c r="L81" s="42"/>
      <c r="M81" s="201"/>
      <c r="N81" s="202"/>
      <c r="O81" s="82"/>
      <c r="P81" s="82"/>
      <c r="Q81" s="82"/>
      <c r="R81" s="82"/>
      <c r="S81" s="82"/>
      <c r="T81" s="83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116</v>
      </c>
      <c r="AU81" s="15" t="s">
        <v>70</v>
      </c>
    </row>
    <row r="82" s="2" customFormat="1" ht="21.6" customHeight="1">
      <c r="A82" s="36"/>
      <c r="B82" s="37"/>
      <c r="C82" s="186" t="s">
        <v>80</v>
      </c>
      <c r="D82" s="186" t="s">
        <v>110</v>
      </c>
      <c r="E82" s="187" t="s">
        <v>117</v>
      </c>
      <c r="F82" s="188" t="s">
        <v>118</v>
      </c>
      <c r="G82" s="189" t="s">
        <v>119</v>
      </c>
      <c r="H82" s="190">
        <v>0.39300000000000002</v>
      </c>
      <c r="I82" s="191"/>
      <c r="J82" s="192">
        <f>ROUND(I82*H82,2)</f>
        <v>0</v>
      </c>
      <c r="K82" s="188" t="s">
        <v>19</v>
      </c>
      <c r="L82" s="42"/>
      <c r="M82" s="193" t="s">
        <v>19</v>
      </c>
      <c r="N82" s="194" t="s">
        <v>41</v>
      </c>
      <c r="O82" s="82"/>
      <c r="P82" s="195">
        <f>O82*H82</f>
        <v>0</v>
      </c>
      <c r="Q82" s="195">
        <v>0</v>
      </c>
      <c r="R82" s="195">
        <f>Q82*H82</f>
        <v>0</v>
      </c>
      <c r="S82" s="195">
        <v>0</v>
      </c>
      <c r="T82" s="196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97" t="s">
        <v>114</v>
      </c>
      <c r="AT82" s="197" t="s">
        <v>110</v>
      </c>
      <c r="AU82" s="197" t="s">
        <v>70</v>
      </c>
      <c r="AY82" s="15" t="s">
        <v>115</v>
      </c>
      <c r="BE82" s="198">
        <f>IF(N82="základní",J82,0)</f>
        <v>0</v>
      </c>
      <c r="BF82" s="198">
        <f>IF(N82="snížená",J82,0)</f>
        <v>0</v>
      </c>
      <c r="BG82" s="198">
        <f>IF(N82="zákl. přenesená",J82,0)</f>
        <v>0</v>
      </c>
      <c r="BH82" s="198">
        <f>IF(N82="sníž. přenesená",J82,0)</f>
        <v>0</v>
      </c>
      <c r="BI82" s="198">
        <f>IF(N82="nulová",J82,0)</f>
        <v>0</v>
      </c>
      <c r="BJ82" s="15" t="s">
        <v>78</v>
      </c>
      <c r="BK82" s="198">
        <f>ROUND(I82*H82,2)</f>
        <v>0</v>
      </c>
      <c r="BL82" s="15" t="s">
        <v>114</v>
      </c>
      <c r="BM82" s="197" t="s">
        <v>114</v>
      </c>
    </row>
    <row r="83" s="2" customFormat="1">
      <c r="A83" s="36"/>
      <c r="B83" s="37"/>
      <c r="C83" s="38"/>
      <c r="D83" s="199" t="s">
        <v>116</v>
      </c>
      <c r="E83" s="38"/>
      <c r="F83" s="200" t="s">
        <v>118</v>
      </c>
      <c r="G83" s="38"/>
      <c r="H83" s="38"/>
      <c r="I83" s="134"/>
      <c r="J83" s="38"/>
      <c r="K83" s="38"/>
      <c r="L83" s="42"/>
      <c r="M83" s="201"/>
      <c r="N83" s="202"/>
      <c r="O83" s="82"/>
      <c r="P83" s="82"/>
      <c r="Q83" s="82"/>
      <c r="R83" s="82"/>
      <c r="S83" s="82"/>
      <c r="T83" s="83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116</v>
      </c>
      <c r="AU83" s="15" t="s">
        <v>70</v>
      </c>
    </row>
    <row r="84" s="2" customFormat="1" ht="21.6" customHeight="1">
      <c r="A84" s="36"/>
      <c r="B84" s="37"/>
      <c r="C84" s="186" t="s">
        <v>120</v>
      </c>
      <c r="D84" s="186" t="s">
        <v>110</v>
      </c>
      <c r="E84" s="187" t="s">
        <v>121</v>
      </c>
      <c r="F84" s="188" t="s">
        <v>122</v>
      </c>
      <c r="G84" s="189" t="s">
        <v>119</v>
      </c>
      <c r="H84" s="190">
        <v>0.39300000000000002</v>
      </c>
      <c r="I84" s="191"/>
      <c r="J84" s="192">
        <f>ROUND(I84*H84,2)</f>
        <v>0</v>
      </c>
      <c r="K84" s="188" t="s">
        <v>19</v>
      </c>
      <c r="L84" s="42"/>
      <c r="M84" s="193" t="s">
        <v>19</v>
      </c>
      <c r="N84" s="194" t="s">
        <v>41</v>
      </c>
      <c r="O84" s="82"/>
      <c r="P84" s="195">
        <f>O84*H84</f>
        <v>0</v>
      </c>
      <c r="Q84" s="195">
        <v>0</v>
      </c>
      <c r="R84" s="195">
        <f>Q84*H84</f>
        <v>0</v>
      </c>
      <c r="S84" s="195">
        <v>0</v>
      </c>
      <c r="T84" s="196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97" t="s">
        <v>114</v>
      </c>
      <c r="AT84" s="197" t="s">
        <v>110</v>
      </c>
      <c r="AU84" s="197" t="s">
        <v>70</v>
      </c>
      <c r="AY84" s="15" t="s">
        <v>115</v>
      </c>
      <c r="BE84" s="198">
        <f>IF(N84="základní",J84,0)</f>
        <v>0</v>
      </c>
      <c r="BF84" s="198">
        <f>IF(N84="snížená",J84,0)</f>
        <v>0</v>
      </c>
      <c r="BG84" s="198">
        <f>IF(N84="zákl. přenesená",J84,0)</f>
        <v>0</v>
      </c>
      <c r="BH84" s="198">
        <f>IF(N84="sníž. přenesená",J84,0)</f>
        <v>0</v>
      </c>
      <c r="BI84" s="198">
        <f>IF(N84="nulová",J84,0)</f>
        <v>0</v>
      </c>
      <c r="BJ84" s="15" t="s">
        <v>78</v>
      </c>
      <c r="BK84" s="198">
        <f>ROUND(I84*H84,2)</f>
        <v>0</v>
      </c>
      <c r="BL84" s="15" t="s">
        <v>114</v>
      </c>
      <c r="BM84" s="197" t="s">
        <v>123</v>
      </c>
    </row>
    <row r="85" s="2" customFormat="1">
      <c r="A85" s="36"/>
      <c r="B85" s="37"/>
      <c r="C85" s="38"/>
      <c r="D85" s="199" t="s">
        <v>116</v>
      </c>
      <c r="E85" s="38"/>
      <c r="F85" s="200" t="s">
        <v>122</v>
      </c>
      <c r="G85" s="38"/>
      <c r="H85" s="38"/>
      <c r="I85" s="134"/>
      <c r="J85" s="38"/>
      <c r="K85" s="38"/>
      <c r="L85" s="42"/>
      <c r="M85" s="201"/>
      <c r="N85" s="202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116</v>
      </c>
      <c r="AU85" s="15" t="s">
        <v>70</v>
      </c>
    </row>
    <row r="86" s="2" customFormat="1" ht="21.6" customHeight="1">
      <c r="A86" s="36"/>
      <c r="B86" s="37"/>
      <c r="C86" s="186" t="s">
        <v>114</v>
      </c>
      <c r="D86" s="186" t="s">
        <v>110</v>
      </c>
      <c r="E86" s="187" t="s">
        <v>124</v>
      </c>
      <c r="F86" s="188" t="s">
        <v>125</v>
      </c>
      <c r="G86" s="189" t="s">
        <v>126</v>
      </c>
      <c r="H86" s="190">
        <v>522.45000000000005</v>
      </c>
      <c r="I86" s="191"/>
      <c r="J86" s="192">
        <f>ROUND(I86*H86,2)</f>
        <v>0</v>
      </c>
      <c r="K86" s="188" t="s">
        <v>19</v>
      </c>
      <c r="L86" s="42"/>
      <c r="M86" s="193" t="s">
        <v>19</v>
      </c>
      <c r="N86" s="194" t="s">
        <v>41</v>
      </c>
      <c r="O86" s="82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7" t="s">
        <v>114</v>
      </c>
      <c r="AT86" s="197" t="s">
        <v>110</v>
      </c>
      <c r="AU86" s="197" t="s">
        <v>70</v>
      </c>
      <c r="AY86" s="15" t="s">
        <v>115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5" t="s">
        <v>78</v>
      </c>
      <c r="BK86" s="198">
        <f>ROUND(I86*H86,2)</f>
        <v>0</v>
      </c>
      <c r="BL86" s="15" t="s">
        <v>114</v>
      </c>
      <c r="BM86" s="197" t="s">
        <v>127</v>
      </c>
    </row>
    <row r="87" s="2" customFormat="1">
      <c r="A87" s="36"/>
      <c r="B87" s="37"/>
      <c r="C87" s="38"/>
      <c r="D87" s="199" t="s">
        <v>116</v>
      </c>
      <c r="E87" s="38"/>
      <c r="F87" s="200" t="s">
        <v>125</v>
      </c>
      <c r="G87" s="38"/>
      <c r="H87" s="38"/>
      <c r="I87" s="134"/>
      <c r="J87" s="38"/>
      <c r="K87" s="38"/>
      <c r="L87" s="42"/>
      <c r="M87" s="201"/>
      <c r="N87" s="202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116</v>
      </c>
      <c r="AU87" s="15" t="s">
        <v>70</v>
      </c>
    </row>
    <row r="88" s="2" customFormat="1" ht="21.6" customHeight="1">
      <c r="A88" s="36"/>
      <c r="B88" s="37"/>
      <c r="C88" s="186" t="s">
        <v>128</v>
      </c>
      <c r="D88" s="186" t="s">
        <v>110</v>
      </c>
      <c r="E88" s="187" t="s">
        <v>129</v>
      </c>
      <c r="F88" s="188" t="s">
        <v>130</v>
      </c>
      <c r="G88" s="189" t="s">
        <v>119</v>
      </c>
      <c r="H88" s="190">
        <v>0.39300000000000002</v>
      </c>
      <c r="I88" s="191"/>
      <c r="J88" s="192">
        <f>ROUND(I88*H88,2)</f>
        <v>0</v>
      </c>
      <c r="K88" s="188" t="s">
        <v>19</v>
      </c>
      <c r="L88" s="42"/>
      <c r="M88" s="193" t="s">
        <v>19</v>
      </c>
      <c r="N88" s="194" t="s">
        <v>41</v>
      </c>
      <c r="O88" s="82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7" t="s">
        <v>114</v>
      </c>
      <c r="AT88" s="197" t="s">
        <v>110</v>
      </c>
      <c r="AU88" s="197" t="s">
        <v>70</v>
      </c>
      <c r="AY88" s="15" t="s">
        <v>115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15" t="s">
        <v>78</v>
      </c>
      <c r="BK88" s="198">
        <f>ROUND(I88*H88,2)</f>
        <v>0</v>
      </c>
      <c r="BL88" s="15" t="s">
        <v>114</v>
      </c>
      <c r="BM88" s="197" t="s">
        <v>131</v>
      </c>
    </row>
    <row r="89" s="2" customFormat="1">
      <c r="A89" s="36"/>
      <c r="B89" s="37"/>
      <c r="C89" s="38"/>
      <c r="D89" s="199" t="s">
        <v>116</v>
      </c>
      <c r="E89" s="38"/>
      <c r="F89" s="200" t="s">
        <v>130</v>
      </c>
      <c r="G89" s="38"/>
      <c r="H89" s="38"/>
      <c r="I89" s="134"/>
      <c r="J89" s="38"/>
      <c r="K89" s="38"/>
      <c r="L89" s="42"/>
      <c r="M89" s="201"/>
      <c r="N89" s="202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116</v>
      </c>
      <c r="AU89" s="15" t="s">
        <v>70</v>
      </c>
    </row>
    <row r="90" s="2" customFormat="1" ht="21.6" customHeight="1">
      <c r="A90" s="36"/>
      <c r="B90" s="37"/>
      <c r="C90" s="186" t="s">
        <v>123</v>
      </c>
      <c r="D90" s="186" t="s">
        <v>110</v>
      </c>
      <c r="E90" s="187" t="s">
        <v>132</v>
      </c>
      <c r="F90" s="188" t="s">
        <v>133</v>
      </c>
      <c r="G90" s="189" t="s">
        <v>134</v>
      </c>
      <c r="H90" s="190">
        <v>754.16700000000003</v>
      </c>
      <c r="I90" s="191"/>
      <c r="J90" s="192">
        <f>ROUND(I90*H90,2)</f>
        <v>0</v>
      </c>
      <c r="K90" s="188" t="s">
        <v>19</v>
      </c>
      <c r="L90" s="42"/>
      <c r="M90" s="193" t="s">
        <v>19</v>
      </c>
      <c r="N90" s="194" t="s">
        <v>41</v>
      </c>
      <c r="O90" s="82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7" t="s">
        <v>114</v>
      </c>
      <c r="AT90" s="197" t="s">
        <v>110</v>
      </c>
      <c r="AU90" s="197" t="s">
        <v>70</v>
      </c>
      <c r="AY90" s="15" t="s">
        <v>115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5" t="s">
        <v>78</v>
      </c>
      <c r="BK90" s="198">
        <f>ROUND(I90*H90,2)</f>
        <v>0</v>
      </c>
      <c r="BL90" s="15" t="s">
        <v>114</v>
      </c>
      <c r="BM90" s="197" t="s">
        <v>135</v>
      </c>
    </row>
    <row r="91" s="2" customFormat="1">
      <c r="A91" s="36"/>
      <c r="B91" s="37"/>
      <c r="C91" s="38"/>
      <c r="D91" s="199" t="s">
        <v>116</v>
      </c>
      <c r="E91" s="38"/>
      <c r="F91" s="200" t="s">
        <v>133</v>
      </c>
      <c r="G91" s="38"/>
      <c r="H91" s="38"/>
      <c r="I91" s="134"/>
      <c r="J91" s="38"/>
      <c r="K91" s="38"/>
      <c r="L91" s="42"/>
      <c r="M91" s="201"/>
      <c r="N91" s="202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116</v>
      </c>
      <c r="AU91" s="15" t="s">
        <v>70</v>
      </c>
    </row>
    <row r="92" s="2" customFormat="1" ht="14.4" customHeight="1">
      <c r="A92" s="36"/>
      <c r="B92" s="37"/>
      <c r="C92" s="203" t="s">
        <v>136</v>
      </c>
      <c r="D92" s="203" t="s">
        <v>137</v>
      </c>
      <c r="E92" s="204" t="s">
        <v>138</v>
      </c>
      <c r="F92" s="205" t="s">
        <v>139</v>
      </c>
      <c r="G92" s="206" t="s">
        <v>113</v>
      </c>
      <c r="H92" s="207">
        <v>1534.73</v>
      </c>
      <c r="I92" s="208"/>
      <c r="J92" s="209">
        <f>ROUND(I92*H92,2)</f>
        <v>0</v>
      </c>
      <c r="K92" s="205" t="s">
        <v>19</v>
      </c>
      <c r="L92" s="210"/>
      <c r="M92" s="211" t="s">
        <v>19</v>
      </c>
      <c r="N92" s="212" t="s">
        <v>41</v>
      </c>
      <c r="O92" s="82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7" t="s">
        <v>127</v>
      </c>
      <c r="AT92" s="197" t="s">
        <v>137</v>
      </c>
      <c r="AU92" s="197" t="s">
        <v>70</v>
      </c>
      <c r="AY92" s="15" t="s">
        <v>115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5" t="s">
        <v>78</v>
      </c>
      <c r="BK92" s="198">
        <f>ROUND(I92*H92,2)</f>
        <v>0</v>
      </c>
      <c r="BL92" s="15" t="s">
        <v>114</v>
      </c>
      <c r="BM92" s="197" t="s">
        <v>140</v>
      </c>
    </row>
    <row r="93" s="2" customFormat="1">
      <c r="A93" s="36"/>
      <c r="B93" s="37"/>
      <c r="C93" s="38"/>
      <c r="D93" s="199" t="s">
        <v>116</v>
      </c>
      <c r="E93" s="38"/>
      <c r="F93" s="200" t="s">
        <v>139</v>
      </c>
      <c r="G93" s="38"/>
      <c r="H93" s="38"/>
      <c r="I93" s="134"/>
      <c r="J93" s="38"/>
      <c r="K93" s="38"/>
      <c r="L93" s="42"/>
      <c r="M93" s="201"/>
      <c r="N93" s="202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116</v>
      </c>
      <c r="AU93" s="15" t="s">
        <v>70</v>
      </c>
    </row>
    <row r="94" s="2" customFormat="1" ht="14.4" customHeight="1">
      <c r="A94" s="36"/>
      <c r="B94" s="37"/>
      <c r="C94" s="186" t="s">
        <v>127</v>
      </c>
      <c r="D94" s="186" t="s">
        <v>110</v>
      </c>
      <c r="E94" s="187" t="s">
        <v>141</v>
      </c>
      <c r="F94" s="188" t="s">
        <v>142</v>
      </c>
      <c r="G94" s="189" t="s">
        <v>134</v>
      </c>
      <c r="H94" s="190">
        <v>82.492999999999995</v>
      </c>
      <c r="I94" s="191"/>
      <c r="J94" s="192">
        <f>ROUND(I94*H94,2)</f>
        <v>0</v>
      </c>
      <c r="K94" s="188" t="s">
        <v>19</v>
      </c>
      <c r="L94" s="42"/>
      <c r="M94" s="193" t="s">
        <v>19</v>
      </c>
      <c r="N94" s="194" t="s">
        <v>41</v>
      </c>
      <c r="O94" s="82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7" t="s">
        <v>114</v>
      </c>
      <c r="AT94" s="197" t="s">
        <v>110</v>
      </c>
      <c r="AU94" s="197" t="s">
        <v>70</v>
      </c>
      <c r="AY94" s="15" t="s">
        <v>115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5" t="s">
        <v>78</v>
      </c>
      <c r="BK94" s="198">
        <f>ROUND(I94*H94,2)</f>
        <v>0</v>
      </c>
      <c r="BL94" s="15" t="s">
        <v>114</v>
      </c>
      <c r="BM94" s="197" t="s">
        <v>143</v>
      </c>
    </row>
    <row r="95" s="2" customFormat="1">
      <c r="A95" s="36"/>
      <c r="B95" s="37"/>
      <c r="C95" s="38"/>
      <c r="D95" s="199" t="s">
        <v>116</v>
      </c>
      <c r="E95" s="38"/>
      <c r="F95" s="200" t="s">
        <v>142</v>
      </c>
      <c r="G95" s="38"/>
      <c r="H95" s="38"/>
      <c r="I95" s="134"/>
      <c r="J95" s="38"/>
      <c r="K95" s="38"/>
      <c r="L95" s="42"/>
      <c r="M95" s="201"/>
      <c r="N95" s="202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116</v>
      </c>
      <c r="AU95" s="15" t="s">
        <v>70</v>
      </c>
    </row>
    <row r="96" s="2" customFormat="1" ht="14.4" customHeight="1">
      <c r="A96" s="36"/>
      <c r="B96" s="37"/>
      <c r="C96" s="203" t="s">
        <v>144</v>
      </c>
      <c r="D96" s="203" t="s">
        <v>137</v>
      </c>
      <c r="E96" s="204" t="s">
        <v>138</v>
      </c>
      <c r="F96" s="205" t="s">
        <v>139</v>
      </c>
      <c r="G96" s="206" t="s">
        <v>113</v>
      </c>
      <c r="H96" s="207">
        <v>156.73500000000001</v>
      </c>
      <c r="I96" s="208"/>
      <c r="J96" s="209">
        <f>ROUND(I96*H96,2)</f>
        <v>0</v>
      </c>
      <c r="K96" s="205" t="s">
        <v>19</v>
      </c>
      <c r="L96" s="210"/>
      <c r="M96" s="211" t="s">
        <v>19</v>
      </c>
      <c r="N96" s="212" t="s">
        <v>41</v>
      </c>
      <c r="O96" s="82"/>
      <c r="P96" s="195">
        <f>O96*H96</f>
        <v>0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7" t="s">
        <v>127</v>
      </c>
      <c r="AT96" s="197" t="s">
        <v>137</v>
      </c>
      <c r="AU96" s="197" t="s">
        <v>70</v>
      </c>
      <c r="AY96" s="15" t="s">
        <v>115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15" t="s">
        <v>78</v>
      </c>
      <c r="BK96" s="198">
        <f>ROUND(I96*H96,2)</f>
        <v>0</v>
      </c>
      <c r="BL96" s="15" t="s">
        <v>114</v>
      </c>
      <c r="BM96" s="197" t="s">
        <v>145</v>
      </c>
    </row>
    <row r="97" s="2" customFormat="1">
      <c r="A97" s="36"/>
      <c r="B97" s="37"/>
      <c r="C97" s="38"/>
      <c r="D97" s="199" t="s">
        <v>116</v>
      </c>
      <c r="E97" s="38"/>
      <c r="F97" s="200" t="s">
        <v>139</v>
      </c>
      <c r="G97" s="38"/>
      <c r="H97" s="38"/>
      <c r="I97" s="134"/>
      <c r="J97" s="38"/>
      <c r="K97" s="38"/>
      <c r="L97" s="42"/>
      <c r="M97" s="201"/>
      <c r="N97" s="202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116</v>
      </c>
      <c r="AU97" s="15" t="s">
        <v>70</v>
      </c>
    </row>
    <row r="98" s="2" customFormat="1" ht="14.4" customHeight="1">
      <c r="A98" s="36"/>
      <c r="B98" s="37"/>
      <c r="C98" s="203" t="s">
        <v>131</v>
      </c>
      <c r="D98" s="203" t="s">
        <v>137</v>
      </c>
      <c r="E98" s="204" t="s">
        <v>146</v>
      </c>
      <c r="F98" s="205" t="s">
        <v>147</v>
      </c>
      <c r="G98" s="206" t="s">
        <v>113</v>
      </c>
      <c r="H98" s="207">
        <v>8.25</v>
      </c>
      <c r="I98" s="208"/>
      <c r="J98" s="209">
        <f>ROUND(I98*H98,2)</f>
        <v>0</v>
      </c>
      <c r="K98" s="205" t="s">
        <v>19</v>
      </c>
      <c r="L98" s="210"/>
      <c r="M98" s="211" t="s">
        <v>19</v>
      </c>
      <c r="N98" s="212" t="s">
        <v>41</v>
      </c>
      <c r="O98" s="82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7" t="s">
        <v>127</v>
      </c>
      <c r="AT98" s="197" t="s">
        <v>137</v>
      </c>
      <c r="AU98" s="197" t="s">
        <v>70</v>
      </c>
      <c r="AY98" s="15" t="s">
        <v>115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5" t="s">
        <v>78</v>
      </c>
      <c r="BK98" s="198">
        <f>ROUND(I98*H98,2)</f>
        <v>0</v>
      </c>
      <c r="BL98" s="15" t="s">
        <v>114</v>
      </c>
      <c r="BM98" s="197" t="s">
        <v>148</v>
      </c>
    </row>
    <row r="99" s="2" customFormat="1">
      <c r="A99" s="36"/>
      <c r="B99" s="37"/>
      <c r="C99" s="38"/>
      <c r="D99" s="199" t="s">
        <v>116</v>
      </c>
      <c r="E99" s="38"/>
      <c r="F99" s="200" t="s">
        <v>147</v>
      </c>
      <c r="G99" s="38"/>
      <c r="H99" s="38"/>
      <c r="I99" s="134"/>
      <c r="J99" s="38"/>
      <c r="K99" s="38"/>
      <c r="L99" s="42"/>
      <c r="M99" s="201"/>
      <c r="N99" s="202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116</v>
      </c>
      <c r="AU99" s="15" t="s">
        <v>70</v>
      </c>
    </row>
    <row r="100" s="2" customFormat="1" ht="21.6" customHeight="1">
      <c r="A100" s="36"/>
      <c r="B100" s="37"/>
      <c r="C100" s="186" t="s">
        <v>149</v>
      </c>
      <c r="D100" s="186" t="s">
        <v>110</v>
      </c>
      <c r="E100" s="187" t="s">
        <v>150</v>
      </c>
      <c r="F100" s="188" t="s">
        <v>151</v>
      </c>
      <c r="G100" s="189" t="s">
        <v>152</v>
      </c>
      <c r="H100" s="190">
        <v>34</v>
      </c>
      <c r="I100" s="191"/>
      <c r="J100" s="192">
        <f>ROUND(I100*H100,2)</f>
        <v>0</v>
      </c>
      <c r="K100" s="188" t="s">
        <v>19</v>
      </c>
      <c r="L100" s="42"/>
      <c r="M100" s="193" t="s">
        <v>19</v>
      </c>
      <c r="N100" s="194" t="s">
        <v>41</v>
      </c>
      <c r="O100" s="82"/>
      <c r="P100" s="195">
        <f>O100*H100</f>
        <v>0</v>
      </c>
      <c r="Q100" s="195">
        <v>0</v>
      </c>
      <c r="R100" s="195">
        <f>Q100*H100</f>
        <v>0</v>
      </c>
      <c r="S100" s="195">
        <v>0</v>
      </c>
      <c r="T100" s="196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7" t="s">
        <v>114</v>
      </c>
      <c r="AT100" s="197" t="s">
        <v>110</v>
      </c>
      <c r="AU100" s="197" t="s">
        <v>70</v>
      </c>
      <c r="AY100" s="15" t="s">
        <v>115</v>
      </c>
      <c r="BE100" s="198">
        <f>IF(N100="základní",J100,0)</f>
        <v>0</v>
      </c>
      <c r="BF100" s="198">
        <f>IF(N100="snížená",J100,0)</f>
        <v>0</v>
      </c>
      <c r="BG100" s="198">
        <f>IF(N100="zákl. přenesená",J100,0)</f>
        <v>0</v>
      </c>
      <c r="BH100" s="198">
        <f>IF(N100="sníž. přenesená",J100,0)</f>
        <v>0</v>
      </c>
      <c r="BI100" s="198">
        <f>IF(N100="nulová",J100,0)</f>
        <v>0</v>
      </c>
      <c r="BJ100" s="15" t="s">
        <v>78</v>
      </c>
      <c r="BK100" s="198">
        <f>ROUND(I100*H100,2)</f>
        <v>0</v>
      </c>
      <c r="BL100" s="15" t="s">
        <v>114</v>
      </c>
      <c r="BM100" s="197" t="s">
        <v>153</v>
      </c>
    </row>
    <row r="101" s="2" customFormat="1">
      <c r="A101" s="36"/>
      <c r="B101" s="37"/>
      <c r="C101" s="38"/>
      <c r="D101" s="199" t="s">
        <v>116</v>
      </c>
      <c r="E101" s="38"/>
      <c r="F101" s="200" t="s">
        <v>151</v>
      </c>
      <c r="G101" s="38"/>
      <c r="H101" s="38"/>
      <c r="I101" s="134"/>
      <c r="J101" s="38"/>
      <c r="K101" s="38"/>
      <c r="L101" s="42"/>
      <c r="M101" s="201"/>
      <c r="N101" s="202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116</v>
      </c>
      <c r="AU101" s="15" t="s">
        <v>70</v>
      </c>
    </row>
    <row r="102" s="2" customFormat="1" ht="32.4" customHeight="1">
      <c r="A102" s="36"/>
      <c r="B102" s="37"/>
      <c r="C102" s="186" t="s">
        <v>135</v>
      </c>
      <c r="D102" s="186" t="s">
        <v>110</v>
      </c>
      <c r="E102" s="187" t="s">
        <v>154</v>
      </c>
      <c r="F102" s="188" t="s">
        <v>155</v>
      </c>
      <c r="G102" s="189" t="s">
        <v>152</v>
      </c>
      <c r="H102" s="190">
        <v>2</v>
      </c>
      <c r="I102" s="191"/>
      <c r="J102" s="192">
        <f>ROUND(I102*H102,2)</f>
        <v>0</v>
      </c>
      <c r="K102" s="188" t="s">
        <v>19</v>
      </c>
      <c r="L102" s="42"/>
      <c r="M102" s="193" t="s">
        <v>19</v>
      </c>
      <c r="N102" s="194" t="s">
        <v>41</v>
      </c>
      <c r="O102" s="82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7" t="s">
        <v>114</v>
      </c>
      <c r="AT102" s="197" t="s">
        <v>110</v>
      </c>
      <c r="AU102" s="197" t="s">
        <v>70</v>
      </c>
      <c r="AY102" s="15" t="s">
        <v>115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5" t="s">
        <v>78</v>
      </c>
      <c r="BK102" s="198">
        <f>ROUND(I102*H102,2)</f>
        <v>0</v>
      </c>
      <c r="BL102" s="15" t="s">
        <v>114</v>
      </c>
      <c r="BM102" s="197" t="s">
        <v>156</v>
      </c>
    </row>
    <row r="103" s="2" customFormat="1">
      <c r="A103" s="36"/>
      <c r="B103" s="37"/>
      <c r="C103" s="38"/>
      <c r="D103" s="199" t="s">
        <v>116</v>
      </c>
      <c r="E103" s="38"/>
      <c r="F103" s="200" t="s">
        <v>155</v>
      </c>
      <c r="G103" s="38"/>
      <c r="H103" s="38"/>
      <c r="I103" s="134"/>
      <c r="J103" s="38"/>
      <c r="K103" s="38"/>
      <c r="L103" s="42"/>
      <c r="M103" s="201"/>
      <c r="N103" s="202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116</v>
      </c>
      <c r="AU103" s="15" t="s">
        <v>70</v>
      </c>
    </row>
    <row r="104" s="2" customFormat="1" ht="21.6" customHeight="1">
      <c r="A104" s="36"/>
      <c r="B104" s="37"/>
      <c r="C104" s="186" t="s">
        <v>157</v>
      </c>
      <c r="D104" s="186" t="s">
        <v>110</v>
      </c>
      <c r="E104" s="187" t="s">
        <v>158</v>
      </c>
      <c r="F104" s="188" t="s">
        <v>159</v>
      </c>
      <c r="G104" s="189" t="s">
        <v>160</v>
      </c>
      <c r="H104" s="190">
        <v>38</v>
      </c>
      <c r="I104" s="191"/>
      <c r="J104" s="192">
        <f>ROUND(I104*H104,2)</f>
        <v>0</v>
      </c>
      <c r="K104" s="188" t="s">
        <v>19</v>
      </c>
      <c r="L104" s="42"/>
      <c r="M104" s="193" t="s">
        <v>19</v>
      </c>
      <c r="N104" s="194" t="s">
        <v>41</v>
      </c>
      <c r="O104" s="82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7" t="s">
        <v>114</v>
      </c>
      <c r="AT104" s="197" t="s">
        <v>110</v>
      </c>
      <c r="AU104" s="197" t="s">
        <v>70</v>
      </c>
      <c r="AY104" s="15" t="s">
        <v>115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15" t="s">
        <v>78</v>
      </c>
      <c r="BK104" s="198">
        <f>ROUND(I104*H104,2)</f>
        <v>0</v>
      </c>
      <c r="BL104" s="15" t="s">
        <v>114</v>
      </c>
      <c r="BM104" s="197" t="s">
        <v>161</v>
      </c>
    </row>
    <row r="105" s="2" customFormat="1">
      <c r="A105" s="36"/>
      <c r="B105" s="37"/>
      <c r="C105" s="38"/>
      <c r="D105" s="199" t="s">
        <v>116</v>
      </c>
      <c r="E105" s="38"/>
      <c r="F105" s="200" t="s">
        <v>159</v>
      </c>
      <c r="G105" s="38"/>
      <c r="H105" s="38"/>
      <c r="I105" s="134"/>
      <c r="J105" s="38"/>
      <c r="K105" s="38"/>
      <c r="L105" s="42"/>
      <c r="M105" s="201"/>
      <c r="N105" s="202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116</v>
      </c>
      <c r="AU105" s="15" t="s">
        <v>70</v>
      </c>
    </row>
    <row r="106" s="2" customFormat="1" ht="21.6" customHeight="1">
      <c r="A106" s="36"/>
      <c r="B106" s="37"/>
      <c r="C106" s="186" t="s">
        <v>140</v>
      </c>
      <c r="D106" s="186" t="s">
        <v>110</v>
      </c>
      <c r="E106" s="187" t="s">
        <v>162</v>
      </c>
      <c r="F106" s="188" t="s">
        <v>163</v>
      </c>
      <c r="G106" s="189" t="s">
        <v>164</v>
      </c>
      <c r="H106" s="190">
        <v>10</v>
      </c>
      <c r="I106" s="191"/>
      <c r="J106" s="192">
        <f>ROUND(I106*H106,2)</f>
        <v>0</v>
      </c>
      <c r="K106" s="188" t="s">
        <v>19</v>
      </c>
      <c r="L106" s="42"/>
      <c r="M106" s="193" t="s">
        <v>19</v>
      </c>
      <c r="N106" s="194" t="s">
        <v>41</v>
      </c>
      <c r="O106" s="82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7" t="s">
        <v>114</v>
      </c>
      <c r="AT106" s="197" t="s">
        <v>110</v>
      </c>
      <c r="AU106" s="197" t="s">
        <v>70</v>
      </c>
      <c r="AY106" s="15" t="s">
        <v>115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5" t="s">
        <v>78</v>
      </c>
      <c r="BK106" s="198">
        <f>ROUND(I106*H106,2)</f>
        <v>0</v>
      </c>
      <c r="BL106" s="15" t="s">
        <v>114</v>
      </c>
      <c r="BM106" s="197" t="s">
        <v>165</v>
      </c>
    </row>
    <row r="107" s="2" customFormat="1">
      <c r="A107" s="36"/>
      <c r="B107" s="37"/>
      <c r="C107" s="38"/>
      <c r="D107" s="199" t="s">
        <v>116</v>
      </c>
      <c r="E107" s="38"/>
      <c r="F107" s="200" t="s">
        <v>163</v>
      </c>
      <c r="G107" s="38"/>
      <c r="H107" s="38"/>
      <c r="I107" s="134"/>
      <c r="J107" s="38"/>
      <c r="K107" s="38"/>
      <c r="L107" s="42"/>
      <c r="M107" s="201"/>
      <c r="N107" s="202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116</v>
      </c>
      <c r="AU107" s="15" t="s">
        <v>70</v>
      </c>
    </row>
    <row r="108" s="2" customFormat="1" ht="32.4" customHeight="1">
      <c r="A108" s="36"/>
      <c r="B108" s="37"/>
      <c r="C108" s="186" t="s">
        <v>8</v>
      </c>
      <c r="D108" s="186" t="s">
        <v>110</v>
      </c>
      <c r="E108" s="187" t="s">
        <v>166</v>
      </c>
      <c r="F108" s="188" t="s">
        <v>167</v>
      </c>
      <c r="G108" s="189" t="s">
        <v>164</v>
      </c>
      <c r="H108" s="190">
        <v>786</v>
      </c>
      <c r="I108" s="191"/>
      <c r="J108" s="192">
        <f>ROUND(I108*H108,2)</f>
        <v>0</v>
      </c>
      <c r="K108" s="188" t="s">
        <v>19</v>
      </c>
      <c r="L108" s="42"/>
      <c r="M108" s="193" t="s">
        <v>19</v>
      </c>
      <c r="N108" s="194" t="s">
        <v>41</v>
      </c>
      <c r="O108" s="82"/>
      <c r="P108" s="195">
        <f>O108*H108</f>
        <v>0</v>
      </c>
      <c r="Q108" s="195">
        <v>0</v>
      </c>
      <c r="R108" s="195">
        <f>Q108*H108</f>
        <v>0</v>
      </c>
      <c r="S108" s="195">
        <v>0</v>
      </c>
      <c r="T108" s="196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7" t="s">
        <v>114</v>
      </c>
      <c r="AT108" s="197" t="s">
        <v>110</v>
      </c>
      <c r="AU108" s="197" t="s">
        <v>70</v>
      </c>
      <c r="AY108" s="15" t="s">
        <v>115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15" t="s">
        <v>78</v>
      </c>
      <c r="BK108" s="198">
        <f>ROUND(I108*H108,2)</f>
        <v>0</v>
      </c>
      <c r="BL108" s="15" t="s">
        <v>114</v>
      </c>
      <c r="BM108" s="197" t="s">
        <v>168</v>
      </c>
    </row>
    <row r="109" s="2" customFormat="1">
      <c r="A109" s="36"/>
      <c r="B109" s="37"/>
      <c r="C109" s="38"/>
      <c r="D109" s="199" t="s">
        <v>116</v>
      </c>
      <c r="E109" s="38"/>
      <c r="F109" s="200" t="s">
        <v>167</v>
      </c>
      <c r="G109" s="38"/>
      <c r="H109" s="38"/>
      <c r="I109" s="134"/>
      <c r="J109" s="38"/>
      <c r="K109" s="38"/>
      <c r="L109" s="42"/>
      <c r="M109" s="201"/>
      <c r="N109" s="202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116</v>
      </c>
      <c r="AU109" s="15" t="s">
        <v>70</v>
      </c>
    </row>
    <row r="110" s="2" customFormat="1" ht="32.4" customHeight="1">
      <c r="A110" s="36"/>
      <c r="B110" s="37"/>
      <c r="C110" s="186" t="s">
        <v>143</v>
      </c>
      <c r="D110" s="186" t="s">
        <v>110</v>
      </c>
      <c r="E110" s="187" t="s">
        <v>169</v>
      </c>
      <c r="F110" s="188" t="s">
        <v>170</v>
      </c>
      <c r="G110" s="189" t="s">
        <v>164</v>
      </c>
      <c r="H110" s="190">
        <v>786</v>
      </c>
      <c r="I110" s="191"/>
      <c r="J110" s="192">
        <f>ROUND(I110*H110,2)</f>
        <v>0</v>
      </c>
      <c r="K110" s="188" t="s">
        <v>19</v>
      </c>
      <c r="L110" s="42"/>
      <c r="M110" s="193" t="s">
        <v>19</v>
      </c>
      <c r="N110" s="194" t="s">
        <v>41</v>
      </c>
      <c r="O110" s="82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7" t="s">
        <v>114</v>
      </c>
      <c r="AT110" s="197" t="s">
        <v>110</v>
      </c>
      <c r="AU110" s="197" t="s">
        <v>70</v>
      </c>
      <c r="AY110" s="15" t="s">
        <v>115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5" t="s">
        <v>78</v>
      </c>
      <c r="BK110" s="198">
        <f>ROUND(I110*H110,2)</f>
        <v>0</v>
      </c>
      <c r="BL110" s="15" t="s">
        <v>114</v>
      </c>
      <c r="BM110" s="197" t="s">
        <v>171</v>
      </c>
    </row>
    <row r="111" s="2" customFormat="1">
      <c r="A111" s="36"/>
      <c r="B111" s="37"/>
      <c r="C111" s="38"/>
      <c r="D111" s="199" t="s">
        <v>116</v>
      </c>
      <c r="E111" s="38"/>
      <c r="F111" s="200" t="s">
        <v>170</v>
      </c>
      <c r="G111" s="38"/>
      <c r="H111" s="38"/>
      <c r="I111" s="134"/>
      <c r="J111" s="38"/>
      <c r="K111" s="38"/>
      <c r="L111" s="42"/>
      <c r="M111" s="201"/>
      <c r="N111" s="202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116</v>
      </c>
      <c r="AU111" s="15" t="s">
        <v>70</v>
      </c>
    </row>
    <row r="112" s="2" customFormat="1" ht="21.6" customHeight="1">
      <c r="A112" s="36"/>
      <c r="B112" s="37"/>
      <c r="C112" s="186" t="s">
        <v>172</v>
      </c>
      <c r="D112" s="186" t="s">
        <v>110</v>
      </c>
      <c r="E112" s="187" t="s">
        <v>173</v>
      </c>
      <c r="F112" s="188" t="s">
        <v>174</v>
      </c>
      <c r="G112" s="189" t="s">
        <v>164</v>
      </c>
      <c r="H112" s="190">
        <v>10.5</v>
      </c>
      <c r="I112" s="191"/>
      <c r="J112" s="192">
        <f>ROUND(I112*H112,2)</f>
        <v>0</v>
      </c>
      <c r="K112" s="188" t="s">
        <v>19</v>
      </c>
      <c r="L112" s="42"/>
      <c r="M112" s="193" t="s">
        <v>19</v>
      </c>
      <c r="N112" s="194" t="s">
        <v>41</v>
      </c>
      <c r="O112" s="82"/>
      <c r="P112" s="195">
        <f>O112*H112</f>
        <v>0</v>
      </c>
      <c r="Q112" s="195">
        <v>0</v>
      </c>
      <c r="R112" s="195">
        <f>Q112*H112</f>
        <v>0</v>
      </c>
      <c r="S112" s="195">
        <v>0</v>
      </c>
      <c r="T112" s="196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7" t="s">
        <v>114</v>
      </c>
      <c r="AT112" s="197" t="s">
        <v>110</v>
      </c>
      <c r="AU112" s="197" t="s">
        <v>70</v>
      </c>
      <c r="AY112" s="15" t="s">
        <v>115</v>
      </c>
      <c r="BE112" s="198">
        <f>IF(N112="základní",J112,0)</f>
        <v>0</v>
      </c>
      <c r="BF112" s="198">
        <f>IF(N112="snížená",J112,0)</f>
        <v>0</v>
      </c>
      <c r="BG112" s="198">
        <f>IF(N112="zákl. přenesená",J112,0)</f>
        <v>0</v>
      </c>
      <c r="BH112" s="198">
        <f>IF(N112="sníž. přenesená",J112,0)</f>
        <v>0</v>
      </c>
      <c r="BI112" s="198">
        <f>IF(N112="nulová",J112,0)</f>
        <v>0</v>
      </c>
      <c r="BJ112" s="15" t="s">
        <v>78</v>
      </c>
      <c r="BK112" s="198">
        <f>ROUND(I112*H112,2)</f>
        <v>0</v>
      </c>
      <c r="BL112" s="15" t="s">
        <v>114</v>
      </c>
      <c r="BM112" s="197" t="s">
        <v>175</v>
      </c>
    </row>
    <row r="113" s="2" customFormat="1">
      <c r="A113" s="36"/>
      <c r="B113" s="37"/>
      <c r="C113" s="38"/>
      <c r="D113" s="199" t="s">
        <v>116</v>
      </c>
      <c r="E113" s="38"/>
      <c r="F113" s="200" t="s">
        <v>174</v>
      </c>
      <c r="G113" s="38"/>
      <c r="H113" s="38"/>
      <c r="I113" s="134"/>
      <c r="J113" s="38"/>
      <c r="K113" s="38"/>
      <c r="L113" s="42"/>
      <c r="M113" s="201"/>
      <c r="N113" s="202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116</v>
      </c>
      <c r="AU113" s="15" t="s">
        <v>70</v>
      </c>
    </row>
    <row r="114" s="2" customFormat="1" ht="21.6" customHeight="1">
      <c r="A114" s="36"/>
      <c r="B114" s="37"/>
      <c r="C114" s="186" t="s">
        <v>145</v>
      </c>
      <c r="D114" s="186" t="s">
        <v>110</v>
      </c>
      <c r="E114" s="187" t="s">
        <v>176</v>
      </c>
      <c r="F114" s="188" t="s">
        <v>177</v>
      </c>
      <c r="G114" s="189" t="s">
        <v>160</v>
      </c>
      <c r="H114" s="190">
        <v>63</v>
      </c>
      <c r="I114" s="191"/>
      <c r="J114" s="192">
        <f>ROUND(I114*H114,2)</f>
        <v>0</v>
      </c>
      <c r="K114" s="188" t="s">
        <v>19</v>
      </c>
      <c r="L114" s="42"/>
      <c r="M114" s="193" t="s">
        <v>19</v>
      </c>
      <c r="N114" s="194" t="s">
        <v>41</v>
      </c>
      <c r="O114" s="82"/>
      <c r="P114" s="195">
        <f>O114*H114</f>
        <v>0</v>
      </c>
      <c r="Q114" s="195">
        <v>0</v>
      </c>
      <c r="R114" s="195">
        <f>Q114*H114</f>
        <v>0</v>
      </c>
      <c r="S114" s="195">
        <v>0</v>
      </c>
      <c r="T114" s="196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7" t="s">
        <v>114</v>
      </c>
      <c r="AT114" s="197" t="s">
        <v>110</v>
      </c>
      <c r="AU114" s="197" t="s">
        <v>70</v>
      </c>
      <c r="AY114" s="15" t="s">
        <v>115</v>
      </c>
      <c r="BE114" s="198">
        <f>IF(N114="základní",J114,0)</f>
        <v>0</v>
      </c>
      <c r="BF114" s="198">
        <f>IF(N114="snížená",J114,0)</f>
        <v>0</v>
      </c>
      <c r="BG114" s="198">
        <f>IF(N114="zákl. přenesená",J114,0)</f>
        <v>0</v>
      </c>
      <c r="BH114" s="198">
        <f>IF(N114="sníž. přenesená",J114,0)</f>
        <v>0</v>
      </c>
      <c r="BI114" s="198">
        <f>IF(N114="nulová",J114,0)</f>
        <v>0</v>
      </c>
      <c r="BJ114" s="15" t="s">
        <v>78</v>
      </c>
      <c r="BK114" s="198">
        <f>ROUND(I114*H114,2)</f>
        <v>0</v>
      </c>
      <c r="BL114" s="15" t="s">
        <v>114</v>
      </c>
      <c r="BM114" s="197" t="s">
        <v>178</v>
      </c>
    </row>
    <row r="115" s="2" customFormat="1">
      <c r="A115" s="36"/>
      <c r="B115" s="37"/>
      <c r="C115" s="38"/>
      <c r="D115" s="199" t="s">
        <v>116</v>
      </c>
      <c r="E115" s="38"/>
      <c r="F115" s="200" t="s">
        <v>177</v>
      </c>
      <c r="G115" s="38"/>
      <c r="H115" s="38"/>
      <c r="I115" s="134"/>
      <c r="J115" s="38"/>
      <c r="K115" s="38"/>
      <c r="L115" s="42"/>
      <c r="M115" s="201"/>
      <c r="N115" s="202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116</v>
      </c>
      <c r="AU115" s="15" t="s">
        <v>70</v>
      </c>
    </row>
    <row r="116" s="2" customFormat="1" ht="21.6" customHeight="1">
      <c r="A116" s="36"/>
      <c r="B116" s="37"/>
      <c r="C116" s="186" t="s">
        <v>179</v>
      </c>
      <c r="D116" s="186" t="s">
        <v>110</v>
      </c>
      <c r="E116" s="187" t="s">
        <v>180</v>
      </c>
      <c r="F116" s="188" t="s">
        <v>181</v>
      </c>
      <c r="G116" s="189" t="s">
        <v>164</v>
      </c>
      <c r="H116" s="190">
        <v>36</v>
      </c>
      <c r="I116" s="191"/>
      <c r="J116" s="192">
        <f>ROUND(I116*H116,2)</f>
        <v>0</v>
      </c>
      <c r="K116" s="188" t="s">
        <v>19</v>
      </c>
      <c r="L116" s="42"/>
      <c r="M116" s="193" t="s">
        <v>19</v>
      </c>
      <c r="N116" s="194" t="s">
        <v>41</v>
      </c>
      <c r="O116" s="82"/>
      <c r="P116" s="195">
        <f>O116*H116</f>
        <v>0</v>
      </c>
      <c r="Q116" s="195">
        <v>0</v>
      </c>
      <c r="R116" s="195">
        <f>Q116*H116</f>
        <v>0</v>
      </c>
      <c r="S116" s="195">
        <v>0</v>
      </c>
      <c r="T116" s="196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7" t="s">
        <v>114</v>
      </c>
      <c r="AT116" s="197" t="s">
        <v>110</v>
      </c>
      <c r="AU116" s="197" t="s">
        <v>70</v>
      </c>
      <c r="AY116" s="15" t="s">
        <v>115</v>
      </c>
      <c r="BE116" s="198">
        <f>IF(N116="základní",J116,0)</f>
        <v>0</v>
      </c>
      <c r="BF116" s="198">
        <f>IF(N116="snížená",J116,0)</f>
        <v>0</v>
      </c>
      <c r="BG116" s="198">
        <f>IF(N116="zákl. přenesená",J116,0)</f>
        <v>0</v>
      </c>
      <c r="BH116" s="198">
        <f>IF(N116="sníž. přenesená",J116,0)</f>
        <v>0</v>
      </c>
      <c r="BI116" s="198">
        <f>IF(N116="nulová",J116,0)</f>
        <v>0</v>
      </c>
      <c r="BJ116" s="15" t="s">
        <v>78</v>
      </c>
      <c r="BK116" s="198">
        <f>ROUND(I116*H116,2)</f>
        <v>0</v>
      </c>
      <c r="BL116" s="15" t="s">
        <v>114</v>
      </c>
      <c r="BM116" s="197" t="s">
        <v>182</v>
      </c>
    </row>
    <row r="117" s="2" customFormat="1">
      <c r="A117" s="36"/>
      <c r="B117" s="37"/>
      <c r="C117" s="38"/>
      <c r="D117" s="199" t="s">
        <v>116</v>
      </c>
      <c r="E117" s="38"/>
      <c r="F117" s="200" t="s">
        <v>181</v>
      </c>
      <c r="G117" s="38"/>
      <c r="H117" s="38"/>
      <c r="I117" s="134"/>
      <c r="J117" s="38"/>
      <c r="K117" s="38"/>
      <c r="L117" s="42"/>
      <c r="M117" s="201"/>
      <c r="N117" s="202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116</v>
      </c>
      <c r="AU117" s="15" t="s">
        <v>70</v>
      </c>
    </row>
    <row r="118" s="2" customFormat="1" ht="21.6" customHeight="1">
      <c r="A118" s="36"/>
      <c r="B118" s="37"/>
      <c r="C118" s="203" t="s">
        <v>148</v>
      </c>
      <c r="D118" s="203" t="s">
        <v>137</v>
      </c>
      <c r="E118" s="204" t="s">
        <v>183</v>
      </c>
      <c r="F118" s="205" t="s">
        <v>184</v>
      </c>
      <c r="G118" s="206" t="s">
        <v>160</v>
      </c>
      <c r="H118" s="207">
        <v>12</v>
      </c>
      <c r="I118" s="208"/>
      <c r="J118" s="209">
        <f>ROUND(I118*H118,2)</f>
        <v>0</v>
      </c>
      <c r="K118" s="205" t="s">
        <v>19</v>
      </c>
      <c r="L118" s="210"/>
      <c r="M118" s="211" t="s">
        <v>19</v>
      </c>
      <c r="N118" s="212" t="s">
        <v>41</v>
      </c>
      <c r="O118" s="82"/>
      <c r="P118" s="195">
        <f>O118*H118</f>
        <v>0</v>
      </c>
      <c r="Q118" s="195">
        <v>0</v>
      </c>
      <c r="R118" s="195">
        <f>Q118*H118</f>
        <v>0</v>
      </c>
      <c r="S118" s="195">
        <v>0</v>
      </c>
      <c r="T118" s="196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7" t="s">
        <v>127</v>
      </c>
      <c r="AT118" s="197" t="s">
        <v>137</v>
      </c>
      <c r="AU118" s="197" t="s">
        <v>70</v>
      </c>
      <c r="AY118" s="15" t="s">
        <v>115</v>
      </c>
      <c r="BE118" s="198">
        <f>IF(N118="základní",J118,0)</f>
        <v>0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15" t="s">
        <v>78</v>
      </c>
      <c r="BK118" s="198">
        <f>ROUND(I118*H118,2)</f>
        <v>0</v>
      </c>
      <c r="BL118" s="15" t="s">
        <v>114</v>
      </c>
      <c r="BM118" s="197" t="s">
        <v>185</v>
      </c>
    </row>
    <row r="119" s="2" customFormat="1">
      <c r="A119" s="36"/>
      <c r="B119" s="37"/>
      <c r="C119" s="38"/>
      <c r="D119" s="199" t="s">
        <v>116</v>
      </c>
      <c r="E119" s="38"/>
      <c r="F119" s="200" t="s">
        <v>184</v>
      </c>
      <c r="G119" s="38"/>
      <c r="H119" s="38"/>
      <c r="I119" s="134"/>
      <c r="J119" s="38"/>
      <c r="K119" s="38"/>
      <c r="L119" s="42"/>
      <c r="M119" s="201"/>
      <c r="N119" s="202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116</v>
      </c>
      <c r="AU119" s="15" t="s">
        <v>70</v>
      </c>
    </row>
    <row r="120" s="2" customFormat="1" ht="21.6" customHeight="1">
      <c r="A120" s="36"/>
      <c r="B120" s="37"/>
      <c r="C120" s="203" t="s">
        <v>7</v>
      </c>
      <c r="D120" s="203" t="s">
        <v>137</v>
      </c>
      <c r="E120" s="204" t="s">
        <v>186</v>
      </c>
      <c r="F120" s="205" t="s">
        <v>187</v>
      </c>
      <c r="G120" s="206" t="s">
        <v>113</v>
      </c>
      <c r="H120" s="207">
        <v>8.2080000000000002</v>
      </c>
      <c r="I120" s="208"/>
      <c r="J120" s="209">
        <f>ROUND(I120*H120,2)</f>
        <v>0</v>
      </c>
      <c r="K120" s="205" t="s">
        <v>19</v>
      </c>
      <c r="L120" s="210"/>
      <c r="M120" s="211" t="s">
        <v>19</v>
      </c>
      <c r="N120" s="212" t="s">
        <v>41</v>
      </c>
      <c r="O120" s="82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7" t="s">
        <v>127</v>
      </c>
      <c r="AT120" s="197" t="s">
        <v>137</v>
      </c>
      <c r="AU120" s="197" t="s">
        <v>70</v>
      </c>
      <c r="AY120" s="15" t="s">
        <v>115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5" t="s">
        <v>78</v>
      </c>
      <c r="BK120" s="198">
        <f>ROUND(I120*H120,2)</f>
        <v>0</v>
      </c>
      <c r="BL120" s="15" t="s">
        <v>114</v>
      </c>
      <c r="BM120" s="197" t="s">
        <v>188</v>
      </c>
    </row>
    <row r="121" s="2" customFormat="1">
      <c r="A121" s="36"/>
      <c r="B121" s="37"/>
      <c r="C121" s="38"/>
      <c r="D121" s="199" t="s">
        <v>116</v>
      </c>
      <c r="E121" s="38"/>
      <c r="F121" s="200" t="s">
        <v>187</v>
      </c>
      <c r="G121" s="38"/>
      <c r="H121" s="38"/>
      <c r="I121" s="134"/>
      <c r="J121" s="38"/>
      <c r="K121" s="38"/>
      <c r="L121" s="42"/>
      <c r="M121" s="201"/>
      <c r="N121" s="202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116</v>
      </c>
      <c r="AU121" s="15" t="s">
        <v>70</v>
      </c>
    </row>
    <row r="122" s="2" customFormat="1" ht="14.4" customHeight="1">
      <c r="A122" s="36"/>
      <c r="B122" s="37"/>
      <c r="C122" s="203" t="s">
        <v>153</v>
      </c>
      <c r="D122" s="203" t="s">
        <v>137</v>
      </c>
      <c r="E122" s="204" t="s">
        <v>189</v>
      </c>
      <c r="F122" s="205" t="s">
        <v>190</v>
      </c>
      <c r="G122" s="206" t="s">
        <v>126</v>
      </c>
      <c r="H122" s="207">
        <v>55.079999999999998</v>
      </c>
      <c r="I122" s="208"/>
      <c r="J122" s="209">
        <f>ROUND(I122*H122,2)</f>
        <v>0</v>
      </c>
      <c r="K122" s="205" t="s">
        <v>19</v>
      </c>
      <c r="L122" s="210"/>
      <c r="M122" s="211" t="s">
        <v>19</v>
      </c>
      <c r="N122" s="212" t="s">
        <v>41</v>
      </c>
      <c r="O122" s="82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7" t="s">
        <v>127</v>
      </c>
      <c r="AT122" s="197" t="s">
        <v>137</v>
      </c>
      <c r="AU122" s="197" t="s">
        <v>70</v>
      </c>
      <c r="AY122" s="15" t="s">
        <v>115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5" t="s">
        <v>78</v>
      </c>
      <c r="BK122" s="198">
        <f>ROUND(I122*H122,2)</f>
        <v>0</v>
      </c>
      <c r="BL122" s="15" t="s">
        <v>114</v>
      </c>
      <c r="BM122" s="197" t="s">
        <v>191</v>
      </c>
    </row>
    <row r="123" s="2" customFormat="1">
      <c r="A123" s="36"/>
      <c r="B123" s="37"/>
      <c r="C123" s="38"/>
      <c r="D123" s="199" t="s">
        <v>116</v>
      </c>
      <c r="E123" s="38"/>
      <c r="F123" s="200" t="s">
        <v>190</v>
      </c>
      <c r="G123" s="38"/>
      <c r="H123" s="38"/>
      <c r="I123" s="134"/>
      <c r="J123" s="38"/>
      <c r="K123" s="38"/>
      <c r="L123" s="42"/>
      <c r="M123" s="201"/>
      <c r="N123" s="202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116</v>
      </c>
      <c r="AU123" s="15" t="s">
        <v>70</v>
      </c>
    </row>
    <row r="124" s="2" customFormat="1" ht="21.6" customHeight="1">
      <c r="A124" s="36"/>
      <c r="B124" s="37"/>
      <c r="C124" s="186" t="s">
        <v>192</v>
      </c>
      <c r="D124" s="186" t="s">
        <v>110</v>
      </c>
      <c r="E124" s="187" t="s">
        <v>193</v>
      </c>
      <c r="F124" s="188" t="s">
        <v>194</v>
      </c>
      <c r="G124" s="189" t="s">
        <v>160</v>
      </c>
      <c r="H124" s="190">
        <v>1</v>
      </c>
      <c r="I124" s="191"/>
      <c r="J124" s="192">
        <f>ROUND(I124*H124,2)</f>
        <v>0</v>
      </c>
      <c r="K124" s="188" t="s">
        <v>19</v>
      </c>
      <c r="L124" s="42"/>
      <c r="M124" s="193" t="s">
        <v>19</v>
      </c>
      <c r="N124" s="194" t="s">
        <v>41</v>
      </c>
      <c r="O124" s="82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7" t="s">
        <v>114</v>
      </c>
      <c r="AT124" s="197" t="s">
        <v>110</v>
      </c>
      <c r="AU124" s="197" t="s">
        <v>70</v>
      </c>
      <c r="AY124" s="15" t="s">
        <v>115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5" t="s">
        <v>78</v>
      </c>
      <c r="BK124" s="198">
        <f>ROUND(I124*H124,2)</f>
        <v>0</v>
      </c>
      <c r="BL124" s="15" t="s">
        <v>114</v>
      </c>
      <c r="BM124" s="197" t="s">
        <v>195</v>
      </c>
    </row>
    <row r="125" s="2" customFormat="1">
      <c r="A125" s="36"/>
      <c r="B125" s="37"/>
      <c r="C125" s="38"/>
      <c r="D125" s="199" t="s">
        <v>116</v>
      </c>
      <c r="E125" s="38"/>
      <c r="F125" s="200" t="s">
        <v>194</v>
      </c>
      <c r="G125" s="38"/>
      <c r="H125" s="38"/>
      <c r="I125" s="134"/>
      <c r="J125" s="38"/>
      <c r="K125" s="38"/>
      <c r="L125" s="42"/>
      <c r="M125" s="201"/>
      <c r="N125" s="202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116</v>
      </c>
      <c r="AU125" s="15" t="s">
        <v>70</v>
      </c>
    </row>
    <row r="126" s="2" customFormat="1" ht="21.6" customHeight="1">
      <c r="A126" s="36"/>
      <c r="B126" s="37"/>
      <c r="C126" s="186" t="s">
        <v>161</v>
      </c>
      <c r="D126" s="186" t="s">
        <v>110</v>
      </c>
      <c r="E126" s="187" t="s">
        <v>196</v>
      </c>
      <c r="F126" s="188" t="s">
        <v>197</v>
      </c>
      <c r="G126" s="189" t="s">
        <v>160</v>
      </c>
      <c r="H126" s="190">
        <v>1</v>
      </c>
      <c r="I126" s="191"/>
      <c r="J126" s="192">
        <f>ROUND(I126*H126,2)</f>
        <v>0</v>
      </c>
      <c r="K126" s="188" t="s">
        <v>19</v>
      </c>
      <c r="L126" s="42"/>
      <c r="M126" s="193" t="s">
        <v>19</v>
      </c>
      <c r="N126" s="194" t="s">
        <v>41</v>
      </c>
      <c r="O126" s="82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7" t="s">
        <v>114</v>
      </c>
      <c r="AT126" s="197" t="s">
        <v>110</v>
      </c>
      <c r="AU126" s="197" t="s">
        <v>70</v>
      </c>
      <c r="AY126" s="15" t="s">
        <v>115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5" t="s">
        <v>78</v>
      </c>
      <c r="BK126" s="198">
        <f>ROUND(I126*H126,2)</f>
        <v>0</v>
      </c>
      <c r="BL126" s="15" t="s">
        <v>114</v>
      </c>
      <c r="BM126" s="197" t="s">
        <v>198</v>
      </c>
    </row>
    <row r="127" s="2" customFormat="1">
      <c r="A127" s="36"/>
      <c r="B127" s="37"/>
      <c r="C127" s="38"/>
      <c r="D127" s="199" t="s">
        <v>116</v>
      </c>
      <c r="E127" s="38"/>
      <c r="F127" s="200" t="s">
        <v>197</v>
      </c>
      <c r="G127" s="38"/>
      <c r="H127" s="38"/>
      <c r="I127" s="134"/>
      <c r="J127" s="38"/>
      <c r="K127" s="38"/>
      <c r="L127" s="42"/>
      <c r="M127" s="201"/>
      <c r="N127" s="202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116</v>
      </c>
      <c r="AU127" s="15" t="s">
        <v>70</v>
      </c>
    </row>
    <row r="128" s="2" customFormat="1" ht="14.4" customHeight="1">
      <c r="A128" s="36"/>
      <c r="B128" s="37"/>
      <c r="C128" s="186" t="s">
        <v>199</v>
      </c>
      <c r="D128" s="186" t="s">
        <v>110</v>
      </c>
      <c r="E128" s="187" t="s">
        <v>200</v>
      </c>
      <c r="F128" s="188" t="s">
        <v>201</v>
      </c>
      <c r="G128" s="189" t="s">
        <v>160</v>
      </c>
      <c r="H128" s="190">
        <v>1</v>
      </c>
      <c r="I128" s="191"/>
      <c r="J128" s="192">
        <f>ROUND(I128*H128,2)</f>
        <v>0</v>
      </c>
      <c r="K128" s="188" t="s">
        <v>19</v>
      </c>
      <c r="L128" s="42"/>
      <c r="M128" s="193" t="s">
        <v>19</v>
      </c>
      <c r="N128" s="194" t="s">
        <v>41</v>
      </c>
      <c r="O128" s="82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7" t="s">
        <v>114</v>
      </c>
      <c r="AT128" s="197" t="s">
        <v>110</v>
      </c>
      <c r="AU128" s="197" t="s">
        <v>70</v>
      </c>
      <c r="AY128" s="15" t="s">
        <v>115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5" t="s">
        <v>78</v>
      </c>
      <c r="BK128" s="198">
        <f>ROUND(I128*H128,2)</f>
        <v>0</v>
      </c>
      <c r="BL128" s="15" t="s">
        <v>114</v>
      </c>
      <c r="BM128" s="197" t="s">
        <v>202</v>
      </c>
    </row>
    <row r="129" s="2" customFormat="1">
      <c r="A129" s="36"/>
      <c r="B129" s="37"/>
      <c r="C129" s="38"/>
      <c r="D129" s="199" t="s">
        <v>116</v>
      </c>
      <c r="E129" s="38"/>
      <c r="F129" s="200" t="s">
        <v>201</v>
      </c>
      <c r="G129" s="38"/>
      <c r="H129" s="38"/>
      <c r="I129" s="134"/>
      <c r="J129" s="38"/>
      <c r="K129" s="38"/>
      <c r="L129" s="42"/>
      <c r="M129" s="201"/>
      <c r="N129" s="202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116</v>
      </c>
      <c r="AU129" s="15" t="s">
        <v>70</v>
      </c>
    </row>
    <row r="130" s="2" customFormat="1" ht="21.6" customHeight="1">
      <c r="A130" s="36"/>
      <c r="B130" s="37"/>
      <c r="C130" s="203" t="s">
        <v>203</v>
      </c>
      <c r="D130" s="203" t="s">
        <v>137</v>
      </c>
      <c r="E130" s="204" t="s">
        <v>204</v>
      </c>
      <c r="F130" s="205" t="s">
        <v>205</v>
      </c>
      <c r="G130" s="206" t="s">
        <v>113</v>
      </c>
      <c r="H130" s="207">
        <v>17.100000000000001</v>
      </c>
      <c r="I130" s="208"/>
      <c r="J130" s="209">
        <f>ROUND(I130*H130,2)</f>
        <v>0</v>
      </c>
      <c r="K130" s="205" t="s">
        <v>19</v>
      </c>
      <c r="L130" s="210"/>
      <c r="M130" s="211" t="s">
        <v>19</v>
      </c>
      <c r="N130" s="212" t="s">
        <v>41</v>
      </c>
      <c r="O130" s="82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7" t="s">
        <v>127</v>
      </c>
      <c r="AT130" s="197" t="s">
        <v>137</v>
      </c>
      <c r="AU130" s="197" t="s">
        <v>70</v>
      </c>
      <c r="AY130" s="15" t="s">
        <v>115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5" t="s">
        <v>78</v>
      </c>
      <c r="BK130" s="198">
        <f>ROUND(I130*H130,2)</f>
        <v>0</v>
      </c>
      <c r="BL130" s="15" t="s">
        <v>114</v>
      </c>
      <c r="BM130" s="197" t="s">
        <v>206</v>
      </c>
    </row>
    <row r="131" s="2" customFormat="1">
      <c r="A131" s="36"/>
      <c r="B131" s="37"/>
      <c r="C131" s="38"/>
      <c r="D131" s="199" t="s">
        <v>116</v>
      </c>
      <c r="E131" s="38"/>
      <c r="F131" s="200" t="s">
        <v>205</v>
      </c>
      <c r="G131" s="38"/>
      <c r="H131" s="38"/>
      <c r="I131" s="134"/>
      <c r="J131" s="38"/>
      <c r="K131" s="38"/>
      <c r="L131" s="42"/>
      <c r="M131" s="201"/>
      <c r="N131" s="202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116</v>
      </c>
      <c r="AU131" s="15" t="s">
        <v>70</v>
      </c>
    </row>
    <row r="132" s="2" customFormat="1" ht="14.4" customHeight="1">
      <c r="A132" s="36"/>
      <c r="B132" s="37"/>
      <c r="C132" s="203" t="s">
        <v>168</v>
      </c>
      <c r="D132" s="203" t="s">
        <v>137</v>
      </c>
      <c r="E132" s="204" t="s">
        <v>207</v>
      </c>
      <c r="F132" s="205" t="s">
        <v>208</v>
      </c>
      <c r="G132" s="206" t="s">
        <v>160</v>
      </c>
      <c r="H132" s="207">
        <v>8</v>
      </c>
      <c r="I132" s="208"/>
      <c r="J132" s="209">
        <f>ROUND(I132*H132,2)</f>
        <v>0</v>
      </c>
      <c r="K132" s="205" t="s">
        <v>19</v>
      </c>
      <c r="L132" s="210"/>
      <c r="M132" s="211" t="s">
        <v>19</v>
      </c>
      <c r="N132" s="212" t="s">
        <v>41</v>
      </c>
      <c r="O132" s="82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7" t="s">
        <v>127</v>
      </c>
      <c r="AT132" s="197" t="s">
        <v>137</v>
      </c>
      <c r="AU132" s="197" t="s">
        <v>70</v>
      </c>
      <c r="AY132" s="15" t="s">
        <v>115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5" t="s">
        <v>78</v>
      </c>
      <c r="BK132" s="198">
        <f>ROUND(I132*H132,2)</f>
        <v>0</v>
      </c>
      <c r="BL132" s="15" t="s">
        <v>114</v>
      </c>
      <c r="BM132" s="197" t="s">
        <v>209</v>
      </c>
    </row>
    <row r="133" s="2" customFormat="1">
      <c r="A133" s="36"/>
      <c r="B133" s="37"/>
      <c r="C133" s="38"/>
      <c r="D133" s="199" t="s">
        <v>116</v>
      </c>
      <c r="E133" s="38"/>
      <c r="F133" s="200" t="s">
        <v>208</v>
      </c>
      <c r="G133" s="38"/>
      <c r="H133" s="38"/>
      <c r="I133" s="134"/>
      <c r="J133" s="38"/>
      <c r="K133" s="38"/>
      <c r="L133" s="42"/>
      <c r="M133" s="201"/>
      <c r="N133" s="202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116</v>
      </c>
      <c r="AU133" s="15" t="s">
        <v>70</v>
      </c>
    </row>
    <row r="134" s="2" customFormat="1" ht="14.4" customHeight="1">
      <c r="A134" s="36"/>
      <c r="B134" s="37"/>
      <c r="C134" s="203" t="s">
        <v>210</v>
      </c>
      <c r="D134" s="203" t="s">
        <v>137</v>
      </c>
      <c r="E134" s="204" t="s">
        <v>211</v>
      </c>
      <c r="F134" s="205" t="s">
        <v>212</v>
      </c>
      <c r="G134" s="206" t="s">
        <v>113</v>
      </c>
      <c r="H134" s="207">
        <v>0.017999999999999999</v>
      </c>
      <c r="I134" s="208"/>
      <c r="J134" s="209">
        <f>ROUND(I134*H134,2)</f>
        <v>0</v>
      </c>
      <c r="K134" s="205" t="s">
        <v>19</v>
      </c>
      <c r="L134" s="210"/>
      <c r="M134" s="211" t="s">
        <v>19</v>
      </c>
      <c r="N134" s="212" t="s">
        <v>41</v>
      </c>
      <c r="O134" s="82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7" t="s">
        <v>127</v>
      </c>
      <c r="AT134" s="197" t="s">
        <v>137</v>
      </c>
      <c r="AU134" s="197" t="s">
        <v>70</v>
      </c>
      <c r="AY134" s="15" t="s">
        <v>115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5" t="s">
        <v>78</v>
      </c>
      <c r="BK134" s="198">
        <f>ROUND(I134*H134,2)</f>
        <v>0</v>
      </c>
      <c r="BL134" s="15" t="s">
        <v>114</v>
      </c>
      <c r="BM134" s="197" t="s">
        <v>213</v>
      </c>
    </row>
    <row r="135" s="2" customFormat="1">
      <c r="A135" s="36"/>
      <c r="B135" s="37"/>
      <c r="C135" s="38"/>
      <c r="D135" s="199" t="s">
        <v>116</v>
      </c>
      <c r="E135" s="38"/>
      <c r="F135" s="200" t="s">
        <v>212</v>
      </c>
      <c r="G135" s="38"/>
      <c r="H135" s="38"/>
      <c r="I135" s="134"/>
      <c r="J135" s="38"/>
      <c r="K135" s="38"/>
      <c r="L135" s="42"/>
      <c r="M135" s="201"/>
      <c r="N135" s="202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116</v>
      </c>
      <c r="AU135" s="15" t="s">
        <v>70</v>
      </c>
    </row>
    <row r="136" s="2" customFormat="1" ht="21.6" customHeight="1">
      <c r="A136" s="36"/>
      <c r="B136" s="37"/>
      <c r="C136" s="186" t="s">
        <v>171</v>
      </c>
      <c r="D136" s="186" t="s">
        <v>110</v>
      </c>
      <c r="E136" s="187" t="s">
        <v>214</v>
      </c>
      <c r="F136" s="188" t="s">
        <v>215</v>
      </c>
      <c r="G136" s="189" t="s">
        <v>160</v>
      </c>
      <c r="H136" s="190">
        <v>1</v>
      </c>
      <c r="I136" s="191"/>
      <c r="J136" s="192">
        <f>ROUND(I136*H136,2)</f>
        <v>0</v>
      </c>
      <c r="K136" s="188" t="s">
        <v>19</v>
      </c>
      <c r="L136" s="42"/>
      <c r="M136" s="193" t="s">
        <v>19</v>
      </c>
      <c r="N136" s="194" t="s">
        <v>41</v>
      </c>
      <c r="O136" s="82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7" t="s">
        <v>114</v>
      </c>
      <c r="AT136" s="197" t="s">
        <v>110</v>
      </c>
      <c r="AU136" s="197" t="s">
        <v>70</v>
      </c>
      <c r="AY136" s="15" t="s">
        <v>115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5" t="s">
        <v>78</v>
      </c>
      <c r="BK136" s="198">
        <f>ROUND(I136*H136,2)</f>
        <v>0</v>
      </c>
      <c r="BL136" s="15" t="s">
        <v>114</v>
      </c>
      <c r="BM136" s="197" t="s">
        <v>216</v>
      </c>
    </row>
    <row r="137" s="2" customFormat="1">
      <c r="A137" s="36"/>
      <c r="B137" s="37"/>
      <c r="C137" s="38"/>
      <c r="D137" s="199" t="s">
        <v>116</v>
      </c>
      <c r="E137" s="38"/>
      <c r="F137" s="200" t="s">
        <v>215</v>
      </c>
      <c r="G137" s="38"/>
      <c r="H137" s="38"/>
      <c r="I137" s="134"/>
      <c r="J137" s="38"/>
      <c r="K137" s="38"/>
      <c r="L137" s="42"/>
      <c r="M137" s="201"/>
      <c r="N137" s="202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116</v>
      </c>
      <c r="AU137" s="15" t="s">
        <v>70</v>
      </c>
    </row>
    <row r="138" s="2" customFormat="1" ht="14.4" customHeight="1">
      <c r="A138" s="36"/>
      <c r="B138" s="37"/>
      <c r="C138" s="203" t="s">
        <v>217</v>
      </c>
      <c r="D138" s="203" t="s">
        <v>137</v>
      </c>
      <c r="E138" s="204" t="s">
        <v>218</v>
      </c>
      <c r="F138" s="205" t="s">
        <v>219</v>
      </c>
      <c r="G138" s="206" t="s">
        <v>160</v>
      </c>
      <c r="H138" s="207">
        <v>1</v>
      </c>
      <c r="I138" s="208"/>
      <c r="J138" s="209">
        <f>ROUND(I138*H138,2)</f>
        <v>0</v>
      </c>
      <c r="K138" s="205" t="s">
        <v>19</v>
      </c>
      <c r="L138" s="210"/>
      <c r="M138" s="211" t="s">
        <v>19</v>
      </c>
      <c r="N138" s="212" t="s">
        <v>41</v>
      </c>
      <c r="O138" s="82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7" t="s">
        <v>127</v>
      </c>
      <c r="AT138" s="197" t="s">
        <v>137</v>
      </c>
      <c r="AU138" s="197" t="s">
        <v>70</v>
      </c>
      <c r="AY138" s="15" t="s">
        <v>115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5" t="s">
        <v>78</v>
      </c>
      <c r="BK138" s="198">
        <f>ROUND(I138*H138,2)</f>
        <v>0</v>
      </c>
      <c r="BL138" s="15" t="s">
        <v>114</v>
      </c>
      <c r="BM138" s="197" t="s">
        <v>220</v>
      </c>
    </row>
    <row r="139" s="2" customFormat="1">
      <c r="A139" s="36"/>
      <c r="B139" s="37"/>
      <c r="C139" s="38"/>
      <c r="D139" s="199" t="s">
        <v>116</v>
      </c>
      <c r="E139" s="38"/>
      <c r="F139" s="200" t="s">
        <v>219</v>
      </c>
      <c r="G139" s="38"/>
      <c r="H139" s="38"/>
      <c r="I139" s="134"/>
      <c r="J139" s="38"/>
      <c r="K139" s="38"/>
      <c r="L139" s="42"/>
      <c r="M139" s="201"/>
      <c r="N139" s="202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116</v>
      </c>
      <c r="AU139" s="15" t="s">
        <v>70</v>
      </c>
    </row>
    <row r="140" s="2" customFormat="1" ht="14.4" customHeight="1">
      <c r="A140" s="36"/>
      <c r="B140" s="37"/>
      <c r="C140" s="203" t="s">
        <v>175</v>
      </c>
      <c r="D140" s="203" t="s">
        <v>137</v>
      </c>
      <c r="E140" s="204" t="s">
        <v>221</v>
      </c>
      <c r="F140" s="205" t="s">
        <v>222</v>
      </c>
      <c r="G140" s="206" t="s">
        <v>164</v>
      </c>
      <c r="H140" s="207">
        <v>3</v>
      </c>
      <c r="I140" s="208"/>
      <c r="J140" s="209">
        <f>ROUND(I140*H140,2)</f>
        <v>0</v>
      </c>
      <c r="K140" s="205" t="s">
        <v>19</v>
      </c>
      <c r="L140" s="210"/>
      <c r="M140" s="211" t="s">
        <v>19</v>
      </c>
      <c r="N140" s="212" t="s">
        <v>41</v>
      </c>
      <c r="O140" s="82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7" t="s">
        <v>127</v>
      </c>
      <c r="AT140" s="197" t="s">
        <v>137</v>
      </c>
      <c r="AU140" s="197" t="s">
        <v>70</v>
      </c>
      <c r="AY140" s="15" t="s">
        <v>115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5" t="s">
        <v>78</v>
      </c>
      <c r="BK140" s="198">
        <f>ROUND(I140*H140,2)</f>
        <v>0</v>
      </c>
      <c r="BL140" s="15" t="s">
        <v>114</v>
      </c>
      <c r="BM140" s="197" t="s">
        <v>223</v>
      </c>
    </row>
    <row r="141" s="2" customFormat="1">
      <c r="A141" s="36"/>
      <c r="B141" s="37"/>
      <c r="C141" s="38"/>
      <c r="D141" s="199" t="s">
        <v>116</v>
      </c>
      <c r="E141" s="38"/>
      <c r="F141" s="200" t="s">
        <v>222</v>
      </c>
      <c r="G141" s="38"/>
      <c r="H141" s="38"/>
      <c r="I141" s="134"/>
      <c r="J141" s="38"/>
      <c r="K141" s="38"/>
      <c r="L141" s="42"/>
      <c r="M141" s="201"/>
      <c r="N141" s="202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116</v>
      </c>
      <c r="AU141" s="15" t="s">
        <v>70</v>
      </c>
    </row>
    <row r="142" s="2" customFormat="1" ht="21.6" customHeight="1">
      <c r="A142" s="36"/>
      <c r="B142" s="37"/>
      <c r="C142" s="203" t="s">
        <v>224</v>
      </c>
      <c r="D142" s="203" t="s">
        <v>137</v>
      </c>
      <c r="E142" s="204" t="s">
        <v>225</v>
      </c>
      <c r="F142" s="205" t="s">
        <v>226</v>
      </c>
      <c r="G142" s="206" t="s">
        <v>160</v>
      </c>
      <c r="H142" s="207">
        <v>2</v>
      </c>
      <c r="I142" s="208"/>
      <c r="J142" s="209">
        <f>ROUND(I142*H142,2)</f>
        <v>0</v>
      </c>
      <c r="K142" s="205" t="s">
        <v>19</v>
      </c>
      <c r="L142" s="210"/>
      <c r="M142" s="211" t="s">
        <v>19</v>
      </c>
      <c r="N142" s="212" t="s">
        <v>41</v>
      </c>
      <c r="O142" s="82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7" t="s">
        <v>127</v>
      </c>
      <c r="AT142" s="197" t="s">
        <v>137</v>
      </c>
      <c r="AU142" s="197" t="s">
        <v>70</v>
      </c>
      <c r="AY142" s="15" t="s">
        <v>115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5" t="s">
        <v>78</v>
      </c>
      <c r="BK142" s="198">
        <f>ROUND(I142*H142,2)</f>
        <v>0</v>
      </c>
      <c r="BL142" s="15" t="s">
        <v>114</v>
      </c>
      <c r="BM142" s="197" t="s">
        <v>227</v>
      </c>
    </row>
    <row r="143" s="2" customFormat="1">
      <c r="A143" s="36"/>
      <c r="B143" s="37"/>
      <c r="C143" s="38"/>
      <c r="D143" s="199" t="s">
        <v>116</v>
      </c>
      <c r="E143" s="38"/>
      <c r="F143" s="200" t="s">
        <v>226</v>
      </c>
      <c r="G143" s="38"/>
      <c r="H143" s="38"/>
      <c r="I143" s="134"/>
      <c r="J143" s="38"/>
      <c r="K143" s="38"/>
      <c r="L143" s="42"/>
      <c r="M143" s="201"/>
      <c r="N143" s="202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116</v>
      </c>
      <c r="AU143" s="15" t="s">
        <v>70</v>
      </c>
    </row>
    <row r="144" s="2" customFormat="1" ht="14.4" customHeight="1">
      <c r="A144" s="36"/>
      <c r="B144" s="37"/>
      <c r="C144" s="203" t="s">
        <v>178</v>
      </c>
      <c r="D144" s="203" t="s">
        <v>137</v>
      </c>
      <c r="E144" s="204" t="s">
        <v>228</v>
      </c>
      <c r="F144" s="205" t="s">
        <v>229</v>
      </c>
      <c r="G144" s="206" t="s">
        <v>160</v>
      </c>
      <c r="H144" s="207">
        <v>1</v>
      </c>
      <c r="I144" s="208"/>
      <c r="J144" s="209">
        <f>ROUND(I144*H144,2)</f>
        <v>0</v>
      </c>
      <c r="K144" s="205" t="s">
        <v>19</v>
      </c>
      <c r="L144" s="210"/>
      <c r="M144" s="211" t="s">
        <v>19</v>
      </c>
      <c r="N144" s="212" t="s">
        <v>41</v>
      </c>
      <c r="O144" s="82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7" t="s">
        <v>127</v>
      </c>
      <c r="AT144" s="197" t="s">
        <v>137</v>
      </c>
      <c r="AU144" s="197" t="s">
        <v>70</v>
      </c>
      <c r="AY144" s="15" t="s">
        <v>115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5" t="s">
        <v>78</v>
      </c>
      <c r="BK144" s="198">
        <f>ROUND(I144*H144,2)</f>
        <v>0</v>
      </c>
      <c r="BL144" s="15" t="s">
        <v>114</v>
      </c>
      <c r="BM144" s="197" t="s">
        <v>230</v>
      </c>
    </row>
    <row r="145" s="2" customFormat="1">
      <c r="A145" s="36"/>
      <c r="B145" s="37"/>
      <c r="C145" s="38"/>
      <c r="D145" s="199" t="s">
        <v>116</v>
      </c>
      <c r="E145" s="38"/>
      <c r="F145" s="200" t="s">
        <v>229</v>
      </c>
      <c r="G145" s="38"/>
      <c r="H145" s="38"/>
      <c r="I145" s="134"/>
      <c r="J145" s="38"/>
      <c r="K145" s="38"/>
      <c r="L145" s="42"/>
      <c r="M145" s="201"/>
      <c r="N145" s="202"/>
      <c r="O145" s="82"/>
      <c r="P145" s="82"/>
      <c r="Q145" s="82"/>
      <c r="R145" s="82"/>
      <c r="S145" s="82"/>
      <c r="T145" s="83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116</v>
      </c>
      <c r="AU145" s="15" t="s">
        <v>70</v>
      </c>
    </row>
    <row r="146" s="2" customFormat="1" ht="21.6" customHeight="1">
      <c r="A146" s="36"/>
      <c r="B146" s="37"/>
      <c r="C146" s="203" t="s">
        <v>231</v>
      </c>
      <c r="D146" s="203" t="s">
        <v>137</v>
      </c>
      <c r="E146" s="204" t="s">
        <v>232</v>
      </c>
      <c r="F146" s="205" t="s">
        <v>233</v>
      </c>
      <c r="G146" s="206" t="s">
        <v>134</v>
      </c>
      <c r="H146" s="207">
        <v>0.128</v>
      </c>
      <c r="I146" s="208"/>
      <c r="J146" s="209">
        <f>ROUND(I146*H146,2)</f>
        <v>0</v>
      </c>
      <c r="K146" s="205" t="s">
        <v>19</v>
      </c>
      <c r="L146" s="210"/>
      <c r="M146" s="211" t="s">
        <v>19</v>
      </c>
      <c r="N146" s="212" t="s">
        <v>41</v>
      </c>
      <c r="O146" s="82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7" t="s">
        <v>127</v>
      </c>
      <c r="AT146" s="197" t="s">
        <v>137</v>
      </c>
      <c r="AU146" s="197" t="s">
        <v>70</v>
      </c>
      <c r="AY146" s="15" t="s">
        <v>115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5" t="s">
        <v>78</v>
      </c>
      <c r="BK146" s="198">
        <f>ROUND(I146*H146,2)</f>
        <v>0</v>
      </c>
      <c r="BL146" s="15" t="s">
        <v>114</v>
      </c>
      <c r="BM146" s="197" t="s">
        <v>234</v>
      </c>
    </row>
    <row r="147" s="2" customFormat="1">
      <c r="A147" s="36"/>
      <c r="B147" s="37"/>
      <c r="C147" s="38"/>
      <c r="D147" s="199" t="s">
        <v>116</v>
      </c>
      <c r="E147" s="38"/>
      <c r="F147" s="200" t="s">
        <v>233</v>
      </c>
      <c r="G147" s="38"/>
      <c r="H147" s="38"/>
      <c r="I147" s="134"/>
      <c r="J147" s="38"/>
      <c r="K147" s="38"/>
      <c r="L147" s="42"/>
      <c r="M147" s="201"/>
      <c r="N147" s="202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116</v>
      </c>
      <c r="AU147" s="15" t="s">
        <v>70</v>
      </c>
    </row>
    <row r="148" s="2" customFormat="1" ht="32.4" customHeight="1">
      <c r="A148" s="36"/>
      <c r="B148" s="37"/>
      <c r="C148" s="186" t="s">
        <v>191</v>
      </c>
      <c r="D148" s="186" t="s">
        <v>110</v>
      </c>
      <c r="E148" s="187" t="s">
        <v>235</v>
      </c>
      <c r="F148" s="188" t="s">
        <v>236</v>
      </c>
      <c r="G148" s="189" t="s">
        <v>113</v>
      </c>
      <c r="H148" s="190">
        <v>1509.365</v>
      </c>
      <c r="I148" s="191"/>
      <c r="J148" s="192">
        <f>ROUND(I148*H148,2)</f>
        <v>0</v>
      </c>
      <c r="K148" s="188" t="s">
        <v>19</v>
      </c>
      <c r="L148" s="42"/>
      <c r="M148" s="193" t="s">
        <v>19</v>
      </c>
      <c r="N148" s="194" t="s">
        <v>41</v>
      </c>
      <c r="O148" s="82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7" t="s">
        <v>114</v>
      </c>
      <c r="AT148" s="197" t="s">
        <v>110</v>
      </c>
      <c r="AU148" s="197" t="s">
        <v>70</v>
      </c>
      <c r="AY148" s="15" t="s">
        <v>115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5" t="s">
        <v>78</v>
      </c>
      <c r="BK148" s="198">
        <f>ROUND(I148*H148,2)</f>
        <v>0</v>
      </c>
      <c r="BL148" s="15" t="s">
        <v>114</v>
      </c>
      <c r="BM148" s="197" t="s">
        <v>237</v>
      </c>
    </row>
    <row r="149" s="2" customFormat="1">
      <c r="A149" s="36"/>
      <c r="B149" s="37"/>
      <c r="C149" s="38"/>
      <c r="D149" s="199" t="s">
        <v>116</v>
      </c>
      <c r="E149" s="38"/>
      <c r="F149" s="200" t="s">
        <v>238</v>
      </c>
      <c r="G149" s="38"/>
      <c r="H149" s="38"/>
      <c r="I149" s="134"/>
      <c r="J149" s="38"/>
      <c r="K149" s="38"/>
      <c r="L149" s="42"/>
      <c r="M149" s="201"/>
      <c r="N149" s="202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116</v>
      </c>
      <c r="AU149" s="15" t="s">
        <v>70</v>
      </c>
    </row>
    <row r="150" s="2" customFormat="1" ht="32.4" customHeight="1">
      <c r="A150" s="36"/>
      <c r="B150" s="37"/>
      <c r="C150" s="186" t="s">
        <v>239</v>
      </c>
      <c r="D150" s="186" t="s">
        <v>110</v>
      </c>
      <c r="E150" s="187" t="s">
        <v>235</v>
      </c>
      <c r="F150" s="188" t="s">
        <v>236</v>
      </c>
      <c r="G150" s="189" t="s">
        <v>113</v>
      </c>
      <c r="H150" s="190">
        <v>1707.923</v>
      </c>
      <c r="I150" s="191"/>
      <c r="J150" s="192">
        <f>ROUND(I150*H150,2)</f>
        <v>0</v>
      </c>
      <c r="K150" s="188" t="s">
        <v>19</v>
      </c>
      <c r="L150" s="42"/>
      <c r="M150" s="193" t="s">
        <v>19</v>
      </c>
      <c r="N150" s="194" t="s">
        <v>41</v>
      </c>
      <c r="O150" s="82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7" t="s">
        <v>114</v>
      </c>
      <c r="AT150" s="197" t="s">
        <v>110</v>
      </c>
      <c r="AU150" s="197" t="s">
        <v>70</v>
      </c>
      <c r="AY150" s="15" t="s">
        <v>115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5" t="s">
        <v>78</v>
      </c>
      <c r="BK150" s="198">
        <f>ROUND(I150*H150,2)</f>
        <v>0</v>
      </c>
      <c r="BL150" s="15" t="s">
        <v>114</v>
      </c>
      <c r="BM150" s="197" t="s">
        <v>240</v>
      </c>
    </row>
    <row r="151" s="2" customFormat="1">
      <c r="A151" s="36"/>
      <c r="B151" s="37"/>
      <c r="C151" s="38"/>
      <c r="D151" s="199" t="s">
        <v>116</v>
      </c>
      <c r="E151" s="38"/>
      <c r="F151" s="200" t="s">
        <v>238</v>
      </c>
      <c r="G151" s="38"/>
      <c r="H151" s="38"/>
      <c r="I151" s="134"/>
      <c r="J151" s="38"/>
      <c r="K151" s="38"/>
      <c r="L151" s="42"/>
      <c r="M151" s="201"/>
      <c r="N151" s="202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116</v>
      </c>
      <c r="AU151" s="15" t="s">
        <v>70</v>
      </c>
    </row>
    <row r="152" s="2" customFormat="1" ht="43.2" customHeight="1">
      <c r="A152" s="36"/>
      <c r="B152" s="37"/>
      <c r="C152" s="186" t="s">
        <v>195</v>
      </c>
      <c r="D152" s="186" t="s">
        <v>110</v>
      </c>
      <c r="E152" s="187" t="s">
        <v>241</v>
      </c>
      <c r="F152" s="188" t="s">
        <v>242</v>
      </c>
      <c r="G152" s="189" t="s">
        <v>113</v>
      </c>
      <c r="H152" s="190">
        <v>165.19999999999999</v>
      </c>
      <c r="I152" s="191"/>
      <c r="J152" s="192">
        <f>ROUND(I152*H152,2)</f>
        <v>0</v>
      </c>
      <c r="K152" s="188" t="s">
        <v>19</v>
      </c>
      <c r="L152" s="42"/>
      <c r="M152" s="193" t="s">
        <v>19</v>
      </c>
      <c r="N152" s="194" t="s">
        <v>41</v>
      </c>
      <c r="O152" s="82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7" t="s">
        <v>114</v>
      </c>
      <c r="AT152" s="197" t="s">
        <v>110</v>
      </c>
      <c r="AU152" s="197" t="s">
        <v>70</v>
      </c>
      <c r="AY152" s="15" t="s">
        <v>115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5" t="s">
        <v>78</v>
      </c>
      <c r="BK152" s="198">
        <f>ROUND(I152*H152,2)</f>
        <v>0</v>
      </c>
      <c r="BL152" s="15" t="s">
        <v>114</v>
      </c>
      <c r="BM152" s="197" t="s">
        <v>243</v>
      </c>
    </row>
    <row r="153" s="2" customFormat="1">
      <c r="A153" s="36"/>
      <c r="B153" s="37"/>
      <c r="C153" s="38"/>
      <c r="D153" s="199" t="s">
        <v>116</v>
      </c>
      <c r="E153" s="38"/>
      <c r="F153" s="200" t="s">
        <v>242</v>
      </c>
      <c r="G153" s="38"/>
      <c r="H153" s="38"/>
      <c r="I153" s="134"/>
      <c r="J153" s="38"/>
      <c r="K153" s="38"/>
      <c r="L153" s="42"/>
      <c r="M153" s="201"/>
      <c r="N153" s="202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116</v>
      </c>
      <c r="AU153" s="15" t="s">
        <v>70</v>
      </c>
    </row>
    <row r="154" s="2" customFormat="1" ht="43.2" customHeight="1">
      <c r="A154" s="36"/>
      <c r="B154" s="37"/>
      <c r="C154" s="186" t="s">
        <v>244</v>
      </c>
      <c r="D154" s="186" t="s">
        <v>110</v>
      </c>
      <c r="E154" s="187" t="s">
        <v>245</v>
      </c>
      <c r="F154" s="188" t="s">
        <v>246</v>
      </c>
      <c r="G154" s="189" t="s">
        <v>113</v>
      </c>
      <c r="H154" s="190">
        <v>38.942</v>
      </c>
      <c r="I154" s="191"/>
      <c r="J154" s="192">
        <f>ROUND(I154*H154,2)</f>
        <v>0</v>
      </c>
      <c r="K154" s="188" t="s">
        <v>19</v>
      </c>
      <c r="L154" s="42"/>
      <c r="M154" s="193" t="s">
        <v>19</v>
      </c>
      <c r="N154" s="194" t="s">
        <v>41</v>
      </c>
      <c r="O154" s="82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7" t="s">
        <v>114</v>
      </c>
      <c r="AT154" s="197" t="s">
        <v>110</v>
      </c>
      <c r="AU154" s="197" t="s">
        <v>70</v>
      </c>
      <c r="AY154" s="15" t="s">
        <v>115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5" t="s">
        <v>78</v>
      </c>
      <c r="BK154" s="198">
        <f>ROUND(I154*H154,2)</f>
        <v>0</v>
      </c>
      <c r="BL154" s="15" t="s">
        <v>114</v>
      </c>
      <c r="BM154" s="197" t="s">
        <v>247</v>
      </c>
    </row>
    <row r="155" s="2" customFormat="1">
      <c r="A155" s="36"/>
      <c r="B155" s="37"/>
      <c r="C155" s="38"/>
      <c r="D155" s="199" t="s">
        <v>116</v>
      </c>
      <c r="E155" s="38"/>
      <c r="F155" s="200" t="s">
        <v>246</v>
      </c>
      <c r="G155" s="38"/>
      <c r="H155" s="38"/>
      <c r="I155" s="134"/>
      <c r="J155" s="38"/>
      <c r="K155" s="38"/>
      <c r="L155" s="42"/>
      <c r="M155" s="201"/>
      <c r="N155" s="202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116</v>
      </c>
      <c r="AU155" s="15" t="s">
        <v>70</v>
      </c>
    </row>
    <row r="156" s="2" customFormat="1" ht="43.2" customHeight="1">
      <c r="A156" s="36"/>
      <c r="B156" s="37"/>
      <c r="C156" s="186" t="s">
        <v>198</v>
      </c>
      <c r="D156" s="186" t="s">
        <v>110</v>
      </c>
      <c r="E156" s="187" t="s">
        <v>248</v>
      </c>
      <c r="F156" s="188" t="s">
        <v>249</v>
      </c>
      <c r="G156" s="189" t="s">
        <v>113</v>
      </c>
      <c r="H156" s="190">
        <v>19.661000000000001</v>
      </c>
      <c r="I156" s="191"/>
      <c r="J156" s="192">
        <f>ROUND(I156*H156,2)</f>
        <v>0</v>
      </c>
      <c r="K156" s="188" t="s">
        <v>19</v>
      </c>
      <c r="L156" s="42"/>
      <c r="M156" s="193" t="s">
        <v>19</v>
      </c>
      <c r="N156" s="194" t="s">
        <v>41</v>
      </c>
      <c r="O156" s="82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7" t="s">
        <v>114</v>
      </c>
      <c r="AT156" s="197" t="s">
        <v>110</v>
      </c>
      <c r="AU156" s="197" t="s">
        <v>70</v>
      </c>
      <c r="AY156" s="15" t="s">
        <v>115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5" t="s">
        <v>78</v>
      </c>
      <c r="BK156" s="198">
        <f>ROUND(I156*H156,2)</f>
        <v>0</v>
      </c>
      <c r="BL156" s="15" t="s">
        <v>114</v>
      </c>
      <c r="BM156" s="197" t="s">
        <v>250</v>
      </c>
    </row>
    <row r="157" s="2" customFormat="1">
      <c r="A157" s="36"/>
      <c r="B157" s="37"/>
      <c r="C157" s="38"/>
      <c r="D157" s="199" t="s">
        <v>116</v>
      </c>
      <c r="E157" s="38"/>
      <c r="F157" s="200" t="s">
        <v>249</v>
      </c>
      <c r="G157" s="38"/>
      <c r="H157" s="38"/>
      <c r="I157" s="134"/>
      <c r="J157" s="38"/>
      <c r="K157" s="38"/>
      <c r="L157" s="42"/>
      <c r="M157" s="201"/>
      <c r="N157" s="202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116</v>
      </c>
      <c r="AU157" s="15" t="s">
        <v>70</v>
      </c>
    </row>
    <row r="158" s="2" customFormat="1" ht="43.2" customHeight="1">
      <c r="A158" s="36"/>
      <c r="B158" s="37"/>
      <c r="C158" s="186" t="s">
        <v>251</v>
      </c>
      <c r="D158" s="186" t="s">
        <v>110</v>
      </c>
      <c r="E158" s="187" t="s">
        <v>252</v>
      </c>
      <c r="F158" s="188" t="s">
        <v>253</v>
      </c>
      <c r="G158" s="189" t="s">
        <v>113</v>
      </c>
      <c r="H158" s="190">
        <v>47.200000000000003</v>
      </c>
      <c r="I158" s="191"/>
      <c r="J158" s="192">
        <f>ROUND(I158*H158,2)</f>
        <v>0</v>
      </c>
      <c r="K158" s="188" t="s">
        <v>19</v>
      </c>
      <c r="L158" s="42"/>
      <c r="M158" s="193" t="s">
        <v>19</v>
      </c>
      <c r="N158" s="194" t="s">
        <v>41</v>
      </c>
      <c r="O158" s="82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7" t="s">
        <v>114</v>
      </c>
      <c r="AT158" s="197" t="s">
        <v>110</v>
      </c>
      <c r="AU158" s="197" t="s">
        <v>70</v>
      </c>
      <c r="AY158" s="15" t="s">
        <v>115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5" t="s">
        <v>78</v>
      </c>
      <c r="BK158" s="198">
        <f>ROUND(I158*H158,2)</f>
        <v>0</v>
      </c>
      <c r="BL158" s="15" t="s">
        <v>114</v>
      </c>
      <c r="BM158" s="197" t="s">
        <v>254</v>
      </c>
    </row>
    <row r="159" s="2" customFormat="1">
      <c r="A159" s="36"/>
      <c r="B159" s="37"/>
      <c r="C159" s="38"/>
      <c r="D159" s="199" t="s">
        <v>116</v>
      </c>
      <c r="E159" s="38"/>
      <c r="F159" s="200" t="s">
        <v>253</v>
      </c>
      <c r="G159" s="38"/>
      <c r="H159" s="38"/>
      <c r="I159" s="134"/>
      <c r="J159" s="38"/>
      <c r="K159" s="38"/>
      <c r="L159" s="42"/>
      <c r="M159" s="201"/>
      <c r="N159" s="202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116</v>
      </c>
      <c r="AU159" s="15" t="s">
        <v>70</v>
      </c>
    </row>
    <row r="160" s="2" customFormat="1" ht="21.6" customHeight="1">
      <c r="A160" s="36"/>
      <c r="B160" s="37"/>
      <c r="C160" s="186" t="s">
        <v>255</v>
      </c>
      <c r="D160" s="186" t="s">
        <v>110</v>
      </c>
      <c r="E160" s="187" t="s">
        <v>256</v>
      </c>
      <c r="F160" s="188" t="s">
        <v>257</v>
      </c>
      <c r="G160" s="189" t="s">
        <v>113</v>
      </c>
      <c r="H160" s="190">
        <v>204.142</v>
      </c>
      <c r="I160" s="191"/>
      <c r="J160" s="192">
        <f>ROUND(I160*H160,2)</f>
        <v>0</v>
      </c>
      <c r="K160" s="188" t="s">
        <v>19</v>
      </c>
      <c r="L160" s="42"/>
      <c r="M160" s="193" t="s">
        <v>19</v>
      </c>
      <c r="N160" s="194" t="s">
        <v>41</v>
      </c>
      <c r="O160" s="82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7" t="s">
        <v>114</v>
      </c>
      <c r="AT160" s="197" t="s">
        <v>110</v>
      </c>
      <c r="AU160" s="197" t="s">
        <v>70</v>
      </c>
      <c r="AY160" s="15" t="s">
        <v>115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5" t="s">
        <v>78</v>
      </c>
      <c r="BK160" s="198">
        <f>ROUND(I160*H160,2)</f>
        <v>0</v>
      </c>
      <c r="BL160" s="15" t="s">
        <v>114</v>
      </c>
      <c r="BM160" s="197" t="s">
        <v>258</v>
      </c>
    </row>
    <row r="161" s="2" customFormat="1">
      <c r="A161" s="36"/>
      <c r="B161" s="37"/>
      <c r="C161" s="38"/>
      <c r="D161" s="199" t="s">
        <v>116</v>
      </c>
      <c r="E161" s="38"/>
      <c r="F161" s="200" t="s">
        <v>259</v>
      </c>
      <c r="G161" s="38"/>
      <c r="H161" s="38"/>
      <c r="I161" s="134"/>
      <c r="J161" s="38"/>
      <c r="K161" s="38"/>
      <c r="L161" s="42"/>
      <c r="M161" s="201"/>
      <c r="N161" s="202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116</v>
      </c>
      <c r="AU161" s="15" t="s">
        <v>70</v>
      </c>
    </row>
    <row r="162" s="2" customFormat="1" ht="21.6" customHeight="1">
      <c r="A162" s="36"/>
      <c r="B162" s="37"/>
      <c r="C162" s="186" t="s">
        <v>260</v>
      </c>
      <c r="D162" s="186" t="s">
        <v>110</v>
      </c>
      <c r="E162" s="187" t="s">
        <v>261</v>
      </c>
      <c r="F162" s="188" t="s">
        <v>262</v>
      </c>
      <c r="G162" s="189" t="s">
        <v>160</v>
      </c>
      <c r="H162" s="190">
        <v>3</v>
      </c>
      <c r="I162" s="191"/>
      <c r="J162" s="192">
        <f>ROUND(I162*H162,2)</f>
        <v>0</v>
      </c>
      <c r="K162" s="188" t="s">
        <v>19</v>
      </c>
      <c r="L162" s="42"/>
      <c r="M162" s="193" t="s">
        <v>19</v>
      </c>
      <c r="N162" s="194" t="s">
        <v>41</v>
      </c>
      <c r="O162" s="82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7" t="s">
        <v>114</v>
      </c>
      <c r="AT162" s="197" t="s">
        <v>110</v>
      </c>
      <c r="AU162" s="197" t="s">
        <v>70</v>
      </c>
      <c r="AY162" s="15" t="s">
        <v>115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5" t="s">
        <v>78</v>
      </c>
      <c r="BK162" s="198">
        <f>ROUND(I162*H162,2)</f>
        <v>0</v>
      </c>
      <c r="BL162" s="15" t="s">
        <v>114</v>
      </c>
      <c r="BM162" s="197" t="s">
        <v>263</v>
      </c>
    </row>
    <row r="163" s="2" customFormat="1">
      <c r="A163" s="36"/>
      <c r="B163" s="37"/>
      <c r="C163" s="38"/>
      <c r="D163" s="199" t="s">
        <v>116</v>
      </c>
      <c r="E163" s="38"/>
      <c r="F163" s="200" t="s">
        <v>262</v>
      </c>
      <c r="G163" s="38"/>
      <c r="H163" s="38"/>
      <c r="I163" s="134"/>
      <c r="J163" s="38"/>
      <c r="K163" s="38"/>
      <c r="L163" s="42"/>
      <c r="M163" s="201"/>
      <c r="N163" s="202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116</v>
      </c>
      <c r="AU163" s="15" t="s">
        <v>70</v>
      </c>
    </row>
    <row r="164" s="2" customFormat="1" ht="21.6" customHeight="1">
      <c r="A164" s="36"/>
      <c r="B164" s="37"/>
      <c r="C164" s="186" t="s">
        <v>264</v>
      </c>
      <c r="D164" s="186" t="s">
        <v>110</v>
      </c>
      <c r="E164" s="187" t="s">
        <v>265</v>
      </c>
      <c r="F164" s="188" t="s">
        <v>266</v>
      </c>
      <c r="G164" s="189" t="s">
        <v>113</v>
      </c>
      <c r="H164" s="190">
        <v>1133.001</v>
      </c>
      <c r="I164" s="191"/>
      <c r="J164" s="192">
        <f>ROUND(I164*H164,2)</f>
        <v>0</v>
      </c>
      <c r="K164" s="188" t="s">
        <v>19</v>
      </c>
      <c r="L164" s="42"/>
      <c r="M164" s="193" t="s">
        <v>19</v>
      </c>
      <c r="N164" s="194" t="s">
        <v>41</v>
      </c>
      <c r="O164" s="82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7" t="s">
        <v>114</v>
      </c>
      <c r="AT164" s="197" t="s">
        <v>110</v>
      </c>
      <c r="AU164" s="197" t="s">
        <v>70</v>
      </c>
      <c r="AY164" s="15" t="s">
        <v>115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5" t="s">
        <v>78</v>
      </c>
      <c r="BK164" s="198">
        <f>ROUND(I164*H164,2)</f>
        <v>0</v>
      </c>
      <c r="BL164" s="15" t="s">
        <v>114</v>
      </c>
      <c r="BM164" s="197" t="s">
        <v>267</v>
      </c>
    </row>
    <row r="165" s="2" customFormat="1">
      <c r="A165" s="36"/>
      <c r="B165" s="37"/>
      <c r="C165" s="38"/>
      <c r="D165" s="199" t="s">
        <v>116</v>
      </c>
      <c r="E165" s="38"/>
      <c r="F165" s="200" t="s">
        <v>266</v>
      </c>
      <c r="G165" s="38"/>
      <c r="H165" s="38"/>
      <c r="I165" s="134"/>
      <c r="J165" s="38"/>
      <c r="K165" s="38"/>
      <c r="L165" s="42"/>
      <c r="M165" s="201"/>
      <c r="N165" s="202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116</v>
      </c>
      <c r="AU165" s="15" t="s">
        <v>70</v>
      </c>
    </row>
    <row r="166" s="2" customFormat="1" ht="21.6" customHeight="1">
      <c r="A166" s="36"/>
      <c r="B166" s="37"/>
      <c r="C166" s="186" t="s">
        <v>206</v>
      </c>
      <c r="D166" s="186" t="s">
        <v>110</v>
      </c>
      <c r="E166" s="187" t="s">
        <v>268</v>
      </c>
      <c r="F166" s="188" t="s">
        <v>269</v>
      </c>
      <c r="G166" s="189" t="s">
        <v>113</v>
      </c>
      <c r="H166" s="190">
        <v>452.81</v>
      </c>
      <c r="I166" s="191"/>
      <c r="J166" s="192">
        <f>ROUND(I166*H166,2)</f>
        <v>0</v>
      </c>
      <c r="K166" s="188" t="s">
        <v>19</v>
      </c>
      <c r="L166" s="42"/>
      <c r="M166" s="193" t="s">
        <v>19</v>
      </c>
      <c r="N166" s="194" t="s">
        <v>41</v>
      </c>
      <c r="O166" s="82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7" t="s">
        <v>114</v>
      </c>
      <c r="AT166" s="197" t="s">
        <v>110</v>
      </c>
      <c r="AU166" s="197" t="s">
        <v>70</v>
      </c>
      <c r="AY166" s="15" t="s">
        <v>115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5" t="s">
        <v>78</v>
      </c>
      <c r="BK166" s="198">
        <f>ROUND(I166*H166,2)</f>
        <v>0</v>
      </c>
      <c r="BL166" s="15" t="s">
        <v>114</v>
      </c>
      <c r="BM166" s="197" t="s">
        <v>270</v>
      </c>
    </row>
    <row r="167" s="2" customFormat="1">
      <c r="A167" s="36"/>
      <c r="B167" s="37"/>
      <c r="C167" s="38"/>
      <c r="D167" s="199" t="s">
        <v>116</v>
      </c>
      <c r="E167" s="38"/>
      <c r="F167" s="200" t="s">
        <v>269</v>
      </c>
      <c r="G167" s="38"/>
      <c r="H167" s="38"/>
      <c r="I167" s="134"/>
      <c r="J167" s="38"/>
      <c r="K167" s="38"/>
      <c r="L167" s="42"/>
      <c r="M167" s="201"/>
      <c r="N167" s="202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116</v>
      </c>
      <c r="AU167" s="15" t="s">
        <v>70</v>
      </c>
    </row>
    <row r="168" s="2" customFormat="1" ht="21.6" customHeight="1">
      <c r="A168" s="36"/>
      <c r="B168" s="37"/>
      <c r="C168" s="186" t="s">
        <v>271</v>
      </c>
      <c r="D168" s="186" t="s">
        <v>110</v>
      </c>
      <c r="E168" s="187" t="s">
        <v>272</v>
      </c>
      <c r="F168" s="188" t="s">
        <v>273</v>
      </c>
      <c r="G168" s="189" t="s">
        <v>113</v>
      </c>
      <c r="H168" s="190">
        <v>47.200000000000003</v>
      </c>
      <c r="I168" s="191"/>
      <c r="J168" s="192">
        <f>ROUND(I168*H168,2)</f>
        <v>0</v>
      </c>
      <c r="K168" s="188" t="s">
        <v>19</v>
      </c>
      <c r="L168" s="42"/>
      <c r="M168" s="193" t="s">
        <v>19</v>
      </c>
      <c r="N168" s="194" t="s">
        <v>41</v>
      </c>
      <c r="O168" s="82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7" t="s">
        <v>114</v>
      </c>
      <c r="AT168" s="197" t="s">
        <v>110</v>
      </c>
      <c r="AU168" s="197" t="s">
        <v>70</v>
      </c>
      <c r="AY168" s="15" t="s">
        <v>115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5" t="s">
        <v>78</v>
      </c>
      <c r="BK168" s="198">
        <f>ROUND(I168*H168,2)</f>
        <v>0</v>
      </c>
      <c r="BL168" s="15" t="s">
        <v>114</v>
      </c>
      <c r="BM168" s="197" t="s">
        <v>274</v>
      </c>
    </row>
    <row r="169" s="2" customFormat="1">
      <c r="A169" s="36"/>
      <c r="B169" s="37"/>
      <c r="C169" s="38"/>
      <c r="D169" s="199" t="s">
        <v>116</v>
      </c>
      <c r="E169" s="38"/>
      <c r="F169" s="200" t="s">
        <v>273</v>
      </c>
      <c r="G169" s="38"/>
      <c r="H169" s="38"/>
      <c r="I169" s="134"/>
      <c r="J169" s="38"/>
      <c r="K169" s="38"/>
      <c r="L169" s="42"/>
      <c r="M169" s="201"/>
      <c r="N169" s="202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116</v>
      </c>
      <c r="AU169" s="15" t="s">
        <v>70</v>
      </c>
    </row>
    <row r="170" s="2" customFormat="1" ht="21.6" customHeight="1">
      <c r="A170" s="36"/>
      <c r="B170" s="37"/>
      <c r="C170" s="186" t="s">
        <v>209</v>
      </c>
      <c r="D170" s="186" t="s">
        <v>110</v>
      </c>
      <c r="E170" s="187" t="s">
        <v>275</v>
      </c>
      <c r="F170" s="188" t="s">
        <v>276</v>
      </c>
      <c r="G170" s="189" t="s">
        <v>113</v>
      </c>
      <c r="H170" s="190">
        <v>4.7699999999999996</v>
      </c>
      <c r="I170" s="191"/>
      <c r="J170" s="192">
        <f>ROUND(I170*H170,2)</f>
        <v>0</v>
      </c>
      <c r="K170" s="188" t="s">
        <v>19</v>
      </c>
      <c r="L170" s="42"/>
      <c r="M170" s="193" t="s">
        <v>19</v>
      </c>
      <c r="N170" s="194" t="s">
        <v>41</v>
      </c>
      <c r="O170" s="82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7" t="s">
        <v>114</v>
      </c>
      <c r="AT170" s="197" t="s">
        <v>110</v>
      </c>
      <c r="AU170" s="197" t="s">
        <v>70</v>
      </c>
      <c r="AY170" s="15" t="s">
        <v>115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5" t="s">
        <v>78</v>
      </c>
      <c r="BK170" s="198">
        <f>ROUND(I170*H170,2)</f>
        <v>0</v>
      </c>
      <c r="BL170" s="15" t="s">
        <v>114</v>
      </c>
      <c r="BM170" s="197" t="s">
        <v>277</v>
      </c>
    </row>
    <row r="171" s="2" customFormat="1">
      <c r="A171" s="36"/>
      <c r="B171" s="37"/>
      <c r="C171" s="38"/>
      <c r="D171" s="199" t="s">
        <v>116</v>
      </c>
      <c r="E171" s="38"/>
      <c r="F171" s="200" t="s">
        <v>276</v>
      </c>
      <c r="G171" s="38"/>
      <c r="H171" s="38"/>
      <c r="I171" s="134"/>
      <c r="J171" s="38"/>
      <c r="K171" s="38"/>
      <c r="L171" s="42"/>
      <c r="M171" s="213"/>
      <c r="N171" s="214"/>
      <c r="O171" s="215"/>
      <c r="P171" s="215"/>
      <c r="Q171" s="215"/>
      <c r="R171" s="215"/>
      <c r="S171" s="215"/>
      <c r="T171" s="21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116</v>
      </c>
      <c r="AU171" s="15" t="s">
        <v>70</v>
      </c>
    </row>
    <row r="172" s="2" customFormat="1" ht="6.96" customHeight="1">
      <c r="A172" s="36"/>
      <c r="B172" s="57"/>
      <c r="C172" s="58"/>
      <c r="D172" s="58"/>
      <c r="E172" s="58"/>
      <c r="F172" s="58"/>
      <c r="G172" s="58"/>
      <c r="H172" s="58"/>
      <c r="I172" s="164"/>
      <c r="J172" s="58"/>
      <c r="K172" s="58"/>
      <c r="L172" s="42"/>
      <c r="M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</row>
  </sheetData>
  <sheetProtection sheet="1" autoFilter="0" formatColumns="0" formatRows="0" objects="1" scenarios="1" spinCount="100000" saltValue="8I/atS/Z7L9WJKxCUDDLabQYpRMtHM38S1tsXhTv0/fcaYAQX8wWuPKOVEWqZZiOLJ05Jszm7bsS1rjSD7Zirw==" hashValue="XRhUj8Y0IXuzDBGgsy94gjh2mHsLHMGY5uCP4L0d7lv5mBx0NK6rX/vctQpg7xHJRh5QBDGBsDrWU1MYQ/bIPQ==" algorithmName="SHA-512" password="CC35"/>
  <autoFilter ref="C78:K171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style="1" customWidth="1"/>
    <col min="2" max="2" width="1.43" style="1" customWidth="1"/>
    <col min="3" max="3" width="3.57" style="1" customWidth="1"/>
    <col min="4" max="4" width="3.71" style="1" customWidth="1"/>
    <col min="5" max="5" width="14.71" style="1" customWidth="1"/>
    <col min="6" max="6" width="43.57" style="1" customWidth="1"/>
    <col min="7" max="7" width="6" style="1" customWidth="1"/>
    <col min="8" max="8" width="9.86" style="1" customWidth="1"/>
    <col min="9" max="9" width="17.29" style="126" customWidth="1"/>
    <col min="10" max="10" width="17.29" style="1" customWidth="1"/>
    <col min="11" max="11" width="17.29" style="1" customWidth="1"/>
    <col min="12" max="12" width="8" style="1" customWidth="1"/>
    <col min="13" max="13" width="9.29" style="1" hidden="1" customWidth="1"/>
    <col min="14" max="14" width="9.14" style="1" hidden="1"/>
    <col min="15" max="15" width="12.14" style="1" hidden="1" customWidth="1"/>
    <col min="16" max="16" width="12.14" style="1" hidden="1" customWidth="1"/>
    <col min="17" max="17" width="12.14" style="1" hidden="1" customWidth="1"/>
    <col min="18" max="18" width="12.14" style="1" hidden="1" customWidth="1"/>
    <col min="19" max="19" width="12.14" style="1" hidden="1" customWidth="1"/>
    <col min="20" max="20" width="12.14" style="1" hidden="1" customWidth="1"/>
    <col min="21" max="21" width="14" style="1" hidden="1" customWidth="1"/>
    <col min="22" max="22" width="10.57" style="1" customWidth="1"/>
    <col min="23" max="23" width="14" style="1" customWidth="1"/>
    <col min="24" max="24" width="10.57" style="1" customWidth="1"/>
    <col min="25" max="25" width="12.86" style="1" customWidth="1"/>
    <col min="26" max="26" width="9.43" style="1" customWidth="1"/>
    <col min="27" max="27" width="12.86" style="1" customWidth="1"/>
    <col min="28" max="28" width="14" style="1" customWidth="1"/>
    <col min="29" max="29" width="9.43" style="1" customWidth="1"/>
    <col min="30" max="30" width="12.86" style="1" customWidth="1"/>
    <col min="31" max="31" width="14" style="1" customWidth="1"/>
    <col min="44" max="44" width="9.14" style="1" hidden="1"/>
    <col min="45" max="45" width="9.14" style="1" hidden="1"/>
    <col min="46" max="46" width="9.14" style="1" hidden="1"/>
    <col min="47" max="47" width="9.14" style="1" hidden="1"/>
    <col min="48" max="48" width="9.14" style="1" hidden="1"/>
    <col min="49" max="49" width="9.14" style="1" hidden="1"/>
    <col min="50" max="50" width="9.14" style="1" hidden="1"/>
    <col min="51" max="51" width="9.14" style="1" hidden="1"/>
    <col min="52" max="52" width="9.14" style="1" hidden="1"/>
    <col min="53" max="53" width="9.14" style="1" hidden="1"/>
    <col min="54" max="54" width="9.14" style="1" hidden="1"/>
    <col min="55" max="55" width="9.14" style="1" hidden="1"/>
    <col min="56" max="56" width="9.14" style="1" hidden="1"/>
    <col min="57" max="57" width="9.14" style="1" hidden="1"/>
    <col min="58" max="58" width="9.14" style="1" hidden="1"/>
    <col min="59" max="59" width="9.14" style="1" hidden="1"/>
    <col min="60" max="60" width="9.14" style="1" hidden="1"/>
    <col min="61" max="61" width="9.14" style="1" hidden="1"/>
    <col min="62" max="62" width="9.14" style="1" hidden="1"/>
    <col min="63" max="63" width="9.14" style="1" hidden="1"/>
    <col min="64" max="64" width="9.14" style="1" hidden="1"/>
    <col min="65" max="65" width="9.14" style="1" hidden="1"/>
  </cols>
  <sheetData>
    <row r="2" s="1" customFormat="1" ht="36.96" customHeight="1">
      <c r="I2" s="12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8"/>
      <c r="AT3" s="15" t="s">
        <v>80</v>
      </c>
    </row>
    <row r="4" s="1" customFormat="1" ht="24.96" customHeight="1">
      <c r="B4" s="18"/>
      <c r="D4" s="130" t="s">
        <v>90</v>
      </c>
      <c r="I4" s="126"/>
      <c r="L4" s="18"/>
      <c r="M4" s="131" t="s">
        <v>10</v>
      </c>
      <c r="AT4" s="15" t="s">
        <v>4</v>
      </c>
    </row>
    <row r="5" s="1" customFormat="1" ht="6.96" customHeight="1">
      <c r="B5" s="18"/>
      <c r="I5" s="126"/>
      <c r="L5" s="18"/>
    </row>
    <row r="6" s="1" customFormat="1" ht="12" customHeight="1">
      <c r="B6" s="18"/>
      <c r="D6" s="132" t="s">
        <v>16</v>
      </c>
      <c r="I6" s="126"/>
      <c r="L6" s="18"/>
    </row>
    <row r="7" s="1" customFormat="1" ht="14.4" customHeight="1">
      <c r="B7" s="18"/>
      <c r="E7" s="133" t="str">
        <f>'Rekapitulace zakázky'!K6</f>
        <v>Oprava staniční koleje č. 14u v žst. Hradec Králové hl.n.</v>
      </c>
      <c r="F7" s="132"/>
      <c r="G7" s="132"/>
      <c r="H7" s="132"/>
      <c r="I7" s="126"/>
      <c r="L7" s="18"/>
    </row>
    <row r="8" s="2" customFormat="1" ht="12" customHeight="1">
      <c r="A8" s="36"/>
      <c r="B8" s="42"/>
      <c r="C8" s="36"/>
      <c r="D8" s="132" t="s">
        <v>91</v>
      </c>
      <c r="E8" s="36"/>
      <c r="F8" s="36"/>
      <c r="G8" s="36"/>
      <c r="H8" s="36"/>
      <c r="I8" s="134"/>
      <c r="J8" s="36"/>
      <c r="K8" s="36"/>
      <c r="L8" s="13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4.4" customHeight="1">
      <c r="A9" s="36"/>
      <c r="B9" s="42"/>
      <c r="C9" s="36"/>
      <c r="D9" s="36"/>
      <c r="E9" s="136" t="s">
        <v>278</v>
      </c>
      <c r="F9" s="36"/>
      <c r="G9" s="36"/>
      <c r="H9" s="36"/>
      <c r="I9" s="134"/>
      <c r="J9" s="36"/>
      <c r="K9" s="36"/>
      <c r="L9" s="13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4"/>
      <c r="J10" s="36"/>
      <c r="K10" s="36"/>
      <c r="L10" s="13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2" t="s">
        <v>18</v>
      </c>
      <c r="E11" s="36"/>
      <c r="F11" s="137" t="s">
        <v>19</v>
      </c>
      <c r="G11" s="36"/>
      <c r="H11" s="36"/>
      <c r="I11" s="138" t="s">
        <v>20</v>
      </c>
      <c r="J11" s="137" t="s">
        <v>19</v>
      </c>
      <c r="K11" s="36"/>
      <c r="L11" s="13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2" t="s">
        <v>21</v>
      </c>
      <c r="E12" s="36"/>
      <c r="F12" s="137" t="s">
        <v>27</v>
      </c>
      <c r="G12" s="36"/>
      <c r="H12" s="36"/>
      <c r="I12" s="138" t="s">
        <v>23</v>
      </c>
      <c r="J12" s="139" t="str">
        <f>'Rekapitulace zakázky'!AN8</f>
        <v>5. 9. 2019</v>
      </c>
      <c r="K12" s="36"/>
      <c r="L12" s="13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4"/>
      <c r="J13" s="36"/>
      <c r="K13" s="36"/>
      <c r="L13" s="13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2" t="s">
        <v>25</v>
      </c>
      <c r="E14" s="36"/>
      <c r="F14" s="36"/>
      <c r="G14" s="36"/>
      <c r="H14" s="36"/>
      <c r="I14" s="138" t="s">
        <v>26</v>
      </c>
      <c r="J14" s="137" t="str">
        <f>IF('Rekapitulace zakázky'!AN10="","",'Rekapitulace zakázky'!AN10)</f>
        <v/>
      </c>
      <c r="K14" s="36"/>
      <c r="L14" s="13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tr">
        <f>IF('Rekapitulace zakázky'!E11="","",'Rekapitulace zakázky'!E11)</f>
        <v xml:space="preserve"> </v>
      </c>
      <c r="F15" s="36"/>
      <c r="G15" s="36"/>
      <c r="H15" s="36"/>
      <c r="I15" s="138" t="s">
        <v>28</v>
      </c>
      <c r="J15" s="137" t="str">
        <f>IF('Rekapitulace zakázky'!AN11="","",'Rekapitulace zakázky'!AN11)</f>
        <v/>
      </c>
      <c r="K15" s="36"/>
      <c r="L15" s="13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4"/>
      <c r="J16" s="36"/>
      <c r="K16" s="36"/>
      <c r="L16" s="13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2" t="s">
        <v>29</v>
      </c>
      <c r="E17" s="36"/>
      <c r="F17" s="36"/>
      <c r="G17" s="36"/>
      <c r="H17" s="36"/>
      <c r="I17" s="138" t="s">
        <v>26</v>
      </c>
      <c r="J17" s="31" t="str">
        <f>'Rekapitulace zakázky'!AN13</f>
        <v>Vyplň údaj</v>
      </c>
      <c r="K17" s="36"/>
      <c r="L17" s="13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7"/>
      <c r="G18" s="137"/>
      <c r="H18" s="137"/>
      <c r="I18" s="138" t="s">
        <v>28</v>
      </c>
      <c r="J18" s="31" t="str">
        <f>'Rekapitulace zakázky'!AN14</f>
        <v>Vyplň údaj</v>
      </c>
      <c r="K18" s="36"/>
      <c r="L18" s="13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4"/>
      <c r="J19" s="36"/>
      <c r="K19" s="36"/>
      <c r="L19" s="13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2" t="s">
        <v>31</v>
      </c>
      <c r="E20" s="36"/>
      <c r="F20" s="36"/>
      <c r="G20" s="36"/>
      <c r="H20" s="36"/>
      <c r="I20" s="138" t="s">
        <v>26</v>
      </c>
      <c r="J20" s="137" t="str">
        <f>IF('Rekapitulace zakázky'!AN16="","",'Rekapitulace zakázky'!AN16)</f>
        <v/>
      </c>
      <c r="K20" s="36"/>
      <c r="L20" s="13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tr">
        <f>IF('Rekapitulace zakázky'!E17="","",'Rekapitulace zakázky'!E17)</f>
        <v xml:space="preserve"> </v>
      </c>
      <c r="F21" s="36"/>
      <c r="G21" s="36"/>
      <c r="H21" s="36"/>
      <c r="I21" s="138" t="s">
        <v>28</v>
      </c>
      <c r="J21" s="137" t="str">
        <f>IF('Rekapitulace zakázky'!AN17="","",'Rekapitulace zakázky'!AN17)</f>
        <v/>
      </c>
      <c r="K21" s="36"/>
      <c r="L21" s="13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4"/>
      <c r="J22" s="36"/>
      <c r="K22" s="36"/>
      <c r="L22" s="13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2" t="s">
        <v>33</v>
      </c>
      <c r="E23" s="36"/>
      <c r="F23" s="36"/>
      <c r="G23" s="36"/>
      <c r="H23" s="36"/>
      <c r="I23" s="138" t="s">
        <v>26</v>
      </c>
      <c r="J23" s="137" t="str">
        <f>IF('Rekapitulace zakázky'!AN19="","",'Rekapitulace zakázky'!AN19)</f>
        <v/>
      </c>
      <c r="K23" s="36"/>
      <c r="L23" s="13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tr">
        <f>IF('Rekapitulace zakázky'!E20="","",'Rekapitulace zakázky'!E20)</f>
        <v xml:space="preserve"> </v>
      </c>
      <c r="F24" s="36"/>
      <c r="G24" s="36"/>
      <c r="H24" s="36"/>
      <c r="I24" s="138" t="s">
        <v>28</v>
      </c>
      <c r="J24" s="137" t="str">
        <f>IF('Rekapitulace zakázky'!AN20="","",'Rekapitulace zakázky'!AN20)</f>
        <v/>
      </c>
      <c r="K24" s="36"/>
      <c r="L24" s="13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4"/>
      <c r="J25" s="36"/>
      <c r="K25" s="36"/>
      <c r="L25" s="13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2" t="s">
        <v>34</v>
      </c>
      <c r="E26" s="36"/>
      <c r="F26" s="36"/>
      <c r="G26" s="36"/>
      <c r="H26" s="36"/>
      <c r="I26" s="134"/>
      <c r="J26" s="36"/>
      <c r="K26" s="36"/>
      <c r="L26" s="13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4.4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3"/>
      <c r="J27" s="140"/>
      <c r="K27" s="140"/>
      <c r="L27" s="144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4"/>
      <c r="J28" s="36"/>
      <c r="K28" s="36"/>
      <c r="L28" s="13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5"/>
      <c r="E29" s="145"/>
      <c r="F29" s="145"/>
      <c r="G29" s="145"/>
      <c r="H29" s="145"/>
      <c r="I29" s="146"/>
      <c r="J29" s="145"/>
      <c r="K29" s="145"/>
      <c r="L29" s="13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7" t="s">
        <v>36</v>
      </c>
      <c r="E30" s="36"/>
      <c r="F30" s="36"/>
      <c r="G30" s="36"/>
      <c r="H30" s="36"/>
      <c r="I30" s="134"/>
      <c r="J30" s="148">
        <f>ROUND(J79, 2)</f>
        <v>0</v>
      </c>
      <c r="K30" s="36"/>
      <c r="L30" s="13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5"/>
      <c r="E31" s="145"/>
      <c r="F31" s="145"/>
      <c r="G31" s="145"/>
      <c r="H31" s="145"/>
      <c r="I31" s="146"/>
      <c r="J31" s="145"/>
      <c r="K31" s="145"/>
      <c r="L31" s="13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9" t="s">
        <v>38</v>
      </c>
      <c r="G32" s="36"/>
      <c r="H32" s="36"/>
      <c r="I32" s="150" t="s">
        <v>37</v>
      </c>
      <c r="J32" s="149" t="s">
        <v>39</v>
      </c>
      <c r="K32" s="36"/>
      <c r="L32" s="13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40</v>
      </c>
      <c r="E33" s="132" t="s">
        <v>41</v>
      </c>
      <c r="F33" s="152">
        <f>ROUND((SUM(BE79:BE149)),  2)</f>
        <v>0</v>
      </c>
      <c r="G33" s="36"/>
      <c r="H33" s="36"/>
      <c r="I33" s="153">
        <v>0.20999999999999999</v>
      </c>
      <c r="J33" s="152">
        <f>ROUND(((SUM(BE79:BE149))*I33),  2)</f>
        <v>0</v>
      </c>
      <c r="K33" s="36"/>
      <c r="L33" s="13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2" t="s">
        <v>42</v>
      </c>
      <c r="F34" s="152">
        <f>ROUND((SUM(BF79:BF149)),  2)</f>
        <v>0</v>
      </c>
      <c r="G34" s="36"/>
      <c r="H34" s="36"/>
      <c r="I34" s="153">
        <v>0.14999999999999999</v>
      </c>
      <c r="J34" s="152">
        <f>ROUND(((SUM(BF79:BF149))*I34),  2)</f>
        <v>0</v>
      </c>
      <c r="K34" s="36"/>
      <c r="L34" s="13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2" t="s">
        <v>43</v>
      </c>
      <c r="F35" s="152">
        <f>ROUND((SUM(BG79:BG149)),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13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2" t="s">
        <v>44</v>
      </c>
      <c r="F36" s="152">
        <f>ROUND((SUM(BH79:BH149)),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13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2" t="s">
        <v>45</v>
      </c>
      <c r="F37" s="152">
        <f>ROUND((SUM(BI79:BI149)),  2)</f>
        <v>0</v>
      </c>
      <c r="G37" s="36"/>
      <c r="H37" s="36"/>
      <c r="I37" s="153">
        <v>0</v>
      </c>
      <c r="J37" s="152">
        <f>0</f>
        <v>0</v>
      </c>
      <c r="K37" s="36"/>
      <c r="L37" s="13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4"/>
      <c r="J38" s="36"/>
      <c r="K38" s="36"/>
      <c r="L38" s="13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9"/>
      <c r="J39" s="160">
        <f>SUM(J30:J37)</f>
        <v>0</v>
      </c>
      <c r="K39" s="161"/>
      <c r="L39" s="13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62"/>
      <c r="C40" s="163"/>
      <c r="D40" s="163"/>
      <c r="E40" s="163"/>
      <c r="F40" s="163"/>
      <c r="G40" s="163"/>
      <c r="H40" s="163"/>
      <c r="I40" s="164"/>
      <c r="J40" s="163"/>
      <c r="K40" s="163"/>
      <c r="L40" s="13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13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134"/>
      <c r="J45" s="38"/>
      <c r="K45" s="38"/>
      <c r="L45" s="13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4"/>
      <c r="J46" s="38"/>
      <c r="K46" s="38"/>
      <c r="L46" s="13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4"/>
      <c r="J47" s="38"/>
      <c r="K47" s="38"/>
      <c r="L47" s="13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4.4" customHeight="1">
      <c r="A48" s="36"/>
      <c r="B48" s="37"/>
      <c r="C48" s="38"/>
      <c r="D48" s="38"/>
      <c r="E48" s="168" t="str">
        <f>E7</f>
        <v>Oprava staniční koleje č. 14u v žst. Hradec Králové hl.n.</v>
      </c>
      <c r="F48" s="30"/>
      <c r="G48" s="30"/>
      <c r="H48" s="30"/>
      <c r="I48" s="134"/>
      <c r="J48" s="38"/>
      <c r="K48" s="38"/>
      <c r="L48" s="13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134"/>
      <c r="J49" s="38"/>
      <c r="K49" s="38"/>
      <c r="L49" s="13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4.4" customHeight="1">
      <c r="A50" s="36"/>
      <c r="B50" s="37"/>
      <c r="C50" s="38"/>
      <c r="D50" s="38"/>
      <c r="E50" s="67" t="str">
        <f>E9</f>
        <v>SO 02 - Kolej č.16u</v>
      </c>
      <c r="F50" s="38"/>
      <c r="G50" s="38"/>
      <c r="H50" s="38"/>
      <c r="I50" s="134"/>
      <c r="J50" s="38"/>
      <c r="K50" s="38"/>
      <c r="L50" s="13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4"/>
      <c r="J51" s="38"/>
      <c r="K51" s="38"/>
      <c r="L51" s="13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138" t="s">
        <v>23</v>
      </c>
      <c r="J52" s="70" t="str">
        <f>IF(J12="","",J12)</f>
        <v>5. 9. 2019</v>
      </c>
      <c r="K52" s="38"/>
      <c r="L52" s="13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4"/>
      <c r="J53" s="38"/>
      <c r="K53" s="38"/>
      <c r="L53" s="13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6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138" t="s">
        <v>31</v>
      </c>
      <c r="J54" s="34" t="str">
        <f>E21</f>
        <v xml:space="preserve"> </v>
      </c>
      <c r="K54" s="38"/>
      <c r="L54" s="13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6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138" t="s">
        <v>33</v>
      </c>
      <c r="J55" s="34" t="str">
        <f>E24</f>
        <v xml:space="preserve"> </v>
      </c>
      <c r="K55" s="38"/>
      <c r="L55" s="13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4"/>
      <c r="J56" s="38"/>
      <c r="K56" s="38"/>
      <c r="L56" s="13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9" t="s">
        <v>94</v>
      </c>
      <c r="D57" s="170"/>
      <c r="E57" s="170"/>
      <c r="F57" s="170"/>
      <c r="G57" s="170"/>
      <c r="H57" s="170"/>
      <c r="I57" s="171"/>
      <c r="J57" s="172" t="s">
        <v>95</v>
      </c>
      <c r="K57" s="170"/>
      <c r="L57" s="13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4"/>
      <c r="J58" s="38"/>
      <c r="K58" s="38"/>
      <c r="L58" s="13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73" t="s">
        <v>68</v>
      </c>
      <c r="D59" s="38"/>
      <c r="E59" s="38"/>
      <c r="F59" s="38"/>
      <c r="G59" s="38"/>
      <c r="H59" s="38"/>
      <c r="I59" s="134"/>
      <c r="J59" s="100">
        <f>J79</f>
        <v>0</v>
      </c>
      <c r="K59" s="38"/>
      <c r="L59" s="13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s="2" customFormat="1" ht="21.84" customHeight="1">
      <c r="A60" s="36"/>
      <c r="B60" s="37"/>
      <c r="C60" s="38"/>
      <c r="D60" s="38"/>
      <c r="E60" s="38"/>
      <c r="F60" s="38"/>
      <c r="G60" s="38"/>
      <c r="H60" s="38"/>
      <c r="I60" s="134"/>
      <c r="J60" s="38"/>
      <c r="K60" s="38"/>
      <c r="L60" s="13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6.96" customHeight="1">
      <c r="A61" s="36"/>
      <c r="B61" s="57"/>
      <c r="C61" s="58"/>
      <c r="D61" s="58"/>
      <c r="E61" s="58"/>
      <c r="F61" s="58"/>
      <c r="G61" s="58"/>
      <c r="H61" s="58"/>
      <c r="I61" s="164"/>
      <c r="J61" s="58"/>
      <c r="K61" s="58"/>
      <c r="L61" s="13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5" s="2" customFormat="1" ht="6.96" customHeight="1">
      <c r="A65" s="36"/>
      <c r="B65" s="59"/>
      <c r="C65" s="60"/>
      <c r="D65" s="60"/>
      <c r="E65" s="60"/>
      <c r="F65" s="60"/>
      <c r="G65" s="60"/>
      <c r="H65" s="60"/>
      <c r="I65" s="167"/>
      <c r="J65" s="60"/>
      <c r="K65" s="60"/>
      <c r="L65" s="13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24.96" customHeight="1">
      <c r="A66" s="36"/>
      <c r="B66" s="37"/>
      <c r="C66" s="21" t="s">
        <v>97</v>
      </c>
      <c r="D66" s="38"/>
      <c r="E66" s="38"/>
      <c r="F66" s="38"/>
      <c r="G66" s="38"/>
      <c r="H66" s="38"/>
      <c r="I66" s="134"/>
      <c r="J66" s="38"/>
      <c r="K66" s="38"/>
      <c r="L66" s="13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37"/>
      <c r="C67" s="38"/>
      <c r="D67" s="38"/>
      <c r="E67" s="38"/>
      <c r="F67" s="38"/>
      <c r="G67" s="38"/>
      <c r="H67" s="38"/>
      <c r="I67" s="134"/>
      <c r="J67" s="38"/>
      <c r="K67" s="38"/>
      <c r="L67" s="13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12" customHeight="1">
      <c r="A68" s="36"/>
      <c r="B68" s="37"/>
      <c r="C68" s="30" t="s">
        <v>16</v>
      </c>
      <c r="D68" s="38"/>
      <c r="E68" s="38"/>
      <c r="F68" s="38"/>
      <c r="G68" s="38"/>
      <c r="H68" s="38"/>
      <c r="I68" s="134"/>
      <c r="J68" s="38"/>
      <c r="K68" s="38"/>
      <c r="L68" s="13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4.4" customHeight="1">
      <c r="A69" s="36"/>
      <c r="B69" s="37"/>
      <c r="C69" s="38"/>
      <c r="D69" s="38"/>
      <c r="E69" s="168" t="str">
        <f>E7</f>
        <v>Oprava staniční koleje č. 14u v žst. Hradec Králové hl.n.</v>
      </c>
      <c r="F69" s="30"/>
      <c r="G69" s="30"/>
      <c r="H69" s="30"/>
      <c r="I69" s="134"/>
      <c r="J69" s="38"/>
      <c r="K69" s="38"/>
      <c r="L69" s="13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91</v>
      </c>
      <c r="D70" s="38"/>
      <c r="E70" s="38"/>
      <c r="F70" s="38"/>
      <c r="G70" s="38"/>
      <c r="H70" s="38"/>
      <c r="I70" s="134"/>
      <c r="J70" s="38"/>
      <c r="K70" s="38"/>
      <c r="L70" s="13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4.4" customHeight="1">
      <c r="A71" s="36"/>
      <c r="B71" s="37"/>
      <c r="C71" s="38"/>
      <c r="D71" s="38"/>
      <c r="E71" s="67" t="str">
        <f>E9</f>
        <v>SO 02 - Kolej č.16u</v>
      </c>
      <c r="F71" s="38"/>
      <c r="G71" s="38"/>
      <c r="H71" s="38"/>
      <c r="I71" s="134"/>
      <c r="J71" s="38"/>
      <c r="K71" s="38"/>
      <c r="L71" s="13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134"/>
      <c r="J72" s="38"/>
      <c r="K72" s="38"/>
      <c r="L72" s="13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21</v>
      </c>
      <c r="D73" s="38"/>
      <c r="E73" s="38"/>
      <c r="F73" s="25" t="str">
        <f>F12</f>
        <v xml:space="preserve"> </v>
      </c>
      <c r="G73" s="38"/>
      <c r="H73" s="38"/>
      <c r="I73" s="138" t="s">
        <v>23</v>
      </c>
      <c r="J73" s="70" t="str">
        <f>IF(J12="","",J12)</f>
        <v>5. 9. 2019</v>
      </c>
      <c r="K73" s="38"/>
      <c r="L73" s="13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134"/>
      <c r="J74" s="38"/>
      <c r="K74" s="38"/>
      <c r="L74" s="13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5.6" customHeight="1">
      <c r="A75" s="36"/>
      <c r="B75" s="37"/>
      <c r="C75" s="30" t="s">
        <v>25</v>
      </c>
      <c r="D75" s="38"/>
      <c r="E75" s="38"/>
      <c r="F75" s="25" t="str">
        <f>E15</f>
        <v xml:space="preserve"> </v>
      </c>
      <c r="G75" s="38"/>
      <c r="H75" s="38"/>
      <c r="I75" s="138" t="s">
        <v>31</v>
      </c>
      <c r="J75" s="34" t="str">
        <f>E21</f>
        <v xml:space="preserve"> </v>
      </c>
      <c r="K75" s="38"/>
      <c r="L75" s="13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6" customHeight="1">
      <c r="A76" s="36"/>
      <c r="B76" s="37"/>
      <c r="C76" s="30" t="s">
        <v>29</v>
      </c>
      <c r="D76" s="38"/>
      <c r="E76" s="38"/>
      <c r="F76" s="25" t="str">
        <f>IF(E18="","",E18)</f>
        <v>Vyplň údaj</v>
      </c>
      <c r="G76" s="38"/>
      <c r="H76" s="38"/>
      <c r="I76" s="138" t="s">
        <v>33</v>
      </c>
      <c r="J76" s="34" t="str">
        <f>E24</f>
        <v xml:space="preserve"> </v>
      </c>
      <c r="K76" s="38"/>
      <c r="L76" s="13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0.32" customHeight="1">
      <c r="A77" s="36"/>
      <c r="B77" s="37"/>
      <c r="C77" s="38"/>
      <c r="D77" s="38"/>
      <c r="E77" s="38"/>
      <c r="F77" s="38"/>
      <c r="G77" s="38"/>
      <c r="H77" s="38"/>
      <c r="I77" s="134"/>
      <c r="J77" s="38"/>
      <c r="K77" s="38"/>
      <c r="L77" s="13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9" customFormat="1" ht="29.28" customHeight="1">
      <c r="A78" s="174"/>
      <c r="B78" s="175"/>
      <c r="C78" s="176" t="s">
        <v>98</v>
      </c>
      <c r="D78" s="177" t="s">
        <v>55</v>
      </c>
      <c r="E78" s="177" t="s">
        <v>51</v>
      </c>
      <c r="F78" s="177" t="s">
        <v>52</v>
      </c>
      <c r="G78" s="177" t="s">
        <v>99</v>
      </c>
      <c r="H78" s="177" t="s">
        <v>100</v>
      </c>
      <c r="I78" s="178" t="s">
        <v>101</v>
      </c>
      <c r="J78" s="177" t="s">
        <v>95</v>
      </c>
      <c r="K78" s="179" t="s">
        <v>102</v>
      </c>
      <c r="L78" s="180"/>
      <c r="M78" s="90" t="s">
        <v>19</v>
      </c>
      <c r="N78" s="91" t="s">
        <v>40</v>
      </c>
      <c r="O78" s="91" t="s">
        <v>103</v>
      </c>
      <c r="P78" s="91" t="s">
        <v>104</v>
      </c>
      <c r="Q78" s="91" t="s">
        <v>105</v>
      </c>
      <c r="R78" s="91" t="s">
        <v>106</v>
      </c>
      <c r="S78" s="91" t="s">
        <v>107</v>
      </c>
      <c r="T78" s="92" t="s">
        <v>108</v>
      </c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</row>
    <row r="79" s="2" customFormat="1" ht="22.8" customHeight="1">
      <c r="A79" s="36"/>
      <c r="B79" s="37"/>
      <c r="C79" s="97" t="s">
        <v>109</v>
      </c>
      <c r="D79" s="38"/>
      <c r="E79" s="38"/>
      <c r="F79" s="38"/>
      <c r="G79" s="38"/>
      <c r="H79" s="38"/>
      <c r="I79" s="134"/>
      <c r="J79" s="181">
        <f>BK79</f>
        <v>0</v>
      </c>
      <c r="K79" s="38"/>
      <c r="L79" s="42"/>
      <c r="M79" s="93"/>
      <c r="N79" s="182"/>
      <c r="O79" s="94"/>
      <c r="P79" s="183">
        <f>SUM(P80:P149)</f>
        <v>0</v>
      </c>
      <c r="Q79" s="94"/>
      <c r="R79" s="183">
        <f>SUM(R80:R149)</f>
        <v>0</v>
      </c>
      <c r="S79" s="94"/>
      <c r="T79" s="184">
        <f>SUM(T80:T149)</f>
        <v>0</v>
      </c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T79" s="15" t="s">
        <v>69</v>
      </c>
      <c r="AU79" s="15" t="s">
        <v>96</v>
      </c>
      <c r="BK79" s="185">
        <f>SUM(BK80:BK149)</f>
        <v>0</v>
      </c>
    </row>
    <row r="80" s="2" customFormat="1" ht="21.6" customHeight="1">
      <c r="A80" s="36"/>
      <c r="B80" s="37"/>
      <c r="C80" s="186" t="s">
        <v>78</v>
      </c>
      <c r="D80" s="186" t="s">
        <v>110</v>
      </c>
      <c r="E80" s="187" t="s">
        <v>111</v>
      </c>
      <c r="F80" s="188" t="s">
        <v>112</v>
      </c>
      <c r="G80" s="189" t="s">
        <v>113</v>
      </c>
      <c r="H80" s="190">
        <v>7.9000000000000004</v>
      </c>
      <c r="I80" s="191"/>
      <c r="J80" s="192">
        <f>ROUND(I80*H80,2)</f>
        <v>0</v>
      </c>
      <c r="K80" s="188" t="s">
        <v>19</v>
      </c>
      <c r="L80" s="42"/>
      <c r="M80" s="193" t="s">
        <v>19</v>
      </c>
      <c r="N80" s="194" t="s">
        <v>41</v>
      </c>
      <c r="O80" s="82"/>
      <c r="P80" s="195">
        <f>O80*H80</f>
        <v>0</v>
      </c>
      <c r="Q80" s="195">
        <v>0</v>
      </c>
      <c r="R80" s="195">
        <f>Q80*H80</f>
        <v>0</v>
      </c>
      <c r="S80" s="195">
        <v>0</v>
      </c>
      <c r="T80" s="196">
        <f>S80*H80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R80" s="197" t="s">
        <v>114</v>
      </c>
      <c r="AT80" s="197" t="s">
        <v>110</v>
      </c>
      <c r="AU80" s="197" t="s">
        <v>70</v>
      </c>
      <c r="AY80" s="15" t="s">
        <v>115</v>
      </c>
      <c r="BE80" s="198">
        <f>IF(N80="základní",J80,0)</f>
        <v>0</v>
      </c>
      <c r="BF80" s="198">
        <f>IF(N80="snížená",J80,0)</f>
        <v>0</v>
      </c>
      <c r="BG80" s="198">
        <f>IF(N80="zákl. přenesená",J80,0)</f>
        <v>0</v>
      </c>
      <c r="BH80" s="198">
        <f>IF(N80="sníž. přenesená",J80,0)</f>
        <v>0</v>
      </c>
      <c r="BI80" s="198">
        <f>IF(N80="nulová",J80,0)</f>
        <v>0</v>
      </c>
      <c r="BJ80" s="15" t="s">
        <v>78</v>
      </c>
      <c r="BK80" s="198">
        <f>ROUND(I80*H80,2)</f>
        <v>0</v>
      </c>
      <c r="BL80" s="15" t="s">
        <v>114</v>
      </c>
      <c r="BM80" s="197" t="s">
        <v>80</v>
      </c>
    </row>
    <row r="81" s="2" customFormat="1">
      <c r="A81" s="36"/>
      <c r="B81" s="37"/>
      <c r="C81" s="38"/>
      <c r="D81" s="199" t="s">
        <v>116</v>
      </c>
      <c r="E81" s="38"/>
      <c r="F81" s="200" t="s">
        <v>112</v>
      </c>
      <c r="G81" s="38"/>
      <c r="H81" s="38"/>
      <c r="I81" s="134"/>
      <c r="J81" s="38"/>
      <c r="K81" s="38"/>
      <c r="L81" s="42"/>
      <c r="M81" s="201"/>
      <c r="N81" s="202"/>
      <c r="O81" s="82"/>
      <c r="P81" s="82"/>
      <c r="Q81" s="82"/>
      <c r="R81" s="82"/>
      <c r="S81" s="82"/>
      <c r="T81" s="83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116</v>
      </c>
      <c r="AU81" s="15" t="s">
        <v>70</v>
      </c>
    </row>
    <row r="82" s="2" customFormat="1" ht="21.6" customHeight="1">
      <c r="A82" s="36"/>
      <c r="B82" s="37"/>
      <c r="C82" s="186" t="s">
        <v>80</v>
      </c>
      <c r="D82" s="186" t="s">
        <v>110</v>
      </c>
      <c r="E82" s="187" t="s">
        <v>117</v>
      </c>
      <c r="F82" s="188" t="s">
        <v>118</v>
      </c>
      <c r="G82" s="189" t="s">
        <v>119</v>
      </c>
      <c r="H82" s="190">
        <v>0.025000000000000001</v>
      </c>
      <c r="I82" s="191"/>
      <c r="J82" s="192">
        <f>ROUND(I82*H82,2)</f>
        <v>0</v>
      </c>
      <c r="K82" s="188" t="s">
        <v>19</v>
      </c>
      <c r="L82" s="42"/>
      <c r="M82" s="193" t="s">
        <v>19</v>
      </c>
      <c r="N82" s="194" t="s">
        <v>41</v>
      </c>
      <c r="O82" s="82"/>
      <c r="P82" s="195">
        <f>O82*H82</f>
        <v>0</v>
      </c>
      <c r="Q82" s="195">
        <v>0</v>
      </c>
      <c r="R82" s="195">
        <f>Q82*H82</f>
        <v>0</v>
      </c>
      <c r="S82" s="195">
        <v>0</v>
      </c>
      <c r="T82" s="196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97" t="s">
        <v>114</v>
      </c>
      <c r="AT82" s="197" t="s">
        <v>110</v>
      </c>
      <c r="AU82" s="197" t="s">
        <v>70</v>
      </c>
      <c r="AY82" s="15" t="s">
        <v>115</v>
      </c>
      <c r="BE82" s="198">
        <f>IF(N82="základní",J82,0)</f>
        <v>0</v>
      </c>
      <c r="BF82" s="198">
        <f>IF(N82="snížená",J82,0)</f>
        <v>0</v>
      </c>
      <c r="BG82" s="198">
        <f>IF(N82="zákl. přenesená",J82,0)</f>
        <v>0</v>
      </c>
      <c r="BH82" s="198">
        <f>IF(N82="sníž. přenesená",J82,0)</f>
        <v>0</v>
      </c>
      <c r="BI82" s="198">
        <f>IF(N82="nulová",J82,0)</f>
        <v>0</v>
      </c>
      <c r="BJ82" s="15" t="s">
        <v>78</v>
      </c>
      <c r="BK82" s="198">
        <f>ROUND(I82*H82,2)</f>
        <v>0</v>
      </c>
      <c r="BL82" s="15" t="s">
        <v>114</v>
      </c>
      <c r="BM82" s="197" t="s">
        <v>114</v>
      </c>
    </row>
    <row r="83" s="2" customFormat="1">
      <c r="A83" s="36"/>
      <c r="B83" s="37"/>
      <c r="C83" s="38"/>
      <c r="D83" s="199" t="s">
        <v>116</v>
      </c>
      <c r="E83" s="38"/>
      <c r="F83" s="200" t="s">
        <v>118</v>
      </c>
      <c r="G83" s="38"/>
      <c r="H83" s="38"/>
      <c r="I83" s="134"/>
      <c r="J83" s="38"/>
      <c r="K83" s="38"/>
      <c r="L83" s="42"/>
      <c r="M83" s="201"/>
      <c r="N83" s="202"/>
      <c r="O83" s="82"/>
      <c r="P83" s="82"/>
      <c r="Q83" s="82"/>
      <c r="R83" s="82"/>
      <c r="S83" s="82"/>
      <c r="T83" s="83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116</v>
      </c>
      <c r="AU83" s="15" t="s">
        <v>70</v>
      </c>
    </row>
    <row r="84" s="2" customFormat="1" ht="21.6" customHeight="1">
      <c r="A84" s="36"/>
      <c r="B84" s="37"/>
      <c r="C84" s="186" t="s">
        <v>120</v>
      </c>
      <c r="D84" s="186" t="s">
        <v>110</v>
      </c>
      <c r="E84" s="187" t="s">
        <v>279</v>
      </c>
      <c r="F84" s="188" t="s">
        <v>280</v>
      </c>
      <c r="G84" s="189" t="s">
        <v>119</v>
      </c>
      <c r="H84" s="190">
        <v>0.025000000000000001</v>
      </c>
      <c r="I84" s="191"/>
      <c r="J84" s="192">
        <f>ROUND(I84*H84,2)</f>
        <v>0</v>
      </c>
      <c r="K84" s="188" t="s">
        <v>19</v>
      </c>
      <c r="L84" s="42"/>
      <c r="M84" s="193" t="s">
        <v>19</v>
      </c>
      <c r="N84" s="194" t="s">
        <v>41</v>
      </c>
      <c r="O84" s="82"/>
      <c r="P84" s="195">
        <f>O84*H84</f>
        <v>0</v>
      </c>
      <c r="Q84" s="195">
        <v>0</v>
      </c>
      <c r="R84" s="195">
        <f>Q84*H84</f>
        <v>0</v>
      </c>
      <c r="S84" s="195">
        <v>0</v>
      </c>
      <c r="T84" s="196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97" t="s">
        <v>114</v>
      </c>
      <c r="AT84" s="197" t="s">
        <v>110</v>
      </c>
      <c r="AU84" s="197" t="s">
        <v>70</v>
      </c>
      <c r="AY84" s="15" t="s">
        <v>115</v>
      </c>
      <c r="BE84" s="198">
        <f>IF(N84="základní",J84,0)</f>
        <v>0</v>
      </c>
      <c r="BF84" s="198">
        <f>IF(N84="snížená",J84,0)</f>
        <v>0</v>
      </c>
      <c r="BG84" s="198">
        <f>IF(N84="zákl. přenesená",J84,0)</f>
        <v>0</v>
      </c>
      <c r="BH84" s="198">
        <f>IF(N84="sníž. přenesená",J84,0)</f>
        <v>0</v>
      </c>
      <c r="BI84" s="198">
        <f>IF(N84="nulová",J84,0)</f>
        <v>0</v>
      </c>
      <c r="BJ84" s="15" t="s">
        <v>78</v>
      </c>
      <c r="BK84" s="198">
        <f>ROUND(I84*H84,2)</f>
        <v>0</v>
      </c>
      <c r="BL84" s="15" t="s">
        <v>114</v>
      </c>
      <c r="BM84" s="197" t="s">
        <v>123</v>
      </c>
    </row>
    <row r="85" s="2" customFormat="1">
      <c r="A85" s="36"/>
      <c r="B85" s="37"/>
      <c r="C85" s="38"/>
      <c r="D85" s="199" t="s">
        <v>116</v>
      </c>
      <c r="E85" s="38"/>
      <c r="F85" s="200" t="s">
        <v>280</v>
      </c>
      <c r="G85" s="38"/>
      <c r="H85" s="38"/>
      <c r="I85" s="134"/>
      <c r="J85" s="38"/>
      <c r="K85" s="38"/>
      <c r="L85" s="42"/>
      <c r="M85" s="201"/>
      <c r="N85" s="202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116</v>
      </c>
      <c r="AU85" s="15" t="s">
        <v>70</v>
      </c>
    </row>
    <row r="86" s="2" customFormat="1" ht="21.6" customHeight="1">
      <c r="A86" s="36"/>
      <c r="B86" s="37"/>
      <c r="C86" s="186" t="s">
        <v>114</v>
      </c>
      <c r="D86" s="186" t="s">
        <v>110</v>
      </c>
      <c r="E86" s="187" t="s">
        <v>124</v>
      </c>
      <c r="F86" s="188" t="s">
        <v>125</v>
      </c>
      <c r="G86" s="189" t="s">
        <v>126</v>
      </c>
      <c r="H86" s="190">
        <v>41.25</v>
      </c>
      <c r="I86" s="191"/>
      <c r="J86" s="192">
        <f>ROUND(I86*H86,2)</f>
        <v>0</v>
      </c>
      <c r="K86" s="188" t="s">
        <v>19</v>
      </c>
      <c r="L86" s="42"/>
      <c r="M86" s="193" t="s">
        <v>19</v>
      </c>
      <c r="N86" s="194" t="s">
        <v>41</v>
      </c>
      <c r="O86" s="82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7" t="s">
        <v>114</v>
      </c>
      <c r="AT86" s="197" t="s">
        <v>110</v>
      </c>
      <c r="AU86" s="197" t="s">
        <v>70</v>
      </c>
      <c r="AY86" s="15" t="s">
        <v>115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5" t="s">
        <v>78</v>
      </c>
      <c r="BK86" s="198">
        <f>ROUND(I86*H86,2)</f>
        <v>0</v>
      </c>
      <c r="BL86" s="15" t="s">
        <v>114</v>
      </c>
      <c r="BM86" s="197" t="s">
        <v>127</v>
      </c>
    </row>
    <row r="87" s="2" customFormat="1">
      <c r="A87" s="36"/>
      <c r="B87" s="37"/>
      <c r="C87" s="38"/>
      <c r="D87" s="199" t="s">
        <v>116</v>
      </c>
      <c r="E87" s="38"/>
      <c r="F87" s="200" t="s">
        <v>125</v>
      </c>
      <c r="G87" s="38"/>
      <c r="H87" s="38"/>
      <c r="I87" s="134"/>
      <c r="J87" s="38"/>
      <c r="K87" s="38"/>
      <c r="L87" s="42"/>
      <c r="M87" s="201"/>
      <c r="N87" s="202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116</v>
      </c>
      <c r="AU87" s="15" t="s">
        <v>70</v>
      </c>
    </row>
    <row r="88" s="2" customFormat="1" ht="21.6" customHeight="1">
      <c r="A88" s="36"/>
      <c r="B88" s="37"/>
      <c r="C88" s="186" t="s">
        <v>128</v>
      </c>
      <c r="D88" s="186" t="s">
        <v>110</v>
      </c>
      <c r="E88" s="187" t="s">
        <v>129</v>
      </c>
      <c r="F88" s="188" t="s">
        <v>281</v>
      </c>
      <c r="G88" s="189" t="s">
        <v>119</v>
      </c>
      <c r="H88" s="190">
        <v>0.025000000000000001</v>
      </c>
      <c r="I88" s="191"/>
      <c r="J88" s="192">
        <f>ROUND(I88*H88,2)</f>
        <v>0</v>
      </c>
      <c r="K88" s="188" t="s">
        <v>19</v>
      </c>
      <c r="L88" s="42"/>
      <c r="M88" s="193" t="s">
        <v>19</v>
      </c>
      <c r="N88" s="194" t="s">
        <v>41</v>
      </c>
      <c r="O88" s="82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7" t="s">
        <v>114</v>
      </c>
      <c r="AT88" s="197" t="s">
        <v>110</v>
      </c>
      <c r="AU88" s="197" t="s">
        <v>70</v>
      </c>
      <c r="AY88" s="15" t="s">
        <v>115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15" t="s">
        <v>78</v>
      </c>
      <c r="BK88" s="198">
        <f>ROUND(I88*H88,2)</f>
        <v>0</v>
      </c>
      <c r="BL88" s="15" t="s">
        <v>114</v>
      </c>
      <c r="BM88" s="197" t="s">
        <v>131</v>
      </c>
    </row>
    <row r="89" s="2" customFormat="1">
      <c r="A89" s="36"/>
      <c r="B89" s="37"/>
      <c r="C89" s="38"/>
      <c r="D89" s="199" t="s">
        <v>116</v>
      </c>
      <c r="E89" s="38"/>
      <c r="F89" s="200" t="s">
        <v>281</v>
      </c>
      <c r="G89" s="38"/>
      <c r="H89" s="38"/>
      <c r="I89" s="134"/>
      <c r="J89" s="38"/>
      <c r="K89" s="38"/>
      <c r="L89" s="42"/>
      <c r="M89" s="201"/>
      <c r="N89" s="202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116</v>
      </c>
      <c r="AU89" s="15" t="s">
        <v>70</v>
      </c>
    </row>
    <row r="90" s="2" customFormat="1" ht="21.6" customHeight="1">
      <c r="A90" s="36"/>
      <c r="B90" s="37"/>
      <c r="C90" s="186" t="s">
        <v>149</v>
      </c>
      <c r="D90" s="186" t="s">
        <v>110</v>
      </c>
      <c r="E90" s="187" t="s">
        <v>132</v>
      </c>
      <c r="F90" s="188" t="s">
        <v>133</v>
      </c>
      <c r="G90" s="189" t="s">
        <v>134</v>
      </c>
      <c r="H90" s="190">
        <v>47.975000000000001</v>
      </c>
      <c r="I90" s="191"/>
      <c r="J90" s="192">
        <f>ROUND(I90*H90,2)</f>
        <v>0</v>
      </c>
      <c r="K90" s="188" t="s">
        <v>19</v>
      </c>
      <c r="L90" s="42"/>
      <c r="M90" s="193" t="s">
        <v>19</v>
      </c>
      <c r="N90" s="194" t="s">
        <v>41</v>
      </c>
      <c r="O90" s="82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7" t="s">
        <v>114</v>
      </c>
      <c r="AT90" s="197" t="s">
        <v>110</v>
      </c>
      <c r="AU90" s="197" t="s">
        <v>70</v>
      </c>
      <c r="AY90" s="15" t="s">
        <v>115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5" t="s">
        <v>78</v>
      </c>
      <c r="BK90" s="198">
        <f>ROUND(I90*H90,2)</f>
        <v>0</v>
      </c>
      <c r="BL90" s="15" t="s">
        <v>114</v>
      </c>
      <c r="BM90" s="197" t="s">
        <v>153</v>
      </c>
    </row>
    <row r="91" s="2" customFormat="1">
      <c r="A91" s="36"/>
      <c r="B91" s="37"/>
      <c r="C91" s="38"/>
      <c r="D91" s="199" t="s">
        <v>116</v>
      </c>
      <c r="E91" s="38"/>
      <c r="F91" s="200" t="s">
        <v>133</v>
      </c>
      <c r="G91" s="38"/>
      <c r="H91" s="38"/>
      <c r="I91" s="134"/>
      <c r="J91" s="38"/>
      <c r="K91" s="38"/>
      <c r="L91" s="42"/>
      <c r="M91" s="201"/>
      <c r="N91" s="202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116</v>
      </c>
      <c r="AU91" s="15" t="s">
        <v>70</v>
      </c>
    </row>
    <row r="92" s="2" customFormat="1" ht="14.4" customHeight="1">
      <c r="A92" s="36"/>
      <c r="B92" s="37"/>
      <c r="C92" s="203" t="s">
        <v>135</v>
      </c>
      <c r="D92" s="203" t="s">
        <v>137</v>
      </c>
      <c r="E92" s="204" t="s">
        <v>138</v>
      </c>
      <c r="F92" s="205" t="s">
        <v>139</v>
      </c>
      <c r="G92" s="206" t="s">
        <v>113</v>
      </c>
      <c r="H92" s="207">
        <v>97.629000000000005</v>
      </c>
      <c r="I92" s="208"/>
      <c r="J92" s="209">
        <f>ROUND(I92*H92,2)</f>
        <v>0</v>
      </c>
      <c r="K92" s="205" t="s">
        <v>19</v>
      </c>
      <c r="L92" s="210"/>
      <c r="M92" s="211" t="s">
        <v>19</v>
      </c>
      <c r="N92" s="212" t="s">
        <v>41</v>
      </c>
      <c r="O92" s="82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7" t="s">
        <v>127</v>
      </c>
      <c r="AT92" s="197" t="s">
        <v>137</v>
      </c>
      <c r="AU92" s="197" t="s">
        <v>70</v>
      </c>
      <c r="AY92" s="15" t="s">
        <v>115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5" t="s">
        <v>78</v>
      </c>
      <c r="BK92" s="198">
        <f>ROUND(I92*H92,2)</f>
        <v>0</v>
      </c>
      <c r="BL92" s="15" t="s">
        <v>114</v>
      </c>
      <c r="BM92" s="197" t="s">
        <v>156</v>
      </c>
    </row>
    <row r="93" s="2" customFormat="1">
      <c r="A93" s="36"/>
      <c r="B93" s="37"/>
      <c r="C93" s="38"/>
      <c r="D93" s="199" t="s">
        <v>116</v>
      </c>
      <c r="E93" s="38"/>
      <c r="F93" s="200" t="s">
        <v>139</v>
      </c>
      <c r="G93" s="38"/>
      <c r="H93" s="38"/>
      <c r="I93" s="134"/>
      <c r="J93" s="38"/>
      <c r="K93" s="38"/>
      <c r="L93" s="42"/>
      <c r="M93" s="201"/>
      <c r="N93" s="202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116</v>
      </c>
      <c r="AU93" s="15" t="s">
        <v>70</v>
      </c>
    </row>
    <row r="94" s="2" customFormat="1" ht="14.4" customHeight="1">
      <c r="A94" s="36"/>
      <c r="B94" s="37"/>
      <c r="C94" s="186" t="s">
        <v>157</v>
      </c>
      <c r="D94" s="186" t="s">
        <v>110</v>
      </c>
      <c r="E94" s="187" t="s">
        <v>141</v>
      </c>
      <c r="F94" s="188" t="s">
        <v>142</v>
      </c>
      <c r="G94" s="189" t="s">
        <v>134</v>
      </c>
      <c r="H94" s="190">
        <v>8.25</v>
      </c>
      <c r="I94" s="191"/>
      <c r="J94" s="192">
        <f>ROUND(I94*H94,2)</f>
        <v>0</v>
      </c>
      <c r="K94" s="188" t="s">
        <v>19</v>
      </c>
      <c r="L94" s="42"/>
      <c r="M94" s="193" t="s">
        <v>19</v>
      </c>
      <c r="N94" s="194" t="s">
        <v>41</v>
      </c>
      <c r="O94" s="82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7" t="s">
        <v>114</v>
      </c>
      <c r="AT94" s="197" t="s">
        <v>110</v>
      </c>
      <c r="AU94" s="197" t="s">
        <v>70</v>
      </c>
      <c r="AY94" s="15" t="s">
        <v>115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5" t="s">
        <v>78</v>
      </c>
      <c r="BK94" s="198">
        <f>ROUND(I94*H94,2)</f>
        <v>0</v>
      </c>
      <c r="BL94" s="15" t="s">
        <v>114</v>
      </c>
      <c r="BM94" s="197" t="s">
        <v>161</v>
      </c>
    </row>
    <row r="95" s="2" customFormat="1">
      <c r="A95" s="36"/>
      <c r="B95" s="37"/>
      <c r="C95" s="38"/>
      <c r="D95" s="199" t="s">
        <v>116</v>
      </c>
      <c r="E95" s="38"/>
      <c r="F95" s="200" t="s">
        <v>142</v>
      </c>
      <c r="G95" s="38"/>
      <c r="H95" s="38"/>
      <c r="I95" s="134"/>
      <c r="J95" s="38"/>
      <c r="K95" s="38"/>
      <c r="L95" s="42"/>
      <c r="M95" s="201"/>
      <c r="N95" s="202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116</v>
      </c>
      <c r="AU95" s="15" t="s">
        <v>70</v>
      </c>
    </row>
    <row r="96" s="2" customFormat="1" ht="14.4" customHeight="1">
      <c r="A96" s="36"/>
      <c r="B96" s="37"/>
      <c r="C96" s="203" t="s">
        <v>140</v>
      </c>
      <c r="D96" s="203" t="s">
        <v>137</v>
      </c>
      <c r="E96" s="204" t="s">
        <v>138</v>
      </c>
      <c r="F96" s="205" t="s">
        <v>139</v>
      </c>
      <c r="G96" s="206" t="s">
        <v>113</v>
      </c>
      <c r="H96" s="207">
        <v>12.375</v>
      </c>
      <c r="I96" s="208"/>
      <c r="J96" s="209">
        <f>ROUND(I96*H96,2)</f>
        <v>0</v>
      </c>
      <c r="K96" s="205" t="s">
        <v>19</v>
      </c>
      <c r="L96" s="210"/>
      <c r="M96" s="211" t="s">
        <v>19</v>
      </c>
      <c r="N96" s="212" t="s">
        <v>41</v>
      </c>
      <c r="O96" s="82"/>
      <c r="P96" s="195">
        <f>O96*H96</f>
        <v>0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7" t="s">
        <v>127</v>
      </c>
      <c r="AT96" s="197" t="s">
        <v>137</v>
      </c>
      <c r="AU96" s="197" t="s">
        <v>70</v>
      </c>
      <c r="AY96" s="15" t="s">
        <v>115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15" t="s">
        <v>78</v>
      </c>
      <c r="BK96" s="198">
        <f>ROUND(I96*H96,2)</f>
        <v>0</v>
      </c>
      <c r="BL96" s="15" t="s">
        <v>114</v>
      </c>
      <c r="BM96" s="197" t="s">
        <v>165</v>
      </c>
    </row>
    <row r="97" s="2" customFormat="1">
      <c r="A97" s="36"/>
      <c r="B97" s="37"/>
      <c r="C97" s="38"/>
      <c r="D97" s="199" t="s">
        <v>116</v>
      </c>
      <c r="E97" s="38"/>
      <c r="F97" s="200" t="s">
        <v>139</v>
      </c>
      <c r="G97" s="38"/>
      <c r="H97" s="38"/>
      <c r="I97" s="134"/>
      <c r="J97" s="38"/>
      <c r="K97" s="38"/>
      <c r="L97" s="42"/>
      <c r="M97" s="201"/>
      <c r="N97" s="202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116</v>
      </c>
      <c r="AU97" s="15" t="s">
        <v>70</v>
      </c>
    </row>
    <row r="98" s="2" customFormat="1" ht="14.4" customHeight="1">
      <c r="A98" s="36"/>
      <c r="B98" s="37"/>
      <c r="C98" s="203" t="s">
        <v>8</v>
      </c>
      <c r="D98" s="203" t="s">
        <v>137</v>
      </c>
      <c r="E98" s="204" t="s">
        <v>146</v>
      </c>
      <c r="F98" s="205" t="s">
        <v>147</v>
      </c>
      <c r="G98" s="206" t="s">
        <v>113</v>
      </c>
      <c r="H98" s="207">
        <v>4.125</v>
      </c>
      <c r="I98" s="208"/>
      <c r="J98" s="209">
        <f>ROUND(I98*H98,2)</f>
        <v>0</v>
      </c>
      <c r="K98" s="205" t="s">
        <v>19</v>
      </c>
      <c r="L98" s="210"/>
      <c r="M98" s="211" t="s">
        <v>19</v>
      </c>
      <c r="N98" s="212" t="s">
        <v>41</v>
      </c>
      <c r="O98" s="82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7" t="s">
        <v>127</v>
      </c>
      <c r="AT98" s="197" t="s">
        <v>137</v>
      </c>
      <c r="AU98" s="197" t="s">
        <v>70</v>
      </c>
      <c r="AY98" s="15" t="s">
        <v>115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5" t="s">
        <v>78</v>
      </c>
      <c r="BK98" s="198">
        <f>ROUND(I98*H98,2)</f>
        <v>0</v>
      </c>
      <c r="BL98" s="15" t="s">
        <v>114</v>
      </c>
      <c r="BM98" s="197" t="s">
        <v>168</v>
      </c>
    </row>
    <row r="99" s="2" customFormat="1">
      <c r="A99" s="36"/>
      <c r="B99" s="37"/>
      <c r="C99" s="38"/>
      <c r="D99" s="199" t="s">
        <v>116</v>
      </c>
      <c r="E99" s="38"/>
      <c r="F99" s="200" t="s">
        <v>147</v>
      </c>
      <c r="G99" s="38"/>
      <c r="H99" s="38"/>
      <c r="I99" s="134"/>
      <c r="J99" s="38"/>
      <c r="K99" s="38"/>
      <c r="L99" s="42"/>
      <c r="M99" s="201"/>
      <c r="N99" s="202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116</v>
      </c>
      <c r="AU99" s="15" t="s">
        <v>70</v>
      </c>
    </row>
    <row r="100" s="2" customFormat="1" ht="21.6" customHeight="1">
      <c r="A100" s="36"/>
      <c r="B100" s="37"/>
      <c r="C100" s="186" t="s">
        <v>143</v>
      </c>
      <c r="D100" s="186" t="s">
        <v>110</v>
      </c>
      <c r="E100" s="187" t="s">
        <v>150</v>
      </c>
      <c r="F100" s="188" t="s">
        <v>282</v>
      </c>
      <c r="G100" s="189" t="s">
        <v>152</v>
      </c>
      <c r="H100" s="190">
        <v>2</v>
      </c>
      <c r="I100" s="191"/>
      <c r="J100" s="192">
        <f>ROUND(I100*H100,2)</f>
        <v>0</v>
      </c>
      <c r="K100" s="188" t="s">
        <v>19</v>
      </c>
      <c r="L100" s="42"/>
      <c r="M100" s="193" t="s">
        <v>19</v>
      </c>
      <c r="N100" s="194" t="s">
        <v>41</v>
      </c>
      <c r="O100" s="82"/>
      <c r="P100" s="195">
        <f>O100*H100</f>
        <v>0</v>
      </c>
      <c r="Q100" s="195">
        <v>0</v>
      </c>
      <c r="R100" s="195">
        <f>Q100*H100</f>
        <v>0</v>
      </c>
      <c r="S100" s="195">
        <v>0</v>
      </c>
      <c r="T100" s="196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7" t="s">
        <v>114</v>
      </c>
      <c r="AT100" s="197" t="s">
        <v>110</v>
      </c>
      <c r="AU100" s="197" t="s">
        <v>70</v>
      </c>
      <c r="AY100" s="15" t="s">
        <v>115</v>
      </c>
      <c r="BE100" s="198">
        <f>IF(N100="základní",J100,0)</f>
        <v>0</v>
      </c>
      <c r="BF100" s="198">
        <f>IF(N100="snížená",J100,0)</f>
        <v>0</v>
      </c>
      <c r="BG100" s="198">
        <f>IF(N100="zákl. přenesená",J100,0)</f>
        <v>0</v>
      </c>
      <c r="BH100" s="198">
        <f>IF(N100="sníž. přenesená",J100,0)</f>
        <v>0</v>
      </c>
      <c r="BI100" s="198">
        <f>IF(N100="nulová",J100,0)</f>
        <v>0</v>
      </c>
      <c r="BJ100" s="15" t="s">
        <v>78</v>
      </c>
      <c r="BK100" s="198">
        <f>ROUND(I100*H100,2)</f>
        <v>0</v>
      </c>
      <c r="BL100" s="15" t="s">
        <v>114</v>
      </c>
      <c r="BM100" s="197" t="s">
        <v>171</v>
      </c>
    </row>
    <row r="101" s="2" customFormat="1">
      <c r="A101" s="36"/>
      <c r="B101" s="37"/>
      <c r="C101" s="38"/>
      <c r="D101" s="199" t="s">
        <v>116</v>
      </c>
      <c r="E101" s="38"/>
      <c r="F101" s="200" t="s">
        <v>282</v>
      </c>
      <c r="G101" s="38"/>
      <c r="H101" s="38"/>
      <c r="I101" s="134"/>
      <c r="J101" s="38"/>
      <c r="K101" s="38"/>
      <c r="L101" s="42"/>
      <c r="M101" s="201"/>
      <c r="N101" s="202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116</v>
      </c>
      <c r="AU101" s="15" t="s">
        <v>70</v>
      </c>
    </row>
    <row r="102" s="2" customFormat="1" ht="21.6" customHeight="1">
      <c r="A102" s="36"/>
      <c r="B102" s="37"/>
      <c r="C102" s="186" t="s">
        <v>172</v>
      </c>
      <c r="D102" s="186" t="s">
        <v>110</v>
      </c>
      <c r="E102" s="187" t="s">
        <v>283</v>
      </c>
      <c r="F102" s="188" t="s">
        <v>284</v>
      </c>
      <c r="G102" s="189" t="s">
        <v>119</v>
      </c>
      <c r="H102" s="190">
        <v>0.050000000000000003</v>
      </c>
      <c r="I102" s="191"/>
      <c r="J102" s="192">
        <f>ROUND(I102*H102,2)</f>
        <v>0</v>
      </c>
      <c r="K102" s="188" t="s">
        <v>19</v>
      </c>
      <c r="L102" s="42"/>
      <c r="M102" s="193" t="s">
        <v>19</v>
      </c>
      <c r="N102" s="194" t="s">
        <v>41</v>
      </c>
      <c r="O102" s="82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7" t="s">
        <v>114</v>
      </c>
      <c r="AT102" s="197" t="s">
        <v>110</v>
      </c>
      <c r="AU102" s="197" t="s">
        <v>70</v>
      </c>
      <c r="AY102" s="15" t="s">
        <v>115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5" t="s">
        <v>78</v>
      </c>
      <c r="BK102" s="198">
        <f>ROUND(I102*H102,2)</f>
        <v>0</v>
      </c>
      <c r="BL102" s="15" t="s">
        <v>114</v>
      </c>
      <c r="BM102" s="197" t="s">
        <v>175</v>
      </c>
    </row>
    <row r="103" s="2" customFormat="1">
      <c r="A103" s="36"/>
      <c r="B103" s="37"/>
      <c r="C103" s="38"/>
      <c r="D103" s="199" t="s">
        <v>116</v>
      </c>
      <c r="E103" s="38"/>
      <c r="F103" s="200" t="s">
        <v>284</v>
      </c>
      <c r="G103" s="38"/>
      <c r="H103" s="38"/>
      <c r="I103" s="134"/>
      <c r="J103" s="38"/>
      <c r="K103" s="38"/>
      <c r="L103" s="42"/>
      <c r="M103" s="201"/>
      <c r="N103" s="202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116</v>
      </c>
      <c r="AU103" s="15" t="s">
        <v>70</v>
      </c>
    </row>
    <row r="104" s="2" customFormat="1" ht="21.6" customHeight="1">
      <c r="A104" s="36"/>
      <c r="B104" s="37"/>
      <c r="C104" s="186" t="s">
        <v>145</v>
      </c>
      <c r="D104" s="186" t="s">
        <v>110</v>
      </c>
      <c r="E104" s="187" t="s">
        <v>162</v>
      </c>
      <c r="F104" s="188" t="s">
        <v>163</v>
      </c>
      <c r="G104" s="189" t="s">
        <v>164</v>
      </c>
      <c r="H104" s="190">
        <v>10</v>
      </c>
      <c r="I104" s="191"/>
      <c r="J104" s="192">
        <f>ROUND(I104*H104,2)</f>
        <v>0</v>
      </c>
      <c r="K104" s="188" t="s">
        <v>19</v>
      </c>
      <c r="L104" s="42"/>
      <c r="M104" s="193" t="s">
        <v>19</v>
      </c>
      <c r="N104" s="194" t="s">
        <v>41</v>
      </c>
      <c r="O104" s="82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7" t="s">
        <v>114</v>
      </c>
      <c r="AT104" s="197" t="s">
        <v>110</v>
      </c>
      <c r="AU104" s="197" t="s">
        <v>70</v>
      </c>
      <c r="AY104" s="15" t="s">
        <v>115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15" t="s">
        <v>78</v>
      </c>
      <c r="BK104" s="198">
        <f>ROUND(I104*H104,2)</f>
        <v>0</v>
      </c>
      <c r="BL104" s="15" t="s">
        <v>114</v>
      </c>
      <c r="BM104" s="197" t="s">
        <v>178</v>
      </c>
    </row>
    <row r="105" s="2" customFormat="1">
      <c r="A105" s="36"/>
      <c r="B105" s="37"/>
      <c r="C105" s="38"/>
      <c r="D105" s="199" t="s">
        <v>116</v>
      </c>
      <c r="E105" s="38"/>
      <c r="F105" s="200" t="s">
        <v>163</v>
      </c>
      <c r="G105" s="38"/>
      <c r="H105" s="38"/>
      <c r="I105" s="134"/>
      <c r="J105" s="38"/>
      <c r="K105" s="38"/>
      <c r="L105" s="42"/>
      <c r="M105" s="201"/>
      <c r="N105" s="202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116</v>
      </c>
      <c r="AU105" s="15" t="s">
        <v>70</v>
      </c>
    </row>
    <row r="106" s="2" customFormat="1" ht="32.4" customHeight="1">
      <c r="A106" s="36"/>
      <c r="B106" s="37"/>
      <c r="C106" s="186" t="s">
        <v>179</v>
      </c>
      <c r="D106" s="186" t="s">
        <v>110</v>
      </c>
      <c r="E106" s="187" t="s">
        <v>166</v>
      </c>
      <c r="F106" s="188" t="s">
        <v>167</v>
      </c>
      <c r="G106" s="189" t="s">
        <v>164</v>
      </c>
      <c r="H106" s="190">
        <v>150</v>
      </c>
      <c r="I106" s="191"/>
      <c r="J106" s="192">
        <f>ROUND(I106*H106,2)</f>
        <v>0</v>
      </c>
      <c r="K106" s="188" t="s">
        <v>19</v>
      </c>
      <c r="L106" s="42"/>
      <c r="M106" s="193" t="s">
        <v>19</v>
      </c>
      <c r="N106" s="194" t="s">
        <v>41</v>
      </c>
      <c r="O106" s="82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7" t="s">
        <v>114</v>
      </c>
      <c r="AT106" s="197" t="s">
        <v>110</v>
      </c>
      <c r="AU106" s="197" t="s">
        <v>70</v>
      </c>
      <c r="AY106" s="15" t="s">
        <v>115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5" t="s">
        <v>78</v>
      </c>
      <c r="BK106" s="198">
        <f>ROUND(I106*H106,2)</f>
        <v>0</v>
      </c>
      <c r="BL106" s="15" t="s">
        <v>114</v>
      </c>
      <c r="BM106" s="197" t="s">
        <v>182</v>
      </c>
    </row>
    <row r="107" s="2" customFormat="1">
      <c r="A107" s="36"/>
      <c r="B107" s="37"/>
      <c r="C107" s="38"/>
      <c r="D107" s="199" t="s">
        <v>116</v>
      </c>
      <c r="E107" s="38"/>
      <c r="F107" s="200" t="s">
        <v>167</v>
      </c>
      <c r="G107" s="38"/>
      <c r="H107" s="38"/>
      <c r="I107" s="134"/>
      <c r="J107" s="38"/>
      <c r="K107" s="38"/>
      <c r="L107" s="42"/>
      <c r="M107" s="201"/>
      <c r="N107" s="202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116</v>
      </c>
      <c r="AU107" s="15" t="s">
        <v>70</v>
      </c>
    </row>
    <row r="108" s="2" customFormat="1" ht="32.4" customHeight="1">
      <c r="A108" s="36"/>
      <c r="B108" s="37"/>
      <c r="C108" s="186" t="s">
        <v>148</v>
      </c>
      <c r="D108" s="186" t="s">
        <v>110</v>
      </c>
      <c r="E108" s="187" t="s">
        <v>169</v>
      </c>
      <c r="F108" s="188" t="s">
        <v>170</v>
      </c>
      <c r="G108" s="189" t="s">
        <v>164</v>
      </c>
      <c r="H108" s="190">
        <v>150</v>
      </c>
      <c r="I108" s="191"/>
      <c r="J108" s="192">
        <f>ROUND(I108*H108,2)</f>
        <v>0</v>
      </c>
      <c r="K108" s="188" t="s">
        <v>19</v>
      </c>
      <c r="L108" s="42"/>
      <c r="M108" s="193" t="s">
        <v>19</v>
      </c>
      <c r="N108" s="194" t="s">
        <v>41</v>
      </c>
      <c r="O108" s="82"/>
      <c r="P108" s="195">
        <f>O108*H108</f>
        <v>0</v>
      </c>
      <c r="Q108" s="195">
        <v>0</v>
      </c>
      <c r="R108" s="195">
        <f>Q108*H108</f>
        <v>0</v>
      </c>
      <c r="S108" s="195">
        <v>0</v>
      </c>
      <c r="T108" s="196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7" t="s">
        <v>114</v>
      </c>
      <c r="AT108" s="197" t="s">
        <v>110</v>
      </c>
      <c r="AU108" s="197" t="s">
        <v>70</v>
      </c>
      <c r="AY108" s="15" t="s">
        <v>115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15" t="s">
        <v>78</v>
      </c>
      <c r="BK108" s="198">
        <f>ROUND(I108*H108,2)</f>
        <v>0</v>
      </c>
      <c r="BL108" s="15" t="s">
        <v>114</v>
      </c>
      <c r="BM108" s="197" t="s">
        <v>185</v>
      </c>
    </row>
    <row r="109" s="2" customFormat="1">
      <c r="A109" s="36"/>
      <c r="B109" s="37"/>
      <c r="C109" s="38"/>
      <c r="D109" s="199" t="s">
        <v>116</v>
      </c>
      <c r="E109" s="38"/>
      <c r="F109" s="200" t="s">
        <v>170</v>
      </c>
      <c r="G109" s="38"/>
      <c r="H109" s="38"/>
      <c r="I109" s="134"/>
      <c r="J109" s="38"/>
      <c r="K109" s="38"/>
      <c r="L109" s="42"/>
      <c r="M109" s="201"/>
      <c r="N109" s="202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116</v>
      </c>
      <c r="AU109" s="15" t="s">
        <v>70</v>
      </c>
    </row>
    <row r="110" s="2" customFormat="1" ht="21.6" customHeight="1">
      <c r="A110" s="36"/>
      <c r="B110" s="37"/>
      <c r="C110" s="186" t="s">
        <v>7</v>
      </c>
      <c r="D110" s="186" t="s">
        <v>110</v>
      </c>
      <c r="E110" s="187" t="s">
        <v>285</v>
      </c>
      <c r="F110" s="188" t="s">
        <v>286</v>
      </c>
      <c r="G110" s="189" t="s">
        <v>126</v>
      </c>
      <c r="H110" s="190">
        <v>3.3149999999999999</v>
      </c>
      <c r="I110" s="191"/>
      <c r="J110" s="192">
        <f>ROUND(I110*H110,2)</f>
        <v>0</v>
      </c>
      <c r="K110" s="188" t="s">
        <v>19</v>
      </c>
      <c r="L110" s="42"/>
      <c r="M110" s="193" t="s">
        <v>19</v>
      </c>
      <c r="N110" s="194" t="s">
        <v>41</v>
      </c>
      <c r="O110" s="82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7" t="s">
        <v>114</v>
      </c>
      <c r="AT110" s="197" t="s">
        <v>110</v>
      </c>
      <c r="AU110" s="197" t="s">
        <v>70</v>
      </c>
      <c r="AY110" s="15" t="s">
        <v>115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5" t="s">
        <v>78</v>
      </c>
      <c r="BK110" s="198">
        <f>ROUND(I110*H110,2)</f>
        <v>0</v>
      </c>
      <c r="BL110" s="15" t="s">
        <v>114</v>
      </c>
      <c r="BM110" s="197" t="s">
        <v>188</v>
      </c>
    </row>
    <row r="111" s="2" customFormat="1">
      <c r="A111" s="36"/>
      <c r="B111" s="37"/>
      <c r="C111" s="38"/>
      <c r="D111" s="199" t="s">
        <v>116</v>
      </c>
      <c r="E111" s="38"/>
      <c r="F111" s="200" t="s">
        <v>286</v>
      </c>
      <c r="G111" s="38"/>
      <c r="H111" s="38"/>
      <c r="I111" s="134"/>
      <c r="J111" s="38"/>
      <c r="K111" s="38"/>
      <c r="L111" s="42"/>
      <c r="M111" s="201"/>
      <c r="N111" s="202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116</v>
      </c>
      <c r="AU111" s="15" t="s">
        <v>70</v>
      </c>
    </row>
    <row r="112" s="2" customFormat="1" ht="21.6" customHeight="1">
      <c r="A112" s="36"/>
      <c r="B112" s="37"/>
      <c r="C112" s="186" t="s">
        <v>153</v>
      </c>
      <c r="D112" s="186" t="s">
        <v>110</v>
      </c>
      <c r="E112" s="187" t="s">
        <v>180</v>
      </c>
      <c r="F112" s="188" t="s">
        <v>181</v>
      </c>
      <c r="G112" s="189" t="s">
        <v>164</v>
      </c>
      <c r="H112" s="190">
        <v>1.77</v>
      </c>
      <c r="I112" s="191"/>
      <c r="J112" s="192">
        <f>ROUND(I112*H112,2)</f>
        <v>0</v>
      </c>
      <c r="K112" s="188" t="s">
        <v>19</v>
      </c>
      <c r="L112" s="42"/>
      <c r="M112" s="193" t="s">
        <v>19</v>
      </c>
      <c r="N112" s="194" t="s">
        <v>41</v>
      </c>
      <c r="O112" s="82"/>
      <c r="P112" s="195">
        <f>O112*H112</f>
        <v>0</v>
      </c>
      <c r="Q112" s="195">
        <v>0</v>
      </c>
      <c r="R112" s="195">
        <f>Q112*H112</f>
        <v>0</v>
      </c>
      <c r="S112" s="195">
        <v>0</v>
      </c>
      <c r="T112" s="196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7" t="s">
        <v>114</v>
      </c>
      <c r="AT112" s="197" t="s">
        <v>110</v>
      </c>
      <c r="AU112" s="197" t="s">
        <v>70</v>
      </c>
      <c r="AY112" s="15" t="s">
        <v>115</v>
      </c>
      <c r="BE112" s="198">
        <f>IF(N112="základní",J112,0)</f>
        <v>0</v>
      </c>
      <c r="BF112" s="198">
        <f>IF(N112="snížená",J112,0)</f>
        <v>0</v>
      </c>
      <c r="BG112" s="198">
        <f>IF(N112="zákl. přenesená",J112,0)</f>
        <v>0</v>
      </c>
      <c r="BH112" s="198">
        <f>IF(N112="sníž. přenesená",J112,0)</f>
        <v>0</v>
      </c>
      <c r="BI112" s="198">
        <f>IF(N112="nulová",J112,0)</f>
        <v>0</v>
      </c>
      <c r="BJ112" s="15" t="s">
        <v>78</v>
      </c>
      <c r="BK112" s="198">
        <f>ROUND(I112*H112,2)</f>
        <v>0</v>
      </c>
      <c r="BL112" s="15" t="s">
        <v>114</v>
      </c>
      <c r="BM112" s="197" t="s">
        <v>191</v>
      </c>
    </row>
    <row r="113" s="2" customFormat="1">
      <c r="A113" s="36"/>
      <c r="B113" s="37"/>
      <c r="C113" s="38"/>
      <c r="D113" s="199" t="s">
        <v>116</v>
      </c>
      <c r="E113" s="38"/>
      <c r="F113" s="200" t="s">
        <v>181</v>
      </c>
      <c r="G113" s="38"/>
      <c r="H113" s="38"/>
      <c r="I113" s="134"/>
      <c r="J113" s="38"/>
      <c r="K113" s="38"/>
      <c r="L113" s="42"/>
      <c r="M113" s="201"/>
      <c r="N113" s="202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116</v>
      </c>
      <c r="AU113" s="15" t="s">
        <v>70</v>
      </c>
    </row>
    <row r="114" s="2" customFormat="1" ht="14.4" customHeight="1">
      <c r="A114" s="36"/>
      <c r="B114" s="37"/>
      <c r="C114" s="203" t="s">
        <v>287</v>
      </c>
      <c r="D114" s="203" t="s">
        <v>137</v>
      </c>
      <c r="E114" s="204" t="s">
        <v>288</v>
      </c>
      <c r="F114" s="205" t="s">
        <v>289</v>
      </c>
      <c r="G114" s="206" t="s">
        <v>160</v>
      </c>
      <c r="H114" s="207">
        <v>1</v>
      </c>
      <c r="I114" s="208"/>
      <c r="J114" s="209">
        <f>ROUND(I114*H114,2)</f>
        <v>0</v>
      </c>
      <c r="K114" s="205" t="s">
        <v>19</v>
      </c>
      <c r="L114" s="210"/>
      <c r="M114" s="211" t="s">
        <v>19</v>
      </c>
      <c r="N114" s="212" t="s">
        <v>41</v>
      </c>
      <c r="O114" s="82"/>
      <c r="P114" s="195">
        <f>O114*H114</f>
        <v>0</v>
      </c>
      <c r="Q114" s="195">
        <v>0</v>
      </c>
      <c r="R114" s="195">
        <f>Q114*H114</f>
        <v>0</v>
      </c>
      <c r="S114" s="195">
        <v>0</v>
      </c>
      <c r="T114" s="196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7" t="s">
        <v>127</v>
      </c>
      <c r="AT114" s="197" t="s">
        <v>137</v>
      </c>
      <c r="AU114" s="197" t="s">
        <v>70</v>
      </c>
      <c r="AY114" s="15" t="s">
        <v>115</v>
      </c>
      <c r="BE114" s="198">
        <f>IF(N114="základní",J114,0)</f>
        <v>0</v>
      </c>
      <c r="BF114" s="198">
        <f>IF(N114="snížená",J114,0)</f>
        <v>0</v>
      </c>
      <c r="BG114" s="198">
        <f>IF(N114="zákl. přenesená",J114,0)</f>
        <v>0</v>
      </c>
      <c r="BH114" s="198">
        <f>IF(N114="sníž. přenesená",J114,0)</f>
        <v>0</v>
      </c>
      <c r="BI114" s="198">
        <f>IF(N114="nulová",J114,0)</f>
        <v>0</v>
      </c>
      <c r="BJ114" s="15" t="s">
        <v>78</v>
      </c>
      <c r="BK114" s="198">
        <f>ROUND(I114*H114,2)</f>
        <v>0</v>
      </c>
      <c r="BL114" s="15" t="s">
        <v>114</v>
      </c>
      <c r="BM114" s="197" t="s">
        <v>195</v>
      </c>
    </row>
    <row r="115" s="2" customFormat="1">
      <c r="A115" s="36"/>
      <c r="B115" s="37"/>
      <c r="C115" s="38"/>
      <c r="D115" s="199" t="s">
        <v>116</v>
      </c>
      <c r="E115" s="38"/>
      <c r="F115" s="200" t="s">
        <v>289</v>
      </c>
      <c r="G115" s="38"/>
      <c r="H115" s="38"/>
      <c r="I115" s="134"/>
      <c r="J115" s="38"/>
      <c r="K115" s="38"/>
      <c r="L115" s="42"/>
      <c r="M115" s="201"/>
      <c r="N115" s="202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116</v>
      </c>
      <c r="AU115" s="15" t="s">
        <v>70</v>
      </c>
    </row>
    <row r="116" s="2" customFormat="1" ht="21.6" customHeight="1">
      <c r="A116" s="36"/>
      <c r="B116" s="37"/>
      <c r="C116" s="203" t="s">
        <v>156</v>
      </c>
      <c r="D116" s="203" t="s">
        <v>137</v>
      </c>
      <c r="E116" s="204" t="s">
        <v>186</v>
      </c>
      <c r="F116" s="205" t="s">
        <v>187</v>
      </c>
      <c r="G116" s="206" t="s">
        <v>113</v>
      </c>
      <c r="H116" s="207">
        <v>0.40400000000000003</v>
      </c>
      <c r="I116" s="208"/>
      <c r="J116" s="209">
        <f>ROUND(I116*H116,2)</f>
        <v>0</v>
      </c>
      <c r="K116" s="205" t="s">
        <v>19</v>
      </c>
      <c r="L116" s="210"/>
      <c r="M116" s="211" t="s">
        <v>19</v>
      </c>
      <c r="N116" s="212" t="s">
        <v>41</v>
      </c>
      <c r="O116" s="82"/>
      <c r="P116" s="195">
        <f>O116*H116</f>
        <v>0</v>
      </c>
      <c r="Q116" s="195">
        <v>0</v>
      </c>
      <c r="R116" s="195">
        <f>Q116*H116</f>
        <v>0</v>
      </c>
      <c r="S116" s="195">
        <v>0</v>
      </c>
      <c r="T116" s="196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7" t="s">
        <v>127</v>
      </c>
      <c r="AT116" s="197" t="s">
        <v>137</v>
      </c>
      <c r="AU116" s="197" t="s">
        <v>70</v>
      </c>
      <c r="AY116" s="15" t="s">
        <v>115</v>
      </c>
      <c r="BE116" s="198">
        <f>IF(N116="základní",J116,0)</f>
        <v>0</v>
      </c>
      <c r="BF116" s="198">
        <f>IF(N116="snížená",J116,0)</f>
        <v>0</v>
      </c>
      <c r="BG116" s="198">
        <f>IF(N116="zákl. přenesená",J116,0)</f>
        <v>0</v>
      </c>
      <c r="BH116" s="198">
        <f>IF(N116="sníž. přenesená",J116,0)</f>
        <v>0</v>
      </c>
      <c r="BI116" s="198">
        <f>IF(N116="nulová",J116,0)</f>
        <v>0</v>
      </c>
      <c r="BJ116" s="15" t="s">
        <v>78</v>
      </c>
      <c r="BK116" s="198">
        <f>ROUND(I116*H116,2)</f>
        <v>0</v>
      </c>
      <c r="BL116" s="15" t="s">
        <v>114</v>
      </c>
      <c r="BM116" s="197" t="s">
        <v>198</v>
      </c>
    </row>
    <row r="117" s="2" customFormat="1">
      <c r="A117" s="36"/>
      <c r="B117" s="37"/>
      <c r="C117" s="38"/>
      <c r="D117" s="199" t="s">
        <v>116</v>
      </c>
      <c r="E117" s="38"/>
      <c r="F117" s="200" t="s">
        <v>187</v>
      </c>
      <c r="G117" s="38"/>
      <c r="H117" s="38"/>
      <c r="I117" s="134"/>
      <c r="J117" s="38"/>
      <c r="K117" s="38"/>
      <c r="L117" s="42"/>
      <c r="M117" s="201"/>
      <c r="N117" s="202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116</v>
      </c>
      <c r="AU117" s="15" t="s">
        <v>70</v>
      </c>
    </row>
    <row r="118" s="2" customFormat="1" ht="14.4" customHeight="1">
      <c r="A118" s="36"/>
      <c r="B118" s="37"/>
      <c r="C118" s="203" t="s">
        <v>192</v>
      </c>
      <c r="D118" s="203" t="s">
        <v>137</v>
      </c>
      <c r="E118" s="204" t="s">
        <v>189</v>
      </c>
      <c r="F118" s="205" t="s">
        <v>190</v>
      </c>
      <c r="G118" s="206" t="s">
        <v>126</v>
      </c>
      <c r="H118" s="207">
        <v>2.7080000000000002</v>
      </c>
      <c r="I118" s="208"/>
      <c r="J118" s="209">
        <f>ROUND(I118*H118,2)</f>
        <v>0</v>
      </c>
      <c r="K118" s="205" t="s">
        <v>19</v>
      </c>
      <c r="L118" s="210"/>
      <c r="M118" s="211" t="s">
        <v>19</v>
      </c>
      <c r="N118" s="212" t="s">
        <v>41</v>
      </c>
      <c r="O118" s="82"/>
      <c r="P118" s="195">
        <f>O118*H118</f>
        <v>0</v>
      </c>
      <c r="Q118" s="195">
        <v>0</v>
      </c>
      <c r="R118" s="195">
        <f>Q118*H118</f>
        <v>0</v>
      </c>
      <c r="S118" s="195">
        <v>0</v>
      </c>
      <c r="T118" s="196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7" t="s">
        <v>127</v>
      </c>
      <c r="AT118" s="197" t="s">
        <v>137</v>
      </c>
      <c r="AU118" s="197" t="s">
        <v>70</v>
      </c>
      <c r="AY118" s="15" t="s">
        <v>115</v>
      </c>
      <c r="BE118" s="198">
        <f>IF(N118="základní",J118,0)</f>
        <v>0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15" t="s">
        <v>78</v>
      </c>
      <c r="BK118" s="198">
        <f>ROUND(I118*H118,2)</f>
        <v>0</v>
      </c>
      <c r="BL118" s="15" t="s">
        <v>114</v>
      </c>
      <c r="BM118" s="197" t="s">
        <v>202</v>
      </c>
    </row>
    <row r="119" s="2" customFormat="1">
      <c r="A119" s="36"/>
      <c r="B119" s="37"/>
      <c r="C119" s="38"/>
      <c r="D119" s="199" t="s">
        <v>116</v>
      </c>
      <c r="E119" s="38"/>
      <c r="F119" s="200" t="s">
        <v>190</v>
      </c>
      <c r="G119" s="38"/>
      <c r="H119" s="38"/>
      <c r="I119" s="134"/>
      <c r="J119" s="38"/>
      <c r="K119" s="38"/>
      <c r="L119" s="42"/>
      <c r="M119" s="201"/>
      <c r="N119" s="202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116</v>
      </c>
      <c r="AU119" s="15" t="s">
        <v>70</v>
      </c>
    </row>
    <row r="120" s="2" customFormat="1" ht="21.6" customHeight="1">
      <c r="A120" s="36"/>
      <c r="B120" s="37"/>
      <c r="C120" s="186" t="s">
        <v>161</v>
      </c>
      <c r="D120" s="186" t="s">
        <v>110</v>
      </c>
      <c r="E120" s="187" t="s">
        <v>193</v>
      </c>
      <c r="F120" s="188" t="s">
        <v>194</v>
      </c>
      <c r="G120" s="189" t="s">
        <v>160</v>
      </c>
      <c r="H120" s="190">
        <v>1</v>
      </c>
      <c r="I120" s="191"/>
      <c r="J120" s="192">
        <f>ROUND(I120*H120,2)</f>
        <v>0</v>
      </c>
      <c r="K120" s="188" t="s">
        <v>19</v>
      </c>
      <c r="L120" s="42"/>
      <c r="M120" s="193" t="s">
        <v>19</v>
      </c>
      <c r="N120" s="194" t="s">
        <v>41</v>
      </c>
      <c r="O120" s="82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7" t="s">
        <v>114</v>
      </c>
      <c r="AT120" s="197" t="s">
        <v>110</v>
      </c>
      <c r="AU120" s="197" t="s">
        <v>70</v>
      </c>
      <c r="AY120" s="15" t="s">
        <v>115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5" t="s">
        <v>78</v>
      </c>
      <c r="BK120" s="198">
        <f>ROUND(I120*H120,2)</f>
        <v>0</v>
      </c>
      <c r="BL120" s="15" t="s">
        <v>114</v>
      </c>
      <c r="BM120" s="197" t="s">
        <v>260</v>
      </c>
    </row>
    <row r="121" s="2" customFormat="1">
      <c r="A121" s="36"/>
      <c r="B121" s="37"/>
      <c r="C121" s="38"/>
      <c r="D121" s="199" t="s">
        <v>116</v>
      </c>
      <c r="E121" s="38"/>
      <c r="F121" s="200" t="s">
        <v>194</v>
      </c>
      <c r="G121" s="38"/>
      <c r="H121" s="38"/>
      <c r="I121" s="134"/>
      <c r="J121" s="38"/>
      <c r="K121" s="38"/>
      <c r="L121" s="42"/>
      <c r="M121" s="201"/>
      <c r="N121" s="202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116</v>
      </c>
      <c r="AU121" s="15" t="s">
        <v>70</v>
      </c>
    </row>
    <row r="122" s="2" customFormat="1" ht="21.6" customHeight="1">
      <c r="A122" s="36"/>
      <c r="B122" s="37"/>
      <c r="C122" s="186" t="s">
        <v>199</v>
      </c>
      <c r="D122" s="186" t="s">
        <v>110</v>
      </c>
      <c r="E122" s="187" t="s">
        <v>196</v>
      </c>
      <c r="F122" s="188" t="s">
        <v>197</v>
      </c>
      <c r="G122" s="189" t="s">
        <v>160</v>
      </c>
      <c r="H122" s="190">
        <v>1</v>
      </c>
      <c r="I122" s="191"/>
      <c r="J122" s="192">
        <f>ROUND(I122*H122,2)</f>
        <v>0</v>
      </c>
      <c r="K122" s="188" t="s">
        <v>19</v>
      </c>
      <c r="L122" s="42"/>
      <c r="M122" s="193" t="s">
        <v>19</v>
      </c>
      <c r="N122" s="194" t="s">
        <v>41</v>
      </c>
      <c r="O122" s="82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7" t="s">
        <v>114</v>
      </c>
      <c r="AT122" s="197" t="s">
        <v>110</v>
      </c>
      <c r="AU122" s="197" t="s">
        <v>70</v>
      </c>
      <c r="AY122" s="15" t="s">
        <v>115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5" t="s">
        <v>78</v>
      </c>
      <c r="BK122" s="198">
        <f>ROUND(I122*H122,2)</f>
        <v>0</v>
      </c>
      <c r="BL122" s="15" t="s">
        <v>114</v>
      </c>
      <c r="BM122" s="197" t="s">
        <v>206</v>
      </c>
    </row>
    <row r="123" s="2" customFormat="1">
      <c r="A123" s="36"/>
      <c r="B123" s="37"/>
      <c r="C123" s="38"/>
      <c r="D123" s="199" t="s">
        <v>116</v>
      </c>
      <c r="E123" s="38"/>
      <c r="F123" s="200" t="s">
        <v>197</v>
      </c>
      <c r="G123" s="38"/>
      <c r="H123" s="38"/>
      <c r="I123" s="134"/>
      <c r="J123" s="38"/>
      <c r="K123" s="38"/>
      <c r="L123" s="42"/>
      <c r="M123" s="201"/>
      <c r="N123" s="202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116</v>
      </c>
      <c r="AU123" s="15" t="s">
        <v>70</v>
      </c>
    </row>
    <row r="124" s="2" customFormat="1" ht="21.6" customHeight="1">
      <c r="A124" s="36"/>
      <c r="B124" s="37"/>
      <c r="C124" s="186" t="s">
        <v>165</v>
      </c>
      <c r="D124" s="186" t="s">
        <v>110</v>
      </c>
      <c r="E124" s="187" t="s">
        <v>290</v>
      </c>
      <c r="F124" s="188" t="s">
        <v>291</v>
      </c>
      <c r="G124" s="189" t="s">
        <v>160</v>
      </c>
      <c r="H124" s="190">
        <v>4</v>
      </c>
      <c r="I124" s="191"/>
      <c r="J124" s="192">
        <f>ROUND(I124*H124,2)</f>
        <v>0</v>
      </c>
      <c r="K124" s="188" t="s">
        <v>19</v>
      </c>
      <c r="L124" s="42"/>
      <c r="M124" s="193" t="s">
        <v>19</v>
      </c>
      <c r="N124" s="194" t="s">
        <v>41</v>
      </c>
      <c r="O124" s="82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7" t="s">
        <v>114</v>
      </c>
      <c r="AT124" s="197" t="s">
        <v>110</v>
      </c>
      <c r="AU124" s="197" t="s">
        <v>70</v>
      </c>
      <c r="AY124" s="15" t="s">
        <v>115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5" t="s">
        <v>78</v>
      </c>
      <c r="BK124" s="198">
        <f>ROUND(I124*H124,2)</f>
        <v>0</v>
      </c>
      <c r="BL124" s="15" t="s">
        <v>114</v>
      </c>
      <c r="BM124" s="197" t="s">
        <v>209</v>
      </c>
    </row>
    <row r="125" s="2" customFormat="1">
      <c r="A125" s="36"/>
      <c r="B125" s="37"/>
      <c r="C125" s="38"/>
      <c r="D125" s="199" t="s">
        <v>116</v>
      </c>
      <c r="E125" s="38"/>
      <c r="F125" s="200" t="s">
        <v>291</v>
      </c>
      <c r="G125" s="38"/>
      <c r="H125" s="38"/>
      <c r="I125" s="134"/>
      <c r="J125" s="38"/>
      <c r="K125" s="38"/>
      <c r="L125" s="42"/>
      <c r="M125" s="201"/>
      <c r="N125" s="202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116</v>
      </c>
      <c r="AU125" s="15" t="s">
        <v>70</v>
      </c>
    </row>
    <row r="126" s="2" customFormat="1" ht="21.6" customHeight="1">
      <c r="A126" s="36"/>
      <c r="B126" s="37"/>
      <c r="C126" s="186" t="s">
        <v>203</v>
      </c>
      <c r="D126" s="186" t="s">
        <v>110</v>
      </c>
      <c r="E126" s="187" t="s">
        <v>292</v>
      </c>
      <c r="F126" s="188" t="s">
        <v>293</v>
      </c>
      <c r="G126" s="189" t="s">
        <v>160</v>
      </c>
      <c r="H126" s="190">
        <v>2</v>
      </c>
      <c r="I126" s="191"/>
      <c r="J126" s="192">
        <f>ROUND(I126*H126,2)</f>
        <v>0</v>
      </c>
      <c r="K126" s="188" t="s">
        <v>19</v>
      </c>
      <c r="L126" s="42"/>
      <c r="M126" s="193" t="s">
        <v>19</v>
      </c>
      <c r="N126" s="194" t="s">
        <v>41</v>
      </c>
      <c r="O126" s="82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7" t="s">
        <v>114</v>
      </c>
      <c r="AT126" s="197" t="s">
        <v>110</v>
      </c>
      <c r="AU126" s="197" t="s">
        <v>70</v>
      </c>
      <c r="AY126" s="15" t="s">
        <v>115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5" t="s">
        <v>78</v>
      </c>
      <c r="BK126" s="198">
        <f>ROUND(I126*H126,2)</f>
        <v>0</v>
      </c>
      <c r="BL126" s="15" t="s">
        <v>114</v>
      </c>
      <c r="BM126" s="197" t="s">
        <v>213</v>
      </c>
    </row>
    <row r="127" s="2" customFormat="1">
      <c r="A127" s="36"/>
      <c r="B127" s="37"/>
      <c r="C127" s="38"/>
      <c r="D127" s="199" t="s">
        <v>116</v>
      </c>
      <c r="E127" s="38"/>
      <c r="F127" s="200" t="s">
        <v>293</v>
      </c>
      <c r="G127" s="38"/>
      <c r="H127" s="38"/>
      <c r="I127" s="134"/>
      <c r="J127" s="38"/>
      <c r="K127" s="38"/>
      <c r="L127" s="42"/>
      <c r="M127" s="201"/>
      <c r="N127" s="202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116</v>
      </c>
      <c r="AU127" s="15" t="s">
        <v>70</v>
      </c>
    </row>
    <row r="128" s="2" customFormat="1" ht="32.4" customHeight="1">
      <c r="A128" s="36"/>
      <c r="B128" s="37"/>
      <c r="C128" s="203" t="s">
        <v>171</v>
      </c>
      <c r="D128" s="203" t="s">
        <v>137</v>
      </c>
      <c r="E128" s="204" t="s">
        <v>294</v>
      </c>
      <c r="F128" s="205" t="s">
        <v>295</v>
      </c>
      <c r="G128" s="206" t="s">
        <v>160</v>
      </c>
      <c r="H128" s="207">
        <v>4</v>
      </c>
      <c r="I128" s="208"/>
      <c r="J128" s="209">
        <f>ROUND(I128*H128,2)</f>
        <v>0</v>
      </c>
      <c r="K128" s="205" t="s">
        <v>19</v>
      </c>
      <c r="L128" s="210"/>
      <c r="M128" s="211" t="s">
        <v>19</v>
      </c>
      <c r="N128" s="212" t="s">
        <v>41</v>
      </c>
      <c r="O128" s="82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7" t="s">
        <v>127</v>
      </c>
      <c r="AT128" s="197" t="s">
        <v>137</v>
      </c>
      <c r="AU128" s="197" t="s">
        <v>70</v>
      </c>
      <c r="AY128" s="15" t="s">
        <v>115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5" t="s">
        <v>78</v>
      </c>
      <c r="BK128" s="198">
        <f>ROUND(I128*H128,2)</f>
        <v>0</v>
      </c>
      <c r="BL128" s="15" t="s">
        <v>114</v>
      </c>
      <c r="BM128" s="197" t="s">
        <v>223</v>
      </c>
    </row>
    <row r="129" s="2" customFormat="1">
      <c r="A129" s="36"/>
      <c r="B129" s="37"/>
      <c r="C129" s="38"/>
      <c r="D129" s="199" t="s">
        <v>116</v>
      </c>
      <c r="E129" s="38"/>
      <c r="F129" s="200" t="s">
        <v>295</v>
      </c>
      <c r="G129" s="38"/>
      <c r="H129" s="38"/>
      <c r="I129" s="134"/>
      <c r="J129" s="38"/>
      <c r="K129" s="38"/>
      <c r="L129" s="42"/>
      <c r="M129" s="201"/>
      <c r="N129" s="202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116</v>
      </c>
      <c r="AU129" s="15" t="s">
        <v>70</v>
      </c>
    </row>
    <row r="130" s="2" customFormat="1" ht="32.4" customHeight="1">
      <c r="A130" s="36"/>
      <c r="B130" s="37"/>
      <c r="C130" s="203" t="s">
        <v>217</v>
      </c>
      <c r="D130" s="203" t="s">
        <v>137</v>
      </c>
      <c r="E130" s="204" t="s">
        <v>296</v>
      </c>
      <c r="F130" s="205" t="s">
        <v>297</v>
      </c>
      <c r="G130" s="206" t="s">
        <v>160</v>
      </c>
      <c r="H130" s="207">
        <v>8</v>
      </c>
      <c r="I130" s="208"/>
      <c r="J130" s="209">
        <f>ROUND(I130*H130,2)</f>
        <v>0</v>
      </c>
      <c r="K130" s="205" t="s">
        <v>19</v>
      </c>
      <c r="L130" s="210"/>
      <c r="M130" s="211" t="s">
        <v>19</v>
      </c>
      <c r="N130" s="212" t="s">
        <v>41</v>
      </c>
      <c r="O130" s="82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7" t="s">
        <v>127</v>
      </c>
      <c r="AT130" s="197" t="s">
        <v>137</v>
      </c>
      <c r="AU130" s="197" t="s">
        <v>70</v>
      </c>
      <c r="AY130" s="15" t="s">
        <v>115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5" t="s">
        <v>78</v>
      </c>
      <c r="BK130" s="198">
        <f>ROUND(I130*H130,2)</f>
        <v>0</v>
      </c>
      <c r="BL130" s="15" t="s">
        <v>114</v>
      </c>
      <c r="BM130" s="197" t="s">
        <v>227</v>
      </c>
    </row>
    <row r="131" s="2" customFormat="1">
      <c r="A131" s="36"/>
      <c r="B131" s="37"/>
      <c r="C131" s="38"/>
      <c r="D131" s="199" t="s">
        <v>116</v>
      </c>
      <c r="E131" s="38"/>
      <c r="F131" s="200" t="s">
        <v>297</v>
      </c>
      <c r="G131" s="38"/>
      <c r="H131" s="38"/>
      <c r="I131" s="134"/>
      <c r="J131" s="38"/>
      <c r="K131" s="38"/>
      <c r="L131" s="42"/>
      <c r="M131" s="201"/>
      <c r="N131" s="202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116</v>
      </c>
      <c r="AU131" s="15" t="s">
        <v>70</v>
      </c>
    </row>
    <row r="132" s="2" customFormat="1" ht="14.4" customHeight="1">
      <c r="A132" s="36"/>
      <c r="B132" s="37"/>
      <c r="C132" s="186" t="s">
        <v>178</v>
      </c>
      <c r="D132" s="186" t="s">
        <v>110</v>
      </c>
      <c r="E132" s="187" t="s">
        <v>298</v>
      </c>
      <c r="F132" s="188" t="s">
        <v>299</v>
      </c>
      <c r="G132" s="189" t="s">
        <v>160</v>
      </c>
      <c r="H132" s="190">
        <v>8</v>
      </c>
      <c r="I132" s="191"/>
      <c r="J132" s="192">
        <f>ROUND(I132*H132,2)</f>
        <v>0</v>
      </c>
      <c r="K132" s="188" t="s">
        <v>19</v>
      </c>
      <c r="L132" s="42"/>
      <c r="M132" s="193" t="s">
        <v>19</v>
      </c>
      <c r="N132" s="194" t="s">
        <v>41</v>
      </c>
      <c r="O132" s="82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7" t="s">
        <v>114</v>
      </c>
      <c r="AT132" s="197" t="s">
        <v>110</v>
      </c>
      <c r="AU132" s="197" t="s">
        <v>70</v>
      </c>
      <c r="AY132" s="15" t="s">
        <v>115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5" t="s">
        <v>78</v>
      </c>
      <c r="BK132" s="198">
        <f>ROUND(I132*H132,2)</f>
        <v>0</v>
      </c>
      <c r="BL132" s="15" t="s">
        <v>114</v>
      </c>
      <c r="BM132" s="197" t="s">
        <v>300</v>
      </c>
    </row>
    <row r="133" s="2" customFormat="1">
      <c r="A133" s="36"/>
      <c r="B133" s="37"/>
      <c r="C133" s="38"/>
      <c r="D133" s="199" t="s">
        <v>116</v>
      </c>
      <c r="E133" s="38"/>
      <c r="F133" s="200" t="s">
        <v>299</v>
      </c>
      <c r="G133" s="38"/>
      <c r="H133" s="38"/>
      <c r="I133" s="134"/>
      <c r="J133" s="38"/>
      <c r="K133" s="38"/>
      <c r="L133" s="42"/>
      <c r="M133" s="201"/>
      <c r="N133" s="202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116</v>
      </c>
      <c r="AU133" s="15" t="s">
        <v>70</v>
      </c>
    </row>
    <row r="134" s="2" customFormat="1" ht="32.4" customHeight="1">
      <c r="A134" s="36"/>
      <c r="B134" s="37"/>
      <c r="C134" s="186" t="s">
        <v>231</v>
      </c>
      <c r="D134" s="186" t="s">
        <v>110</v>
      </c>
      <c r="E134" s="187" t="s">
        <v>235</v>
      </c>
      <c r="F134" s="188" t="s">
        <v>236</v>
      </c>
      <c r="G134" s="189" t="s">
        <v>113</v>
      </c>
      <c r="H134" s="190">
        <v>97.876000000000005</v>
      </c>
      <c r="I134" s="191"/>
      <c r="J134" s="192">
        <f>ROUND(I134*H134,2)</f>
        <v>0</v>
      </c>
      <c r="K134" s="188" t="s">
        <v>19</v>
      </c>
      <c r="L134" s="42"/>
      <c r="M134" s="193" t="s">
        <v>19</v>
      </c>
      <c r="N134" s="194" t="s">
        <v>41</v>
      </c>
      <c r="O134" s="82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7" t="s">
        <v>114</v>
      </c>
      <c r="AT134" s="197" t="s">
        <v>110</v>
      </c>
      <c r="AU134" s="197" t="s">
        <v>70</v>
      </c>
      <c r="AY134" s="15" t="s">
        <v>115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5" t="s">
        <v>78</v>
      </c>
      <c r="BK134" s="198">
        <f>ROUND(I134*H134,2)</f>
        <v>0</v>
      </c>
      <c r="BL134" s="15" t="s">
        <v>114</v>
      </c>
      <c r="BM134" s="197" t="s">
        <v>301</v>
      </c>
    </row>
    <row r="135" s="2" customFormat="1">
      <c r="A135" s="36"/>
      <c r="B135" s="37"/>
      <c r="C135" s="38"/>
      <c r="D135" s="199" t="s">
        <v>116</v>
      </c>
      <c r="E135" s="38"/>
      <c r="F135" s="200" t="s">
        <v>238</v>
      </c>
      <c r="G135" s="38"/>
      <c r="H135" s="38"/>
      <c r="I135" s="134"/>
      <c r="J135" s="38"/>
      <c r="K135" s="38"/>
      <c r="L135" s="42"/>
      <c r="M135" s="201"/>
      <c r="N135" s="202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116</v>
      </c>
      <c r="AU135" s="15" t="s">
        <v>70</v>
      </c>
    </row>
    <row r="136" s="2" customFormat="1" ht="32.4" customHeight="1">
      <c r="A136" s="36"/>
      <c r="B136" s="37"/>
      <c r="C136" s="186" t="s">
        <v>182</v>
      </c>
      <c r="D136" s="186" t="s">
        <v>110</v>
      </c>
      <c r="E136" s="187" t="s">
        <v>235</v>
      </c>
      <c r="F136" s="188" t="s">
        <v>236</v>
      </c>
      <c r="G136" s="189" t="s">
        <v>113</v>
      </c>
      <c r="H136" s="190">
        <v>114.533</v>
      </c>
      <c r="I136" s="191"/>
      <c r="J136" s="192">
        <f>ROUND(I136*H136,2)</f>
        <v>0</v>
      </c>
      <c r="K136" s="188" t="s">
        <v>19</v>
      </c>
      <c r="L136" s="42"/>
      <c r="M136" s="193" t="s">
        <v>19</v>
      </c>
      <c r="N136" s="194" t="s">
        <v>41</v>
      </c>
      <c r="O136" s="82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7" t="s">
        <v>114</v>
      </c>
      <c r="AT136" s="197" t="s">
        <v>110</v>
      </c>
      <c r="AU136" s="197" t="s">
        <v>70</v>
      </c>
      <c r="AY136" s="15" t="s">
        <v>115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5" t="s">
        <v>78</v>
      </c>
      <c r="BK136" s="198">
        <f>ROUND(I136*H136,2)</f>
        <v>0</v>
      </c>
      <c r="BL136" s="15" t="s">
        <v>114</v>
      </c>
      <c r="BM136" s="197" t="s">
        <v>302</v>
      </c>
    </row>
    <row r="137" s="2" customFormat="1">
      <c r="A137" s="36"/>
      <c r="B137" s="37"/>
      <c r="C137" s="38"/>
      <c r="D137" s="199" t="s">
        <v>116</v>
      </c>
      <c r="E137" s="38"/>
      <c r="F137" s="200" t="s">
        <v>238</v>
      </c>
      <c r="G137" s="38"/>
      <c r="H137" s="38"/>
      <c r="I137" s="134"/>
      <c r="J137" s="38"/>
      <c r="K137" s="38"/>
      <c r="L137" s="42"/>
      <c r="M137" s="201"/>
      <c r="N137" s="202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116</v>
      </c>
      <c r="AU137" s="15" t="s">
        <v>70</v>
      </c>
    </row>
    <row r="138" s="2" customFormat="1" ht="43.2" customHeight="1">
      <c r="A138" s="36"/>
      <c r="B138" s="37"/>
      <c r="C138" s="186" t="s">
        <v>303</v>
      </c>
      <c r="D138" s="186" t="s">
        <v>110</v>
      </c>
      <c r="E138" s="187" t="s">
        <v>241</v>
      </c>
      <c r="F138" s="188" t="s">
        <v>242</v>
      </c>
      <c r="G138" s="189" t="s">
        <v>113</v>
      </c>
      <c r="H138" s="190">
        <v>10.640000000000001</v>
      </c>
      <c r="I138" s="191"/>
      <c r="J138" s="192">
        <f>ROUND(I138*H138,2)</f>
        <v>0</v>
      </c>
      <c r="K138" s="188" t="s">
        <v>19</v>
      </c>
      <c r="L138" s="42"/>
      <c r="M138" s="193" t="s">
        <v>19</v>
      </c>
      <c r="N138" s="194" t="s">
        <v>41</v>
      </c>
      <c r="O138" s="82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7" t="s">
        <v>114</v>
      </c>
      <c r="AT138" s="197" t="s">
        <v>110</v>
      </c>
      <c r="AU138" s="197" t="s">
        <v>70</v>
      </c>
      <c r="AY138" s="15" t="s">
        <v>115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5" t="s">
        <v>78</v>
      </c>
      <c r="BK138" s="198">
        <f>ROUND(I138*H138,2)</f>
        <v>0</v>
      </c>
      <c r="BL138" s="15" t="s">
        <v>114</v>
      </c>
      <c r="BM138" s="197" t="s">
        <v>304</v>
      </c>
    </row>
    <row r="139" s="2" customFormat="1">
      <c r="A139" s="36"/>
      <c r="B139" s="37"/>
      <c r="C139" s="38"/>
      <c r="D139" s="199" t="s">
        <v>116</v>
      </c>
      <c r="E139" s="38"/>
      <c r="F139" s="200" t="s">
        <v>242</v>
      </c>
      <c r="G139" s="38"/>
      <c r="H139" s="38"/>
      <c r="I139" s="134"/>
      <c r="J139" s="38"/>
      <c r="K139" s="38"/>
      <c r="L139" s="42"/>
      <c r="M139" s="201"/>
      <c r="N139" s="202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116</v>
      </c>
      <c r="AU139" s="15" t="s">
        <v>70</v>
      </c>
    </row>
    <row r="140" s="2" customFormat="1" ht="43.2" customHeight="1">
      <c r="A140" s="36"/>
      <c r="B140" s="37"/>
      <c r="C140" s="186" t="s">
        <v>185</v>
      </c>
      <c r="D140" s="186" t="s">
        <v>110</v>
      </c>
      <c r="E140" s="187" t="s">
        <v>248</v>
      </c>
      <c r="F140" s="188" t="s">
        <v>305</v>
      </c>
      <c r="G140" s="189" t="s">
        <v>113</v>
      </c>
      <c r="H140" s="190">
        <v>0.83399999999999996</v>
      </c>
      <c r="I140" s="191"/>
      <c r="J140" s="192">
        <f>ROUND(I140*H140,2)</f>
        <v>0</v>
      </c>
      <c r="K140" s="188" t="s">
        <v>19</v>
      </c>
      <c r="L140" s="42"/>
      <c r="M140" s="193" t="s">
        <v>19</v>
      </c>
      <c r="N140" s="194" t="s">
        <v>41</v>
      </c>
      <c r="O140" s="82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7" t="s">
        <v>114</v>
      </c>
      <c r="AT140" s="197" t="s">
        <v>110</v>
      </c>
      <c r="AU140" s="197" t="s">
        <v>70</v>
      </c>
      <c r="AY140" s="15" t="s">
        <v>115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5" t="s">
        <v>78</v>
      </c>
      <c r="BK140" s="198">
        <f>ROUND(I140*H140,2)</f>
        <v>0</v>
      </c>
      <c r="BL140" s="15" t="s">
        <v>114</v>
      </c>
      <c r="BM140" s="197" t="s">
        <v>306</v>
      </c>
    </row>
    <row r="141" s="2" customFormat="1">
      <c r="A141" s="36"/>
      <c r="B141" s="37"/>
      <c r="C141" s="38"/>
      <c r="D141" s="199" t="s">
        <v>116</v>
      </c>
      <c r="E141" s="38"/>
      <c r="F141" s="200" t="s">
        <v>305</v>
      </c>
      <c r="G141" s="38"/>
      <c r="H141" s="38"/>
      <c r="I141" s="134"/>
      <c r="J141" s="38"/>
      <c r="K141" s="38"/>
      <c r="L141" s="42"/>
      <c r="M141" s="201"/>
      <c r="N141" s="202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116</v>
      </c>
      <c r="AU141" s="15" t="s">
        <v>70</v>
      </c>
    </row>
    <row r="142" s="2" customFormat="1" ht="43.2" customHeight="1">
      <c r="A142" s="36"/>
      <c r="B142" s="37"/>
      <c r="C142" s="186" t="s">
        <v>307</v>
      </c>
      <c r="D142" s="186" t="s">
        <v>110</v>
      </c>
      <c r="E142" s="187" t="s">
        <v>252</v>
      </c>
      <c r="F142" s="188" t="s">
        <v>253</v>
      </c>
      <c r="G142" s="189" t="s">
        <v>113</v>
      </c>
      <c r="H142" s="190">
        <v>3.4399999999999999</v>
      </c>
      <c r="I142" s="191"/>
      <c r="J142" s="192">
        <f>ROUND(I142*H142,2)</f>
        <v>0</v>
      </c>
      <c r="K142" s="188" t="s">
        <v>19</v>
      </c>
      <c r="L142" s="42"/>
      <c r="M142" s="193" t="s">
        <v>19</v>
      </c>
      <c r="N142" s="194" t="s">
        <v>41</v>
      </c>
      <c r="O142" s="82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7" t="s">
        <v>114</v>
      </c>
      <c r="AT142" s="197" t="s">
        <v>110</v>
      </c>
      <c r="AU142" s="197" t="s">
        <v>70</v>
      </c>
      <c r="AY142" s="15" t="s">
        <v>115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5" t="s">
        <v>78</v>
      </c>
      <c r="BK142" s="198">
        <f>ROUND(I142*H142,2)</f>
        <v>0</v>
      </c>
      <c r="BL142" s="15" t="s">
        <v>114</v>
      </c>
      <c r="BM142" s="197" t="s">
        <v>237</v>
      </c>
    </row>
    <row r="143" s="2" customFormat="1">
      <c r="A143" s="36"/>
      <c r="B143" s="37"/>
      <c r="C143" s="38"/>
      <c r="D143" s="199" t="s">
        <v>116</v>
      </c>
      <c r="E143" s="38"/>
      <c r="F143" s="200" t="s">
        <v>253</v>
      </c>
      <c r="G143" s="38"/>
      <c r="H143" s="38"/>
      <c r="I143" s="134"/>
      <c r="J143" s="38"/>
      <c r="K143" s="38"/>
      <c r="L143" s="42"/>
      <c r="M143" s="201"/>
      <c r="N143" s="202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116</v>
      </c>
      <c r="AU143" s="15" t="s">
        <v>70</v>
      </c>
    </row>
    <row r="144" s="2" customFormat="1" ht="21.6" customHeight="1">
      <c r="A144" s="36"/>
      <c r="B144" s="37"/>
      <c r="C144" s="186" t="s">
        <v>308</v>
      </c>
      <c r="D144" s="186" t="s">
        <v>110</v>
      </c>
      <c r="E144" s="187" t="s">
        <v>256</v>
      </c>
      <c r="F144" s="188" t="s">
        <v>257</v>
      </c>
      <c r="G144" s="189" t="s">
        <v>113</v>
      </c>
      <c r="H144" s="190">
        <v>10.640000000000001</v>
      </c>
      <c r="I144" s="191"/>
      <c r="J144" s="192">
        <f>ROUND(I144*H144,2)</f>
        <v>0</v>
      </c>
      <c r="K144" s="188" t="s">
        <v>19</v>
      </c>
      <c r="L144" s="42"/>
      <c r="M144" s="193" t="s">
        <v>19</v>
      </c>
      <c r="N144" s="194" t="s">
        <v>41</v>
      </c>
      <c r="O144" s="82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7" t="s">
        <v>114</v>
      </c>
      <c r="AT144" s="197" t="s">
        <v>110</v>
      </c>
      <c r="AU144" s="197" t="s">
        <v>70</v>
      </c>
      <c r="AY144" s="15" t="s">
        <v>115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5" t="s">
        <v>78</v>
      </c>
      <c r="BK144" s="198">
        <f>ROUND(I144*H144,2)</f>
        <v>0</v>
      </c>
      <c r="BL144" s="15" t="s">
        <v>114</v>
      </c>
      <c r="BM144" s="197" t="s">
        <v>243</v>
      </c>
    </row>
    <row r="145" s="2" customFormat="1">
      <c r="A145" s="36"/>
      <c r="B145" s="37"/>
      <c r="C145" s="38"/>
      <c r="D145" s="199" t="s">
        <v>116</v>
      </c>
      <c r="E145" s="38"/>
      <c r="F145" s="200" t="s">
        <v>259</v>
      </c>
      <c r="G145" s="38"/>
      <c r="H145" s="38"/>
      <c r="I145" s="134"/>
      <c r="J145" s="38"/>
      <c r="K145" s="38"/>
      <c r="L145" s="42"/>
      <c r="M145" s="201"/>
      <c r="N145" s="202"/>
      <c r="O145" s="82"/>
      <c r="P145" s="82"/>
      <c r="Q145" s="82"/>
      <c r="R145" s="82"/>
      <c r="S145" s="82"/>
      <c r="T145" s="83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116</v>
      </c>
      <c r="AU145" s="15" t="s">
        <v>70</v>
      </c>
    </row>
    <row r="146" s="2" customFormat="1" ht="21.6" customHeight="1">
      <c r="A146" s="36"/>
      <c r="B146" s="37"/>
      <c r="C146" s="186" t="s">
        <v>191</v>
      </c>
      <c r="D146" s="186" t="s">
        <v>110</v>
      </c>
      <c r="E146" s="187" t="s">
        <v>265</v>
      </c>
      <c r="F146" s="188" t="s">
        <v>266</v>
      </c>
      <c r="G146" s="189" t="s">
        <v>113</v>
      </c>
      <c r="H146" s="190">
        <v>97.876000000000005</v>
      </c>
      <c r="I146" s="191"/>
      <c r="J146" s="192">
        <f>ROUND(I146*H146,2)</f>
        <v>0</v>
      </c>
      <c r="K146" s="188" t="s">
        <v>19</v>
      </c>
      <c r="L146" s="42"/>
      <c r="M146" s="193" t="s">
        <v>19</v>
      </c>
      <c r="N146" s="194" t="s">
        <v>41</v>
      </c>
      <c r="O146" s="82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7" t="s">
        <v>114</v>
      </c>
      <c r="AT146" s="197" t="s">
        <v>110</v>
      </c>
      <c r="AU146" s="197" t="s">
        <v>70</v>
      </c>
      <c r="AY146" s="15" t="s">
        <v>115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5" t="s">
        <v>78</v>
      </c>
      <c r="BK146" s="198">
        <f>ROUND(I146*H146,2)</f>
        <v>0</v>
      </c>
      <c r="BL146" s="15" t="s">
        <v>114</v>
      </c>
      <c r="BM146" s="197" t="s">
        <v>247</v>
      </c>
    </row>
    <row r="147" s="2" customFormat="1">
      <c r="A147" s="36"/>
      <c r="B147" s="37"/>
      <c r="C147" s="38"/>
      <c r="D147" s="199" t="s">
        <v>116</v>
      </c>
      <c r="E147" s="38"/>
      <c r="F147" s="200" t="s">
        <v>266</v>
      </c>
      <c r="G147" s="38"/>
      <c r="H147" s="38"/>
      <c r="I147" s="134"/>
      <c r="J147" s="38"/>
      <c r="K147" s="38"/>
      <c r="L147" s="42"/>
      <c r="M147" s="201"/>
      <c r="N147" s="202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116</v>
      </c>
      <c r="AU147" s="15" t="s">
        <v>70</v>
      </c>
    </row>
    <row r="148" s="2" customFormat="1" ht="21.6" customHeight="1">
      <c r="A148" s="36"/>
      <c r="B148" s="37"/>
      <c r="C148" s="186" t="s">
        <v>239</v>
      </c>
      <c r="D148" s="186" t="s">
        <v>110</v>
      </c>
      <c r="E148" s="187" t="s">
        <v>272</v>
      </c>
      <c r="F148" s="188" t="s">
        <v>273</v>
      </c>
      <c r="G148" s="189" t="s">
        <v>113</v>
      </c>
      <c r="H148" s="190">
        <v>3.4399999999999999</v>
      </c>
      <c r="I148" s="191"/>
      <c r="J148" s="192">
        <f>ROUND(I148*H148,2)</f>
        <v>0</v>
      </c>
      <c r="K148" s="188" t="s">
        <v>19</v>
      </c>
      <c r="L148" s="42"/>
      <c r="M148" s="193" t="s">
        <v>19</v>
      </c>
      <c r="N148" s="194" t="s">
        <v>41</v>
      </c>
      <c r="O148" s="82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7" t="s">
        <v>114</v>
      </c>
      <c r="AT148" s="197" t="s">
        <v>110</v>
      </c>
      <c r="AU148" s="197" t="s">
        <v>70</v>
      </c>
      <c r="AY148" s="15" t="s">
        <v>115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5" t="s">
        <v>78</v>
      </c>
      <c r="BK148" s="198">
        <f>ROUND(I148*H148,2)</f>
        <v>0</v>
      </c>
      <c r="BL148" s="15" t="s">
        <v>114</v>
      </c>
      <c r="BM148" s="197" t="s">
        <v>250</v>
      </c>
    </row>
    <row r="149" s="2" customFormat="1">
      <c r="A149" s="36"/>
      <c r="B149" s="37"/>
      <c r="C149" s="38"/>
      <c r="D149" s="199" t="s">
        <v>116</v>
      </c>
      <c r="E149" s="38"/>
      <c r="F149" s="200" t="s">
        <v>273</v>
      </c>
      <c r="G149" s="38"/>
      <c r="H149" s="38"/>
      <c r="I149" s="134"/>
      <c r="J149" s="38"/>
      <c r="K149" s="38"/>
      <c r="L149" s="42"/>
      <c r="M149" s="213"/>
      <c r="N149" s="214"/>
      <c r="O149" s="215"/>
      <c r="P149" s="215"/>
      <c r="Q149" s="215"/>
      <c r="R149" s="215"/>
      <c r="S149" s="215"/>
      <c r="T149" s="21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116</v>
      </c>
      <c r="AU149" s="15" t="s">
        <v>70</v>
      </c>
    </row>
    <row r="150" s="2" customFormat="1" ht="6.96" customHeight="1">
      <c r="A150" s="36"/>
      <c r="B150" s="57"/>
      <c r="C150" s="58"/>
      <c r="D150" s="58"/>
      <c r="E150" s="58"/>
      <c r="F150" s="58"/>
      <c r="G150" s="58"/>
      <c r="H150" s="58"/>
      <c r="I150" s="164"/>
      <c r="J150" s="58"/>
      <c r="K150" s="58"/>
      <c r="L150" s="42"/>
      <c r="M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</row>
  </sheetData>
  <sheetProtection sheet="1" autoFilter="0" formatColumns="0" formatRows="0" objects="1" scenarios="1" spinCount="100000" saltValue="Y546WQ5c4fEGeFKSdkx7MHq2sRXLZFfSZXCFHdLKxSQVqeI9sU2ri/t5WftxheaL5wRFaBAD2swYi8CwtBCTJw==" hashValue="aD+NDU6u5AeKC8tIvPVGS1p6FWdCeVCDD/KXM9fyQa+TMQfank4gUJptwn6+Mz/A7AEszPqJB212Cprp1gngtA==" algorithmName="SHA-512" password="CC35"/>
  <autoFilter ref="C78:K149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style="1" customWidth="1"/>
    <col min="2" max="2" width="1.43" style="1" customWidth="1"/>
    <col min="3" max="3" width="3.57" style="1" customWidth="1"/>
    <col min="4" max="4" width="3.71" style="1" customWidth="1"/>
    <col min="5" max="5" width="14.71" style="1" customWidth="1"/>
    <col min="6" max="6" width="43.57" style="1" customWidth="1"/>
    <col min="7" max="7" width="6" style="1" customWidth="1"/>
    <col min="8" max="8" width="9.86" style="1" customWidth="1"/>
    <col min="9" max="9" width="17.29" style="126" customWidth="1"/>
    <col min="10" max="10" width="17.29" style="1" customWidth="1"/>
    <col min="11" max="11" width="17.29" style="1" customWidth="1"/>
    <col min="12" max="12" width="8" style="1" customWidth="1"/>
    <col min="13" max="13" width="9.29" style="1" hidden="1" customWidth="1"/>
    <col min="14" max="14" width="9.14" style="1" hidden="1"/>
    <col min="15" max="15" width="12.14" style="1" hidden="1" customWidth="1"/>
    <col min="16" max="16" width="12.14" style="1" hidden="1" customWidth="1"/>
    <col min="17" max="17" width="12.14" style="1" hidden="1" customWidth="1"/>
    <col min="18" max="18" width="12.14" style="1" hidden="1" customWidth="1"/>
    <col min="19" max="19" width="12.14" style="1" hidden="1" customWidth="1"/>
    <col min="20" max="20" width="12.14" style="1" hidden="1" customWidth="1"/>
    <col min="21" max="21" width="14" style="1" hidden="1" customWidth="1"/>
    <col min="22" max="22" width="10.57" style="1" customWidth="1"/>
    <col min="23" max="23" width="14" style="1" customWidth="1"/>
    <col min="24" max="24" width="10.57" style="1" customWidth="1"/>
    <col min="25" max="25" width="12.86" style="1" customWidth="1"/>
    <col min="26" max="26" width="9.43" style="1" customWidth="1"/>
    <col min="27" max="27" width="12.86" style="1" customWidth="1"/>
    <col min="28" max="28" width="14" style="1" customWidth="1"/>
    <col min="29" max="29" width="9.43" style="1" customWidth="1"/>
    <col min="30" max="30" width="12.86" style="1" customWidth="1"/>
    <col min="31" max="31" width="14" style="1" customWidth="1"/>
    <col min="44" max="44" width="9.14" style="1" hidden="1"/>
    <col min="45" max="45" width="9.14" style="1" hidden="1"/>
    <col min="46" max="46" width="9.14" style="1" hidden="1"/>
    <col min="47" max="47" width="9.14" style="1" hidden="1"/>
    <col min="48" max="48" width="9.14" style="1" hidden="1"/>
    <col min="49" max="49" width="9.14" style="1" hidden="1"/>
    <col min="50" max="50" width="9.14" style="1" hidden="1"/>
    <col min="51" max="51" width="9.14" style="1" hidden="1"/>
    <col min="52" max="52" width="9.14" style="1" hidden="1"/>
    <col min="53" max="53" width="9.14" style="1" hidden="1"/>
    <col min="54" max="54" width="9.14" style="1" hidden="1"/>
    <col min="55" max="55" width="9.14" style="1" hidden="1"/>
    <col min="56" max="56" width="9.14" style="1" hidden="1"/>
    <col min="57" max="57" width="9.14" style="1" hidden="1"/>
    <col min="58" max="58" width="9.14" style="1" hidden="1"/>
    <col min="59" max="59" width="9.14" style="1" hidden="1"/>
    <col min="60" max="60" width="9.14" style="1" hidden="1"/>
    <col min="61" max="61" width="9.14" style="1" hidden="1"/>
    <col min="62" max="62" width="9.14" style="1" hidden="1"/>
    <col min="63" max="63" width="9.14" style="1" hidden="1"/>
    <col min="64" max="64" width="9.14" style="1" hidden="1"/>
    <col min="65" max="65" width="9.14" style="1" hidden="1"/>
  </cols>
  <sheetData>
    <row r="2" s="1" customFormat="1" ht="36.96" customHeight="1">
      <c r="I2" s="12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8"/>
      <c r="AT3" s="15" t="s">
        <v>80</v>
      </c>
    </row>
    <row r="4" s="1" customFormat="1" ht="24.96" customHeight="1">
      <c r="B4" s="18"/>
      <c r="D4" s="130" t="s">
        <v>90</v>
      </c>
      <c r="I4" s="126"/>
      <c r="L4" s="18"/>
      <c r="M4" s="131" t="s">
        <v>10</v>
      </c>
      <c r="AT4" s="15" t="s">
        <v>4</v>
      </c>
    </row>
    <row r="5" s="1" customFormat="1" ht="6.96" customHeight="1">
      <c r="B5" s="18"/>
      <c r="I5" s="126"/>
      <c r="L5" s="18"/>
    </row>
    <row r="6" s="1" customFormat="1" ht="12" customHeight="1">
      <c r="B6" s="18"/>
      <c r="D6" s="132" t="s">
        <v>16</v>
      </c>
      <c r="I6" s="126"/>
      <c r="L6" s="18"/>
    </row>
    <row r="7" s="1" customFormat="1" ht="14.4" customHeight="1">
      <c r="B7" s="18"/>
      <c r="E7" s="133" t="str">
        <f>'Rekapitulace zakázky'!K6</f>
        <v>Oprava staniční koleje č. 14u v žst. Hradec Králové hl.n.</v>
      </c>
      <c r="F7" s="132"/>
      <c r="G7" s="132"/>
      <c r="H7" s="132"/>
      <c r="I7" s="126"/>
      <c r="L7" s="18"/>
    </row>
    <row r="8" s="2" customFormat="1" ht="12" customHeight="1">
      <c r="A8" s="36"/>
      <c r="B8" s="42"/>
      <c r="C8" s="36"/>
      <c r="D8" s="132" t="s">
        <v>91</v>
      </c>
      <c r="E8" s="36"/>
      <c r="F8" s="36"/>
      <c r="G8" s="36"/>
      <c r="H8" s="36"/>
      <c r="I8" s="134"/>
      <c r="J8" s="36"/>
      <c r="K8" s="36"/>
      <c r="L8" s="13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4.4" customHeight="1">
      <c r="A9" s="36"/>
      <c r="B9" s="42"/>
      <c r="C9" s="36"/>
      <c r="D9" s="36"/>
      <c r="E9" s="136" t="s">
        <v>309</v>
      </c>
      <c r="F9" s="36"/>
      <c r="G9" s="36"/>
      <c r="H9" s="36"/>
      <c r="I9" s="134"/>
      <c r="J9" s="36"/>
      <c r="K9" s="36"/>
      <c r="L9" s="13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4"/>
      <c r="J10" s="36"/>
      <c r="K10" s="36"/>
      <c r="L10" s="13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2" t="s">
        <v>18</v>
      </c>
      <c r="E11" s="36"/>
      <c r="F11" s="137" t="s">
        <v>19</v>
      </c>
      <c r="G11" s="36"/>
      <c r="H11" s="36"/>
      <c r="I11" s="138" t="s">
        <v>20</v>
      </c>
      <c r="J11" s="137" t="s">
        <v>19</v>
      </c>
      <c r="K11" s="36"/>
      <c r="L11" s="13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2" t="s">
        <v>21</v>
      </c>
      <c r="E12" s="36"/>
      <c r="F12" s="137" t="s">
        <v>27</v>
      </c>
      <c r="G12" s="36"/>
      <c r="H12" s="36"/>
      <c r="I12" s="138" t="s">
        <v>23</v>
      </c>
      <c r="J12" s="139" t="str">
        <f>'Rekapitulace zakázky'!AN8</f>
        <v>5. 9. 2019</v>
      </c>
      <c r="K12" s="36"/>
      <c r="L12" s="13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4"/>
      <c r="J13" s="36"/>
      <c r="K13" s="36"/>
      <c r="L13" s="13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2" t="s">
        <v>25</v>
      </c>
      <c r="E14" s="36"/>
      <c r="F14" s="36"/>
      <c r="G14" s="36"/>
      <c r="H14" s="36"/>
      <c r="I14" s="138" t="s">
        <v>26</v>
      </c>
      <c r="J14" s="137" t="str">
        <f>IF('Rekapitulace zakázky'!AN10="","",'Rekapitulace zakázky'!AN10)</f>
        <v/>
      </c>
      <c r="K14" s="36"/>
      <c r="L14" s="13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tr">
        <f>IF('Rekapitulace zakázky'!E11="","",'Rekapitulace zakázky'!E11)</f>
        <v xml:space="preserve"> </v>
      </c>
      <c r="F15" s="36"/>
      <c r="G15" s="36"/>
      <c r="H15" s="36"/>
      <c r="I15" s="138" t="s">
        <v>28</v>
      </c>
      <c r="J15" s="137" t="str">
        <f>IF('Rekapitulace zakázky'!AN11="","",'Rekapitulace zakázky'!AN11)</f>
        <v/>
      </c>
      <c r="K15" s="36"/>
      <c r="L15" s="13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4"/>
      <c r="J16" s="36"/>
      <c r="K16" s="36"/>
      <c r="L16" s="13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2" t="s">
        <v>29</v>
      </c>
      <c r="E17" s="36"/>
      <c r="F17" s="36"/>
      <c r="G17" s="36"/>
      <c r="H17" s="36"/>
      <c r="I17" s="138" t="s">
        <v>26</v>
      </c>
      <c r="J17" s="31" t="str">
        <f>'Rekapitulace zakázky'!AN13</f>
        <v>Vyplň údaj</v>
      </c>
      <c r="K17" s="36"/>
      <c r="L17" s="13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7"/>
      <c r="G18" s="137"/>
      <c r="H18" s="137"/>
      <c r="I18" s="138" t="s">
        <v>28</v>
      </c>
      <c r="J18" s="31" t="str">
        <f>'Rekapitulace zakázky'!AN14</f>
        <v>Vyplň údaj</v>
      </c>
      <c r="K18" s="36"/>
      <c r="L18" s="13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4"/>
      <c r="J19" s="36"/>
      <c r="K19" s="36"/>
      <c r="L19" s="13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2" t="s">
        <v>31</v>
      </c>
      <c r="E20" s="36"/>
      <c r="F20" s="36"/>
      <c r="G20" s="36"/>
      <c r="H20" s="36"/>
      <c r="I20" s="138" t="s">
        <v>26</v>
      </c>
      <c r="J20" s="137" t="str">
        <f>IF('Rekapitulace zakázky'!AN16="","",'Rekapitulace zakázky'!AN16)</f>
        <v/>
      </c>
      <c r="K20" s="36"/>
      <c r="L20" s="13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tr">
        <f>IF('Rekapitulace zakázky'!E17="","",'Rekapitulace zakázky'!E17)</f>
        <v xml:space="preserve"> </v>
      </c>
      <c r="F21" s="36"/>
      <c r="G21" s="36"/>
      <c r="H21" s="36"/>
      <c r="I21" s="138" t="s">
        <v>28</v>
      </c>
      <c r="J21" s="137" t="str">
        <f>IF('Rekapitulace zakázky'!AN17="","",'Rekapitulace zakázky'!AN17)</f>
        <v/>
      </c>
      <c r="K21" s="36"/>
      <c r="L21" s="13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4"/>
      <c r="J22" s="36"/>
      <c r="K22" s="36"/>
      <c r="L22" s="13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2" t="s">
        <v>33</v>
      </c>
      <c r="E23" s="36"/>
      <c r="F23" s="36"/>
      <c r="G23" s="36"/>
      <c r="H23" s="36"/>
      <c r="I23" s="138" t="s">
        <v>26</v>
      </c>
      <c r="J23" s="137" t="str">
        <f>IF('Rekapitulace zakázky'!AN19="","",'Rekapitulace zakázky'!AN19)</f>
        <v/>
      </c>
      <c r="K23" s="36"/>
      <c r="L23" s="13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tr">
        <f>IF('Rekapitulace zakázky'!E20="","",'Rekapitulace zakázky'!E20)</f>
        <v xml:space="preserve"> </v>
      </c>
      <c r="F24" s="36"/>
      <c r="G24" s="36"/>
      <c r="H24" s="36"/>
      <c r="I24" s="138" t="s">
        <v>28</v>
      </c>
      <c r="J24" s="137" t="str">
        <f>IF('Rekapitulace zakázky'!AN20="","",'Rekapitulace zakázky'!AN20)</f>
        <v/>
      </c>
      <c r="K24" s="36"/>
      <c r="L24" s="13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4"/>
      <c r="J25" s="36"/>
      <c r="K25" s="36"/>
      <c r="L25" s="13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2" t="s">
        <v>34</v>
      </c>
      <c r="E26" s="36"/>
      <c r="F26" s="36"/>
      <c r="G26" s="36"/>
      <c r="H26" s="36"/>
      <c r="I26" s="134"/>
      <c r="J26" s="36"/>
      <c r="K26" s="36"/>
      <c r="L26" s="13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4.4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3"/>
      <c r="J27" s="140"/>
      <c r="K27" s="140"/>
      <c r="L27" s="144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4"/>
      <c r="J28" s="36"/>
      <c r="K28" s="36"/>
      <c r="L28" s="13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5"/>
      <c r="E29" s="145"/>
      <c r="F29" s="145"/>
      <c r="G29" s="145"/>
      <c r="H29" s="145"/>
      <c r="I29" s="146"/>
      <c r="J29" s="145"/>
      <c r="K29" s="145"/>
      <c r="L29" s="13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7" t="s">
        <v>36</v>
      </c>
      <c r="E30" s="36"/>
      <c r="F30" s="36"/>
      <c r="G30" s="36"/>
      <c r="H30" s="36"/>
      <c r="I30" s="134"/>
      <c r="J30" s="148">
        <f>ROUND(J82, 2)</f>
        <v>0</v>
      </c>
      <c r="K30" s="36"/>
      <c r="L30" s="13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5"/>
      <c r="E31" s="145"/>
      <c r="F31" s="145"/>
      <c r="G31" s="145"/>
      <c r="H31" s="145"/>
      <c r="I31" s="146"/>
      <c r="J31" s="145"/>
      <c r="K31" s="145"/>
      <c r="L31" s="13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9" t="s">
        <v>38</v>
      </c>
      <c r="G32" s="36"/>
      <c r="H32" s="36"/>
      <c r="I32" s="150" t="s">
        <v>37</v>
      </c>
      <c r="J32" s="149" t="s">
        <v>39</v>
      </c>
      <c r="K32" s="36"/>
      <c r="L32" s="13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40</v>
      </c>
      <c r="E33" s="132" t="s">
        <v>41</v>
      </c>
      <c r="F33" s="152">
        <f>ROUND((SUM(BE82:BE133)),  2)</f>
        <v>0</v>
      </c>
      <c r="G33" s="36"/>
      <c r="H33" s="36"/>
      <c r="I33" s="153">
        <v>0.20999999999999999</v>
      </c>
      <c r="J33" s="152">
        <f>ROUND(((SUM(BE82:BE133))*I33),  2)</f>
        <v>0</v>
      </c>
      <c r="K33" s="36"/>
      <c r="L33" s="13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2" t="s">
        <v>42</v>
      </c>
      <c r="F34" s="152">
        <f>ROUND((SUM(BF82:BF133)),  2)</f>
        <v>0</v>
      </c>
      <c r="G34" s="36"/>
      <c r="H34" s="36"/>
      <c r="I34" s="153">
        <v>0.14999999999999999</v>
      </c>
      <c r="J34" s="152">
        <f>ROUND(((SUM(BF82:BF133))*I34),  2)</f>
        <v>0</v>
      </c>
      <c r="K34" s="36"/>
      <c r="L34" s="13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2" t="s">
        <v>43</v>
      </c>
      <c r="F35" s="152">
        <f>ROUND((SUM(BG82:BG133)),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13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2" t="s">
        <v>44</v>
      </c>
      <c r="F36" s="152">
        <f>ROUND((SUM(BH82:BH133)),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13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2" t="s">
        <v>45</v>
      </c>
      <c r="F37" s="152">
        <f>ROUND((SUM(BI82:BI133)),  2)</f>
        <v>0</v>
      </c>
      <c r="G37" s="36"/>
      <c r="H37" s="36"/>
      <c r="I37" s="153">
        <v>0</v>
      </c>
      <c r="J37" s="152">
        <f>0</f>
        <v>0</v>
      </c>
      <c r="K37" s="36"/>
      <c r="L37" s="13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4"/>
      <c r="J38" s="36"/>
      <c r="K38" s="36"/>
      <c r="L38" s="13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9"/>
      <c r="J39" s="160">
        <f>SUM(J30:J37)</f>
        <v>0</v>
      </c>
      <c r="K39" s="161"/>
      <c r="L39" s="13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62"/>
      <c r="C40" s="163"/>
      <c r="D40" s="163"/>
      <c r="E40" s="163"/>
      <c r="F40" s="163"/>
      <c r="G40" s="163"/>
      <c r="H40" s="163"/>
      <c r="I40" s="164"/>
      <c r="J40" s="163"/>
      <c r="K40" s="163"/>
      <c r="L40" s="13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13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134"/>
      <c r="J45" s="38"/>
      <c r="K45" s="38"/>
      <c r="L45" s="13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4"/>
      <c r="J46" s="38"/>
      <c r="K46" s="38"/>
      <c r="L46" s="13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4"/>
      <c r="J47" s="38"/>
      <c r="K47" s="38"/>
      <c r="L47" s="13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4.4" customHeight="1">
      <c r="A48" s="36"/>
      <c r="B48" s="37"/>
      <c r="C48" s="38"/>
      <c r="D48" s="38"/>
      <c r="E48" s="168" t="str">
        <f>E7</f>
        <v>Oprava staniční koleje č. 14u v žst. Hradec Králové hl.n.</v>
      </c>
      <c r="F48" s="30"/>
      <c r="G48" s="30"/>
      <c r="H48" s="30"/>
      <c r="I48" s="134"/>
      <c r="J48" s="38"/>
      <c r="K48" s="38"/>
      <c r="L48" s="13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134"/>
      <c r="J49" s="38"/>
      <c r="K49" s="38"/>
      <c r="L49" s="13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4.4" customHeight="1">
      <c r="A50" s="36"/>
      <c r="B50" s="37"/>
      <c r="C50" s="38"/>
      <c r="D50" s="38"/>
      <c r="E50" s="67" t="str">
        <f>E9</f>
        <v>ON - Materál objednatele</v>
      </c>
      <c r="F50" s="38"/>
      <c r="G50" s="38"/>
      <c r="H50" s="38"/>
      <c r="I50" s="134"/>
      <c r="J50" s="38"/>
      <c r="K50" s="38"/>
      <c r="L50" s="13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4"/>
      <c r="J51" s="38"/>
      <c r="K51" s="38"/>
      <c r="L51" s="13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138" t="s">
        <v>23</v>
      </c>
      <c r="J52" s="70" t="str">
        <f>IF(J12="","",J12)</f>
        <v>5. 9. 2019</v>
      </c>
      <c r="K52" s="38"/>
      <c r="L52" s="13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4"/>
      <c r="J53" s="38"/>
      <c r="K53" s="38"/>
      <c r="L53" s="13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6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138" t="s">
        <v>31</v>
      </c>
      <c r="J54" s="34" t="str">
        <f>E21</f>
        <v xml:space="preserve"> </v>
      </c>
      <c r="K54" s="38"/>
      <c r="L54" s="13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6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138" t="s">
        <v>33</v>
      </c>
      <c r="J55" s="34" t="str">
        <f>E24</f>
        <v xml:space="preserve"> </v>
      </c>
      <c r="K55" s="38"/>
      <c r="L55" s="13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4"/>
      <c r="J56" s="38"/>
      <c r="K56" s="38"/>
      <c r="L56" s="13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9" t="s">
        <v>94</v>
      </c>
      <c r="D57" s="170"/>
      <c r="E57" s="170"/>
      <c r="F57" s="170"/>
      <c r="G57" s="170"/>
      <c r="H57" s="170"/>
      <c r="I57" s="171"/>
      <c r="J57" s="172" t="s">
        <v>95</v>
      </c>
      <c r="K57" s="170"/>
      <c r="L57" s="13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4"/>
      <c r="J58" s="38"/>
      <c r="K58" s="38"/>
      <c r="L58" s="13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73" t="s">
        <v>68</v>
      </c>
      <c r="D59" s="38"/>
      <c r="E59" s="38"/>
      <c r="F59" s="38"/>
      <c r="G59" s="38"/>
      <c r="H59" s="38"/>
      <c r="I59" s="134"/>
      <c r="J59" s="100">
        <f>J82</f>
        <v>0</v>
      </c>
      <c r="K59" s="38"/>
      <c r="L59" s="13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s="10" customFormat="1" ht="24.96" customHeight="1">
      <c r="A60" s="10"/>
      <c r="B60" s="217"/>
      <c r="C60" s="218"/>
      <c r="D60" s="219" t="s">
        <v>310</v>
      </c>
      <c r="E60" s="220"/>
      <c r="F60" s="220"/>
      <c r="G60" s="220"/>
      <c r="H60" s="220"/>
      <c r="I60" s="221"/>
      <c r="J60" s="222">
        <f>J83</f>
        <v>0</v>
      </c>
      <c r="K60" s="218"/>
      <c r="L60" s="223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1" customFormat="1" ht="19.92" customHeight="1">
      <c r="A61" s="11"/>
      <c r="B61" s="224"/>
      <c r="C61" s="225"/>
      <c r="D61" s="226" t="s">
        <v>311</v>
      </c>
      <c r="E61" s="227"/>
      <c r="F61" s="227"/>
      <c r="G61" s="227"/>
      <c r="H61" s="227"/>
      <c r="I61" s="228"/>
      <c r="J61" s="229">
        <f>J84</f>
        <v>0</v>
      </c>
      <c r="K61" s="225"/>
      <c r="L61" s="230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</row>
    <row r="62" s="11" customFormat="1" ht="19.92" customHeight="1">
      <c r="A62" s="11"/>
      <c r="B62" s="224"/>
      <c r="C62" s="225"/>
      <c r="D62" s="226" t="s">
        <v>312</v>
      </c>
      <c r="E62" s="227"/>
      <c r="F62" s="227"/>
      <c r="G62" s="227"/>
      <c r="H62" s="227"/>
      <c r="I62" s="228"/>
      <c r="J62" s="229">
        <f>J107</f>
        <v>0</v>
      </c>
      <c r="K62" s="225"/>
      <c r="L62" s="230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</row>
    <row r="63" s="2" customFormat="1" ht="21.84" customHeight="1">
      <c r="A63" s="36"/>
      <c r="B63" s="37"/>
      <c r="C63" s="38"/>
      <c r="D63" s="38"/>
      <c r="E63" s="38"/>
      <c r="F63" s="38"/>
      <c r="G63" s="38"/>
      <c r="H63" s="38"/>
      <c r="I63" s="134"/>
      <c r="J63" s="38"/>
      <c r="K63" s="38"/>
      <c r="L63" s="13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57"/>
      <c r="C64" s="58"/>
      <c r="D64" s="58"/>
      <c r="E64" s="58"/>
      <c r="F64" s="58"/>
      <c r="G64" s="58"/>
      <c r="H64" s="58"/>
      <c r="I64" s="164"/>
      <c r="J64" s="58"/>
      <c r="K64" s="58"/>
      <c r="L64" s="13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="2" customFormat="1" ht="6.96" customHeight="1">
      <c r="A68" s="36"/>
      <c r="B68" s="59"/>
      <c r="C68" s="60"/>
      <c r="D68" s="60"/>
      <c r="E68" s="60"/>
      <c r="F68" s="60"/>
      <c r="G68" s="60"/>
      <c r="H68" s="60"/>
      <c r="I68" s="167"/>
      <c r="J68" s="60"/>
      <c r="K68" s="60"/>
      <c r="L68" s="13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97</v>
      </c>
      <c r="D69" s="38"/>
      <c r="E69" s="38"/>
      <c r="F69" s="38"/>
      <c r="G69" s="38"/>
      <c r="H69" s="38"/>
      <c r="I69" s="134"/>
      <c r="J69" s="38"/>
      <c r="K69" s="38"/>
      <c r="L69" s="13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134"/>
      <c r="J70" s="38"/>
      <c r="K70" s="38"/>
      <c r="L70" s="13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16</v>
      </c>
      <c r="D71" s="38"/>
      <c r="E71" s="38"/>
      <c r="F71" s="38"/>
      <c r="G71" s="38"/>
      <c r="H71" s="38"/>
      <c r="I71" s="134"/>
      <c r="J71" s="38"/>
      <c r="K71" s="38"/>
      <c r="L71" s="13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4.4" customHeight="1">
      <c r="A72" s="36"/>
      <c r="B72" s="37"/>
      <c r="C72" s="38"/>
      <c r="D72" s="38"/>
      <c r="E72" s="168" t="str">
        <f>E7</f>
        <v>Oprava staniční koleje č. 14u v žst. Hradec Králové hl.n.</v>
      </c>
      <c r="F72" s="30"/>
      <c r="G72" s="30"/>
      <c r="H72" s="30"/>
      <c r="I72" s="134"/>
      <c r="J72" s="38"/>
      <c r="K72" s="38"/>
      <c r="L72" s="13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91</v>
      </c>
      <c r="D73" s="38"/>
      <c r="E73" s="38"/>
      <c r="F73" s="38"/>
      <c r="G73" s="38"/>
      <c r="H73" s="38"/>
      <c r="I73" s="134"/>
      <c r="J73" s="38"/>
      <c r="K73" s="38"/>
      <c r="L73" s="13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4.4" customHeight="1">
      <c r="A74" s="36"/>
      <c r="B74" s="37"/>
      <c r="C74" s="38"/>
      <c r="D74" s="38"/>
      <c r="E74" s="67" t="str">
        <f>E9</f>
        <v>ON - Materál objednatele</v>
      </c>
      <c r="F74" s="38"/>
      <c r="G74" s="38"/>
      <c r="H74" s="38"/>
      <c r="I74" s="134"/>
      <c r="J74" s="38"/>
      <c r="K74" s="38"/>
      <c r="L74" s="13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134"/>
      <c r="J75" s="38"/>
      <c r="K75" s="38"/>
      <c r="L75" s="13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21</v>
      </c>
      <c r="D76" s="38"/>
      <c r="E76" s="38"/>
      <c r="F76" s="25" t="str">
        <f>F12</f>
        <v xml:space="preserve"> </v>
      </c>
      <c r="G76" s="38"/>
      <c r="H76" s="38"/>
      <c r="I76" s="138" t="s">
        <v>23</v>
      </c>
      <c r="J76" s="70" t="str">
        <f>IF(J12="","",J12)</f>
        <v>5. 9. 2019</v>
      </c>
      <c r="K76" s="38"/>
      <c r="L76" s="13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134"/>
      <c r="J77" s="38"/>
      <c r="K77" s="38"/>
      <c r="L77" s="13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6" customHeight="1">
      <c r="A78" s="36"/>
      <c r="B78" s="37"/>
      <c r="C78" s="30" t="s">
        <v>25</v>
      </c>
      <c r="D78" s="38"/>
      <c r="E78" s="38"/>
      <c r="F78" s="25" t="str">
        <f>E15</f>
        <v xml:space="preserve"> </v>
      </c>
      <c r="G78" s="38"/>
      <c r="H78" s="38"/>
      <c r="I78" s="138" t="s">
        <v>31</v>
      </c>
      <c r="J78" s="34" t="str">
        <f>E21</f>
        <v xml:space="preserve"> </v>
      </c>
      <c r="K78" s="38"/>
      <c r="L78" s="13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6" customHeight="1">
      <c r="A79" s="36"/>
      <c r="B79" s="37"/>
      <c r="C79" s="30" t="s">
        <v>29</v>
      </c>
      <c r="D79" s="38"/>
      <c r="E79" s="38"/>
      <c r="F79" s="25" t="str">
        <f>IF(E18="","",E18)</f>
        <v>Vyplň údaj</v>
      </c>
      <c r="G79" s="38"/>
      <c r="H79" s="38"/>
      <c r="I79" s="138" t="s">
        <v>33</v>
      </c>
      <c r="J79" s="34" t="str">
        <f>E24</f>
        <v xml:space="preserve"> </v>
      </c>
      <c r="K79" s="38"/>
      <c r="L79" s="13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8"/>
      <c r="D80" s="38"/>
      <c r="E80" s="38"/>
      <c r="F80" s="38"/>
      <c r="G80" s="38"/>
      <c r="H80" s="38"/>
      <c r="I80" s="134"/>
      <c r="J80" s="38"/>
      <c r="K80" s="38"/>
      <c r="L80" s="13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9" customFormat="1" ht="29.28" customHeight="1">
      <c r="A81" s="174"/>
      <c r="B81" s="175"/>
      <c r="C81" s="176" t="s">
        <v>98</v>
      </c>
      <c r="D81" s="177" t="s">
        <v>55</v>
      </c>
      <c r="E81" s="177" t="s">
        <v>51</v>
      </c>
      <c r="F81" s="177" t="s">
        <v>52</v>
      </c>
      <c r="G81" s="177" t="s">
        <v>99</v>
      </c>
      <c r="H81" s="177" t="s">
        <v>100</v>
      </c>
      <c r="I81" s="178" t="s">
        <v>101</v>
      </c>
      <c r="J81" s="177" t="s">
        <v>95</v>
      </c>
      <c r="K81" s="179" t="s">
        <v>102</v>
      </c>
      <c r="L81" s="180"/>
      <c r="M81" s="90" t="s">
        <v>19</v>
      </c>
      <c r="N81" s="91" t="s">
        <v>40</v>
      </c>
      <c r="O81" s="91" t="s">
        <v>103</v>
      </c>
      <c r="P81" s="91" t="s">
        <v>104</v>
      </c>
      <c r="Q81" s="91" t="s">
        <v>105</v>
      </c>
      <c r="R81" s="91" t="s">
        <v>106</v>
      </c>
      <c r="S81" s="91" t="s">
        <v>107</v>
      </c>
      <c r="T81" s="92" t="s">
        <v>108</v>
      </c>
      <c r="U81" s="174"/>
      <c r="V81" s="174"/>
      <c r="W81" s="174"/>
      <c r="X81" s="174"/>
      <c r="Y81" s="174"/>
      <c r="Z81" s="174"/>
      <c r="AA81" s="174"/>
      <c r="AB81" s="174"/>
      <c r="AC81" s="174"/>
      <c r="AD81" s="174"/>
      <c r="AE81" s="174"/>
    </row>
    <row r="82" s="2" customFormat="1" ht="22.8" customHeight="1">
      <c r="A82" s="36"/>
      <c r="B82" s="37"/>
      <c r="C82" s="97" t="s">
        <v>109</v>
      </c>
      <c r="D82" s="38"/>
      <c r="E82" s="38"/>
      <c r="F82" s="38"/>
      <c r="G82" s="38"/>
      <c r="H82" s="38"/>
      <c r="I82" s="134"/>
      <c r="J82" s="181">
        <f>BK82</f>
        <v>0</v>
      </c>
      <c r="K82" s="38"/>
      <c r="L82" s="42"/>
      <c r="M82" s="93"/>
      <c r="N82" s="182"/>
      <c r="O82" s="94"/>
      <c r="P82" s="183">
        <f>P83</f>
        <v>0</v>
      </c>
      <c r="Q82" s="94"/>
      <c r="R82" s="183">
        <f>R83</f>
        <v>0</v>
      </c>
      <c r="S82" s="94"/>
      <c r="T82" s="184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69</v>
      </c>
      <c r="AU82" s="15" t="s">
        <v>96</v>
      </c>
      <c r="BK82" s="185">
        <f>BK83</f>
        <v>0</v>
      </c>
    </row>
    <row r="83" s="12" customFormat="1" ht="25.92" customHeight="1">
      <c r="A83" s="12"/>
      <c r="B83" s="231"/>
      <c r="C83" s="232"/>
      <c r="D83" s="233" t="s">
        <v>69</v>
      </c>
      <c r="E83" s="234" t="s">
        <v>313</v>
      </c>
      <c r="F83" s="234" t="s">
        <v>313</v>
      </c>
      <c r="G83" s="232"/>
      <c r="H83" s="232"/>
      <c r="I83" s="235"/>
      <c r="J83" s="236">
        <f>BK83</f>
        <v>0</v>
      </c>
      <c r="K83" s="232"/>
      <c r="L83" s="237"/>
      <c r="M83" s="238"/>
      <c r="N83" s="239"/>
      <c r="O83" s="239"/>
      <c r="P83" s="240">
        <f>P84+P107</f>
        <v>0</v>
      </c>
      <c r="Q83" s="239"/>
      <c r="R83" s="240">
        <f>R84+R107</f>
        <v>0</v>
      </c>
      <c r="S83" s="239"/>
      <c r="T83" s="241">
        <f>T84+T107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42" t="s">
        <v>78</v>
      </c>
      <c r="AT83" s="243" t="s">
        <v>69</v>
      </c>
      <c r="AU83" s="243" t="s">
        <v>70</v>
      </c>
      <c r="AY83" s="242" t="s">
        <v>115</v>
      </c>
      <c r="BK83" s="244">
        <f>BK84+BK107</f>
        <v>0</v>
      </c>
    </row>
    <row r="84" s="12" customFormat="1" ht="22.8" customHeight="1">
      <c r="A84" s="12"/>
      <c r="B84" s="231"/>
      <c r="C84" s="232"/>
      <c r="D84" s="233" t="s">
        <v>69</v>
      </c>
      <c r="E84" s="245" t="s">
        <v>314</v>
      </c>
      <c r="F84" s="245" t="s">
        <v>19</v>
      </c>
      <c r="G84" s="232"/>
      <c r="H84" s="232"/>
      <c r="I84" s="235"/>
      <c r="J84" s="246">
        <f>BK84</f>
        <v>0</v>
      </c>
      <c r="K84" s="232"/>
      <c r="L84" s="237"/>
      <c r="M84" s="238"/>
      <c r="N84" s="239"/>
      <c r="O84" s="239"/>
      <c r="P84" s="240">
        <f>SUM(P85:P106)</f>
        <v>0</v>
      </c>
      <c r="Q84" s="239"/>
      <c r="R84" s="240">
        <f>SUM(R85:R106)</f>
        <v>0</v>
      </c>
      <c r="S84" s="239"/>
      <c r="T84" s="241">
        <f>SUM(T85:T106)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42" t="s">
        <v>78</v>
      </c>
      <c r="AT84" s="243" t="s">
        <v>69</v>
      </c>
      <c r="AU84" s="243" t="s">
        <v>78</v>
      </c>
      <c r="AY84" s="242" t="s">
        <v>115</v>
      </c>
      <c r="BK84" s="244">
        <f>SUM(BK85:BK106)</f>
        <v>0</v>
      </c>
    </row>
    <row r="85" s="2" customFormat="1" ht="21.6" customHeight="1">
      <c r="A85" s="36"/>
      <c r="B85" s="37"/>
      <c r="C85" s="203" t="s">
        <v>78</v>
      </c>
      <c r="D85" s="203" t="s">
        <v>137</v>
      </c>
      <c r="E85" s="204" t="s">
        <v>315</v>
      </c>
      <c r="F85" s="205" t="s">
        <v>316</v>
      </c>
      <c r="G85" s="206" t="s">
        <v>160</v>
      </c>
      <c r="H85" s="207">
        <v>2</v>
      </c>
      <c r="I85" s="208"/>
      <c r="J85" s="209">
        <f>ROUND(I85*H85,2)</f>
        <v>0</v>
      </c>
      <c r="K85" s="205" t="s">
        <v>317</v>
      </c>
      <c r="L85" s="210"/>
      <c r="M85" s="211" t="s">
        <v>19</v>
      </c>
      <c r="N85" s="212" t="s">
        <v>41</v>
      </c>
      <c r="O85" s="82"/>
      <c r="P85" s="195">
        <f>O85*H85</f>
        <v>0</v>
      </c>
      <c r="Q85" s="195">
        <v>0</v>
      </c>
      <c r="R85" s="195">
        <f>Q85*H85</f>
        <v>0</v>
      </c>
      <c r="S85" s="195">
        <v>0</v>
      </c>
      <c r="T85" s="196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97" t="s">
        <v>127</v>
      </c>
      <c r="AT85" s="197" t="s">
        <v>137</v>
      </c>
      <c r="AU85" s="197" t="s">
        <v>80</v>
      </c>
      <c r="AY85" s="15" t="s">
        <v>115</v>
      </c>
      <c r="BE85" s="198">
        <f>IF(N85="základní",J85,0)</f>
        <v>0</v>
      </c>
      <c r="BF85" s="198">
        <f>IF(N85="snížená",J85,0)</f>
        <v>0</v>
      </c>
      <c r="BG85" s="198">
        <f>IF(N85="zákl. přenesená",J85,0)</f>
        <v>0</v>
      </c>
      <c r="BH85" s="198">
        <f>IF(N85="sníž. přenesená",J85,0)</f>
        <v>0</v>
      </c>
      <c r="BI85" s="198">
        <f>IF(N85="nulová",J85,0)</f>
        <v>0</v>
      </c>
      <c r="BJ85" s="15" t="s">
        <v>78</v>
      </c>
      <c r="BK85" s="198">
        <f>ROUND(I85*H85,2)</f>
        <v>0</v>
      </c>
      <c r="BL85" s="15" t="s">
        <v>114</v>
      </c>
      <c r="BM85" s="197" t="s">
        <v>318</v>
      </c>
    </row>
    <row r="86" s="2" customFormat="1">
      <c r="A86" s="36"/>
      <c r="B86" s="37"/>
      <c r="C86" s="38"/>
      <c r="D86" s="199" t="s">
        <v>116</v>
      </c>
      <c r="E86" s="38"/>
      <c r="F86" s="200" t="s">
        <v>316</v>
      </c>
      <c r="G86" s="38"/>
      <c r="H86" s="38"/>
      <c r="I86" s="134"/>
      <c r="J86" s="38"/>
      <c r="K86" s="38"/>
      <c r="L86" s="42"/>
      <c r="M86" s="201"/>
      <c r="N86" s="202"/>
      <c r="O86" s="82"/>
      <c r="P86" s="82"/>
      <c r="Q86" s="82"/>
      <c r="R86" s="82"/>
      <c r="S86" s="82"/>
      <c r="T86" s="83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116</v>
      </c>
      <c r="AU86" s="15" t="s">
        <v>80</v>
      </c>
    </row>
    <row r="87" s="2" customFormat="1" ht="21.6" customHeight="1">
      <c r="A87" s="36"/>
      <c r="B87" s="37"/>
      <c r="C87" s="203" t="s">
        <v>80</v>
      </c>
      <c r="D87" s="203" t="s">
        <v>137</v>
      </c>
      <c r="E87" s="204" t="s">
        <v>319</v>
      </c>
      <c r="F87" s="205" t="s">
        <v>320</v>
      </c>
      <c r="G87" s="206" t="s">
        <v>160</v>
      </c>
      <c r="H87" s="207">
        <v>1180</v>
      </c>
      <c r="I87" s="208"/>
      <c r="J87" s="209">
        <f>ROUND(I87*H87,2)</f>
        <v>0</v>
      </c>
      <c r="K87" s="205" t="s">
        <v>317</v>
      </c>
      <c r="L87" s="210"/>
      <c r="M87" s="211" t="s">
        <v>19</v>
      </c>
      <c r="N87" s="212" t="s">
        <v>41</v>
      </c>
      <c r="O87" s="82"/>
      <c r="P87" s="195">
        <f>O87*H87</f>
        <v>0</v>
      </c>
      <c r="Q87" s="195">
        <v>0</v>
      </c>
      <c r="R87" s="195">
        <f>Q87*H87</f>
        <v>0</v>
      </c>
      <c r="S87" s="195">
        <v>0</v>
      </c>
      <c r="T87" s="196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97" t="s">
        <v>127</v>
      </c>
      <c r="AT87" s="197" t="s">
        <v>137</v>
      </c>
      <c r="AU87" s="197" t="s">
        <v>80</v>
      </c>
      <c r="AY87" s="15" t="s">
        <v>115</v>
      </c>
      <c r="BE87" s="198">
        <f>IF(N87="základní",J87,0)</f>
        <v>0</v>
      </c>
      <c r="BF87" s="198">
        <f>IF(N87="snížená",J87,0)</f>
        <v>0</v>
      </c>
      <c r="BG87" s="198">
        <f>IF(N87="zákl. přenesená",J87,0)</f>
        <v>0</v>
      </c>
      <c r="BH87" s="198">
        <f>IF(N87="sníž. přenesená",J87,0)</f>
        <v>0</v>
      </c>
      <c r="BI87" s="198">
        <f>IF(N87="nulová",J87,0)</f>
        <v>0</v>
      </c>
      <c r="BJ87" s="15" t="s">
        <v>78</v>
      </c>
      <c r="BK87" s="198">
        <f>ROUND(I87*H87,2)</f>
        <v>0</v>
      </c>
      <c r="BL87" s="15" t="s">
        <v>114</v>
      </c>
      <c r="BM87" s="197" t="s">
        <v>321</v>
      </c>
    </row>
    <row r="88" s="2" customFormat="1">
      <c r="A88" s="36"/>
      <c r="B88" s="37"/>
      <c r="C88" s="38"/>
      <c r="D88" s="199" t="s">
        <v>116</v>
      </c>
      <c r="E88" s="38"/>
      <c r="F88" s="200" t="s">
        <v>320</v>
      </c>
      <c r="G88" s="38"/>
      <c r="H88" s="38"/>
      <c r="I88" s="134"/>
      <c r="J88" s="38"/>
      <c r="K88" s="38"/>
      <c r="L88" s="42"/>
      <c r="M88" s="201"/>
      <c r="N88" s="202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116</v>
      </c>
      <c r="AU88" s="15" t="s">
        <v>80</v>
      </c>
    </row>
    <row r="89" s="2" customFormat="1" ht="21.6" customHeight="1">
      <c r="A89" s="36"/>
      <c r="B89" s="37"/>
      <c r="C89" s="203" t="s">
        <v>120</v>
      </c>
      <c r="D89" s="203" t="s">
        <v>137</v>
      </c>
      <c r="E89" s="204" t="s">
        <v>322</v>
      </c>
      <c r="F89" s="205" t="s">
        <v>323</v>
      </c>
      <c r="G89" s="206" t="s">
        <v>160</v>
      </c>
      <c r="H89" s="207">
        <v>2360</v>
      </c>
      <c r="I89" s="208"/>
      <c r="J89" s="209">
        <f>ROUND(I89*H89,2)</f>
        <v>0</v>
      </c>
      <c r="K89" s="205" t="s">
        <v>317</v>
      </c>
      <c r="L89" s="210"/>
      <c r="M89" s="211" t="s">
        <v>19</v>
      </c>
      <c r="N89" s="212" t="s">
        <v>41</v>
      </c>
      <c r="O89" s="82"/>
      <c r="P89" s="195">
        <f>O89*H89</f>
        <v>0</v>
      </c>
      <c r="Q89" s="195">
        <v>0</v>
      </c>
      <c r="R89" s="195">
        <f>Q89*H89</f>
        <v>0</v>
      </c>
      <c r="S89" s="195">
        <v>0</v>
      </c>
      <c r="T89" s="196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7" t="s">
        <v>127</v>
      </c>
      <c r="AT89" s="197" t="s">
        <v>137</v>
      </c>
      <c r="AU89" s="197" t="s">
        <v>80</v>
      </c>
      <c r="AY89" s="15" t="s">
        <v>115</v>
      </c>
      <c r="BE89" s="198">
        <f>IF(N89="základní",J89,0)</f>
        <v>0</v>
      </c>
      <c r="BF89" s="198">
        <f>IF(N89="snížená",J89,0)</f>
        <v>0</v>
      </c>
      <c r="BG89" s="198">
        <f>IF(N89="zákl. přenesená",J89,0)</f>
        <v>0</v>
      </c>
      <c r="BH89" s="198">
        <f>IF(N89="sníž. přenesená",J89,0)</f>
        <v>0</v>
      </c>
      <c r="BI89" s="198">
        <f>IF(N89="nulová",J89,0)</f>
        <v>0</v>
      </c>
      <c r="BJ89" s="15" t="s">
        <v>78</v>
      </c>
      <c r="BK89" s="198">
        <f>ROUND(I89*H89,2)</f>
        <v>0</v>
      </c>
      <c r="BL89" s="15" t="s">
        <v>114</v>
      </c>
      <c r="BM89" s="197" t="s">
        <v>324</v>
      </c>
    </row>
    <row r="90" s="2" customFormat="1">
      <c r="A90" s="36"/>
      <c r="B90" s="37"/>
      <c r="C90" s="38"/>
      <c r="D90" s="199" t="s">
        <v>116</v>
      </c>
      <c r="E90" s="38"/>
      <c r="F90" s="200" t="s">
        <v>323</v>
      </c>
      <c r="G90" s="38"/>
      <c r="H90" s="38"/>
      <c r="I90" s="134"/>
      <c r="J90" s="38"/>
      <c r="K90" s="38"/>
      <c r="L90" s="42"/>
      <c r="M90" s="201"/>
      <c r="N90" s="202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116</v>
      </c>
      <c r="AU90" s="15" t="s">
        <v>80</v>
      </c>
    </row>
    <row r="91" s="2" customFormat="1" ht="21.6" customHeight="1">
      <c r="A91" s="36"/>
      <c r="B91" s="37"/>
      <c r="C91" s="203" t="s">
        <v>114</v>
      </c>
      <c r="D91" s="203" t="s">
        <v>137</v>
      </c>
      <c r="E91" s="204" t="s">
        <v>325</v>
      </c>
      <c r="F91" s="205" t="s">
        <v>326</v>
      </c>
      <c r="G91" s="206" t="s">
        <v>160</v>
      </c>
      <c r="H91" s="207">
        <v>2368</v>
      </c>
      <c r="I91" s="208"/>
      <c r="J91" s="209">
        <f>ROUND(I91*H91,2)</f>
        <v>0</v>
      </c>
      <c r="K91" s="205" t="s">
        <v>317</v>
      </c>
      <c r="L91" s="210"/>
      <c r="M91" s="211" t="s">
        <v>19</v>
      </c>
      <c r="N91" s="212" t="s">
        <v>41</v>
      </c>
      <c r="O91" s="82"/>
      <c r="P91" s="195">
        <f>O91*H91</f>
        <v>0</v>
      </c>
      <c r="Q91" s="195">
        <v>0</v>
      </c>
      <c r="R91" s="195">
        <f>Q91*H91</f>
        <v>0</v>
      </c>
      <c r="S91" s="195">
        <v>0</v>
      </c>
      <c r="T91" s="196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7" t="s">
        <v>127</v>
      </c>
      <c r="AT91" s="197" t="s">
        <v>137</v>
      </c>
      <c r="AU91" s="197" t="s">
        <v>80</v>
      </c>
      <c r="AY91" s="15" t="s">
        <v>115</v>
      </c>
      <c r="BE91" s="198">
        <f>IF(N91="základní",J91,0)</f>
        <v>0</v>
      </c>
      <c r="BF91" s="198">
        <f>IF(N91="snížená",J91,0)</f>
        <v>0</v>
      </c>
      <c r="BG91" s="198">
        <f>IF(N91="zákl. přenesená",J91,0)</f>
        <v>0</v>
      </c>
      <c r="BH91" s="198">
        <f>IF(N91="sníž. přenesená",J91,0)</f>
        <v>0</v>
      </c>
      <c r="BI91" s="198">
        <f>IF(N91="nulová",J91,0)</f>
        <v>0</v>
      </c>
      <c r="BJ91" s="15" t="s">
        <v>78</v>
      </c>
      <c r="BK91" s="198">
        <f>ROUND(I91*H91,2)</f>
        <v>0</v>
      </c>
      <c r="BL91" s="15" t="s">
        <v>114</v>
      </c>
      <c r="BM91" s="197" t="s">
        <v>327</v>
      </c>
    </row>
    <row r="92" s="2" customFormat="1">
      <c r="A92" s="36"/>
      <c r="B92" s="37"/>
      <c r="C92" s="38"/>
      <c r="D92" s="199" t="s">
        <v>116</v>
      </c>
      <c r="E92" s="38"/>
      <c r="F92" s="200" t="s">
        <v>326</v>
      </c>
      <c r="G92" s="38"/>
      <c r="H92" s="38"/>
      <c r="I92" s="134"/>
      <c r="J92" s="38"/>
      <c r="K92" s="38"/>
      <c r="L92" s="42"/>
      <c r="M92" s="201"/>
      <c r="N92" s="202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116</v>
      </c>
      <c r="AU92" s="15" t="s">
        <v>80</v>
      </c>
    </row>
    <row r="93" s="2" customFormat="1" ht="21.6" customHeight="1">
      <c r="A93" s="36"/>
      <c r="B93" s="37"/>
      <c r="C93" s="203" t="s">
        <v>128</v>
      </c>
      <c r="D93" s="203" t="s">
        <v>137</v>
      </c>
      <c r="E93" s="204" t="s">
        <v>328</v>
      </c>
      <c r="F93" s="205" t="s">
        <v>329</v>
      </c>
      <c r="G93" s="206" t="s">
        <v>160</v>
      </c>
      <c r="H93" s="207">
        <v>2368</v>
      </c>
      <c r="I93" s="208"/>
      <c r="J93" s="209">
        <f>ROUND(I93*H93,2)</f>
        <v>0</v>
      </c>
      <c r="K93" s="205" t="s">
        <v>317</v>
      </c>
      <c r="L93" s="210"/>
      <c r="M93" s="211" t="s">
        <v>19</v>
      </c>
      <c r="N93" s="212" t="s">
        <v>41</v>
      </c>
      <c r="O93" s="82"/>
      <c r="P93" s="195">
        <f>O93*H93</f>
        <v>0</v>
      </c>
      <c r="Q93" s="195">
        <v>0</v>
      </c>
      <c r="R93" s="195">
        <f>Q93*H93</f>
        <v>0</v>
      </c>
      <c r="S93" s="195">
        <v>0</v>
      </c>
      <c r="T93" s="196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7" t="s">
        <v>127</v>
      </c>
      <c r="AT93" s="197" t="s">
        <v>137</v>
      </c>
      <c r="AU93" s="197" t="s">
        <v>80</v>
      </c>
      <c r="AY93" s="15" t="s">
        <v>115</v>
      </c>
      <c r="BE93" s="198">
        <f>IF(N93="základní",J93,0)</f>
        <v>0</v>
      </c>
      <c r="BF93" s="198">
        <f>IF(N93="snížená",J93,0)</f>
        <v>0</v>
      </c>
      <c r="BG93" s="198">
        <f>IF(N93="zákl. přenesená",J93,0)</f>
        <v>0</v>
      </c>
      <c r="BH93" s="198">
        <f>IF(N93="sníž. přenesená",J93,0)</f>
        <v>0</v>
      </c>
      <c r="BI93" s="198">
        <f>IF(N93="nulová",J93,0)</f>
        <v>0</v>
      </c>
      <c r="BJ93" s="15" t="s">
        <v>78</v>
      </c>
      <c r="BK93" s="198">
        <f>ROUND(I93*H93,2)</f>
        <v>0</v>
      </c>
      <c r="BL93" s="15" t="s">
        <v>114</v>
      </c>
      <c r="BM93" s="197" t="s">
        <v>330</v>
      </c>
    </row>
    <row r="94" s="2" customFormat="1">
      <c r="A94" s="36"/>
      <c r="B94" s="37"/>
      <c r="C94" s="38"/>
      <c r="D94" s="199" t="s">
        <v>116</v>
      </c>
      <c r="E94" s="38"/>
      <c r="F94" s="200" t="s">
        <v>329</v>
      </c>
      <c r="G94" s="38"/>
      <c r="H94" s="38"/>
      <c r="I94" s="134"/>
      <c r="J94" s="38"/>
      <c r="K94" s="38"/>
      <c r="L94" s="42"/>
      <c r="M94" s="201"/>
      <c r="N94" s="202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116</v>
      </c>
      <c r="AU94" s="15" t="s">
        <v>80</v>
      </c>
    </row>
    <row r="95" s="2" customFormat="1" ht="21.6" customHeight="1">
      <c r="A95" s="36"/>
      <c r="B95" s="37"/>
      <c r="C95" s="203" t="s">
        <v>123</v>
      </c>
      <c r="D95" s="203" t="s">
        <v>137</v>
      </c>
      <c r="E95" s="204" t="s">
        <v>331</v>
      </c>
      <c r="F95" s="205" t="s">
        <v>332</v>
      </c>
      <c r="G95" s="206" t="s">
        <v>160</v>
      </c>
      <c r="H95" s="207">
        <v>2360</v>
      </c>
      <c r="I95" s="208"/>
      <c r="J95" s="209">
        <f>ROUND(I95*H95,2)</f>
        <v>0</v>
      </c>
      <c r="K95" s="205" t="s">
        <v>317</v>
      </c>
      <c r="L95" s="210"/>
      <c r="M95" s="211" t="s">
        <v>19</v>
      </c>
      <c r="N95" s="212" t="s">
        <v>41</v>
      </c>
      <c r="O95" s="82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7" t="s">
        <v>127</v>
      </c>
      <c r="AT95" s="197" t="s">
        <v>137</v>
      </c>
      <c r="AU95" s="197" t="s">
        <v>80</v>
      </c>
      <c r="AY95" s="15" t="s">
        <v>115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5" t="s">
        <v>78</v>
      </c>
      <c r="BK95" s="198">
        <f>ROUND(I95*H95,2)</f>
        <v>0</v>
      </c>
      <c r="BL95" s="15" t="s">
        <v>114</v>
      </c>
      <c r="BM95" s="197" t="s">
        <v>333</v>
      </c>
    </row>
    <row r="96" s="2" customFormat="1">
      <c r="A96" s="36"/>
      <c r="B96" s="37"/>
      <c r="C96" s="38"/>
      <c r="D96" s="199" t="s">
        <v>116</v>
      </c>
      <c r="E96" s="38"/>
      <c r="F96" s="200" t="s">
        <v>332</v>
      </c>
      <c r="G96" s="38"/>
      <c r="H96" s="38"/>
      <c r="I96" s="134"/>
      <c r="J96" s="38"/>
      <c r="K96" s="38"/>
      <c r="L96" s="42"/>
      <c r="M96" s="201"/>
      <c r="N96" s="202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116</v>
      </c>
      <c r="AU96" s="15" t="s">
        <v>80</v>
      </c>
    </row>
    <row r="97" s="2" customFormat="1" ht="21.6" customHeight="1">
      <c r="A97" s="36"/>
      <c r="B97" s="37"/>
      <c r="C97" s="203" t="s">
        <v>136</v>
      </c>
      <c r="D97" s="203" t="s">
        <v>137</v>
      </c>
      <c r="E97" s="204" t="s">
        <v>334</v>
      </c>
      <c r="F97" s="205" t="s">
        <v>335</v>
      </c>
      <c r="G97" s="206" t="s">
        <v>160</v>
      </c>
      <c r="H97" s="207">
        <v>1</v>
      </c>
      <c r="I97" s="208"/>
      <c r="J97" s="209">
        <f>ROUND(I97*H97,2)</f>
        <v>0</v>
      </c>
      <c r="K97" s="205" t="s">
        <v>317</v>
      </c>
      <c r="L97" s="210"/>
      <c r="M97" s="211" t="s">
        <v>19</v>
      </c>
      <c r="N97" s="212" t="s">
        <v>41</v>
      </c>
      <c r="O97" s="82"/>
      <c r="P97" s="195">
        <f>O97*H97</f>
        <v>0</v>
      </c>
      <c r="Q97" s="195">
        <v>0</v>
      </c>
      <c r="R97" s="195">
        <f>Q97*H97</f>
        <v>0</v>
      </c>
      <c r="S97" s="195">
        <v>0</v>
      </c>
      <c r="T97" s="196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7" t="s">
        <v>127</v>
      </c>
      <c r="AT97" s="197" t="s">
        <v>137</v>
      </c>
      <c r="AU97" s="197" t="s">
        <v>80</v>
      </c>
      <c r="AY97" s="15" t="s">
        <v>115</v>
      </c>
      <c r="BE97" s="198">
        <f>IF(N97="základní",J97,0)</f>
        <v>0</v>
      </c>
      <c r="BF97" s="198">
        <f>IF(N97="snížená",J97,0)</f>
        <v>0</v>
      </c>
      <c r="BG97" s="198">
        <f>IF(N97="zákl. přenesená",J97,0)</f>
        <v>0</v>
      </c>
      <c r="BH97" s="198">
        <f>IF(N97="sníž. přenesená",J97,0)</f>
        <v>0</v>
      </c>
      <c r="BI97" s="198">
        <f>IF(N97="nulová",J97,0)</f>
        <v>0</v>
      </c>
      <c r="BJ97" s="15" t="s">
        <v>78</v>
      </c>
      <c r="BK97" s="198">
        <f>ROUND(I97*H97,2)</f>
        <v>0</v>
      </c>
      <c r="BL97" s="15" t="s">
        <v>114</v>
      </c>
      <c r="BM97" s="197" t="s">
        <v>336</v>
      </c>
    </row>
    <row r="98" s="2" customFormat="1">
      <c r="A98" s="36"/>
      <c r="B98" s="37"/>
      <c r="C98" s="38"/>
      <c r="D98" s="199" t="s">
        <v>116</v>
      </c>
      <c r="E98" s="38"/>
      <c r="F98" s="200" t="s">
        <v>335</v>
      </c>
      <c r="G98" s="38"/>
      <c r="H98" s="38"/>
      <c r="I98" s="134"/>
      <c r="J98" s="38"/>
      <c r="K98" s="38"/>
      <c r="L98" s="42"/>
      <c r="M98" s="201"/>
      <c r="N98" s="202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116</v>
      </c>
      <c r="AU98" s="15" t="s">
        <v>80</v>
      </c>
    </row>
    <row r="99" s="2" customFormat="1" ht="21.6" customHeight="1">
      <c r="A99" s="36"/>
      <c r="B99" s="37"/>
      <c r="C99" s="203" t="s">
        <v>127</v>
      </c>
      <c r="D99" s="203" t="s">
        <v>137</v>
      </c>
      <c r="E99" s="204" t="s">
        <v>337</v>
      </c>
      <c r="F99" s="205" t="s">
        <v>338</v>
      </c>
      <c r="G99" s="206" t="s">
        <v>160</v>
      </c>
      <c r="H99" s="207">
        <v>590</v>
      </c>
      <c r="I99" s="208"/>
      <c r="J99" s="209">
        <f>ROUND(I99*H99,2)</f>
        <v>0</v>
      </c>
      <c r="K99" s="205" t="s">
        <v>317</v>
      </c>
      <c r="L99" s="210"/>
      <c r="M99" s="211" t="s">
        <v>19</v>
      </c>
      <c r="N99" s="212" t="s">
        <v>41</v>
      </c>
      <c r="O99" s="82"/>
      <c r="P99" s="195">
        <f>O99*H99</f>
        <v>0</v>
      </c>
      <c r="Q99" s="195">
        <v>0</v>
      </c>
      <c r="R99" s="195">
        <f>Q99*H99</f>
        <v>0</v>
      </c>
      <c r="S99" s="195">
        <v>0</v>
      </c>
      <c r="T99" s="196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7" t="s">
        <v>127</v>
      </c>
      <c r="AT99" s="197" t="s">
        <v>137</v>
      </c>
      <c r="AU99" s="197" t="s">
        <v>80</v>
      </c>
      <c r="AY99" s="15" t="s">
        <v>115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15" t="s">
        <v>78</v>
      </c>
      <c r="BK99" s="198">
        <f>ROUND(I99*H99,2)</f>
        <v>0</v>
      </c>
      <c r="BL99" s="15" t="s">
        <v>114</v>
      </c>
      <c r="BM99" s="197" t="s">
        <v>339</v>
      </c>
    </row>
    <row r="100" s="2" customFormat="1">
      <c r="A100" s="36"/>
      <c r="B100" s="37"/>
      <c r="C100" s="38"/>
      <c r="D100" s="199" t="s">
        <v>116</v>
      </c>
      <c r="E100" s="38"/>
      <c r="F100" s="200" t="s">
        <v>338</v>
      </c>
      <c r="G100" s="38"/>
      <c r="H100" s="38"/>
      <c r="I100" s="134"/>
      <c r="J100" s="38"/>
      <c r="K100" s="38"/>
      <c r="L100" s="42"/>
      <c r="M100" s="201"/>
      <c r="N100" s="202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116</v>
      </c>
      <c r="AU100" s="15" t="s">
        <v>80</v>
      </c>
    </row>
    <row r="101" s="2" customFormat="1" ht="14.4" customHeight="1">
      <c r="A101" s="36"/>
      <c r="B101" s="37"/>
      <c r="C101" s="203" t="s">
        <v>144</v>
      </c>
      <c r="D101" s="203" t="s">
        <v>137</v>
      </c>
      <c r="E101" s="204" t="s">
        <v>340</v>
      </c>
      <c r="F101" s="205" t="s">
        <v>341</v>
      </c>
      <c r="G101" s="206" t="s">
        <v>164</v>
      </c>
      <c r="H101" s="207">
        <v>779</v>
      </c>
      <c r="I101" s="208"/>
      <c r="J101" s="209">
        <f>ROUND(I101*H101,2)</f>
        <v>0</v>
      </c>
      <c r="K101" s="205" t="s">
        <v>19</v>
      </c>
      <c r="L101" s="210"/>
      <c r="M101" s="211" t="s">
        <v>19</v>
      </c>
      <c r="N101" s="212" t="s">
        <v>41</v>
      </c>
      <c r="O101" s="82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7" t="s">
        <v>127</v>
      </c>
      <c r="AT101" s="197" t="s">
        <v>137</v>
      </c>
      <c r="AU101" s="197" t="s">
        <v>80</v>
      </c>
      <c r="AY101" s="15" t="s">
        <v>115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5" t="s">
        <v>78</v>
      </c>
      <c r="BK101" s="198">
        <f>ROUND(I101*H101,2)</f>
        <v>0</v>
      </c>
      <c r="BL101" s="15" t="s">
        <v>114</v>
      </c>
      <c r="BM101" s="197" t="s">
        <v>342</v>
      </c>
    </row>
    <row r="102" s="2" customFormat="1">
      <c r="A102" s="36"/>
      <c r="B102" s="37"/>
      <c r="C102" s="38"/>
      <c r="D102" s="199" t="s">
        <v>116</v>
      </c>
      <c r="E102" s="38"/>
      <c r="F102" s="200" t="s">
        <v>341</v>
      </c>
      <c r="G102" s="38"/>
      <c r="H102" s="38"/>
      <c r="I102" s="134"/>
      <c r="J102" s="38"/>
      <c r="K102" s="38"/>
      <c r="L102" s="42"/>
      <c r="M102" s="201"/>
      <c r="N102" s="202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116</v>
      </c>
      <c r="AU102" s="15" t="s">
        <v>80</v>
      </c>
    </row>
    <row r="103" s="2" customFormat="1" ht="21.6" customHeight="1">
      <c r="A103" s="36"/>
      <c r="B103" s="37"/>
      <c r="C103" s="203" t="s">
        <v>131</v>
      </c>
      <c r="D103" s="203" t="s">
        <v>137</v>
      </c>
      <c r="E103" s="204" t="s">
        <v>343</v>
      </c>
      <c r="F103" s="205" t="s">
        <v>344</v>
      </c>
      <c r="G103" s="206" t="s">
        <v>164</v>
      </c>
      <c r="H103" s="207">
        <v>7</v>
      </c>
      <c r="I103" s="208"/>
      <c r="J103" s="209">
        <f>ROUND(I103*H103,2)</f>
        <v>0</v>
      </c>
      <c r="K103" s="205" t="s">
        <v>317</v>
      </c>
      <c r="L103" s="210"/>
      <c r="M103" s="211" t="s">
        <v>19</v>
      </c>
      <c r="N103" s="212" t="s">
        <v>41</v>
      </c>
      <c r="O103" s="82"/>
      <c r="P103" s="195">
        <f>O103*H103</f>
        <v>0</v>
      </c>
      <c r="Q103" s="195">
        <v>0</v>
      </c>
      <c r="R103" s="195">
        <f>Q103*H103</f>
        <v>0</v>
      </c>
      <c r="S103" s="195">
        <v>0</v>
      </c>
      <c r="T103" s="196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7" t="s">
        <v>127</v>
      </c>
      <c r="AT103" s="197" t="s">
        <v>137</v>
      </c>
      <c r="AU103" s="197" t="s">
        <v>80</v>
      </c>
      <c r="AY103" s="15" t="s">
        <v>115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15" t="s">
        <v>78</v>
      </c>
      <c r="BK103" s="198">
        <f>ROUND(I103*H103,2)</f>
        <v>0</v>
      </c>
      <c r="BL103" s="15" t="s">
        <v>114</v>
      </c>
      <c r="BM103" s="197" t="s">
        <v>345</v>
      </c>
    </row>
    <row r="104" s="2" customFormat="1">
      <c r="A104" s="36"/>
      <c r="B104" s="37"/>
      <c r="C104" s="38"/>
      <c r="D104" s="199" t="s">
        <v>116</v>
      </c>
      <c r="E104" s="38"/>
      <c r="F104" s="200" t="s">
        <v>344</v>
      </c>
      <c r="G104" s="38"/>
      <c r="H104" s="38"/>
      <c r="I104" s="134"/>
      <c r="J104" s="38"/>
      <c r="K104" s="38"/>
      <c r="L104" s="42"/>
      <c r="M104" s="201"/>
      <c r="N104" s="202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116</v>
      </c>
      <c r="AU104" s="15" t="s">
        <v>80</v>
      </c>
    </row>
    <row r="105" s="2" customFormat="1" ht="21.6" customHeight="1">
      <c r="A105" s="36"/>
      <c r="B105" s="37"/>
      <c r="C105" s="203" t="s">
        <v>149</v>
      </c>
      <c r="D105" s="203" t="s">
        <v>137</v>
      </c>
      <c r="E105" s="204" t="s">
        <v>346</v>
      </c>
      <c r="F105" s="205" t="s">
        <v>347</v>
      </c>
      <c r="G105" s="206" t="s">
        <v>160</v>
      </c>
      <c r="H105" s="207">
        <v>2360</v>
      </c>
      <c r="I105" s="208"/>
      <c r="J105" s="209">
        <f>ROUND(I105*H105,2)</f>
        <v>0</v>
      </c>
      <c r="K105" s="205" t="s">
        <v>317</v>
      </c>
      <c r="L105" s="210"/>
      <c r="M105" s="211" t="s">
        <v>19</v>
      </c>
      <c r="N105" s="212" t="s">
        <v>41</v>
      </c>
      <c r="O105" s="82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7" t="s">
        <v>127</v>
      </c>
      <c r="AT105" s="197" t="s">
        <v>137</v>
      </c>
      <c r="AU105" s="197" t="s">
        <v>80</v>
      </c>
      <c r="AY105" s="15" t="s">
        <v>115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5" t="s">
        <v>78</v>
      </c>
      <c r="BK105" s="198">
        <f>ROUND(I105*H105,2)</f>
        <v>0</v>
      </c>
      <c r="BL105" s="15" t="s">
        <v>114</v>
      </c>
      <c r="BM105" s="197" t="s">
        <v>348</v>
      </c>
    </row>
    <row r="106" s="2" customFormat="1">
      <c r="A106" s="36"/>
      <c r="B106" s="37"/>
      <c r="C106" s="38"/>
      <c r="D106" s="199" t="s">
        <v>116</v>
      </c>
      <c r="E106" s="38"/>
      <c r="F106" s="200" t="s">
        <v>347</v>
      </c>
      <c r="G106" s="38"/>
      <c r="H106" s="38"/>
      <c r="I106" s="134"/>
      <c r="J106" s="38"/>
      <c r="K106" s="38"/>
      <c r="L106" s="42"/>
      <c r="M106" s="201"/>
      <c r="N106" s="202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116</v>
      </c>
      <c r="AU106" s="15" t="s">
        <v>80</v>
      </c>
    </row>
    <row r="107" s="12" customFormat="1" ht="22.8" customHeight="1">
      <c r="A107" s="12"/>
      <c r="B107" s="231"/>
      <c r="C107" s="232"/>
      <c r="D107" s="233" t="s">
        <v>69</v>
      </c>
      <c r="E107" s="245" t="s">
        <v>349</v>
      </c>
      <c r="F107" s="245" t="s">
        <v>19</v>
      </c>
      <c r="G107" s="232"/>
      <c r="H107" s="232"/>
      <c r="I107" s="235"/>
      <c r="J107" s="246">
        <f>BK107</f>
        <v>0</v>
      </c>
      <c r="K107" s="232"/>
      <c r="L107" s="237"/>
      <c r="M107" s="238"/>
      <c r="N107" s="239"/>
      <c r="O107" s="239"/>
      <c r="P107" s="240">
        <f>SUM(P108:P133)</f>
        <v>0</v>
      </c>
      <c r="Q107" s="239"/>
      <c r="R107" s="240">
        <f>SUM(R108:R133)</f>
        <v>0</v>
      </c>
      <c r="S107" s="239"/>
      <c r="T107" s="241">
        <f>SUM(T108:T133)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42" t="s">
        <v>78</v>
      </c>
      <c r="AT107" s="243" t="s">
        <v>69</v>
      </c>
      <c r="AU107" s="243" t="s">
        <v>78</v>
      </c>
      <c r="AY107" s="242" t="s">
        <v>115</v>
      </c>
      <c r="BK107" s="244">
        <f>SUM(BK108:BK133)</f>
        <v>0</v>
      </c>
    </row>
    <row r="108" s="2" customFormat="1" ht="21.6" customHeight="1">
      <c r="A108" s="36"/>
      <c r="B108" s="37"/>
      <c r="C108" s="203" t="s">
        <v>135</v>
      </c>
      <c r="D108" s="203" t="s">
        <v>137</v>
      </c>
      <c r="E108" s="204" t="s">
        <v>319</v>
      </c>
      <c r="F108" s="205" t="s">
        <v>320</v>
      </c>
      <c r="G108" s="206" t="s">
        <v>160</v>
      </c>
      <c r="H108" s="207">
        <v>76</v>
      </c>
      <c r="I108" s="208"/>
      <c r="J108" s="209">
        <f>ROUND(I108*H108,2)</f>
        <v>0</v>
      </c>
      <c r="K108" s="205" t="s">
        <v>317</v>
      </c>
      <c r="L108" s="210"/>
      <c r="M108" s="211" t="s">
        <v>19</v>
      </c>
      <c r="N108" s="212" t="s">
        <v>41</v>
      </c>
      <c r="O108" s="82"/>
      <c r="P108" s="195">
        <f>O108*H108</f>
        <v>0</v>
      </c>
      <c r="Q108" s="195">
        <v>0</v>
      </c>
      <c r="R108" s="195">
        <f>Q108*H108</f>
        <v>0</v>
      </c>
      <c r="S108" s="195">
        <v>0</v>
      </c>
      <c r="T108" s="196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7" t="s">
        <v>127</v>
      </c>
      <c r="AT108" s="197" t="s">
        <v>137</v>
      </c>
      <c r="AU108" s="197" t="s">
        <v>80</v>
      </c>
      <c r="AY108" s="15" t="s">
        <v>115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15" t="s">
        <v>78</v>
      </c>
      <c r="BK108" s="198">
        <f>ROUND(I108*H108,2)</f>
        <v>0</v>
      </c>
      <c r="BL108" s="15" t="s">
        <v>114</v>
      </c>
      <c r="BM108" s="197" t="s">
        <v>350</v>
      </c>
    </row>
    <row r="109" s="2" customFormat="1">
      <c r="A109" s="36"/>
      <c r="B109" s="37"/>
      <c r="C109" s="38"/>
      <c r="D109" s="199" t="s">
        <v>116</v>
      </c>
      <c r="E109" s="38"/>
      <c r="F109" s="200" t="s">
        <v>320</v>
      </c>
      <c r="G109" s="38"/>
      <c r="H109" s="38"/>
      <c r="I109" s="134"/>
      <c r="J109" s="38"/>
      <c r="K109" s="38"/>
      <c r="L109" s="42"/>
      <c r="M109" s="201"/>
      <c r="N109" s="202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116</v>
      </c>
      <c r="AU109" s="15" t="s">
        <v>80</v>
      </c>
    </row>
    <row r="110" s="2" customFormat="1" ht="21.6" customHeight="1">
      <c r="A110" s="36"/>
      <c r="B110" s="37"/>
      <c r="C110" s="203" t="s">
        <v>157</v>
      </c>
      <c r="D110" s="203" t="s">
        <v>137</v>
      </c>
      <c r="E110" s="204" t="s">
        <v>322</v>
      </c>
      <c r="F110" s="205" t="s">
        <v>323</v>
      </c>
      <c r="G110" s="206" t="s">
        <v>160</v>
      </c>
      <c r="H110" s="207">
        <v>152</v>
      </c>
      <c r="I110" s="208"/>
      <c r="J110" s="209">
        <f>ROUND(I110*H110,2)</f>
        <v>0</v>
      </c>
      <c r="K110" s="205" t="s">
        <v>317</v>
      </c>
      <c r="L110" s="210"/>
      <c r="M110" s="211" t="s">
        <v>19</v>
      </c>
      <c r="N110" s="212" t="s">
        <v>41</v>
      </c>
      <c r="O110" s="82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7" t="s">
        <v>127</v>
      </c>
      <c r="AT110" s="197" t="s">
        <v>137</v>
      </c>
      <c r="AU110" s="197" t="s">
        <v>80</v>
      </c>
      <c r="AY110" s="15" t="s">
        <v>115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5" t="s">
        <v>78</v>
      </c>
      <c r="BK110" s="198">
        <f>ROUND(I110*H110,2)</f>
        <v>0</v>
      </c>
      <c r="BL110" s="15" t="s">
        <v>114</v>
      </c>
      <c r="BM110" s="197" t="s">
        <v>351</v>
      </c>
    </row>
    <row r="111" s="2" customFormat="1">
      <c r="A111" s="36"/>
      <c r="B111" s="37"/>
      <c r="C111" s="38"/>
      <c r="D111" s="199" t="s">
        <v>116</v>
      </c>
      <c r="E111" s="38"/>
      <c r="F111" s="200" t="s">
        <v>323</v>
      </c>
      <c r="G111" s="38"/>
      <c r="H111" s="38"/>
      <c r="I111" s="134"/>
      <c r="J111" s="38"/>
      <c r="K111" s="38"/>
      <c r="L111" s="42"/>
      <c r="M111" s="201"/>
      <c r="N111" s="202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116</v>
      </c>
      <c r="AU111" s="15" t="s">
        <v>80</v>
      </c>
    </row>
    <row r="112" s="2" customFormat="1" ht="21.6" customHeight="1">
      <c r="A112" s="36"/>
      <c r="B112" s="37"/>
      <c r="C112" s="203" t="s">
        <v>140</v>
      </c>
      <c r="D112" s="203" t="s">
        <v>137</v>
      </c>
      <c r="E112" s="204" t="s">
        <v>325</v>
      </c>
      <c r="F112" s="205" t="s">
        <v>326</v>
      </c>
      <c r="G112" s="206" t="s">
        <v>160</v>
      </c>
      <c r="H112" s="207">
        <v>152</v>
      </c>
      <c r="I112" s="208"/>
      <c r="J112" s="209">
        <f>ROUND(I112*H112,2)</f>
        <v>0</v>
      </c>
      <c r="K112" s="205" t="s">
        <v>317</v>
      </c>
      <c r="L112" s="210"/>
      <c r="M112" s="211" t="s">
        <v>19</v>
      </c>
      <c r="N112" s="212" t="s">
        <v>41</v>
      </c>
      <c r="O112" s="82"/>
      <c r="P112" s="195">
        <f>O112*H112</f>
        <v>0</v>
      </c>
      <c r="Q112" s="195">
        <v>0</v>
      </c>
      <c r="R112" s="195">
        <f>Q112*H112</f>
        <v>0</v>
      </c>
      <c r="S112" s="195">
        <v>0</v>
      </c>
      <c r="T112" s="196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7" t="s">
        <v>127</v>
      </c>
      <c r="AT112" s="197" t="s">
        <v>137</v>
      </c>
      <c r="AU112" s="197" t="s">
        <v>80</v>
      </c>
      <c r="AY112" s="15" t="s">
        <v>115</v>
      </c>
      <c r="BE112" s="198">
        <f>IF(N112="základní",J112,0)</f>
        <v>0</v>
      </c>
      <c r="BF112" s="198">
        <f>IF(N112="snížená",J112,0)</f>
        <v>0</v>
      </c>
      <c r="BG112" s="198">
        <f>IF(N112="zákl. přenesená",J112,0)</f>
        <v>0</v>
      </c>
      <c r="BH112" s="198">
        <f>IF(N112="sníž. přenesená",J112,0)</f>
        <v>0</v>
      </c>
      <c r="BI112" s="198">
        <f>IF(N112="nulová",J112,0)</f>
        <v>0</v>
      </c>
      <c r="BJ112" s="15" t="s">
        <v>78</v>
      </c>
      <c r="BK112" s="198">
        <f>ROUND(I112*H112,2)</f>
        <v>0</v>
      </c>
      <c r="BL112" s="15" t="s">
        <v>114</v>
      </c>
      <c r="BM112" s="197" t="s">
        <v>352</v>
      </c>
    </row>
    <row r="113" s="2" customFormat="1">
      <c r="A113" s="36"/>
      <c r="B113" s="37"/>
      <c r="C113" s="38"/>
      <c r="D113" s="199" t="s">
        <v>116</v>
      </c>
      <c r="E113" s="38"/>
      <c r="F113" s="200" t="s">
        <v>326</v>
      </c>
      <c r="G113" s="38"/>
      <c r="H113" s="38"/>
      <c r="I113" s="134"/>
      <c r="J113" s="38"/>
      <c r="K113" s="38"/>
      <c r="L113" s="42"/>
      <c r="M113" s="201"/>
      <c r="N113" s="202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116</v>
      </c>
      <c r="AU113" s="15" t="s">
        <v>80</v>
      </c>
    </row>
    <row r="114" s="2" customFormat="1" ht="21.6" customHeight="1">
      <c r="A114" s="36"/>
      <c r="B114" s="37"/>
      <c r="C114" s="203" t="s">
        <v>8</v>
      </c>
      <c r="D114" s="203" t="s">
        <v>137</v>
      </c>
      <c r="E114" s="204" t="s">
        <v>328</v>
      </c>
      <c r="F114" s="205" t="s">
        <v>329</v>
      </c>
      <c r="G114" s="206" t="s">
        <v>160</v>
      </c>
      <c r="H114" s="207">
        <v>152</v>
      </c>
      <c r="I114" s="208"/>
      <c r="J114" s="209">
        <f>ROUND(I114*H114,2)</f>
        <v>0</v>
      </c>
      <c r="K114" s="205" t="s">
        <v>317</v>
      </c>
      <c r="L114" s="210"/>
      <c r="M114" s="211" t="s">
        <v>19</v>
      </c>
      <c r="N114" s="212" t="s">
        <v>41</v>
      </c>
      <c r="O114" s="82"/>
      <c r="P114" s="195">
        <f>O114*H114</f>
        <v>0</v>
      </c>
      <c r="Q114" s="195">
        <v>0</v>
      </c>
      <c r="R114" s="195">
        <f>Q114*H114</f>
        <v>0</v>
      </c>
      <c r="S114" s="195">
        <v>0</v>
      </c>
      <c r="T114" s="196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7" t="s">
        <v>127</v>
      </c>
      <c r="AT114" s="197" t="s">
        <v>137</v>
      </c>
      <c r="AU114" s="197" t="s">
        <v>80</v>
      </c>
      <c r="AY114" s="15" t="s">
        <v>115</v>
      </c>
      <c r="BE114" s="198">
        <f>IF(N114="základní",J114,0)</f>
        <v>0</v>
      </c>
      <c r="BF114" s="198">
        <f>IF(N114="snížená",J114,0)</f>
        <v>0</v>
      </c>
      <c r="BG114" s="198">
        <f>IF(N114="zákl. přenesená",J114,0)</f>
        <v>0</v>
      </c>
      <c r="BH114" s="198">
        <f>IF(N114="sníž. přenesená",J114,0)</f>
        <v>0</v>
      </c>
      <c r="BI114" s="198">
        <f>IF(N114="nulová",J114,0)</f>
        <v>0</v>
      </c>
      <c r="BJ114" s="15" t="s">
        <v>78</v>
      </c>
      <c r="BK114" s="198">
        <f>ROUND(I114*H114,2)</f>
        <v>0</v>
      </c>
      <c r="BL114" s="15" t="s">
        <v>114</v>
      </c>
      <c r="BM114" s="197" t="s">
        <v>353</v>
      </c>
    </row>
    <row r="115" s="2" customFormat="1">
      <c r="A115" s="36"/>
      <c r="B115" s="37"/>
      <c r="C115" s="38"/>
      <c r="D115" s="199" t="s">
        <v>116</v>
      </c>
      <c r="E115" s="38"/>
      <c r="F115" s="200" t="s">
        <v>329</v>
      </c>
      <c r="G115" s="38"/>
      <c r="H115" s="38"/>
      <c r="I115" s="134"/>
      <c r="J115" s="38"/>
      <c r="K115" s="38"/>
      <c r="L115" s="42"/>
      <c r="M115" s="201"/>
      <c r="N115" s="202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116</v>
      </c>
      <c r="AU115" s="15" t="s">
        <v>80</v>
      </c>
    </row>
    <row r="116" s="2" customFormat="1" ht="21.6" customHeight="1">
      <c r="A116" s="36"/>
      <c r="B116" s="37"/>
      <c r="C116" s="203" t="s">
        <v>143</v>
      </c>
      <c r="D116" s="203" t="s">
        <v>137</v>
      </c>
      <c r="E116" s="204" t="s">
        <v>331</v>
      </c>
      <c r="F116" s="205" t="s">
        <v>332</v>
      </c>
      <c r="G116" s="206" t="s">
        <v>160</v>
      </c>
      <c r="H116" s="207">
        <v>152</v>
      </c>
      <c r="I116" s="208"/>
      <c r="J116" s="209">
        <f>ROUND(I116*H116,2)</f>
        <v>0</v>
      </c>
      <c r="K116" s="205" t="s">
        <v>317</v>
      </c>
      <c r="L116" s="210"/>
      <c r="M116" s="211" t="s">
        <v>19</v>
      </c>
      <c r="N116" s="212" t="s">
        <v>41</v>
      </c>
      <c r="O116" s="82"/>
      <c r="P116" s="195">
        <f>O116*H116</f>
        <v>0</v>
      </c>
      <c r="Q116" s="195">
        <v>0</v>
      </c>
      <c r="R116" s="195">
        <f>Q116*H116</f>
        <v>0</v>
      </c>
      <c r="S116" s="195">
        <v>0</v>
      </c>
      <c r="T116" s="196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7" t="s">
        <v>127</v>
      </c>
      <c r="AT116" s="197" t="s">
        <v>137</v>
      </c>
      <c r="AU116" s="197" t="s">
        <v>80</v>
      </c>
      <c r="AY116" s="15" t="s">
        <v>115</v>
      </c>
      <c r="BE116" s="198">
        <f>IF(N116="základní",J116,0)</f>
        <v>0</v>
      </c>
      <c r="BF116" s="198">
        <f>IF(N116="snížená",J116,0)</f>
        <v>0</v>
      </c>
      <c r="BG116" s="198">
        <f>IF(N116="zákl. přenesená",J116,0)</f>
        <v>0</v>
      </c>
      <c r="BH116" s="198">
        <f>IF(N116="sníž. přenesená",J116,0)</f>
        <v>0</v>
      </c>
      <c r="BI116" s="198">
        <f>IF(N116="nulová",J116,0)</f>
        <v>0</v>
      </c>
      <c r="BJ116" s="15" t="s">
        <v>78</v>
      </c>
      <c r="BK116" s="198">
        <f>ROUND(I116*H116,2)</f>
        <v>0</v>
      </c>
      <c r="BL116" s="15" t="s">
        <v>114</v>
      </c>
      <c r="BM116" s="197" t="s">
        <v>354</v>
      </c>
    </row>
    <row r="117" s="2" customFormat="1">
      <c r="A117" s="36"/>
      <c r="B117" s="37"/>
      <c r="C117" s="38"/>
      <c r="D117" s="199" t="s">
        <v>116</v>
      </c>
      <c r="E117" s="38"/>
      <c r="F117" s="200" t="s">
        <v>332</v>
      </c>
      <c r="G117" s="38"/>
      <c r="H117" s="38"/>
      <c r="I117" s="134"/>
      <c r="J117" s="38"/>
      <c r="K117" s="38"/>
      <c r="L117" s="42"/>
      <c r="M117" s="201"/>
      <c r="N117" s="202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116</v>
      </c>
      <c r="AU117" s="15" t="s">
        <v>80</v>
      </c>
    </row>
    <row r="118" s="2" customFormat="1" ht="21.6" customHeight="1">
      <c r="A118" s="36"/>
      <c r="B118" s="37"/>
      <c r="C118" s="203" t="s">
        <v>172</v>
      </c>
      <c r="D118" s="203" t="s">
        <v>137</v>
      </c>
      <c r="E118" s="204" t="s">
        <v>355</v>
      </c>
      <c r="F118" s="205" t="s">
        <v>356</v>
      </c>
      <c r="G118" s="206" t="s">
        <v>160</v>
      </c>
      <c r="H118" s="207">
        <v>4</v>
      </c>
      <c r="I118" s="208"/>
      <c r="J118" s="209">
        <f>ROUND(I118*H118,2)</f>
        <v>0</v>
      </c>
      <c r="K118" s="205" t="s">
        <v>317</v>
      </c>
      <c r="L118" s="210"/>
      <c r="M118" s="211" t="s">
        <v>19</v>
      </c>
      <c r="N118" s="212" t="s">
        <v>41</v>
      </c>
      <c r="O118" s="82"/>
      <c r="P118" s="195">
        <f>O118*H118</f>
        <v>0</v>
      </c>
      <c r="Q118" s="195">
        <v>0</v>
      </c>
      <c r="R118" s="195">
        <f>Q118*H118</f>
        <v>0</v>
      </c>
      <c r="S118" s="195">
        <v>0</v>
      </c>
      <c r="T118" s="196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7" t="s">
        <v>127</v>
      </c>
      <c r="AT118" s="197" t="s">
        <v>137</v>
      </c>
      <c r="AU118" s="197" t="s">
        <v>80</v>
      </c>
      <c r="AY118" s="15" t="s">
        <v>115</v>
      </c>
      <c r="BE118" s="198">
        <f>IF(N118="základní",J118,0)</f>
        <v>0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15" t="s">
        <v>78</v>
      </c>
      <c r="BK118" s="198">
        <f>ROUND(I118*H118,2)</f>
        <v>0</v>
      </c>
      <c r="BL118" s="15" t="s">
        <v>114</v>
      </c>
      <c r="BM118" s="197" t="s">
        <v>357</v>
      </c>
    </row>
    <row r="119" s="2" customFormat="1">
      <c r="A119" s="36"/>
      <c r="B119" s="37"/>
      <c r="C119" s="38"/>
      <c r="D119" s="199" t="s">
        <v>116</v>
      </c>
      <c r="E119" s="38"/>
      <c r="F119" s="200" t="s">
        <v>356</v>
      </c>
      <c r="G119" s="38"/>
      <c r="H119" s="38"/>
      <c r="I119" s="134"/>
      <c r="J119" s="38"/>
      <c r="K119" s="38"/>
      <c r="L119" s="42"/>
      <c r="M119" s="201"/>
      <c r="N119" s="202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116</v>
      </c>
      <c r="AU119" s="15" t="s">
        <v>80</v>
      </c>
    </row>
    <row r="120" s="2" customFormat="1" ht="21.6" customHeight="1">
      <c r="A120" s="36"/>
      <c r="B120" s="37"/>
      <c r="C120" s="203" t="s">
        <v>145</v>
      </c>
      <c r="D120" s="203" t="s">
        <v>137</v>
      </c>
      <c r="E120" s="204" t="s">
        <v>358</v>
      </c>
      <c r="F120" s="205" t="s">
        <v>359</v>
      </c>
      <c r="G120" s="206" t="s">
        <v>160</v>
      </c>
      <c r="H120" s="207">
        <v>2</v>
      </c>
      <c r="I120" s="208"/>
      <c r="J120" s="209">
        <f>ROUND(I120*H120,2)</f>
        <v>0</v>
      </c>
      <c r="K120" s="205" t="s">
        <v>317</v>
      </c>
      <c r="L120" s="210"/>
      <c r="M120" s="211" t="s">
        <v>19</v>
      </c>
      <c r="N120" s="212" t="s">
        <v>41</v>
      </c>
      <c r="O120" s="82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7" t="s">
        <v>127</v>
      </c>
      <c r="AT120" s="197" t="s">
        <v>137</v>
      </c>
      <c r="AU120" s="197" t="s">
        <v>80</v>
      </c>
      <c r="AY120" s="15" t="s">
        <v>115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5" t="s">
        <v>78</v>
      </c>
      <c r="BK120" s="198">
        <f>ROUND(I120*H120,2)</f>
        <v>0</v>
      </c>
      <c r="BL120" s="15" t="s">
        <v>114</v>
      </c>
      <c r="BM120" s="197" t="s">
        <v>360</v>
      </c>
    </row>
    <row r="121" s="2" customFormat="1">
      <c r="A121" s="36"/>
      <c r="B121" s="37"/>
      <c r="C121" s="38"/>
      <c r="D121" s="199" t="s">
        <v>116</v>
      </c>
      <c r="E121" s="38"/>
      <c r="F121" s="200" t="s">
        <v>359</v>
      </c>
      <c r="G121" s="38"/>
      <c r="H121" s="38"/>
      <c r="I121" s="134"/>
      <c r="J121" s="38"/>
      <c r="K121" s="38"/>
      <c r="L121" s="42"/>
      <c r="M121" s="201"/>
      <c r="N121" s="202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116</v>
      </c>
      <c r="AU121" s="15" t="s">
        <v>80</v>
      </c>
    </row>
    <row r="122" s="2" customFormat="1" ht="21.6" customHeight="1">
      <c r="A122" s="36"/>
      <c r="B122" s="37"/>
      <c r="C122" s="203" t="s">
        <v>179</v>
      </c>
      <c r="D122" s="203" t="s">
        <v>137</v>
      </c>
      <c r="E122" s="204" t="s">
        <v>361</v>
      </c>
      <c r="F122" s="205" t="s">
        <v>362</v>
      </c>
      <c r="G122" s="206" t="s">
        <v>160</v>
      </c>
      <c r="H122" s="207">
        <v>8</v>
      </c>
      <c r="I122" s="208"/>
      <c r="J122" s="209">
        <f>ROUND(I122*H122,2)</f>
        <v>0</v>
      </c>
      <c r="K122" s="205" t="s">
        <v>317</v>
      </c>
      <c r="L122" s="210"/>
      <c r="M122" s="211" t="s">
        <v>19</v>
      </c>
      <c r="N122" s="212" t="s">
        <v>41</v>
      </c>
      <c r="O122" s="82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7" t="s">
        <v>127</v>
      </c>
      <c r="AT122" s="197" t="s">
        <v>137</v>
      </c>
      <c r="AU122" s="197" t="s">
        <v>80</v>
      </c>
      <c r="AY122" s="15" t="s">
        <v>115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5" t="s">
        <v>78</v>
      </c>
      <c r="BK122" s="198">
        <f>ROUND(I122*H122,2)</f>
        <v>0</v>
      </c>
      <c r="BL122" s="15" t="s">
        <v>114</v>
      </c>
      <c r="BM122" s="197" t="s">
        <v>363</v>
      </c>
    </row>
    <row r="123" s="2" customFormat="1">
      <c r="A123" s="36"/>
      <c r="B123" s="37"/>
      <c r="C123" s="38"/>
      <c r="D123" s="199" t="s">
        <v>116</v>
      </c>
      <c r="E123" s="38"/>
      <c r="F123" s="200" t="s">
        <v>362</v>
      </c>
      <c r="G123" s="38"/>
      <c r="H123" s="38"/>
      <c r="I123" s="134"/>
      <c r="J123" s="38"/>
      <c r="K123" s="38"/>
      <c r="L123" s="42"/>
      <c r="M123" s="201"/>
      <c r="N123" s="202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116</v>
      </c>
      <c r="AU123" s="15" t="s">
        <v>80</v>
      </c>
    </row>
    <row r="124" s="2" customFormat="1" ht="21.6" customHeight="1">
      <c r="A124" s="36"/>
      <c r="B124" s="37"/>
      <c r="C124" s="203" t="s">
        <v>148</v>
      </c>
      <c r="D124" s="203" t="s">
        <v>137</v>
      </c>
      <c r="E124" s="204" t="s">
        <v>325</v>
      </c>
      <c r="F124" s="205" t="s">
        <v>326</v>
      </c>
      <c r="G124" s="206" t="s">
        <v>160</v>
      </c>
      <c r="H124" s="207">
        <v>8</v>
      </c>
      <c r="I124" s="208"/>
      <c r="J124" s="209">
        <f>ROUND(I124*H124,2)</f>
        <v>0</v>
      </c>
      <c r="K124" s="205" t="s">
        <v>317</v>
      </c>
      <c r="L124" s="210"/>
      <c r="M124" s="211" t="s">
        <v>19</v>
      </c>
      <c r="N124" s="212" t="s">
        <v>41</v>
      </c>
      <c r="O124" s="82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7" t="s">
        <v>127</v>
      </c>
      <c r="AT124" s="197" t="s">
        <v>137</v>
      </c>
      <c r="AU124" s="197" t="s">
        <v>80</v>
      </c>
      <c r="AY124" s="15" t="s">
        <v>115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5" t="s">
        <v>78</v>
      </c>
      <c r="BK124" s="198">
        <f>ROUND(I124*H124,2)</f>
        <v>0</v>
      </c>
      <c r="BL124" s="15" t="s">
        <v>114</v>
      </c>
      <c r="BM124" s="197" t="s">
        <v>364</v>
      </c>
    </row>
    <row r="125" s="2" customFormat="1">
      <c r="A125" s="36"/>
      <c r="B125" s="37"/>
      <c r="C125" s="38"/>
      <c r="D125" s="199" t="s">
        <v>116</v>
      </c>
      <c r="E125" s="38"/>
      <c r="F125" s="200" t="s">
        <v>326</v>
      </c>
      <c r="G125" s="38"/>
      <c r="H125" s="38"/>
      <c r="I125" s="134"/>
      <c r="J125" s="38"/>
      <c r="K125" s="38"/>
      <c r="L125" s="42"/>
      <c r="M125" s="201"/>
      <c r="N125" s="202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116</v>
      </c>
      <c r="AU125" s="15" t="s">
        <v>80</v>
      </c>
    </row>
    <row r="126" s="2" customFormat="1" ht="21.6" customHeight="1">
      <c r="A126" s="36"/>
      <c r="B126" s="37"/>
      <c r="C126" s="203" t="s">
        <v>7</v>
      </c>
      <c r="D126" s="203" t="s">
        <v>137</v>
      </c>
      <c r="E126" s="204" t="s">
        <v>328</v>
      </c>
      <c r="F126" s="205" t="s">
        <v>329</v>
      </c>
      <c r="G126" s="206" t="s">
        <v>160</v>
      </c>
      <c r="H126" s="207">
        <v>8</v>
      </c>
      <c r="I126" s="208"/>
      <c r="J126" s="209">
        <f>ROUND(I126*H126,2)</f>
        <v>0</v>
      </c>
      <c r="K126" s="205" t="s">
        <v>317</v>
      </c>
      <c r="L126" s="210"/>
      <c r="M126" s="211" t="s">
        <v>19</v>
      </c>
      <c r="N126" s="212" t="s">
        <v>41</v>
      </c>
      <c r="O126" s="82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7" t="s">
        <v>127</v>
      </c>
      <c r="AT126" s="197" t="s">
        <v>137</v>
      </c>
      <c r="AU126" s="197" t="s">
        <v>80</v>
      </c>
      <c r="AY126" s="15" t="s">
        <v>115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5" t="s">
        <v>78</v>
      </c>
      <c r="BK126" s="198">
        <f>ROUND(I126*H126,2)</f>
        <v>0</v>
      </c>
      <c r="BL126" s="15" t="s">
        <v>114</v>
      </c>
      <c r="BM126" s="197" t="s">
        <v>365</v>
      </c>
    </row>
    <row r="127" s="2" customFormat="1">
      <c r="A127" s="36"/>
      <c r="B127" s="37"/>
      <c r="C127" s="38"/>
      <c r="D127" s="199" t="s">
        <v>116</v>
      </c>
      <c r="E127" s="38"/>
      <c r="F127" s="200" t="s">
        <v>329</v>
      </c>
      <c r="G127" s="38"/>
      <c r="H127" s="38"/>
      <c r="I127" s="134"/>
      <c r="J127" s="38"/>
      <c r="K127" s="38"/>
      <c r="L127" s="42"/>
      <c r="M127" s="201"/>
      <c r="N127" s="202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116</v>
      </c>
      <c r="AU127" s="15" t="s">
        <v>80</v>
      </c>
    </row>
    <row r="128" s="2" customFormat="1" ht="21.6" customHeight="1">
      <c r="A128" s="36"/>
      <c r="B128" s="37"/>
      <c r="C128" s="203" t="s">
        <v>153</v>
      </c>
      <c r="D128" s="203" t="s">
        <v>137</v>
      </c>
      <c r="E128" s="204" t="s">
        <v>337</v>
      </c>
      <c r="F128" s="205" t="s">
        <v>338</v>
      </c>
      <c r="G128" s="206" t="s">
        <v>160</v>
      </c>
      <c r="H128" s="207">
        <v>38</v>
      </c>
      <c r="I128" s="208"/>
      <c r="J128" s="209">
        <f>ROUND(I128*H128,2)</f>
        <v>0</v>
      </c>
      <c r="K128" s="205" t="s">
        <v>317</v>
      </c>
      <c r="L128" s="210"/>
      <c r="M128" s="211" t="s">
        <v>19</v>
      </c>
      <c r="N128" s="212" t="s">
        <v>41</v>
      </c>
      <c r="O128" s="82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7" t="s">
        <v>127</v>
      </c>
      <c r="AT128" s="197" t="s">
        <v>137</v>
      </c>
      <c r="AU128" s="197" t="s">
        <v>80</v>
      </c>
      <c r="AY128" s="15" t="s">
        <v>115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5" t="s">
        <v>78</v>
      </c>
      <c r="BK128" s="198">
        <f>ROUND(I128*H128,2)</f>
        <v>0</v>
      </c>
      <c r="BL128" s="15" t="s">
        <v>114</v>
      </c>
      <c r="BM128" s="197" t="s">
        <v>366</v>
      </c>
    </row>
    <row r="129" s="2" customFormat="1">
      <c r="A129" s="36"/>
      <c r="B129" s="37"/>
      <c r="C129" s="38"/>
      <c r="D129" s="199" t="s">
        <v>116</v>
      </c>
      <c r="E129" s="38"/>
      <c r="F129" s="200" t="s">
        <v>338</v>
      </c>
      <c r="G129" s="38"/>
      <c r="H129" s="38"/>
      <c r="I129" s="134"/>
      <c r="J129" s="38"/>
      <c r="K129" s="38"/>
      <c r="L129" s="42"/>
      <c r="M129" s="201"/>
      <c r="N129" s="202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116</v>
      </c>
      <c r="AU129" s="15" t="s">
        <v>80</v>
      </c>
    </row>
    <row r="130" s="2" customFormat="1" ht="21.6" customHeight="1">
      <c r="A130" s="36"/>
      <c r="B130" s="37"/>
      <c r="C130" s="203" t="s">
        <v>287</v>
      </c>
      <c r="D130" s="203" t="s">
        <v>137</v>
      </c>
      <c r="E130" s="204" t="s">
        <v>367</v>
      </c>
      <c r="F130" s="205" t="s">
        <v>368</v>
      </c>
      <c r="G130" s="206" t="s">
        <v>164</v>
      </c>
      <c r="H130" s="207">
        <v>50</v>
      </c>
      <c r="I130" s="208"/>
      <c r="J130" s="209">
        <f>ROUND(I130*H130,2)</f>
        <v>0</v>
      </c>
      <c r="K130" s="205" t="s">
        <v>317</v>
      </c>
      <c r="L130" s="210"/>
      <c r="M130" s="211" t="s">
        <v>19</v>
      </c>
      <c r="N130" s="212" t="s">
        <v>41</v>
      </c>
      <c r="O130" s="82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7" t="s">
        <v>127</v>
      </c>
      <c r="AT130" s="197" t="s">
        <v>137</v>
      </c>
      <c r="AU130" s="197" t="s">
        <v>80</v>
      </c>
      <c r="AY130" s="15" t="s">
        <v>115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5" t="s">
        <v>78</v>
      </c>
      <c r="BK130" s="198">
        <f>ROUND(I130*H130,2)</f>
        <v>0</v>
      </c>
      <c r="BL130" s="15" t="s">
        <v>114</v>
      </c>
      <c r="BM130" s="197" t="s">
        <v>369</v>
      </c>
    </row>
    <row r="131" s="2" customFormat="1">
      <c r="A131" s="36"/>
      <c r="B131" s="37"/>
      <c r="C131" s="38"/>
      <c r="D131" s="199" t="s">
        <v>116</v>
      </c>
      <c r="E131" s="38"/>
      <c r="F131" s="200" t="s">
        <v>368</v>
      </c>
      <c r="G131" s="38"/>
      <c r="H131" s="38"/>
      <c r="I131" s="134"/>
      <c r="J131" s="38"/>
      <c r="K131" s="38"/>
      <c r="L131" s="42"/>
      <c r="M131" s="201"/>
      <c r="N131" s="202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116</v>
      </c>
      <c r="AU131" s="15" t="s">
        <v>80</v>
      </c>
    </row>
    <row r="132" s="2" customFormat="1" ht="21.6" customHeight="1">
      <c r="A132" s="36"/>
      <c r="B132" s="37"/>
      <c r="C132" s="203" t="s">
        <v>156</v>
      </c>
      <c r="D132" s="203" t="s">
        <v>137</v>
      </c>
      <c r="E132" s="204" t="s">
        <v>346</v>
      </c>
      <c r="F132" s="205" t="s">
        <v>347</v>
      </c>
      <c r="G132" s="206" t="s">
        <v>160</v>
      </c>
      <c r="H132" s="207">
        <v>152</v>
      </c>
      <c r="I132" s="208"/>
      <c r="J132" s="209">
        <f>ROUND(I132*H132,2)</f>
        <v>0</v>
      </c>
      <c r="K132" s="205" t="s">
        <v>317</v>
      </c>
      <c r="L132" s="210"/>
      <c r="M132" s="211" t="s">
        <v>19</v>
      </c>
      <c r="N132" s="212" t="s">
        <v>41</v>
      </c>
      <c r="O132" s="82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7" t="s">
        <v>127</v>
      </c>
      <c r="AT132" s="197" t="s">
        <v>137</v>
      </c>
      <c r="AU132" s="197" t="s">
        <v>80</v>
      </c>
      <c r="AY132" s="15" t="s">
        <v>115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5" t="s">
        <v>78</v>
      </c>
      <c r="BK132" s="198">
        <f>ROUND(I132*H132,2)</f>
        <v>0</v>
      </c>
      <c r="BL132" s="15" t="s">
        <v>114</v>
      </c>
      <c r="BM132" s="197" t="s">
        <v>370</v>
      </c>
    </row>
    <row r="133" s="2" customFormat="1">
      <c r="A133" s="36"/>
      <c r="B133" s="37"/>
      <c r="C133" s="38"/>
      <c r="D133" s="199" t="s">
        <v>116</v>
      </c>
      <c r="E133" s="38"/>
      <c r="F133" s="200" t="s">
        <v>347</v>
      </c>
      <c r="G133" s="38"/>
      <c r="H133" s="38"/>
      <c r="I133" s="134"/>
      <c r="J133" s="38"/>
      <c r="K133" s="38"/>
      <c r="L133" s="42"/>
      <c r="M133" s="213"/>
      <c r="N133" s="214"/>
      <c r="O133" s="215"/>
      <c r="P133" s="215"/>
      <c r="Q133" s="215"/>
      <c r="R133" s="215"/>
      <c r="S133" s="215"/>
      <c r="T133" s="21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116</v>
      </c>
      <c r="AU133" s="15" t="s">
        <v>80</v>
      </c>
    </row>
    <row r="134" s="2" customFormat="1" ht="6.96" customHeight="1">
      <c r="A134" s="36"/>
      <c r="B134" s="57"/>
      <c r="C134" s="58"/>
      <c r="D134" s="58"/>
      <c r="E134" s="58"/>
      <c r="F134" s="58"/>
      <c r="G134" s="58"/>
      <c r="H134" s="58"/>
      <c r="I134" s="164"/>
      <c r="J134" s="58"/>
      <c r="K134" s="58"/>
      <c r="L134" s="42"/>
      <c r="M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</sheetData>
  <sheetProtection sheet="1" autoFilter="0" formatColumns="0" formatRows="0" objects="1" scenarios="1" spinCount="100000" saltValue="dLppHKarpvxLWjkTNOrR3hoc2yWIi1hpsqlY5e3y8h1MHs074xhRuTygruynbWdrTul77TtZvgYd4uu64KJluA==" hashValue="sKAglSs/6ebenNiSmYSQS2PQlMhwibxZulFAbKyTRkMXn5pKuuI+7LdBLb/NwgAFHRP8azbZXuaw4FrejfcHpw==" algorithmName="SHA-512" password="CC35"/>
  <autoFilter ref="C81:K13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style="1" customWidth="1"/>
    <col min="2" max="2" width="1.43" style="1" customWidth="1"/>
    <col min="3" max="3" width="3.57" style="1" customWidth="1"/>
    <col min="4" max="4" width="3.71" style="1" customWidth="1"/>
    <col min="5" max="5" width="14.71" style="1" customWidth="1"/>
    <col min="6" max="6" width="43.57" style="1" customWidth="1"/>
    <col min="7" max="7" width="6" style="1" customWidth="1"/>
    <col min="8" max="8" width="9.86" style="1" customWidth="1"/>
    <col min="9" max="9" width="17.29" style="126" customWidth="1"/>
    <col min="10" max="10" width="17.29" style="1" customWidth="1"/>
    <col min="11" max="11" width="17.29" style="1" customWidth="1"/>
    <col min="12" max="12" width="8" style="1" customWidth="1"/>
    <col min="13" max="13" width="9.29" style="1" hidden="1" customWidth="1"/>
    <col min="14" max="14" width="9.14" style="1" hidden="1"/>
    <col min="15" max="15" width="12.14" style="1" hidden="1" customWidth="1"/>
    <col min="16" max="16" width="12.14" style="1" hidden="1" customWidth="1"/>
    <col min="17" max="17" width="12.14" style="1" hidden="1" customWidth="1"/>
    <col min="18" max="18" width="12.14" style="1" hidden="1" customWidth="1"/>
    <col min="19" max="19" width="12.14" style="1" hidden="1" customWidth="1"/>
    <col min="20" max="20" width="12.14" style="1" hidden="1" customWidth="1"/>
    <col min="21" max="21" width="14" style="1" hidden="1" customWidth="1"/>
    <col min="22" max="22" width="10.57" style="1" customWidth="1"/>
    <col min="23" max="23" width="14" style="1" customWidth="1"/>
    <col min="24" max="24" width="10.57" style="1" customWidth="1"/>
    <col min="25" max="25" width="12.86" style="1" customWidth="1"/>
    <col min="26" max="26" width="9.43" style="1" customWidth="1"/>
    <col min="27" max="27" width="12.86" style="1" customWidth="1"/>
    <col min="28" max="28" width="14" style="1" customWidth="1"/>
    <col min="29" max="29" width="9.43" style="1" customWidth="1"/>
    <col min="30" max="30" width="12.86" style="1" customWidth="1"/>
    <col min="31" max="31" width="14" style="1" customWidth="1"/>
    <col min="44" max="44" width="9.14" style="1" hidden="1"/>
    <col min="45" max="45" width="9.14" style="1" hidden="1"/>
    <col min="46" max="46" width="9.14" style="1" hidden="1"/>
    <col min="47" max="47" width="9.14" style="1" hidden="1"/>
    <col min="48" max="48" width="9.14" style="1" hidden="1"/>
    <col min="49" max="49" width="9.14" style="1" hidden="1"/>
    <col min="50" max="50" width="9.14" style="1" hidden="1"/>
    <col min="51" max="51" width="9.14" style="1" hidden="1"/>
    <col min="52" max="52" width="9.14" style="1" hidden="1"/>
    <col min="53" max="53" width="9.14" style="1" hidden="1"/>
    <col min="54" max="54" width="9.14" style="1" hidden="1"/>
    <col min="55" max="55" width="9.14" style="1" hidden="1"/>
    <col min="56" max="56" width="9.14" style="1" hidden="1"/>
    <col min="57" max="57" width="9.14" style="1" hidden="1"/>
    <col min="58" max="58" width="9.14" style="1" hidden="1"/>
    <col min="59" max="59" width="9.14" style="1" hidden="1"/>
    <col min="60" max="60" width="9.14" style="1" hidden="1"/>
    <col min="61" max="61" width="9.14" style="1" hidden="1"/>
    <col min="62" max="62" width="9.14" style="1" hidden="1"/>
    <col min="63" max="63" width="9.14" style="1" hidden="1"/>
    <col min="64" max="64" width="9.14" style="1" hidden="1"/>
    <col min="65" max="65" width="9.14" style="1" hidden="1"/>
  </cols>
  <sheetData>
    <row r="2" s="1" customFormat="1" ht="36.96" customHeight="1">
      <c r="I2" s="12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8"/>
      <c r="AT3" s="15" t="s">
        <v>80</v>
      </c>
    </row>
    <row r="4" s="1" customFormat="1" ht="24.96" customHeight="1">
      <c r="B4" s="18"/>
      <c r="D4" s="130" t="s">
        <v>90</v>
      </c>
      <c r="I4" s="126"/>
      <c r="L4" s="18"/>
      <c r="M4" s="131" t="s">
        <v>10</v>
      </c>
      <c r="AT4" s="15" t="s">
        <v>4</v>
      </c>
    </row>
    <row r="5" s="1" customFormat="1" ht="6.96" customHeight="1">
      <c r="B5" s="18"/>
      <c r="I5" s="126"/>
      <c r="L5" s="18"/>
    </row>
    <row r="6" s="1" customFormat="1" ht="12" customHeight="1">
      <c r="B6" s="18"/>
      <c r="D6" s="132" t="s">
        <v>16</v>
      </c>
      <c r="I6" s="126"/>
      <c r="L6" s="18"/>
    </row>
    <row r="7" s="1" customFormat="1" ht="14.4" customHeight="1">
      <c r="B7" s="18"/>
      <c r="E7" s="133" t="str">
        <f>'Rekapitulace zakázky'!K6</f>
        <v>Oprava staniční koleje č. 14u v žst. Hradec Králové hl.n.</v>
      </c>
      <c r="F7" s="132"/>
      <c r="G7" s="132"/>
      <c r="H7" s="132"/>
      <c r="I7" s="126"/>
      <c r="L7" s="18"/>
    </row>
    <row r="8" s="2" customFormat="1" ht="12" customHeight="1">
      <c r="A8" s="36"/>
      <c r="B8" s="42"/>
      <c r="C8" s="36"/>
      <c r="D8" s="132" t="s">
        <v>91</v>
      </c>
      <c r="E8" s="36"/>
      <c r="F8" s="36"/>
      <c r="G8" s="36"/>
      <c r="H8" s="36"/>
      <c r="I8" s="134"/>
      <c r="J8" s="36"/>
      <c r="K8" s="36"/>
      <c r="L8" s="13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4.4" customHeight="1">
      <c r="A9" s="36"/>
      <c r="B9" s="42"/>
      <c r="C9" s="36"/>
      <c r="D9" s="36"/>
      <c r="E9" s="136" t="s">
        <v>371</v>
      </c>
      <c r="F9" s="36"/>
      <c r="G9" s="36"/>
      <c r="H9" s="36"/>
      <c r="I9" s="134"/>
      <c r="J9" s="36"/>
      <c r="K9" s="36"/>
      <c r="L9" s="13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4"/>
      <c r="J10" s="36"/>
      <c r="K10" s="36"/>
      <c r="L10" s="13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2" t="s">
        <v>18</v>
      </c>
      <c r="E11" s="36"/>
      <c r="F11" s="137" t="s">
        <v>19</v>
      </c>
      <c r="G11" s="36"/>
      <c r="H11" s="36"/>
      <c r="I11" s="138" t="s">
        <v>20</v>
      </c>
      <c r="J11" s="137" t="s">
        <v>19</v>
      </c>
      <c r="K11" s="36"/>
      <c r="L11" s="13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2" t="s">
        <v>21</v>
      </c>
      <c r="E12" s="36"/>
      <c r="F12" s="137" t="s">
        <v>27</v>
      </c>
      <c r="G12" s="36"/>
      <c r="H12" s="36"/>
      <c r="I12" s="138" t="s">
        <v>23</v>
      </c>
      <c r="J12" s="139" t="str">
        <f>'Rekapitulace zakázky'!AN8</f>
        <v>5. 9. 2019</v>
      </c>
      <c r="K12" s="36"/>
      <c r="L12" s="13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4"/>
      <c r="J13" s="36"/>
      <c r="K13" s="36"/>
      <c r="L13" s="13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2" t="s">
        <v>25</v>
      </c>
      <c r="E14" s="36"/>
      <c r="F14" s="36"/>
      <c r="G14" s="36"/>
      <c r="H14" s="36"/>
      <c r="I14" s="138" t="s">
        <v>26</v>
      </c>
      <c r="J14" s="137" t="str">
        <f>IF('Rekapitulace zakázky'!AN10="","",'Rekapitulace zakázky'!AN10)</f>
        <v/>
      </c>
      <c r="K14" s="36"/>
      <c r="L14" s="13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tr">
        <f>IF('Rekapitulace zakázky'!E11="","",'Rekapitulace zakázky'!E11)</f>
        <v xml:space="preserve"> </v>
      </c>
      <c r="F15" s="36"/>
      <c r="G15" s="36"/>
      <c r="H15" s="36"/>
      <c r="I15" s="138" t="s">
        <v>28</v>
      </c>
      <c r="J15" s="137" t="str">
        <f>IF('Rekapitulace zakázky'!AN11="","",'Rekapitulace zakázky'!AN11)</f>
        <v/>
      </c>
      <c r="K15" s="36"/>
      <c r="L15" s="13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4"/>
      <c r="J16" s="36"/>
      <c r="K16" s="36"/>
      <c r="L16" s="13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2" t="s">
        <v>29</v>
      </c>
      <c r="E17" s="36"/>
      <c r="F17" s="36"/>
      <c r="G17" s="36"/>
      <c r="H17" s="36"/>
      <c r="I17" s="138" t="s">
        <v>26</v>
      </c>
      <c r="J17" s="31" t="str">
        <f>'Rekapitulace zakázky'!AN13</f>
        <v>Vyplň údaj</v>
      </c>
      <c r="K17" s="36"/>
      <c r="L17" s="13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7"/>
      <c r="G18" s="137"/>
      <c r="H18" s="137"/>
      <c r="I18" s="138" t="s">
        <v>28</v>
      </c>
      <c r="J18" s="31" t="str">
        <f>'Rekapitulace zakázky'!AN14</f>
        <v>Vyplň údaj</v>
      </c>
      <c r="K18" s="36"/>
      <c r="L18" s="13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4"/>
      <c r="J19" s="36"/>
      <c r="K19" s="36"/>
      <c r="L19" s="13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2" t="s">
        <v>31</v>
      </c>
      <c r="E20" s="36"/>
      <c r="F20" s="36"/>
      <c r="G20" s="36"/>
      <c r="H20" s="36"/>
      <c r="I20" s="138" t="s">
        <v>26</v>
      </c>
      <c r="J20" s="137" t="str">
        <f>IF('Rekapitulace zakázky'!AN16="","",'Rekapitulace zakázky'!AN16)</f>
        <v/>
      </c>
      <c r="K20" s="36"/>
      <c r="L20" s="13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tr">
        <f>IF('Rekapitulace zakázky'!E17="","",'Rekapitulace zakázky'!E17)</f>
        <v xml:space="preserve"> </v>
      </c>
      <c r="F21" s="36"/>
      <c r="G21" s="36"/>
      <c r="H21" s="36"/>
      <c r="I21" s="138" t="s">
        <v>28</v>
      </c>
      <c r="J21" s="137" t="str">
        <f>IF('Rekapitulace zakázky'!AN17="","",'Rekapitulace zakázky'!AN17)</f>
        <v/>
      </c>
      <c r="K21" s="36"/>
      <c r="L21" s="13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4"/>
      <c r="J22" s="36"/>
      <c r="K22" s="36"/>
      <c r="L22" s="13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2" t="s">
        <v>33</v>
      </c>
      <c r="E23" s="36"/>
      <c r="F23" s="36"/>
      <c r="G23" s="36"/>
      <c r="H23" s="36"/>
      <c r="I23" s="138" t="s">
        <v>26</v>
      </c>
      <c r="J23" s="137" t="str">
        <f>IF('Rekapitulace zakázky'!AN19="","",'Rekapitulace zakázky'!AN19)</f>
        <v/>
      </c>
      <c r="K23" s="36"/>
      <c r="L23" s="13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tr">
        <f>IF('Rekapitulace zakázky'!E20="","",'Rekapitulace zakázky'!E20)</f>
        <v xml:space="preserve"> </v>
      </c>
      <c r="F24" s="36"/>
      <c r="G24" s="36"/>
      <c r="H24" s="36"/>
      <c r="I24" s="138" t="s">
        <v>28</v>
      </c>
      <c r="J24" s="137" t="str">
        <f>IF('Rekapitulace zakázky'!AN20="","",'Rekapitulace zakázky'!AN20)</f>
        <v/>
      </c>
      <c r="K24" s="36"/>
      <c r="L24" s="13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4"/>
      <c r="J25" s="36"/>
      <c r="K25" s="36"/>
      <c r="L25" s="13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2" t="s">
        <v>34</v>
      </c>
      <c r="E26" s="36"/>
      <c r="F26" s="36"/>
      <c r="G26" s="36"/>
      <c r="H26" s="36"/>
      <c r="I26" s="134"/>
      <c r="J26" s="36"/>
      <c r="K26" s="36"/>
      <c r="L26" s="13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4.4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3"/>
      <c r="J27" s="140"/>
      <c r="K27" s="140"/>
      <c r="L27" s="144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4"/>
      <c r="J28" s="36"/>
      <c r="K28" s="36"/>
      <c r="L28" s="13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5"/>
      <c r="E29" s="145"/>
      <c r="F29" s="145"/>
      <c r="G29" s="145"/>
      <c r="H29" s="145"/>
      <c r="I29" s="146"/>
      <c r="J29" s="145"/>
      <c r="K29" s="145"/>
      <c r="L29" s="13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7" t="s">
        <v>36</v>
      </c>
      <c r="E30" s="36"/>
      <c r="F30" s="36"/>
      <c r="G30" s="36"/>
      <c r="H30" s="36"/>
      <c r="I30" s="134"/>
      <c r="J30" s="148">
        <f>ROUND(J82, 2)</f>
        <v>0</v>
      </c>
      <c r="K30" s="36"/>
      <c r="L30" s="13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5"/>
      <c r="E31" s="145"/>
      <c r="F31" s="145"/>
      <c r="G31" s="145"/>
      <c r="H31" s="145"/>
      <c r="I31" s="146"/>
      <c r="J31" s="145"/>
      <c r="K31" s="145"/>
      <c r="L31" s="13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9" t="s">
        <v>38</v>
      </c>
      <c r="G32" s="36"/>
      <c r="H32" s="36"/>
      <c r="I32" s="150" t="s">
        <v>37</v>
      </c>
      <c r="J32" s="149" t="s">
        <v>39</v>
      </c>
      <c r="K32" s="36"/>
      <c r="L32" s="13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40</v>
      </c>
      <c r="E33" s="132" t="s">
        <v>41</v>
      </c>
      <c r="F33" s="152">
        <f>ROUND((SUM(BE82:BE97)),  2)</f>
        <v>0</v>
      </c>
      <c r="G33" s="36"/>
      <c r="H33" s="36"/>
      <c r="I33" s="153">
        <v>0.20999999999999999</v>
      </c>
      <c r="J33" s="152">
        <f>ROUND(((SUM(BE82:BE97))*I33),  2)</f>
        <v>0</v>
      </c>
      <c r="K33" s="36"/>
      <c r="L33" s="13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2" t="s">
        <v>42</v>
      </c>
      <c r="F34" s="152">
        <f>ROUND((SUM(BF82:BF97)),  2)</f>
        <v>0</v>
      </c>
      <c r="G34" s="36"/>
      <c r="H34" s="36"/>
      <c r="I34" s="153">
        <v>0.14999999999999999</v>
      </c>
      <c r="J34" s="152">
        <f>ROUND(((SUM(BF82:BF97))*I34),  2)</f>
        <v>0</v>
      </c>
      <c r="K34" s="36"/>
      <c r="L34" s="13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2" t="s">
        <v>43</v>
      </c>
      <c r="F35" s="152">
        <f>ROUND((SUM(BG82:BG97)),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13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2" t="s">
        <v>44</v>
      </c>
      <c r="F36" s="152">
        <f>ROUND((SUM(BH82:BH97)),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13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2" t="s">
        <v>45</v>
      </c>
      <c r="F37" s="152">
        <f>ROUND((SUM(BI82:BI97)),  2)</f>
        <v>0</v>
      </c>
      <c r="G37" s="36"/>
      <c r="H37" s="36"/>
      <c r="I37" s="153">
        <v>0</v>
      </c>
      <c r="J37" s="152">
        <f>0</f>
        <v>0</v>
      </c>
      <c r="K37" s="36"/>
      <c r="L37" s="13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4"/>
      <c r="J38" s="36"/>
      <c r="K38" s="36"/>
      <c r="L38" s="13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9"/>
      <c r="J39" s="160">
        <f>SUM(J30:J37)</f>
        <v>0</v>
      </c>
      <c r="K39" s="161"/>
      <c r="L39" s="13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62"/>
      <c r="C40" s="163"/>
      <c r="D40" s="163"/>
      <c r="E40" s="163"/>
      <c r="F40" s="163"/>
      <c r="G40" s="163"/>
      <c r="H40" s="163"/>
      <c r="I40" s="164"/>
      <c r="J40" s="163"/>
      <c r="K40" s="163"/>
      <c r="L40" s="13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13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134"/>
      <c r="J45" s="38"/>
      <c r="K45" s="38"/>
      <c r="L45" s="13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4"/>
      <c r="J46" s="38"/>
      <c r="K46" s="38"/>
      <c r="L46" s="13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4"/>
      <c r="J47" s="38"/>
      <c r="K47" s="38"/>
      <c r="L47" s="13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4.4" customHeight="1">
      <c r="A48" s="36"/>
      <c r="B48" s="37"/>
      <c r="C48" s="38"/>
      <c r="D48" s="38"/>
      <c r="E48" s="168" t="str">
        <f>E7</f>
        <v>Oprava staniční koleje č. 14u v žst. Hradec Králové hl.n.</v>
      </c>
      <c r="F48" s="30"/>
      <c r="G48" s="30"/>
      <c r="H48" s="30"/>
      <c r="I48" s="134"/>
      <c r="J48" s="38"/>
      <c r="K48" s="38"/>
      <c r="L48" s="13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134"/>
      <c r="J49" s="38"/>
      <c r="K49" s="38"/>
      <c r="L49" s="13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4.4" customHeight="1">
      <c r="A50" s="36"/>
      <c r="B50" s="37"/>
      <c r="C50" s="38"/>
      <c r="D50" s="38"/>
      <c r="E50" s="67" t="str">
        <f>E9</f>
        <v>VON - Vedlejší a ostatní náklady</v>
      </c>
      <c r="F50" s="38"/>
      <c r="G50" s="38"/>
      <c r="H50" s="38"/>
      <c r="I50" s="134"/>
      <c r="J50" s="38"/>
      <c r="K50" s="38"/>
      <c r="L50" s="13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4"/>
      <c r="J51" s="38"/>
      <c r="K51" s="38"/>
      <c r="L51" s="13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138" t="s">
        <v>23</v>
      </c>
      <c r="J52" s="70" t="str">
        <f>IF(J12="","",J12)</f>
        <v>5. 9. 2019</v>
      </c>
      <c r="K52" s="38"/>
      <c r="L52" s="13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4"/>
      <c r="J53" s="38"/>
      <c r="K53" s="38"/>
      <c r="L53" s="13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6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138" t="s">
        <v>31</v>
      </c>
      <c r="J54" s="34" t="str">
        <f>E21</f>
        <v xml:space="preserve"> </v>
      </c>
      <c r="K54" s="38"/>
      <c r="L54" s="13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6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138" t="s">
        <v>33</v>
      </c>
      <c r="J55" s="34" t="str">
        <f>E24</f>
        <v xml:space="preserve"> </v>
      </c>
      <c r="K55" s="38"/>
      <c r="L55" s="13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4"/>
      <c r="J56" s="38"/>
      <c r="K56" s="38"/>
      <c r="L56" s="13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9" t="s">
        <v>94</v>
      </c>
      <c r="D57" s="170"/>
      <c r="E57" s="170"/>
      <c r="F57" s="170"/>
      <c r="G57" s="170"/>
      <c r="H57" s="170"/>
      <c r="I57" s="171"/>
      <c r="J57" s="172" t="s">
        <v>95</v>
      </c>
      <c r="K57" s="170"/>
      <c r="L57" s="13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4"/>
      <c r="J58" s="38"/>
      <c r="K58" s="38"/>
      <c r="L58" s="13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73" t="s">
        <v>68</v>
      </c>
      <c r="D59" s="38"/>
      <c r="E59" s="38"/>
      <c r="F59" s="38"/>
      <c r="G59" s="38"/>
      <c r="H59" s="38"/>
      <c r="I59" s="134"/>
      <c r="J59" s="100">
        <f>J82</f>
        <v>0</v>
      </c>
      <c r="K59" s="38"/>
      <c r="L59" s="13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s="10" customFormat="1" ht="24.96" customHeight="1">
      <c r="A60" s="10"/>
      <c r="B60" s="217"/>
      <c r="C60" s="218"/>
      <c r="D60" s="219" t="s">
        <v>372</v>
      </c>
      <c r="E60" s="220"/>
      <c r="F60" s="220"/>
      <c r="G60" s="220"/>
      <c r="H60" s="220"/>
      <c r="I60" s="221"/>
      <c r="J60" s="222">
        <f>J83</f>
        <v>0</v>
      </c>
      <c r="K60" s="218"/>
      <c r="L60" s="223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1" customFormat="1" ht="19.92" customHeight="1">
      <c r="A61" s="11"/>
      <c r="B61" s="224"/>
      <c r="C61" s="225"/>
      <c r="D61" s="226" t="s">
        <v>373</v>
      </c>
      <c r="E61" s="227"/>
      <c r="F61" s="227"/>
      <c r="G61" s="227"/>
      <c r="H61" s="227"/>
      <c r="I61" s="228"/>
      <c r="J61" s="229">
        <f>J84</f>
        <v>0</v>
      </c>
      <c r="K61" s="225"/>
      <c r="L61" s="230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</row>
    <row r="62" s="11" customFormat="1" ht="19.92" customHeight="1">
      <c r="A62" s="11"/>
      <c r="B62" s="224"/>
      <c r="C62" s="225"/>
      <c r="D62" s="226" t="s">
        <v>312</v>
      </c>
      <c r="E62" s="227"/>
      <c r="F62" s="227"/>
      <c r="G62" s="227"/>
      <c r="H62" s="227"/>
      <c r="I62" s="228"/>
      <c r="J62" s="229">
        <f>J91</f>
        <v>0</v>
      </c>
      <c r="K62" s="225"/>
      <c r="L62" s="230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</row>
    <row r="63" s="2" customFormat="1" ht="21.84" customHeight="1">
      <c r="A63" s="36"/>
      <c r="B63" s="37"/>
      <c r="C63" s="38"/>
      <c r="D63" s="38"/>
      <c r="E63" s="38"/>
      <c r="F63" s="38"/>
      <c r="G63" s="38"/>
      <c r="H63" s="38"/>
      <c r="I63" s="134"/>
      <c r="J63" s="38"/>
      <c r="K63" s="38"/>
      <c r="L63" s="13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57"/>
      <c r="C64" s="58"/>
      <c r="D64" s="58"/>
      <c r="E64" s="58"/>
      <c r="F64" s="58"/>
      <c r="G64" s="58"/>
      <c r="H64" s="58"/>
      <c r="I64" s="164"/>
      <c r="J64" s="58"/>
      <c r="K64" s="58"/>
      <c r="L64" s="13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="2" customFormat="1" ht="6.96" customHeight="1">
      <c r="A68" s="36"/>
      <c r="B68" s="59"/>
      <c r="C68" s="60"/>
      <c r="D68" s="60"/>
      <c r="E68" s="60"/>
      <c r="F68" s="60"/>
      <c r="G68" s="60"/>
      <c r="H68" s="60"/>
      <c r="I68" s="167"/>
      <c r="J68" s="60"/>
      <c r="K68" s="60"/>
      <c r="L68" s="13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97</v>
      </c>
      <c r="D69" s="38"/>
      <c r="E69" s="38"/>
      <c r="F69" s="38"/>
      <c r="G69" s="38"/>
      <c r="H69" s="38"/>
      <c r="I69" s="134"/>
      <c r="J69" s="38"/>
      <c r="K69" s="38"/>
      <c r="L69" s="13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134"/>
      <c r="J70" s="38"/>
      <c r="K70" s="38"/>
      <c r="L70" s="13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16</v>
      </c>
      <c r="D71" s="38"/>
      <c r="E71" s="38"/>
      <c r="F71" s="38"/>
      <c r="G71" s="38"/>
      <c r="H71" s="38"/>
      <c r="I71" s="134"/>
      <c r="J71" s="38"/>
      <c r="K71" s="38"/>
      <c r="L71" s="13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4.4" customHeight="1">
      <c r="A72" s="36"/>
      <c r="B72" s="37"/>
      <c r="C72" s="38"/>
      <c r="D72" s="38"/>
      <c r="E72" s="168" t="str">
        <f>E7</f>
        <v>Oprava staniční koleje č. 14u v žst. Hradec Králové hl.n.</v>
      </c>
      <c r="F72" s="30"/>
      <c r="G72" s="30"/>
      <c r="H72" s="30"/>
      <c r="I72" s="134"/>
      <c r="J72" s="38"/>
      <c r="K72" s="38"/>
      <c r="L72" s="13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91</v>
      </c>
      <c r="D73" s="38"/>
      <c r="E73" s="38"/>
      <c r="F73" s="38"/>
      <c r="G73" s="38"/>
      <c r="H73" s="38"/>
      <c r="I73" s="134"/>
      <c r="J73" s="38"/>
      <c r="K73" s="38"/>
      <c r="L73" s="13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4.4" customHeight="1">
      <c r="A74" s="36"/>
      <c r="B74" s="37"/>
      <c r="C74" s="38"/>
      <c r="D74" s="38"/>
      <c r="E74" s="67" t="str">
        <f>E9</f>
        <v>VON - Vedlejší a ostatní náklady</v>
      </c>
      <c r="F74" s="38"/>
      <c r="G74" s="38"/>
      <c r="H74" s="38"/>
      <c r="I74" s="134"/>
      <c r="J74" s="38"/>
      <c r="K74" s="38"/>
      <c r="L74" s="13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134"/>
      <c r="J75" s="38"/>
      <c r="K75" s="38"/>
      <c r="L75" s="13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21</v>
      </c>
      <c r="D76" s="38"/>
      <c r="E76" s="38"/>
      <c r="F76" s="25" t="str">
        <f>F12</f>
        <v xml:space="preserve"> </v>
      </c>
      <c r="G76" s="38"/>
      <c r="H76" s="38"/>
      <c r="I76" s="138" t="s">
        <v>23</v>
      </c>
      <c r="J76" s="70" t="str">
        <f>IF(J12="","",J12)</f>
        <v>5. 9. 2019</v>
      </c>
      <c r="K76" s="38"/>
      <c r="L76" s="13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134"/>
      <c r="J77" s="38"/>
      <c r="K77" s="38"/>
      <c r="L77" s="13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6" customHeight="1">
      <c r="A78" s="36"/>
      <c r="B78" s="37"/>
      <c r="C78" s="30" t="s">
        <v>25</v>
      </c>
      <c r="D78" s="38"/>
      <c r="E78" s="38"/>
      <c r="F78" s="25" t="str">
        <f>E15</f>
        <v xml:space="preserve"> </v>
      </c>
      <c r="G78" s="38"/>
      <c r="H78" s="38"/>
      <c r="I78" s="138" t="s">
        <v>31</v>
      </c>
      <c r="J78" s="34" t="str">
        <f>E21</f>
        <v xml:space="preserve"> </v>
      </c>
      <c r="K78" s="38"/>
      <c r="L78" s="13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6" customHeight="1">
      <c r="A79" s="36"/>
      <c r="B79" s="37"/>
      <c r="C79" s="30" t="s">
        <v>29</v>
      </c>
      <c r="D79" s="38"/>
      <c r="E79" s="38"/>
      <c r="F79" s="25" t="str">
        <f>IF(E18="","",E18)</f>
        <v>Vyplň údaj</v>
      </c>
      <c r="G79" s="38"/>
      <c r="H79" s="38"/>
      <c r="I79" s="138" t="s">
        <v>33</v>
      </c>
      <c r="J79" s="34" t="str">
        <f>E24</f>
        <v xml:space="preserve"> </v>
      </c>
      <c r="K79" s="38"/>
      <c r="L79" s="13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8"/>
      <c r="D80" s="38"/>
      <c r="E80" s="38"/>
      <c r="F80" s="38"/>
      <c r="G80" s="38"/>
      <c r="H80" s="38"/>
      <c r="I80" s="134"/>
      <c r="J80" s="38"/>
      <c r="K80" s="38"/>
      <c r="L80" s="13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9" customFormat="1" ht="29.28" customHeight="1">
      <c r="A81" s="174"/>
      <c r="B81" s="175"/>
      <c r="C81" s="176" t="s">
        <v>98</v>
      </c>
      <c r="D81" s="177" t="s">
        <v>55</v>
      </c>
      <c r="E81" s="177" t="s">
        <v>51</v>
      </c>
      <c r="F81" s="177" t="s">
        <v>52</v>
      </c>
      <c r="G81" s="177" t="s">
        <v>99</v>
      </c>
      <c r="H81" s="177" t="s">
        <v>100</v>
      </c>
      <c r="I81" s="178" t="s">
        <v>101</v>
      </c>
      <c r="J81" s="177" t="s">
        <v>95</v>
      </c>
      <c r="K81" s="179" t="s">
        <v>102</v>
      </c>
      <c r="L81" s="180"/>
      <c r="M81" s="90" t="s">
        <v>19</v>
      </c>
      <c r="N81" s="91" t="s">
        <v>40</v>
      </c>
      <c r="O81" s="91" t="s">
        <v>103</v>
      </c>
      <c r="P81" s="91" t="s">
        <v>104</v>
      </c>
      <c r="Q81" s="91" t="s">
        <v>105</v>
      </c>
      <c r="R81" s="91" t="s">
        <v>106</v>
      </c>
      <c r="S81" s="91" t="s">
        <v>107</v>
      </c>
      <c r="T81" s="92" t="s">
        <v>108</v>
      </c>
      <c r="U81" s="174"/>
      <c r="V81" s="174"/>
      <c r="W81" s="174"/>
      <c r="X81" s="174"/>
      <c r="Y81" s="174"/>
      <c r="Z81" s="174"/>
      <c r="AA81" s="174"/>
      <c r="AB81" s="174"/>
      <c r="AC81" s="174"/>
      <c r="AD81" s="174"/>
      <c r="AE81" s="174"/>
    </row>
    <row r="82" s="2" customFormat="1" ht="22.8" customHeight="1">
      <c r="A82" s="36"/>
      <c r="B82" s="37"/>
      <c r="C82" s="97" t="s">
        <v>109</v>
      </c>
      <c r="D82" s="38"/>
      <c r="E82" s="38"/>
      <c r="F82" s="38"/>
      <c r="G82" s="38"/>
      <c r="H82" s="38"/>
      <c r="I82" s="134"/>
      <c r="J82" s="181">
        <f>BK82</f>
        <v>0</v>
      </c>
      <c r="K82" s="38"/>
      <c r="L82" s="42"/>
      <c r="M82" s="93"/>
      <c r="N82" s="182"/>
      <c r="O82" s="94"/>
      <c r="P82" s="183">
        <f>P83</f>
        <v>0</v>
      </c>
      <c r="Q82" s="94"/>
      <c r="R82" s="183">
        <f>R83</f>
        <v>0</v>
      </c>
      <c r="S82" s="94"/>
      <c r="T82" s="184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69</v>
      </c>
      <c r="AU82" s="15" t="s">
        <v>96</v>
      </c>
      <c r="BK82" s="185">
        <f>BK83</f>
        <v>0</v>
      </c>
    </row>
    <row r="83" s="12" customFormat="1" ht="25.92" customHeight="1">
      <c r="A83" s="12"/>
      <c r="B83" s="231"/>
      <c r="C83" s="232"/>
      <c r="D83" s="233" t="s">
        <v>69</v>
      </c>
      <c r="E83" s="234" t="s">
        <v>374</v>
      </c>
      <c r="F83" s="234" t="s">
        <v>374</v>
      </c>
      <c r="G83" s="232"/>
      <c r="H83" s="232"/>
      <c r="I83" s="235"/>
      <c r="J83" s="236">
        <f>BK83</f>
        <v>0</v>
      </c>
      <c r="K83" s="232"/>
      <c r="L83" s="237"/>
      <c r="M83" s="238"/>
      <c r="N83" s="239"/>
      <c r="O83" s="239"/>
      <c r="P83" s="240">
        <f>P84+P91</f>
        <v>0</v>
      </c>
      <c r="Q83" s="239"/>
      <c r="R83" s="240">
        <f>R84+R91</f>
        <v>0</v>
      </c>
      <c r="S83" s="239"/>
      <c r="T83" s="241">
        <f>T84+T91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42" t="s">
        <v>128</v>
      </c>
      <c r="AT83" s="243" t="s">
        <v>69</v>
      </c>
      <c r="AU83" s="243" t="s">
        <v>70</v>
      </c>
      <c r="AY83" s="242" t="s">
        <v>115</v>
      </c>
      <c r="BK83" s="244">
        <f>BK84+BK91</f>
        <v>0</v>
      </c>
    </row>
    <row r="84" s="12" customFormat="1" ht="22.8" customHeight="1">
      <c r="A84" s="12"/>
      <c r="B84" s="231"/>
      <c r="C84" s="232"/>
      <c r="D84" s="233" t="s">
        <v>69</v>
      </c>
      <c r="E84" s="245" t="s">
        <v>375</v>
      </c>
      <c r="F84" s="245" t="s">
        <v>19</v>
      </c>
      <c r="G84" s="232"/>
      <c r="H84" s="232"/>
      <c r="I84" s="235"/>
      <c r="J84" s="246">
        <f>BK84</f>
        <v>0</v>
      </c>
      <c r="K84" s="232"/>
      <c r="L84" s="237"/>
      <c r="M84" s="238"/>
      <c r="N84" s="239"/>
      <c r="O84" s="239"/>
      <c r="P84" s="240">
        <f>SUM(P85:P90)</f>
        <v>0</v>
      </c>
      <c r="Q84" s="239"/>
      <c r="R84" s="240">
        <f>SUM(R85:R90)</f>
        <v>0</v>
      </c>
      <c r="S84" s="239"/>
      <c r="T84" s="241">
        <f>SUM(T85:T90)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42" t="s">
        <v>128</v>
      </c>
      <c r="AT84" s="243" t="s">
        <v>69</v>
      </c>
      <c r="AU84" s="243" t="s">
        <v>78</v>
      </c>
      <c r="AY84" s="242" t="s">
        <v>115</v>
      </c>
      <c r="BK84" s="244">
        <f>SUM(BK85:BK90)</f>
        <v>0</v>
      </c>
    </row>
    <row r="85" s="2" customFormat="1" ht="21.6" customHeight="1">
      <c r="A85" s="36"/>
      <c r="B85" s="37"/>
      <c r="C85" s="186" t="s">
        <v>78</v>
      </c>
      <c r="D85" s="186" t="s">
        <v>110</v>
      </c>
      <c r="E85" s="187" t="s">
        <v>376</v>
      </c>
      <c r="F85" s="188" t="s">
        <v>377</v>
      </c>
      <c r="G85" s="189" t="s">
        <v>378</v>
      </c>
      <c r="H85" s="190">
        <v>1</v>
      </c>
      <c r="I85" s="191"/>
      <c r="J85" s="192">
        <f>ROUND(I85*H85,2)</f>
        <v>0</v>
      </c>
      <c r="K85" s="188" t="s">
        <v>317</v>
      </c>
      <c r="L85" s="42"/>
      <c r="M85" s="193" t="s">
        <v>19</v>
      </c>
      <c r="N85" s="194" t="s">
        <v>41</v>
      </c>
      <c r="O85" s="82"/>
      <c r="P85" s="195">
        <f>O85*H85</f>
        <v>0</v>
      </c>
      <c r="Q85" s="195">
        <v>0</v>
      </c>
      <c r="R85" s="195">
        <f>Q85*H85</f>
        <v>0</v>
      </c>
      <c r="S85" s="195">
        <v>0</v>
      </c>
      <c r="T85" s="196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97" t="s">
        <v>379</v>
      </c>
      <c r="AT85" s="197" t="s">
        <v>110</v>
      </c>
      <c r="AU85" s="197" t="s">
        <v>80</v>
      </c>
      <c r="AY85" s="15" t="s">
        <v>115</v>
      </c>
      <c r="BE85" s="198">
        <f>IF(N85="základní",J85,0)</f>
        <v>0</v>
      </c>
      <c r="BF85" s="198">
        <f>IF(N85="snížená",J85,0)</f>
        <v>0</v>
      </c>
      <c r="BG85" s="198">
        <f>IF(N85="zákl. přenesená",J85,0)</f>
        <v>0</v>
      </c>
      <c r="BH85" s="198">
        <f>IF(N85="sníž. přenesená",J85,0)</f>
        <v>0</v>
      </c>
      <c r="BI85" s="198">
        <f>IF(N85="nulová",J85,0)</f>
        <v>0</v>
      </c>
      <c r="BJ85" s="15" t="s">
        <v>78</v>
      </c>
      <c r="BK85" s="198">
        <f>ROUND(I85*H85,2)</f>
        <v>0</v>
      </c>
      <c r="BL85" s="15" t="s">
        <v>379</v>
      </c>
      <c r="BM85" s="197" t="s">
        <v>380</v>
      </c>
    </row>
    <row r="86" s="2" customFormat="1">
      <c r="A86" s="36"/>
      <c r="B86" s="37"/>
      <c r="C86" s="38"/>
      <c r="D86" s="199" t="s">
        <v>116</v>
      </c>
      <c r="E86" s="38"/>
      <c r="F86" s="200" t="s">
        <v>377</v>
      </c>
      <c r="G86" s="38"/>
      <c r="H86" s="38"/>
      <c r="I86" s="134"/>
      <c r="J86" s="38"/>
      <c r="K86" s="38"/>
      <c r="L86" s="42"/>
      <c r="M86" s="201"/>
      <c r="N86" s="202"/>
      <c r="O86" s="82"/>
      <c r="P86" s="82"/>
      <c r="Q86" s="82"/>
      <c r="R86" s="82"/>
      <c r="S86" s="82"/>
      <c r="T86" s="83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116</v>
      </c>
      <c r="AU86" s="15" t="s">
        <v>80</v>
      </c>
    </row>
    <row r="87" s="2" customFormat="1" ht="21.6" customHeight="1">
      <c r="A87" s="36"/>
      <c r="B87" s="37"/>
      <c r="C87" s="186" t="s">
        <v>80</v>
      </c>
      <c r="D87" s="186" t="s">
        <v>110</v>
      </c>
      <c r="E87" s="187" t="s">
        <v>381</v>
      </c>
      <c r="F87" s="188" t="s">
        <v>382</v>
      </c>
      <c r="G87" s="189" t="s">
        <v>378</v>
      </c>
      <c r="H87" s="190">
        <v>1</v>
      </c>
      <c r="I87" s="191"/>
      <c r="J87" s="192">
        <f>ROUND(I87*H87,2)</f>
        <v>0</v>
      </c>
      <c r="K87" s="188" t="s">
        <v>317</v>
      </c>
      <c r="L87" s="42"/>
      <c r="M87" s="193" t="s">
        <v>19</v>
      </c>
      <c r="N87" s="194" t="s">
        <v>41</v>
      </c>
      <c r="O87" s="82"/>
      <c r="P87" s="195">
        <f>O87*H87</f>
        <v>0</v>
      </c>
      <c r="Q87" s="195">
        <v>0</v>
      </c>
      <c r="R87" s="195">
        <f>Q87*H87</f>
        <v>0</v>
      </c>
      <c r="S87" s="195">
        <v>0</v>
      </c>
      <c r="T87" s="196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97" t="s">
        <v>379</v>
      </c>
      <c r="AT87" s="197" t="s">
        <v>110</v>
      </c>
      <c r="AU87" s="197" t="s">
        <v>80</v>
      </c>
      <c r="AY87" s="15" t="s">
        <v>115</v>
      </c>
      <c r="BE87" s="198">
        <f>IF(N87="základní",J87,0)</f>
        <v>0</v>
      </c>
      <c r="BF87" s="198">
        <f>IF(N87="snížená",J87,0)</f>
        <v>0</v>
      </c>
      <c r="BG87" s="198">
        <f>IF(N87="zákl. přenesená",J87,0)</f>
        <v>0</v>
      </c>
      <c r="BH87" s="198">
        <f>IF(N87="sníž. přenesená",J87,0)</f>
        <v>0</v>
      </c>
      <c r="BI87" s="198">
        <f>IF(N87="nulová",J87,0)</f>
        <v>0</v>
      </c>
      <c r="BJ87" s="15" t="s">
        <v>78</v>
      </c>
      <c r="BK87" s="198">
        <f>ROUND(I87*H87,2)</f>
        <v>0</v>
      </c>
      <c r="BL87" s="15" t="s">
        <v>379</v>
      </c>
      <c r="BM87" s="197" t="s">
        <v>383</v>
      </c>
    </row>
    <row r="88" s="2" customFormat="1">
      <c r="A88" s="36"/>
      <c r="B88" s="37"/>
      <c r="C88" s="38"/>
      <c r="D88" s="199" t="s">
        <v>116</v>
      </c>
      <c r="E88" s="38"/>
      <c r="F88" s="200" t="s">
        <v>382</v>
      </c>
      <c r="G88" s="38"/>
      <c r="H88" s="38"/>
      <c r="I88" s="134"/>
      <c r="J88" s="38"/>
      <c r="K88" s="38"/>
      <c r="L88" s="42"/>
      <c r="M88" s="201"/>
      <c r="N88" s="202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116</v>
      </c>
      <c r="AU88" s="15" t="s">
        <v>80</v>
      </c>
    </row>
    <row r="89" s="2" customFormat="1" ht="64.8" customHeight="1">
      <c r="A89" s="36"/>
      <c r="B89" s="37"/>
      <c r="C89" s="186" t="s">
        <v>120</v>
      </c>
      <c r="D89" s="186" t="s">
        <v>110</v>
      </c>
      <c r="E89" s="187" t="s">
        <v>384</v>
      </c>
      <c r="F89" s="188" t="s">
        <v>385</v>
      </c>
      <c r="G89" s="189" t="s">
        <v>378</v>
      </c>
      <c r="H89" s="190">
        <v>1</v>
      </c>
      <c r="I89" s="191"/>
      <c r="J89" s="192">
        <f>ROUND(I89*H89,2)</f>
        <v>0</v>
      </c>
      <c r="K89" s="188" t="s">
        <v>317</v>
      </c>
      <c r="L89" s="42"/>
      <c r="M89" s="193" t="s">
        <v>19</v>
      </c>
      <c r="N89" s="194" t="s">
        <v>41</v>
      </c>
      <c r="O89" s="82"/>
      <c r="P89" s="195">
        <f>O89*H89</f>
        <v>0</v>
      </c>
      <c r="Q89" s="195">
        <v>0</v>
      </c>
      <c r="R89" s="195">
        <f>Q89*H89</f>
        <v>0</v>
      </c>
      <c r="S89" s="195">
        <v>0</v>
      </c>
      <c r="T89" s="196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7" t="s">
        <v>379</v>
      </c>
      <c r="AT89" s="197" t="s">
        <v>110</v>
      </c>
      <c r="AU89" s="197" t="s">
        <v>80</v>
      </c>
      <c r="AY89" s="15" t="s">
        <v>115</v>
      </c>
      <c r="BE89" s="198">
        <f>IF(N89="základní",J89,0)</f>
        <v>0</v>
      </c>
      <c r="BF89" s="198">
        <f>IF(N89="snížená",J89,0)</f>
        <v>0</v>
      </c>
      <c r="BG89" s="198">
        <f>IF(N89="zákl. přenesená",J89,0)</f>
        <v>0</v>
      </c>
      <c r="BH89" s="198">
        <f>IF(N89="sníž. přenesená",J89,0)</f>
        <v>0</v>
      </c>
      <c r="BI89" s="198">
        <f>IF(N89="nulová",J89,0)</f>
        <v>0</v>
      </c>
      <c r="BJ89" s="15" t="s">
        <v>78</v>
      </c>
      <c r="BK89" s="198">
        <f>ROUND(I89*H89,2)</f>
        <v>0</v>
      </c>
      <c r="BL89" s="15" t="s">
        <v>379</v>
      </c>
      <c r="BM89" s="197" t="s">
        <v>386</v>
      </c>
    </row>
    <row r="90" s="2" customFormat="1">
      <c r="A90" s="36"/>
      <c r="B90" s="37"/>
      <c r="C90" s="38"/>
      <c r="D90" s="199" t="s">
        <v>116</v>
      </c>
      <c r="E90" s="38"/>
      <c r="F90" s="200" t="s">
        <v>385</v>
      </c>
      <c r="G90" s="38"/>
      <c r="H90" s="38"/>
      <c r="I90" s="134"/>
      <c r="J90" s="38"/>
      <c r="K90" s="38"/>
      <c r="L90" s="42"/>
      <c r="M90" s="201"/>
      <c r="N90" s="202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116</v>
      </c>
      <c r="AU90" s="15" t="s">
        <v>80</v>
      </c>
    </row>
    <row r="91" s="12" customFormat="1" ht="22.8" customHeight="1">
      <c r="A91" s="12"/>
      <c r="B91" s="231"/>
      <c r="C91" s="232"/>
      <c r="D91" s="233" t="s">
        <v>69</v>
      </c>
      <c r="E91" s="245" t="s">
        <v>349</v>
      </c>
      <c r="F91" s="245" t="s">
        <v>19</v>
      </c>
      <c r="G91" s="232"/>
      <c r="H91" s="232"/>
      <c r="I91" s="235"/>
      <c r="J91" s="246">
        <f>BK91</f>
        <v>0</v>
      </c>
      <c r="K91" s="232"/>
      <c r="L91" s="237"/>
      <c r="M91" s="238"/>
      <c r="N91" s="239"/>
      <c r="O91" s="239"/>
      <c r="P91" s="240">
        <f>SUM(P92:P97)</f>
        <v>0</v>
      </c>
      <c r="Q91" s="239"/>
      <c r="R91" s="240">
        <f>SUM(R92:R97)</f>
        <v>0</v>
      </c>
      <c r="S91" s="239"/>
      <c r="T91" s="241">
        <f>SUM(T92:T97)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42" t="s">
        <v>128</v>
      </c>
      <c r="AT91" s="243" t="s">
        <v>69</v>
      </c>
      <c r="AU91" s="243" t="s">
        <v>78</v>
      </c>
      <c r="AY91" s="242" t="s">
        <v>115</v>
      </c>
      <c r="BK91" s="244">
        <f>SUM(BK92:BK97)</f>
        <v>0</v>
      </c>
    </row>
    <row r="92" s="2" customFormat="1" ht="21.6" customHeight="1">
      <c r="A92" s="36"/>
      <c r="B92" s="37"/>
      <c r="C92" s="186" t="s">
        <v>114</v>
      </c>
      <c r="D92" s="186" t="s">
        <v>110</v>
      </c>
      <c r="E92" s="187" t="s">
        <v>387</v>
      </c>
      <c r="F92" s="188" t="s">
        <v>377</v>
      </c>
      <c r="G92" s="189" t="s">
        <v>378</v>
      </c>
      <c r="H92" s="190">
        <v>1</v>
      </c>
      <c r="I92" s="191"/>
      <c r="J92" s="192">
        <f>ROUND(I92*H92,2)</f>
        <v>0</v>
      </c>
      <c r="K92" s="188" t="s">
        <v>317</v>
      </c>
      <c r="L92" s="42"/>
      <c r="M92" s="193" t="s">
        <v>19</v>
      </c>
      <c r="N92" s="194" t="s">
        <v>41</v>
      </c>
      <c r="O92" s="82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7" t="s">
        <v>379</v>
      </c>
      <c r="AT92" s="197" t="s">
        <v>110</v>
      </c>
      <c r="AU92" s="197" t="s">
        <v>80</v>
      </c>
      <c r="AY92" s="15" t="s">
        <v>115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5" t="s">
        <v>78</v>
      </c>
      <c r="BK92" s="198">
        <f>ROUND(I92*H92,2)</f>
        <v>0</v>
      </c>
      <c r="BL92" s="15" t="s">
        <v>379</v>
      </c>
      <c r="BM92" s="197" t="s">
        <v>388</v>
      </c>
    </row>
    <row r="93" s="2" customFormat="1">
      <c r="A93" s="36"/>
      <c r="B93" s="37"/>
      <c r="C93" s="38"/>
      <c r="D93" s="199" t="s">
        <v>116</v>
      </c>
      <c r="E93" s="38"/>
      <c r="F93" s="200" t="s">
        <v>377</v>
      </c>
      <c r="G93" s="38"/>
      <c r="H93" s="38"/>
      <c r="I93" s="134"/>
      <c r="J93" s="38"/>
      <c r="K93" s="38"/>
      <c r="L93" s="42"/>
      <c r="M93" s="201"/>
      <c r="N93" s="202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116</v>
      </c>
      <c r="AU93" s="15" t="s">
        <v>80</v>
      </c>
    </row>
    <row r="94" s="2" customFormat="1" ht="64.8" customHeight="1">
      <c r="A94" s="36"/>
      <c r="B94" s="37"/>
      <c r="C94" s="186" t="s">
        <v>128</v>
      </c>
      <c r="D94" s="186" t="s">
        <v>110</v>
      </c>
      <c r="E94" s="187" t="s">
        <v>389</v>
      </c>
      <c r="F94" s="188" t="s">
        <v>385</v>
      </c>
      <c r="G94" s="189" t="s">
        <v>378</v>
      </c>
      <c r="H94" s="190">
        <v>1</v>
      </c>
      <c r="I94" s="191"/>
      <c r="J94" s="192">
        <f>ROUND(I94*H94,2)</f>
        <v>0</v>
      </c>
      <c r="K94" s="188" t="s">
        <v>317</v>
      </c>
      <c r="L94" s="42"/>
      <c r="M94" s="193" t="s">
        <v>19</v>
      </c>
      <c r="N94" s="194" t="s">
        <v>41</v>
      </c>
      <c r="O94" s="82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7" t="s">
        <v>379</v>
      </c>
      <c r="AT94" s="197" t="s">
        <v>110</v>
      </c>
      <c r="AU94" s="197" t="s">
        <v>80</v>
      </c>
      <c r="AY94" s="15" t="s">
        <v>115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5" t="s">
        <v>78</v>
      </c>
      <c r="BK94" s="198">
        <f>ROUND(I94*H94,2)</f>
        <v>0</v>
      </c>
      <c r="BL94" s="15" t="s">
        <v>379</v>
      </c>
      <c r="BM94" s="197" t="s">
        <v>390</v>
      </c>
    </row>
    <row r="95" s="2" customFormat="1">
      <c r="A95" s="36"/>
      <c r="B95" s="37"/>
      <c r="C95" s="38"/>
      <c r="D95" s="199" t="s">
        <v>116</v>
      </c>
      <c r="E95" s="38"/>
      <c r="F95" s="200" t="s">
        <v>385</v>
      </c>
      <c r="G95" s="38"/>
      <c r="H95" s="38"/>
      <c r="I95" s="134"/>
      <c r="J95" s="38"/>
      <c r="K95" s="38"/>
      <c r="L95" s="42"/>
      <c r="M95" s="201"/>
      <c r="N95" s="202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116</v>
      </c>
      <c r="AU95" s="15" t="s">
        <v>80</v>
      </c>
    </row>
    <row r="96" s="2" customFormat="1" ht="21.6" customHeight="1">
      <c r="A96" s="36"/>
      <c r="B96" s="37"/>
      <c r="C96" s="186" t="s">
        <v>123</v>
      </c>
      <c r="D96" s="186" t="s">
        <v>110</v>
      </c>
      <c r="E96" s="187" t="s">
        <v>391</v>
      </c>
      <c r="F96" s="188" t="s">
        <v>392</v>
      </c>
      <c r="G96" s="189" t="s">
        <v>378</v>
      </c>
      <c r="H96" s="190">
        <v>1</v>
      </c>
      <c r="I96" s="191"/>
      <c r="J96" s="192">
        <f>ROUND(I96*H96,2)</f>
        <v>0</v>
      </c>
      <c r="K96" s="188" t="s">
        <v>317</v>
      </c>
      <c r="L96" s="42"/>
      <c r="M96" s="193" t="s">
        <v>19</v>
      </c>
      <c r="N96" s="194" t="s">
        <v>41</v>
      </c>
      <c r="O96" s="82"/>
      <c r="P96" s="195">
        <f>O96*H96</f>
        <v>0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7" t="s">
        <v>379</v>
      </c>
      <c r="AT96" s="197" t="s">
        <v>110</v>
      </c>
      <c r="AU96" s="197" t="s">
        <v>80</v>
      </c>
      <c r="AY96" s="15" t="s">
        <v>115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15" t="s">
        <v>78</v>
      </c>
      <c r="BK96" s="198">
        <f>ROUND(I96*H96,2)</f>
        <v>0</v>
      </c>
      <c r="BL96" s="15" t="s">
        <v>379</v>
      </c>
      <c r="BM96" s="197" t="s">
        <v>393</v>
      </c>
    </row>
    <row r="97" s="2" customFormat="1">
      <c r="A97" s="36"/>
      <c r="B97" s="37"/>
      <c r="C97" s="38"/>
      <c r="D97" s="199" t="s">
        <v>116</v>
      </c>
      <c r="E97" s="38"/>
      <c r="F97" s="200" t="s">
        <v>392</v>
      </c>
      <c r="G97" s="38"/>
      <c r="H97" s="38"/>
      <c r="I97" s="134"/>
      <c r="J97" s="38"/>
      <c r="K97" s="38"/>
      <c r="L97" s="42"/>
      <c r="M97" s="213"/>
      <c r="N97" s="214"/>
      <c r="O97" s="215"/>
      <c r="P97" s="215"/>
      <c r="Q97" s="215"/>
      <c r="R97" s="215"/>
      <c r="S97" s="215"/>
      <c r="T97" s="21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116</v>
      </c>
      <c r="AU97" s="15" t="s">
        <v>80</v>
      </c>
    </row>
    <row r="98" s="2" customFormat="1" ht="6.96" customHeight="1">
      <c r="A98" s="36"/>
      <c r="B98" s="57"/>
      <c r="C98" s="58"/>
      <c r="D98" s="58"/>
      <c r="E98" s="58"/>
      <c r="F98" s="58"/>
      <c r="G98" s="58"/>
      <c r="H98" s="58"/>
      <c r="I98" s="164"/>
      <c r="J98" s="58"/>
      <c r="K98" s="58"/>
      <c r="L98" s="42"/>
      <c r="M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</sheetData>
  <sheetProtection sheet="1" autoFilter="0" formatColumns="0" formatRows="0" objects="1" scenarios="1" spinCount="100000" saltValue="lNHqsM/TirCB+dL5BQpOJkE6cFSCFcFvEMPvfMVhKSWUhKWb4spxsY78jR/jBUptgtTjJSnPzuAPFEvIVaYdeA==" hashValue="DSYfivE/JShLqGdW6LE1ZnOZBKn3j2ZK2+J/PYZvQLE87Ea6GfoDAAQdYNfIoQLOQ68d1q7tULLeYal6PgB7/g==" algorithmName="SHA-512" password="CC35"/>
  <autoFilter ref="C81:K9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sheetFormatPr defaultRowHeight="13.5"/>
  <cols>
    <col min="1" max="1" width="8.29" style="247" customWidth="1"/>
    <col min="2" max="2" width="1.664063" style="247" customWidth="1"/>
    <col min="3" max="4" width="5" style="247" customWidth="1"/>
    <col min="5" max="5" width="11.71" style="247" customWidth="1"/>
    <col min="6" max="6" width="9.14" style="247" customWidth="1"/>
    <col min="7" max="7" width="5" style="247" customWidth="1"/>
    <col min="8" max="8" width="77.86" style="247" customWidth="1"/>
    <col min="9" max="10" width="20" style="247" customWidth="1"/>
    <col min="11" max="11" width="1.664063" style="247" customWidth="1"/>
  </cols>
  <sheetData>
    <row r="1" s="1" customFormat="1" ht="37.5" customHeight="1"/>
    <row r="2" s="1" customFormat="1" ht="7.5" customHeight="1">
      <c r="B2" s="248"/>
      <c r="C2" s="249"/>
      <c r="D2" s="249"/>
      <c r="E2" s="249"/>
      <c r="F2" s="249"/>
      <c r="G2" s="249"/>
      <c r="H2" s="249"/>
      <c r="I2" s="249"/>
      <c r="J2" s="249"/>
      <c r="K2" s="250"/>
    </row>
    <row r="3" s="13" customFormat="1" ht="45" customHeight="1">
      <c r="B3" s="251"/>
      <c r="C3" s="252" t="s">
        <v>394</v>
      </c>
      <c r="D3" s="252"/>
      <c r="E3" s="252"/>
      <c r="F3" s="252"/>
      <c r="G3" s="252"/>
      <c r="H3" s="252"/>
      <c r="I3" s="252"/>
      <c r="J3" s="252"/>
      <c r="K3" s="253"/>
    </row>
    <row r="4" s="1" customFormat="1" ht="25.5" customHeight="1">
      <c r="B4" s="254"/>
      <c r="C4" s="255" t="s">
        <v>395</v>
      </c>
      <c r="D4" s="255"/>
      <c r="E4" s="255"/>
      <c r="F4" s="255"/>
      <c r="G4" s="255"/>
      <c r="H4" s="255"/>
      <c r="I4" s="255"/>
      <c r="J4" s="255"/>
      <c r="K4" s="256"/>
    </row>
    <row r="5" s="1" customFormat="1" ht="5.25" customHeight="1">
      <c r="B5" s="254"/>
      <c r="C5" s="257"/>
      <c r="D5" s="257"/>
      <c r="E5" s="257"/>
      <c r="F5" s="257"/>
      <c r="G5" s="257"/>
      <c r="H5" s="257"/>
      <c r="I5" s="257"/>
      <c r="J5" s="257"/>
      <c r="K5" s="256"/>
    </row>
    <row r="6" s="1" customFormat="1" ht="15" customHeight="1">
      <c r="B6" s="254"/>
      <c r="C6" s="258" t="s">
        <v>396</v>
      </c>
      <c r="D6" s="258"/>
      <c r="E6" s="258"/>
      <c r="F6" s="258"/>
      <c r="G6" s="258"/>
      <c r="H6" s="258"/>
      <c r="I6" s="258"/>
      <c r="J6" s="258"/>
      <c r="K6" s="256"/>
    </row>
    <row r="7" s="1" customFormat="1" ht="15" customHeight="1">
      <c r="B7" s="259"/>
      <c r="C7" s="258" t="s">
        <v>397</v>
      </c>
      <c r="D7" s="258"/>
      <c r="E7" s="258"/>
      <c r="F7" s="258"/>
      <c r="G7" s="258"/>
      <c r="H7" s="258"/>
      <c r="I7" s="258"/>
      <c r="J7" s="258"/>
      <c r="K7" s="256"/>
    </row>
    <row r="8" s="1" customFormat="1" ht="12.75" customHeight="1">
      <c r="B8" s="259"/>
      <c r="C8" s="258"/>
      <c r="D8" s="258"/>
      <c r="E8" s="258"/>
      <c r="F8" s="258"/>
      <c r="G8" s="258"/>
      <c r="H8" s="258"/>
      <c r="I8" s="258"/>
      <c r="J8" s="258"/>
      <c r="K8" s="256"/>
    </row>
    <row r="9" s="1" customFormat="1" ht="15" customHeight="1">
      <c r="B9" s="259"/>
      <c r="C9" s="258" t="s">
        <v>398</v>
      </c>
      <c r="D9" s="258"/>
      <c r="E9" s="258"/>
      <c r="F9" s="258"/>
      <c r="G9" s="258"/>
      <c r="H9" s="258"/>
      <c r="I9" s="258"/>
      <c r="J9" s="258"/>
      <c r="K9" s="256"/>
    </row>
    <row r="10" s="1" customFormat="1" ht="15" customHeight="1">
      <c r="B10" s="259"/>
      <c r="C10" s="258"/>
      <c r="D10" s="258" t="s">
        <v>399</v>
      </c>
      <c r="E10" s="258"/>
      <c r="F10" s="258"/>
      <c r="G10" s="258"/>
      <c r="H10" s="258"/>
      <c r="I10" s="258"/>
      <c r="J10" s="258"/>
      <c r="K10" s="256"/>
    </row>
    <row r="11" s="1" customFormat="1" ht="15" customHeight="1">
      <c r="B11" s="259"/>
      <c r="C11" s="260"/>
      <c r="D11" s="258" t="s">
        <v>400</v>
      </c>
      <c r="E11" s="258"/>
      <c r="F11" s="258"/>
      <c r="G11" s="258"/>
      <c r="H11" s="258"/>
      <c r="I11" s="258"/>
      <c r="J11" s="258"/>
      <c r="K11" s="256"/>
    </row>
    <row r="12" s="1" customFormat="1" ht="15" customHeight="1">
      <c r="B12" s="259"/>
      <c r="C12" s="260"/>
      <c r="D12" s="258"/>
      <c r="E12" s="258"/>
      <c r="F12" s="258"/>
      <c r="G12" s="258"/>
      <c r="H12" s="258"/>
      <c r="I12" s="258"/>
      <c r="J12" s="258"/>
      <c r="K12" s="256"/>
    </row>
    <row r="13" s="1" customFormat="1" ht="15" customHeight="1">
      <c r="B13" s="259"/>
      <c r="C13" s="260"/>
      <c r="D13" s="261" t="s">
        <v>401</v>
      </c>
      <c r="E13" s="258"/>
      <c r="F13" s="258"/>
      <c r="G13" s="258"/>
      <c r="H13" s="258"/>
      <c r="I13" s="258"/>
      <c r="J13" s="258"/>
      <c r="K13" s="256"/>
    </row>
    <row r="14" s="1" customFormat="1" ht="12.75" customHeight="1">
      <c r="B14" s="259"/>
      <c r="C14" s="260"/>
      <c r="D14" s="260"/>
      <c r="E14" s="260"/>
      <c r="F14" s="260"/>
      <c r="G14" s="260"/>
      <c r="H14" s="260"/>
      <c r="I14" s="260"/>
      <c r="J14" s="260"/>
      <c r="K14" s="256"/>
    </row>
    <row r="15" s="1" customFormat="1" ht="15" customHeight="1">
      <c r="B15" s="259"/>
      <c r="C15" s="260"/>
      <c r="D15" s="258" t="s">
        <v>402</v>
      </c>
      <c r="E15" s="258"/>
      <c r="F15" s="258"/>
      <c r="G15" s="258"/>
      <c r="H15" s="258"/>
      <c r="I15" s="258"/>
      <c r="J15" s="258"/>
      <c r="K15" s="256"/>
    </row>
    <row r="16" s="1" customFormat="1" ht="15" customHeight="1">
      <c r="B16" s="259"/>
      <c r="C16" s="260"/>
      <c r="D16" s="258" t="s">
        <v>403</v>
      </c>
      <c r="E16" s="258"/>
      <c r="F16" s="258"/>
      <c r="G16" s="258"/>
      <c r="H16" s="258"/>
      <c r="I16" s="258"/>
      <c r="J16" s="258"/>
      <c r="K16" s="256"/>
    </row>
    <row r="17" s="1" customFormat="1" ht="15" customHeight="1">
      <c r="B17" s="259"/>
      <c r="C17" s="260"/>
      <c r="D17" s="258" t="s">
        <v>404</v>
      </c>
      <c r="E17" s="258"/>
      <c r="F17" s="258"/>
      <c r="G17" s="258"/>
      <c r="H17" s="258"/>
      <c r="I17" s="258"/>
      <c r="J17" s="258"/>
      <c r="K17" s="256"/>
    </row>
    <row r="18" s="1" customFormat="1" ht="15" customHeight="1">
      <c r="B18" s="259"/>
      <c r="C18" s="260"/>
      <c r="D18" s="260"/>
      <c r="E18" s="262" t="s">
        <v>77</v>
      </c>
      <c r="F18" s="258" t="s">
        <v>405</v>
      </c>
      <c r="G18" s="258"/>
      <c r="H18" s="258"/>
      <c r="I18" s="258"/>
      <c r="J18" s="258"/>
      <c r="K18" s="256"/>
    </row>
    <row r="19" s="1" customFormat="1" ht="15" customHeight="1">
      <c r="B19" s="259"/>
      <c r="C19" s="260"/>
      <c r="D19" s="260"/>
      <c r="E19" s="262" t="s">
        <v>406</v>
      </c>
      <c r="F19" s="258" t="s">
        <v>407</v>
      </c>
      <c r="G19" s="258"/>
      <c r="H19" s="258"/>
      <c r="I19" s="258"/>
      <c r="J19" s="258"/>
      <c r="K19" s="256"/>
    </row>
    <row r="20" s="1" customFormat="1" ht="15" customHeight="1">
      <c r="B20" s="259"/>
      <c r="C20" s="260"/>
      <c r="D20" s="260"/>
      <c r="E20" s="262" t="s">
        <v>408</v>
      </c>
      <c r="F20" s="258" t="s">
        <v>409</v>
      </c>
      <c r="G20" s="258"/>
      <c r="H20" s="258"/>
      <c r="I20" s="258"/>
      <c r="J20" s="258"/>
      <c r="K20" s="256"/>
    </row>
    <row r="21" s="1" customFormat="1" ht="15" customHeight="1">
      <c r="B21" s="259"/>
      <c r="C21" s="260"/>
      <c r="D21" s="260"/>
      <c r="E21" s="262" t="s">
        <v>87</v>
      </c>
      <c r="F21" s="258" t="s">
        <v>88</v>
      </c>
      <c r="G21" s="258"/>
      <c r="H21" s="258"/>
      <c r="I21" s="258"/>
      <c r="J21" s="258"/>
      <c r="K21" s="256"/>
    </row>
    <row r="22" s="1" customFormat="1" ht="15" customHeight="1">
      <c r="B22" s="259"/>
      <c r="C22" s="260"/>
      <c r="D22" s="260"/>
      <c r="E22" s="262" t="s">
        <v>410</v>
      </c>
      <c r="F22" s="258" t="s">
        <v>411</v>
      </c>
      <c r="G22" s="258"/>
      <c r="H22" s="258"/>
      <c r="I22" s="258"/>
      <c r="J22" s="258"/>
      <c r="K22" s="256"/>
    </row>
    <row r="23" s="1" customFormat="1" ht="15" customHeight="1">
      <c r="B23" s="259"/>
      <c r="C23" s="260"/>
      <c r="D23" s="260"/>
      <c r="E23" s="262" t="s">
        <v>412</v>
      </c>
      <c r="F23" s="258" t="s">
        <v>413</v>
      </c>
      <c r="G23" s="258"/>
      <c r="H23" s="258"/>
      <c r="I23" s="258"/>
      <c r="J23" s="258"/>
      <c r="K23" s="256"/>
    </row>
    <row r="24" s="1" customFormat="1" ht="12.75" customHeight="1">
      <c r="B24" s="259"/>
      <c r="C24" s="260"/>
      <c r="D24" s="260"/>
      <c r="E24" s="260"/>
      <c r="F24" s="260"/>
      <c r="G24" s="260"/>
      <c r="H24" s="260"/>
      <c r="I24" s="260"/>
      <c r="J24" s="260"/>
      <c r="K24" s="256"/>
    </row>
    <row r="25" s="1" customFormat="1" ht="15" customHeight="1">
      <c r="B25" s="259"/>
      <c r="C25" s="258" t="s">
        <v>414</v>
      </c>
      <c r="D25" s="258"/>
      <c r="E25" s="258"/>
      <c r="F25" s="258"/>
      <c r="G25" s="258"/>
      <c r="H25" s="258"/>
      <c r="I25" s="258"/>
      <c r="J25" s="258"/>
      <c r="K25" s="256"/>
    </row>
    <row r="26" s="1" customFormat="1" ht="15" customHeight="1">
      <c r="B26" s="259"/>
      <c r="C26" s="258" t="s">
        <v>415</v>
      </c>
      <c r="D26" s="258"/>
      <c r="E26" s="258"/>
      <c r="F26" s="258"/>
      <c r="G26" s="258"/>
      <c r="H26" s="258"/>
      <c r="I26" s="258"/>
      <c r="J26" s="258"/>
      <c r="K26" s="256"/>
    </row>
    <row r="27" s="1" customFormat="1" ht="15" customHeight="1">
      <c r="B27" s="259"/>
      <c r="C27" s="258"/>
      <c r="D27" s="258" t="s">
        <v>416</v>
      </c>
      <c r="E27" s="258"/>
      <c r="F27" s="258"/>
      <c r="G27" s="258"/>
      <c r="H27" s="258"/>
      <c r="I27" s="258"/>
      <c r="J27" s="258"/>
      <c r="K27" s="256"/>
    </row>
    <row r="28" s="1" customFormat="1" ht="15" customHeight="1">
      <c r="B28" s="259"/>
      <c r="C28" s="260"/>
      <c r="D28" s="258" t="s">
        <v>417</v>
      </c>
      <c r="E28" s="258"/>
      <c r="F28" s="258"/>
      <c r="G28" s="258"/>
      <c r="H28" s="258"/>
      <c r="I28" s="258"/>
      <c r="J28" s="258"/>
      <c r="K28" s="256"/>
    </row>
    <row r="29" s="1" customFormat="1" ht="12.75" customHeight="1">
      <c r="B29" s="259"/>
      <c r="C29" s="260"/>
      <c r="D29" s="260"/>
      <c r="E29" s="260"/>
      <c r="F29" s="260"/>
      <c r="G29" s="260"/>
      <c r="H29" s="260"/>
      <c r="I29" s="260"/>
      <c r="J29" s="260"/>
      <c r="K29" s="256"/>
    </row>
    <row r="30" s="1" customFormat="1" ht="15" customHeight="1">
      <c r="B30" s="259"/>
      <c r="C30" s="260"/>
      <c r="D30" s="258" t="s">
        <v>418</v>
      </c>
      <c r="E30" s="258"/>
      <c r="F30" s="258"/>
      <c r="G30" s="258"/>
      <c r="H30" s="258"/>
      <c r="I30" s="258"/>
      <c r="J30" s="258"/>
      <c r="K30" s="256"/>
    </row>
    <row r="31" s="1" customFormat="1" ht="15" customHeight="1">
      <c r="B31" s="259"/>
      <c r="C31" s="260"/>
      <c r="D31" s="258" t="s">
        <v>419</v>
      </c>
      <c r="E31" s="258"/>
      <c r="F31" s="258"/>
      <c r="G31" s="258"/>
      <c r="H31" s="258"/>
      <c r="I31" s="258"/>
      <c r="J31" s="258"/>
      <c r="K31" s="256"/>
    </row>
    <row r="32" s="1" customFormat="1" ht="12.75" customHeight="1">
      <c r="B32" s="259"/>
      <c r="C32" s="260"/>
      <c r="D32" s="260"/>
      <c r="E32" s="260"/>
      <c r="F32" s="260"/>
      <c r="G32" s="260"/>
      <c r="H32" s="260"/>
      <c r="I32" s="260"/>
      <c r="J32" s="260"/>
      <c r="K32" s="256"/>
    </row>
    <row r="33" s="1" customFormat="1" ht="15" customHeight="1">
      <c r="B33" s="259"/>
      <c r="C33" s="260"/>
      <c r="D33" s="258" t="s">
        <v>420</v>
      </c>
      <c r="E33" s="258"/>
      <c r="F33" s="258"/>
      <c r="G33" s="258"/>
      <c r="H33" s="258"/>
      <c r="I33" s="258"/>
      <c r="J33" s="258"/>
      <c r="K33" s="256"/>
    </row>
    <row r="34" s="1" customFormat="1" ht="15" customHeight="1">
      <c r="B34" s="259"/>
      <c r="C34" s="260"/>
      <c r="D34" s="258" t="s">
        <v>421</v>
      </c>
      <c r="E34" s="258"/>
      <c r="F34" s="258"/>
      <c r="G34" s="258"/>
      <c r="H34" s="258"/>
      <c r="I34" s="258"/>
      <c r="J34" s="258"/>
      <c r="K34" s="256"/>
    </row>
    <row r="35" s="1" customFormat="1" ht="15" customHeight="1">
      <c r="B35" s="259"/>
      <c r="C35" s="260"/>
      <c r="D35" s="258" t="s">
        <v>422</v>
      </c>
      <c r="E35" s="258"/>
      <c r="F35" s="258"/>
      <c r="G35" s="258"/>
      <c r="H35" s="258"/>
      <c r="I35" s="258"/>
      <c r="J35" s="258"/>
      <c r="K35" s="256"/>
    </row>
    <row r="36" s="1" customFormat="1" ht="15" customHeight="1">
      <c r="B36" s="259"/>
      <c r="C36" s="260"/>
      <c r="D36" s="258"/>
      <c r="E36" s="261" t="s">
        <v>98</v>
      </c>
      <c r="F36" s="258"/>
      <c r="G36" s="258" t="s">
        <v>423</v>
      </c>
      <c r="H36" s="258"/>
      <c r="I36" s="258"/>
      <c r="J36" s="258"/>
      <c r="K36" s="256"/>
    </row>
    <row r="37" s="1" customFormat="1" ht="30.75" customHeight="1">
      <c r="B37" s="259"/>
      <c r="C37" s="260"/>
      <c r="D37" s="258"/>
      <c r="E37" s="261" t="s">
        <v>424</v>
      </c>
      <c r="F37" s="258"/>
      <c r="G37" s="258" t="s">
        <v>425</v>
      </c>
      <c r="H37" s="258"/>
      <c r="I37" s="258"/>
      <c r="J37" s="258"/>
      <c r="K37" s="256"/>
    </row>
    <row r="38" s="1" customFormat="1" ht="15" customHeight="1">
      <c r="B38" s="259"/>
      <c r="C38" s="260"/>
      <c r="D38" s="258"/>
      <c r="E38" s="261" t="s">
        <v>51</v>
      </c>
      <c r="F38" s="258"/>
      <c r="G38" s="258" t="s">
        <v>426</v>
      </c>
      <c r="H38" s="258"/>
      <c r="I38" s="258"/>
      <c r="J38" s="258"/>
      <c r="K38" s="256"/>
    </row>
    <row r="39" s="1" customFormat="1" ht="15" customHeight="1">
      <c r="B39" s="259"/>
      <c r="C39" s="260"/>
      <c r="D39" s="258"/>
      <c r="E39" s="261" t="s">
        <v>52</v>
      </c>
      <c r="F39" s="258"/>
      <c r="G39" s="258" t="s">
        <v>427</v>
      </c>
      <c r="H39" s="258"/>
      <c r="I39" s="258"/>
      <c r="J39" s="258"/>
      <c r="K39" s="256"/>
    </row>
    <row r="40" s="1" customFormat="1" ht="15" customHeight="1">
      <c r="B40" s="259"/>
      <c r="C40" s="260"/>
      <c r="D40" s="258"/>
      <c r="E40" s="261" t="s">
        <v>99</v>
      </c>
      <c r="F40" s="258"/>
      <c r="G40" s="258" t="s">
        <v>428</v>
      </c>
      <c r="H40" s="258"/>
      <c r="I40" s="258"/>
      <c r="J40" s="258"/>
      <c r="K40" s="256"/>
    </row>
    <row r="41" s="1" customFormat="1" ht="15" customHeight="1">
      <c r="B41" s="259"/>
      <c r="C41" s="260"/>
      <c r="D41" s="258"/>
      <c r="E41" s="261" t="s">
        <v>100</v>
      </c>
      <c r="F41" s="258"/>
      <c r="G41" s="258" t="s">
        <v>429</v>
      </c>
      <c r="H41" s="258"/>
      <c r="I41" s="258"/>
      <c r="J41" s="258"/>
      <c r="K41" s="256"/>
    </row>
    <row r="42" s="1" customFormat="1" ht="15" customHeight="1">
      <c r="B42" s="259"/>
      <c r="C42" s="260"/>
      <c r="D42" s="258"/>
      <c r="E42" s="261" t="s">
        <v>430</v>
      </c>
      <c r="F42" s="258"/>
      <c r="G42" s="258" t="s">
        <v>431</v>
      </c>
      <c r="H42" s="258"/>
      <c r="I42" s="258"/>
      <c r="J42" s="258"/>
      <c r="K42" s="256"/>
    </row>
    <row r="43" s="1" customFormat="1" ht="15" customHeight="1">
      <c r="B43" s="259"/>
      <c r="C43" s="260"/>
      <c r="D43" s="258"/>
      <c r="E43" s="261"/>
      <c r="F43" s="258"/>
      <c r="G43" s="258" t="s">
        <v>432</v>
      </c>
      <c r="H43" s="258"/>
      <c r="I43" s="258"/>
      <c r="J43" s="258"/>
      <c r="K43" s="256"/>
    </row>
    <row r="44" s="1" customFormat="1" ht="15" customHeight="1">
      <c r="B44" s="259"/>
      <c r="C44" s="260"/>
      <c r="D44" s="258"/>
      <c r="E44" s="261" t="s">
        <v>433</v>
      </c>
      <c r="F44" s="258"/>
      <c r="G44" s="258" t="s">
        <v>434</v>
      </c>
      <c r="H44" s="258"/>
      <c r="I44" s="258"/>
      <c r="J44" s="258"/>
      <c r="K44" s="256"/>
    </row>
    <row r="45" s="1" customFormat="1" ht="15" customHeight="1">
      <c r="B45" s="259"/>
      <c r="C45" s="260"/>
      <c r="D45" s="258"/>
      <c r="E45" s="261" t="s">
        <v>102</v>
      </c>
      <c r="F45" s="258"/>
      <c r="G45" s="258" t="s">
        <v>435</v>
      </c>
      <c r="H45" s="258"/>
      <c r="I45" s="258"/>
      <c r="J45" s="258"/>
      <c r="K45" s="256"/>
    </row>
    <row r="46" s="1" customFormat="1" ht="12.75" customHeight="1">
      <c r="B46" s="259"/>
      <c r="C46" s="260"/>
      <c r="D46" s="258"/>
      <c r="E46" s="258"/>
      <c r="F46" s="258"/>
      <c r="G46" s="258"/>
      <c r="H46" s="258"/>
      <c r="I46" s="258"/>
      <c r="J46" s="258"/>
      <c r="K46" s="256"/>
    </row>
    <row r="47" s="1" customFormat="1" ht="15" customHeight="1">
      <c r="B47" s="259"/>
      <c r="C47" s="260"/>
      <c r="D47" s="258" t="s">
        <v>436</v>
      </c>
      <c r="E47" s="258"/>
      <c r="F47" s="258"/>
      <c r="G47" s="258"/>
      <c r="H47" s="258"/>
      <c r="I47" s="258"/>
      <c r="J47" s="258"/>
      <c r="K47" s="256"/>
    </row>
    <row r="48" s="1" customFormat="1" ht="15" customHeight="1">
      <c r="B48" s="259"/>
      <c r="C48" s="260"/>
      <c r="D48" s="260"/>
      <c r="E48" s="258" t="s">
        <v>437</v>
      </c>
      <c r="F48" s="258"/>
      <c r="G48" s="258"/>
      <c r="H48" s="258"/>
      <c r="I48" s="258"/>
      <c r="J48" s="258"/>
      <c r="K48" s="256"/>
    </row>
    <row r="49" s="1" customFormat="1" ht="15" customHeight="1">
      <c r="B49" s="259"/>
      <c r="C49" s="260"/>
      <c r="D49" s="260"/>
      <c r="E49" s="258" t="s">
        <v>438</v>
      </c>
      <c r="F49" s="258"/>
      <c r="G49" s="258"/>
      <c r="H49" s="258"/>
      <c r="I49" s="258"/>
      <c r="J49" s="258"/>
      <c r="K49" s="256"/>
    </row>
    <row r="50" s="1" customFormat="1" ht="15" customHeight="1">
      <c r="B50" s="259"/>
      <c r="C50" s="260"/>
      <c r="D50" s="260"/>
      <c r="E50" s="258" t="s">
        <v>439</v>
      </c>
      <c r="F50" s="258"/>
      <c r="G50" s="258"/>
      <c r="H50" s="258"/>
      <c r="I50" s="258"/>
      <c r="J50" s="258"/>
      <c r="K50" s="256"/>
    </row>
    <row r="51" s="1" customFormat="1" ht="15" customHeight="1">
      <c r="B51" s="259"/>
      <c r="C51" s="260"/>
      <c r="D51" s="258" t="s">
        <v>440</v>
      </c>
      <c r="E51" s="258"/>
      <c r="F51" s="258"/>
      <c r="G51" s="258"/>
      <c r="H51" s="258"/>
      <c r="I51" s="258"/>
      <c r="J51" s="258"/>
      <c r="K51" s="256"/>
    </row>
    <row r="52" s="1" customFormat="1" ht="25.5" customHeight="1">
      <c r="B52" s="254"/>
      <c r="C52" s="255" t="s">
        <v>441</v>
      </c>
      <c r="D52" s="255"/>
      <c r="E52" s="255"/>
      <c r="F52" s="255"/>
      <c r="G52" s="255"/>
      <c r="H52" s="255"/>
      <c r="I52" s="255"/>
      <c r="J52" s="255"/>
      <c r="K52" s="256"/>
    </row>
    <row r="53" s="1" customFormat="1" ht="5.25" customHeight="1">
      <c r="B53" s="254"/>
      <c r="C53" s="257"/>
      <c r="D53" s="257"/>
      <c r="E53" s="257"/>
      <c r="F53" s="257"/>
      <c r="G53" s="257"/>
      <c r="H53" s="257"/>
      <c r="I53" s="257"/>
      <c r="J53" s="257"/>
      <c r="K53" s="256"/>
    </row>
    <row r="54" s="1" customFormat="1" ht="15" customHeight="1">
      <c r="B54" s="254"/>
      <c r="C54" s="258" t="s">
        <v>442</v>
      </c>
      <c r="D54" s="258"/>
      <c r="E54" s="258"/>
      <c r="F54" s="258"/>
      <c r="G54" s="258"/>
      <c r="H54" s="258"/>
      <c r="I54" s="258"/>
      <c r="J54" s="258"/>
      <c r="K54" s="256"/>
    </row>
    <row r="55" s="1" customFormat="1" ht="15" customHeight="1">
      <c r="B55" s="254"/>
      <c r="C55" s="258" t="s">
        <v>443</v>
      </c>
      <c r="D55" s="258"/>
      <c r="E55" s="258"/>
      <c r="F55" s="258"/>
      <c r="G55" s="258"/>
      <c r="H55" s="258"/>
      <c r="I55" s="258"/>
      <c r="J55" s="258"/>
      <c r="K55" s="256"/>
    </row>
    <row r="56" s="1" customFormat="1" ht="12.75" customHeight="1">
      <c r="B56" s="254"/>
      <c r="C56" s="258"/>
      <c r="D56" s="258"/>
      <c r="E56" s="258"/>
      <c r="F56" s="258"/>
      <c r="G56" s="258"/>
      <c r="H56" s="258"/>
      <c r="I56" s="258"/>
      <c r="J56" s="258"/>
      <c r="K56" s="256"/>
    </row>
    <row r="57" s="1" customFormat="1" ht="15" customHeight="1">
      <c r="B57" s="254"/>
      <c r="C57" s="258" t="s">
        <v>444</v>
      </c>
      <c r="D57" s="258"/>
      <c r="E57" s="258"/>
      <c r="F57" s="258"/>
      <c r="G57" s="258"/>
      <c r="H57" s="258"/>
      <c r="I57" s="258"/>
      <c r="J57" s="258"/>
      <c r="K57" s="256"/>
    </row>
    <row r="58" s="1" customFormat="1" ht="15" customHeight="1">
      <c r="B58" s="254"/>
      <c r="C58" s="260"/>
      <c r="D58" s="258" t="s">
        <v>445</v>
      </c>
      <c r="E58" s="258"/>
      <c r="F58" s="258"/>
      <c r="G58" s="258"/>
      <c r="H58" s="258"/>
      <c r="I58" s="258"/>
      <c r="J58" s="258"/>
      <c r="K58" s="256"/>
    </row>
    <row r="59" s="1" customFormat="1" ht="15" customHeight="1">
      <c r="B59" s="254"/>
      <c r="C59" s="260"/>
      <c r="D59" s="258" t="s">
        <v>446</v>
      </c>
      <c r="E59" s="258"/>
      <c r="F59" s="258"/>
      <c r="G59" s="258"/>
      <c r="H59" s="258"/>
      <c r="I59" s="258"/>
      <c r="J59" s="258"/>
      <c r="K59" s="256"/>
    </row>
    <row r="60" s="1" customFormat="1" ht="15" customHeight="1">
      <c r="B60" s="254"/>
      <c r="C60" s="260"/>
      <c r="D60" s="258" t="s">
        <v>447</v>
      </c>
      <c r="E60" s="258"/>
      <c r="F60" s="258"/>
      <c r="G60" s="258"/>
      <c r="H60" s="258"/>
      <c r="I60" s="258"/>
      <c r="J60" s="258"/>
      <c r="K60" s="256"/>
    </row>
    <row r="61" s="1" customFormat="1" ht="15" customHeight="1">
      <c r="B61" s="254"/>
      <c r="C61" s="260"/>
      <c r="D61" s="258" t="s">
        <v>448</v>
      </c>
      <c r="E61" s="258"/>
      <c r="F61" s="258"/>
      <c r="G61" s="258"/>
      <c r="H61" s="258"/>
      <c r="I61" s="258"/>
      <c r="J61" s="258"/>
      <c r="K61" s="256"/>
    </row>
    <row r="62" s="1" customFormat="1" ht="15" customHeight="1">
      <c r="B62" s="254"/>
      <c r="C62" s="260"/>
      <c r="D62" s="263" t="s">
        <v>449</v>
      </c>
      <c r="E62" s="263"/>
      <c r="F62" s="263"/>
      <c r="G62" s="263"/>
      <c r="H62" s="263"/>
      <c r="I62" s="263"/>
      <c r="J62" s="263"/>
      <c r="K62" s="256"/>
    </row>
    <row r="63" s="1" customFormat="1" ht="15" customHeight="1">
      <c r="B63" s="254"/>
      <c r="C63" s="260"/>
      <c r="D63" s="258" t="s">
        <v>450</v>
      </c>
      <c r="E63" s="258"/>
      <c r="F63" s="258"/>
      <c r="G63" s="258"/>
      <c r="H63" s="258"/>
      <c r="I63" s="258"/>
      <c r="J63" s="258"/>
      <c r="K63" s="256"/>
    </row>
    <row r="64" s="1" customFormat="1" ht="12.75" customHeight="1">
      <c r="B64" s="254"/>
      <c r="C64" s="260"/>
      <c r="D64" s="260"/>
      <c r="E64" s="264"/>
      <c r="F64" s="260"/>
      <c r="G64" s="260"/>
      <c r="H64" s="260"/>
      <c r="I64" s="260"/>
      <c r="J64" s="260"/>
      <c r="K64" s="256"/>
    </row>
    <row r="65" s="1" customFormat="1" ht="15" customHeight="1">
      <c r="B65" s="254"/>
      <c r="C65" s="260"/>
      <c r="D65" s="258" t="s">
        <v>451</v>
      </c>
      <c r="E65" s="258"/>
      <c r="F65" s="258"/>
      <c r="G65" s="258"/>
      <c r="H65" s="258"/>
      <c r="I65" s="258"/>
      <c r="J65" s="258"/>
      <c r="K65" s="256"/>
    </row>
    <row r="66" s="1" customFormat="1" ht="15" customHeight="1">
      <c r="B66" s="254"/>
      <c r="C66" s="260"/>
      <c r="D66" s="263" t="s">
        <v>452</v>
      </c>
      <c r="E66" s="263"/>
      <c r="F66" s="263"/>
      <c r="G66" s="263"/>
      <c r="H66" s="263"/>
      <c r="I66" s="263"/>
      <c r="J66" s="263"/>
      <c r="K66" s="256"/>
    </row>
    <row r="67" s="1" customFormat="1" ht="15" customHeight="1">
      <c r="B67" s="254"/>
      <c r="C67" s="260"/>
      <c r="D67" s="258" t="s">
        <v>453</v>
      </c>
      <c r="E67" s="258"/>
      <c r="F67" s="258"/>
      <c r="G67" s="258"/>
      <c r="H67" s="258"/>
      <c r="I67" s="258"/>
      <c r="J67" s="258"/>
      <c r="K67" s="256"/>
    </row>
    <row r="68" s="1" customFormat="1" ht="15" customHeight="1">
      <c r="B68" s="254"/>
      <c r="C68" s="260"/>
      <c r="D68" s="258" t="s">
        <v>454</v>
      </c>
      <c r="E68" s="258"/>
      <c r="F68" s="258"/>
      <c r="G68" s="258"/>
      <c r="H68" s="258"/>
      <c r="I68" s="258"/>
      <c r="J68" s="258"/>
      <c r="K68" s="256"/>
    </row>
    <row r="69" s="1" customFormat="1" ht="15" customHeight="1">
      <c r="B69" s="254"/>
      <c r="C69" s="260"/>
      <c r="D69" s="258" t="s">
        <v>455</v>
      </c>
      <c r="E69" s="258"/>
      <c r="F69" s="258"/>
      <c r="G69" s="258"/>
      <c r="H69" s="258"/>
      <c r="I69" s="258"/>
      <c r="J69" s="258"/>
      <c r="K69" s="256"/>
    </row>
    <row r="70" s="1" customFormat="1" ht="15" customHeight="1">
      <c r="B70" s="254"/>
      <c r="C70" s="260"/>
      <c r="D70" s="258" t="s">
        <v>456</v>
      </c>
      <c r="E70" s="258"/>
      <c r="F70" s="258"/>
      <c r="G70" s="258"/>
      <c r="H70" s="258"/>
      <c r="I70" s="258"/>
      <c r="J70" s="258"/>
      <c r="K70" s="256"/>
    </row>
    <row r="71" s="1" customFormat="1" ht="12.75" customHeight="1">
      <c r="B71" s="265"/>
      <c r="C71" s="266"/>
      <c r="D71" s="266"/>
      <c r="E71" s="266"/>
      <c r="F71" s="266"/>
      <c r="G71" s="266"/>
      <c r="H71" s="266"/>
      <c r="I71" s="266"/>
      <c r="J71" s="266"/>
      <c r="K71" s="267"/>
    </row>
    <row r="72" s="1" customFormat="1" ht="18.75" customHeight="1">
      <c r="B72" s="268"/>
      <c r="C72" s="268"/>
      <c r="D72" s="268"/>
      <c r="E72" s="268"/>
      <c r="F72" s="268"/>
      <c r="G72" s="268"/>
      <c r="H72" s="268"/>
      <c r="I72" s="268"/>
      <c r="J72" s="268"/>
      <c r="K72" s="269"/>
    </row>
    <row r="73" s="1" customFormat="1" ht="18.75" customHeight="1">
      <c r="B73" s="269"/>
      <c r="C73" s="269"/>
      <c r="D73" s="269"/>
      <c r="E73" s="269"/>
      <c r="F73" s="269"/>
      <c r="G73" s="269"/>
      <c r="H73" s="269"/>
      <c r="I73" s="269"/>
      <c r="J73" s="269"/>
      <c r="K73" s="269"/>
    </row>
    <row r="74" s="1" customFormat="1" ht="7.5" customHeight="1">
      <c r="B74" s="270"/>
      <c r="C74" s="271"/>
      <c r="D74" s="271"/>
      <c r="E74" s="271"/>
      <c r="F74" s="271"/>
      <c r="G74" s="271"/>
      <c r="H74" s="271"/>
      <c r="I74" s="271"/>
      <c r="J74" s="271"/>
      <c r="K74" s="272"/>
    </row>
    <row r="75" s="1" customFormat="1" ht="45" customHeight="1">
      <c r="B75" s="273"/>
      <c r="C75" s="274" t="s">
        <v>457</v>
      </c>
      <c r="D75" s="274"/>
      <c r="E75" s="274"/>
      <c r="F75" s="274"/>
      <c r="G75" s="274"/>
      <c r="H75" s="274"/>
      <c r="I75" s="274"/>
      <c r="J75" s="274"/>
      <c r="K75" s="275"/>
    </row>
    <row r="76" s="1" customFormat="1" ht="17.25" customHeight="1">
      <c r="B76" s="273"/>
      <c r="C76" s="276" t="s">
        <v>458</v>
      </c>
      <c r="D76" s="276"/>
      <c r="E76" s="276"/>
      <c r="F76" s="276" t="s">
        <v>459</v>
      </c>
      <c r="G76" s="277"/>
      <c r="H76" s="276" t="s">
        <v>52</v>
      </c>
      <c r="I76" s="276" t="s">
        <v>55</v>
      </c>
      <c r="J76" s="276" t="s">
        <v>460</v>
      </c>
      <c r="K76" s="275"/>
    </row>
    <row r="77" s="1" customFormat="1" ht="17.25" customHeight="1">
      <c r="B77" s="273"/>
      <c r="C77" s="278" t="s">
        <v>461</v>
      </c>
      <c r="D77" s="278"/>
      <c r="E77" s="278"/>
      <c r="F77" s="279" t="s">
        <v>462</v>
      </c>
      <c r="G77" s="280"/>
      <c r="H77" s="278"/>
      <c r="I77" s="278"/>
      <c r="J77" s="278" t="s">
        <v>463</v>
      </c>
      <c r="K77" s="275"/>
    </row>
    <row r="78" s="1" customFormat="1" ht="5.25" customHeight="1">
      <c r="B78" s="273"/>
      <c r="C78" s="281"/>
      <c r="D78" s="281"/>
      <c r="E78" s="281"/>
      <c r="F78" s="281"/>
      <c r="G78" s="282"/>
      <c r="H78" s="281"/>
      <c r="I78" s="281"/>
      <c r="J78" s="281"/>
      <c r="K78" s="275"/>
    </row>
    <row r="79" s="1" customFormat="1" ht="15" customHeight="1">
      <c r="B79" s="273"/>
      <c r="C79" s="261" t="s">
        <v>51</v>
      </c>
      <c r="D79" s="281"/>
      <c r="E79" s="281"/>
      <c r="F79" s="283" t="s">
        <v>464</v>
      </c>
      <c r="G79" s="282"/>
      <c r="H79" s="261" t="s">
        <v>465</v>
      </c>
      <c r="I79" s="261" t="s">
        <v>466</v>
      </c>
      <c r="J79" s="261">
        <v>20</v>
      </c>
      <c r="K79" s="275"/>
    </row>
    <row r="80" s="1" customFormat="1" ht="15" customHeight="1">
      <c r="B80" s="273"/>
      <c r="C80" s="261" t="s">
        <v>467</v>
      </c>
      <c r="D80" s="261"/>
      <c r="E80" s="261"/>
      <c r="F80" s="283" t="s">
        <v>464</v>
      </c>
      <c r="G80" s="282"/>
      <c r="H80" s="261" t="s">
        <v>468</v>
      </c>
      <c r="I80" s="261" t="s">
        <v>466</v>
      </c>
      <c r="J80" s="261">
        <v>120</v>
      </c>
      <c r="K80" s="275"/>
    </row>
    <row r="81" s="1" customFormat="1" ht="15" customHeight="1">
      <c r="B81" s="284"/>
      <c r="C81" s="261" t="s">
        <v>469</v>
      </c>
      <c r="D81" s="261"/>
      <c r="E81" s="261"/>
      <c r="F81" s="283" t="s">
        <v>470</v>
      </c>
      <c r="G81" s="282"/>
      <c r="H81" s="261" t="s">
        <v>471</v>
      </c>
      <c r="I81" s="261" t="s">
        <v>466</v>
      </c>
      <c r="J81" s="261">
        <v>50</v>
      </c>
      <c r="K81" s="275"/>
    </row>
    <row r="82" s="1" customFormat="1" ht="15" customHeight="1">
      <c r="B82" s="284"/>
      <c r="C82" s="261" t="s">
        <v>472</v>
      </c>
      <c r="D82" s="261"/>
      <c r="E82" s="261"/>
      <c r="F82" s="283" t="s">
        <v>464</v>
      </c>
      <c r="G82" s="282"/>
      <c r="H82" s="261" t="s">
        <v>473</v>
      </c>
      <c r="I82" s="261" t="s">
        <v>474</v>
      </c>
      <c r="J82" s="261"/>
      <c r="K82" s="275"/>
    </row>
    <row r="83" s="1" customFormat="1" ht="15" customHeight="1">
      <c r="B83" s="284"/>
      <c r="C83" s="285" t="s">
        <v>475</v>
      </c>
      <c r="D83" s="285"/>
      <c r="E83" s="285"/>
      <c r="F83" s="286" t="s">
        <v>470</v>
      </c>
      <c r="G83" s="285"/>
      <c r="H83" s="285" t="s">
        <v>476</v>
      </c>
      <c r="I83" s="285" t="s">
        <v>466</v>
      </c>
      <c r="J83" s="285">
        <v>15</v>
      </c>
      <c r="K83" s="275"/>
    </row>
    <row r="84" s="1" customFormat="1" ht="15" customHeight="1">
      <c r="B84" s="284"/>
      <c r="C84" s="285" t="s">
        <v>477</v>
      </c>
      <c r="D84" s="285"/>
      <c r="E84" s="285"/>
      <c r="F84" s="286" t="s">
        <v>470</v>
      </c>
      <c r="G84" s="285"/>
      <c r="H84" s="285" t="s">
        <v>478</v>
      </c>
      <c r="I84" s="285" t="s">
        <v>466</v>
      </c>
      <c r="J84" s="285">
        <v>15</v>
      </c>
      <c r="K84" s="275"/>
    </row>
    <row r="85" s="1" customFormat="1" ht="15" customHeight="1">
      <c r="B85" s="284"/>
      <c r="C85" s="285" t="s">
        <v>479</v>
      </c>
      <c r="D85" s="285"/>
      <c r="E85" s="285"/>
      <c r="F85" s="286" t="s">
        <v>470</v>
      </c>
      <c r="G85" s="285"/>
      <c r="H85" s="285" t="s">
        <v>480</v>
      </c>
      <c r="I85" s="285" t="s">
        <v>466</v>
      </c>
      <c r="J85" s="285">
        <v>20</v>
      </c>
      <c r="K85" s="275"/>
    </row>
    <row r="86" s="1" customFormat="1" ht="15" customHeight="1">
      <c r="B86" s="284"/>
      <c r="C86" s="285" t="s">
        <v>481</v>
      </c>
      <c r="D86" s="285"/>
      <c r="E86" s="285"/>
      <c r="F86" s="286" t="s">
        <v>470</v>
      </c>
      <c r="G86" s="285"/>
      <c r="H86" s="285" t="s">
        <v>482</v>
      </c>
      <c r="I86" s="285" t="s">
        <v>466</v>
      </c>
      <c r="J86" s="285">
        <v>20</v>
      </c>
      <c r="K86" s="275"/>
    </row>
    <row r="87" s="1" customFormat="1" ht="15" customHeight="1">
      <c r="B87" s="284"/>
      <c r="C87" s="261" t="s">
        <v>483</v>
      </c>
      <c r="D87" s="261"/>
      <c r="E87" s="261"/>
      <c r="F87" s="283" t="s">
        <v>470</v>
      </c>
      <c r="G87" s="282"/>
      <c r="H87" s="261" t="s">
        <v>484</v>
      </c>
      <c r="I87" s="261" t="s">
        <v>466</v>
      </c>
      <c r="J87" s="261">
        <v>50</v>
      </c>
      <c r="K87" s="275"/>
    </row>
    <row r="88" s="1" customFormat="1" ht="15" customHeight="1">
      <c r="B88" s="284"/>
      <c r="C88" s="261" t="s">
        <v>485</v>
      </c>
      <c r="D88" s="261"/>
      <c r="E88" s="261"/>
      <c r="F88" s="283" t="s">
        <v>470</v>
      </c>
      <c r="G88" s="282"/>
      <c r="H88" s="261" t="s">
        <v>486</v>
      </c>
      <c r="I88" s="261" t="s">
        <v>466</v>
      </c>
      <c r="J88" s="261">
        <v>20</v>
      </c>
      <c r="K88" s="275"/>
    </row>
    <row r="89" s="1" customFormat="1" ht="15" customHeight="1">
      <c r="B89" s="284"/>
      <c r="C89" s="261" t="s">
        <v>487</v>
      </c>
      <c r="D89" s="261"/>
      <c r="E89" s="261"/>
      <c r="F89" s="283" t="s">
        <v>470</v>
      </c>
      <c r="G89" s="282"/>
      <c r="H89" s="261" t="s">
        <v>488</v>
      </c>
      <c r="I89" s="261" t="s">
        <v>466</v>
      </c>
      <c r="J89" s="261">
        <v>20</v>
      </c>
      <c r="K89" s="275"/>
    </row>
    <row r="90" s="1" customFormat="1" ht="15" customHeight="1">
      <c r="B90" s="284"/>
      <c r="C90" s="261" t="s">
        <v>489</v>
      </c>
      <c r="D90" s="261"/>
      <c r="E90" s="261"/>
      <c r="F90" s="283" t="s">
        <v>470</v>
      </c>
      <c r="G90" s="282"/>
      <c r="H90" s="261" t="s">
        <v>490</v>
      </c>
      <c r="I90" s="261" t="s">
        <v>466</v>
      </c>
      <c r="J90" s="261">
        <v>50</v>
      </c>
      <c r="K90" s="275"/>
    </row>
    <row r="91" s="1" customFormat="1" ht="15" customHeight="1">
      <c r="B91" s="284"/>
      <c r="C91" s="261" t="s">
        <v>491</v>
      </c>
      <c r="D91" s="261"/>
      <c r="E91" s="261"/>
      <c r="F91" s="283" t="s">
        <v>470</v>
      </c>
      <c r="G91" s="282"/>
      <c r="H91" s="261" t="s">
        <v>491</v>
      </c>
      <c r="I91" s="261" t="s">
        <v>466</v>
      </c>
      <c r="J91" s="261">
        <v>50</v>
      </c>
      <c r="K91" s="275"/>
    </row>
    <row r="92" s="1" customFormat="1" ht="15" customHeight="1">
      <c r="B92" s="284"/>
      <c r="C92" s="261" t="s">
        <v>492</v>
      </c>
      <c r="D92" s="261"/>
      <c r="E92" s="261"/>
      <c r="F92" s="283" t="s">
        <v>470</v>
      </c>
      <c r="G92" s="282"/>
      <c r="H92" s="261" t="s">
        <v>493</v>
      </c>
      <c r="I92" s="261" t="s">
        <v>466</v>
      </c>
      <c r="J92" s="261">
        <v>255</v>
      </c>
      <c r="K92" s="275"/>
    </row>
    <row r="93" s="1" customFormat="1" ht="15" customHeight="1">
      <c r="B93" s="284"/>
      <c r="C93" s="261" t="s">
        <v>494</v>
      </c>
      <c r="D93" s="261"/>
      <c r="E93" s="261"/>
      <c r="F93" s="283" t="s">
        <v>464</v>
      </c>
      <c r="G93" s="282"/>
      <c r="H93" s="261" t="s">
        <v>495</v>
      </c>
      <c r="I93" s="261" t="s">
        <v>496</v>
      </c>
      <c r="J93" s="261"/>
      <c r="K93" s="275"/>
    </row>
    <row r="94" s="1" customFormat="1" ht="15" customHeight="1">
      <c r="B94" s="284"/>
      <c r="C94" s="261" t="s">
        <v>497</v>
      </c>
      <c r="D94" s="261"/>
      <c r="E94" s="261"/>
      <c r="F94" s="283" t="s">
        <v>464</v>
      </c>
      <c r="G94" s="282"/>
      <c r="H94" s="261" t="s">
        <v>498</v>
      </c>
      <c r="I94" s="261" t="s">
        <v>499</v>
      </c>
      <c r="J94" s="261"/>
      <c r="K94" s="275"/>
    </row>
    <row r="95" s="1" customFormat="1" ht="15" customHeight="1">
      <c r="B95" s="284"/>
      <c r="C95" s="261" t="s">
        <v>500</v>
      </c>
      <c r="D95" s="261"/>
      <c r="E95" s="261"/>
      <c r="F95" s="283" t="s">
        <v>464</v>
      </c>
      <c r="G95" s="282"/>
      <c r="H95" s="261" t="s">
        <v>500</v>
      </c>
      <c r="I95" s="261" t="s">
        <v>499</v>
      </c>
      <c r="J95" s="261"/>
      <c r="K95" s="275"/>
    </row>
    <row r="96" s="1" customFormat="1" ht="15" customHeight="1">
      <c r="B96" s="284"/>
      <c r="C96" s="261" t="s">
        <v>36</v>
      </c>
      <c r="D96" s="261"/>
      <c r="E96" s="261"/>
      <c r="F96" s="283" t="s">
        <v>464</v>
      </c>
      <c r="G96" s="282"/>
      <c r="H96" s="261" t="s">
        <v>501</v>
      </c>
      <c r="I96" s="261" t="s">
        <v>499</v>
      </c>
      <c r="J96" s="261"/>
      <c r="K96" s="275"/>
    </row>
    <row r="97" s="1" customFormat="1" ht="15" customHeight="1">
      <c r="B97" s="284"/>
      <c r="C97" s="261" t="s">
        <v>46</v>
      </c>
      <c r="D97" s="261"/>
      <c r="E97" s="261"/>
      <c r="F97" s="283" t="s">
        <v>464</v>
      </c>
      <c r="G97" s="282"/>
      <c r="H97" s="261" t="s">
        <v>502</v>
      </c>
      <c r="I97" s="261" t="s">
        <v>499</v>
      </c>
      <c r="J97" s="261"/>
      <c r="K97" s="275"/>
    </row>
    <row r="98" s="1" customFormat="1" ht="15" customHeight="1">
      <c r="B98" s="287"/>
      <c r="C98" s="288"/>
      <c r="D98" s="288"/>
      <c r="E98" s="288"/>
      <c r="F98" s="288"/>
      <c r="G98" s="288"/>
      <c r="H98" s="288"/>
      <c r="I98" s="288"/>
      <c r="J98" s="288"/>
      <c r="K98" s="289"/>
    </row>
    <row r="99" s="1" customFormat="1" ht="18.75" customHeight="1">
      <c r="B99" s="290"/>
      <c r="C99" s="291"/>
      <c r="D99" s="291"/>
      <c r="E99" s="291"/>
      <c r="F99" s="291"/>
      <c r="G99" s="291"/>
      <c r="H99" s="291"/>
      <c r="I99" s="291"/>
      <c r="J99" s="291"/>
      <c r="K99" s="290"/>
    </row>
    <row r="100" s="1" customFormat="1" ht="18.75" customHeight="1">
      <c r="B100" s="269"/>
      <c r="C100" s="269"/>
      <c r="D100" s="269"/>
      <c r="E100" s="269"/>
      <c r="F100" s="269"/>
      <c r="G100" s="269"/>
      <c r="H100" s="269"/>
      <c r="I100" s="269"/>
      <c r="J100" s="269"/>
      <c r="K100" s="269"/>
    </row>
    <row r="101" s="1" customFormat="1" ht="7.5" customHeight="1">
      <c r="B101" s="270"/>
      <c r="C101" s="271"/>
      <c r="D101" s="271"/>
      <c r="E101" s="271"/>
      <c r="F101" s="271"/>
      <c r="G101" s="271"/>
      <c r="H101" s="271"/>
      <c r="I101" s="271"/>
      <c r="J101" s="271"/>
      <c r="K101" s="272"/>
    </row>
    <row r="102" s="1" customFormat="1" ht="45" customHeight="1">
      <c r="B102" s="273"/>
      <c r="C102" s="274" t="s">
        <v>503</v>
      </c>
      <c r="D102" s="274"/>
      <c r="E102" s="274"/>
      <c r="F102" s="274"/>
      <c r="G102" s="274"/>
      <c r="H102" s="274"/>
      <c r="I102" s="274"/>
      <c r="J102" s="274"/>
      <c r="K102" s="275"/>
    </row>
    <row r="103" s="1" customFormat="1" ht="17.25" customHeight="1">
      <c r="B103" s="273"/>
      <c r="C103" s="276" t="s">
        <v>458</v>
      </c>
      <c r="D103" s="276"/>
      <c r="E103" s="276"/>
      <c r="F103" s="276" t="s">
        <v>459</v>
      </c>
      <c r="G103" s="277"/>
      <c r="H103" s="276" t="s">
        <v>52</v>
      </c>
      <c r="I103" s="276" t="s">
        <v>55</v>
      </c>
      <c r="J103" s="276" t="s">
        <v>460</v>
      </c>
      <c r="K103" s="275"/>
    </row>
    <row r="104" s="1" customFormat="1" ht="17.25" customHeight="1">
      <c r="B104" s="273"/>
      <c r="C104" s="278" t="s">
        <v>461</v>
      </c>
      <c r="D104" s="278"/>
      <c r="E104" s="278"/>
      <c r="F104" s="279" t="s">
        <v>462</v>
      </c>
      <c r="G104" s="280"/>
      <c r="H104" s="278"/>
      <c r="I104" s="278"/>
      <c r="J104" s="278" t="s">
        <v>463</v>
      </c>
      <c r="K104" s="275"/>
    </row>
    <row r="105" s="1" customFormat="1" ht="5.25" customHeight="1">
      <c r="B105" s="273"/>
      <c r="C105" s="276"/>
      <c r="D105" s="276"/>
      <c r="E105" s="276"/>
      <c r="F105" s="276"/>
      <c r="G105" s="292"/>
      <c r="H105" s="276"/>
      <c r="I105" s="276"/>
      <c r="J105" s="276"/>
      <c r="K105" s="275"/>
    </row>
    <row r="106" s="1" customFormat="1" ht="15" customHeight="1">
      <c r="B106" s="273"/>
      <c r="C106" s="261" t="s">
        <v>51</v>
      </c>
      <c r="D106" s="281"/>
      <c r="E106" s="281"/>
      <c r="F106" s="283" t="s">
        <v>464</v>
      </c>
      <c r="G106" s="292"/>
      <c r="H106" s="261" t="s">
        <v>504</v>
      </c>
      <c r="I106" s="261" t="s">
        <v>466</v>
      </c>
      <c r="J106" s="261">
        <v>20</v>
      </c>
      <c r="K106" s="275"/>
    </row>
    <row r="107" s="1" customFormat="1" ht="15" customHeight="1">
      <c r="B107" s="273"/>
      <c r="C107" s="261" t="s">
        <v>467</v>
      </c>
      <c r="D107" s="261"/>
      <c r="E107" s="261"/>
      <c r="F107" s="283" t="s">
        <v>464</v>
      </c>
      <c r="G107" s="261"/>
      <c r="H107" s="261" t="s">
        <v>504</v>
      </c>
      <c r="I107" s="261" t="s">
        <v>466</v>
      </c>
      <c r="J107" s="261">
        <v>120</v>
      </c>
      <c r="K107" s="275"/>
    </row>
    <row r="108" s="1" customFormat="1" ht="15" customHeight="1">
      <c r="B108" s="284"/>
      <c r="C108" s="261" t="s">
        <v>469</v>
      </c>
      <c r="D108" s="261"/>
      <c r="E108" s="261"/>
      <c r="F108" s="283" t="s">
        <v>470</v>
      </c>
      <c r="G108" s="261"/>
      <c r="H108" s="261" t="s">
        <v>504</v>
      </c>
      <c r="I108" s="261" t="s">
        <v>466</v>
      </c>
      <c r="J108" s="261">
        <v>50</v>
      </c>
      <c r="K108" s="275"/>
    </row>
    <row r="109" s="1" customFormat="1" ht="15" customHeight="1">
      <c r="B109" s="284"/>
      <c r="C109" s="261" t="s">
        <v>472</v>
      </c>
      <c r="D109" s="261"/>
      <c r="E109" s="261"/>
      <c r="F109" s="283" t="s">
        <v>464</v>
      </c>
      <c r="G109" s="261"/>
      <c r="H109" s="261" t="s">
        <v>504</v>
      </c>
      <c r="I109" s="261" t="s">
        <v>474</v>
      </c>
      <c r="J109" s="261"/>
      <c r="K109" s="275"/>
    </row>
    <row r="110" s="1" customFormat="1" ht="15" customHeight="1">
      <c r="B110" s="284"/>
      <c r="C110" s="261" t="s">
        <v>483</v>
      </c>
      <c r="D110" s="261"/>
      <c r="E110" s="261"/>
      <c r="F110" s="283" t="s">
        <v>470</v>
      </c>
      <c r="G110" s="261"/>
      <c r="H110" s="261" t="s">
        <v>504</v>
      </c>
      <c r="I110" s="261" t="s">
        <v>466</v>
      </c>
      <c r="J110" s="261">
        <v>50</v>
      </c>
      <c r="K110" s="275"/>
    </row>
    <row r="111" s="1" customFormat="1" ht="15" customHeight="1">
      <c r="B111" s="284"/>
      <c r="C111" s="261" t="s">
        <v>491</v>
      </c>
      <c r="D111" s="261"/>
      <c r="E111" s="261"/>
      <c r="F111" s="283" t="s">
        <v>470</v>
      </c>
      <c r="G111" s="261"/>
      <c r="H111" s="261" t="s">
        <v>504</v>
      </c>
      <c r="I111" s="261" t="s">
        <v>466</v>
      </c>
      <c r="J111" s="261">
        <v>50</v>
      </c>
      <c r="K111" s="275"/>
    </row>
    <row r="112" s="1" customFormat="1" ht="15" customHeight="1">
      <c r="B112" s="284"/>
      <c r="C112" s="261" t="s">
        <v>489</v>
      </c>
      <c r="D112" s="261"/>
      <c r="E112" s="261"/>
      <c r="F112" s="283" t="s">
        <v>470</v>
      </c>
      <c r="G112" s="261"/>
      <c r="H112" s="261" t="s">
        <v>504</v>
      </c>
      <c r="I112" s="261" t="s">
        <v>466</v>
      </c>
      <c r="J112" s="261">
        <v>50</v>
      </c>
      <c r="K112" s="275"/>
    </row>
    <row r="113" s="1" customFormat="1" ht="15" customHeight="1">
      <c r="B113" s="284"/>
      <c r="C113" s="261" t="s">
        <v>51</v>
      </c>
      <c r="D113" s="261"/>
      <c r="E113" s="261"/>
      <c r="F113" s="283" t="s">
        <v>464</v>
      </c>
      <c r="G113" s="261"/>
      <c r="H113" s="261" t="s">
        <v>505</v>
      </c>
      <c r="I113" s="261" t="s">
        <v>466</v>
      </c>
      <c r="J113" s="261">
        <v>20</v>
      </c>
      <c r="K113" s="275"/>
    </row>
    <row r="114" s="1" customFormat="1" ht="15" customHeight="1">
      <c r="B114" s="284"/>
      <c r="C114" s="261" t="s">
        <v>506</v>
      </c>
      <c r="D114" s="261"/>
      <c r="E114" s="261"/>
      <c r="F114" s="283" t="s">
        <v>464</v>
      </c>
      <c r="G114" s="261"/>
      <c r="H114" s="261" t="s">
        <v>507</v>
      </c>
      <c r="I114" s="261" t="s">
        <v>466</v>
      </c>
      <c r="J114" s="261">
        <v>120</v>
      </c>
      <c r="K114" s="275"/>
    </row>
    <row r="115" s="1" customFormat="1" ht="15" customHeight="1">
      <c r="B115" s="284"/>
      <c r="C115" s="261" t="s">
        <v>36</v>
      </c>
      <c r="D115" s="261"/>
      <c r="E115" s="261"/>
      <c r="F115" s="283" t="s">
        <v>464</v>
      </c>
      <c r="G115" s="261"/>
      <c r="H115" s="261" t="s">
        <v>508</v>
      </c>
      <c r="I115" s="261" t="s">
        <v>499</v>
      </c>
      <c r="J115" s="261"/>
      <c r="K115" s="275"/>
    </row>
    <row r="116" s="1" customFormat="1" ht="15" customHeight="1">
      <c r="B116" s="284"/>
      <c r="C116" s="261" t="s">
        <v>46</v>
      </c>
      <c r="D116" s="261"/>
      <c r="E116" s="261"/>
      <c r="F116" s="283" t="s">
        <v>464</v>
      </c>
      <c r="G116" s="261"/>
      <c r="H116" s="261" t="s">
        <v>509</v>
      </c>
      <c r="I116" s="261" t="s">
        <v>499</v>
      </c>
      <c r="J116" s="261"/>
      <c r="K116" s="275"/>
    </row>
    <row r="117" s="1" customFormat="1" ht="15" customHeight="1">
      <c r="B117" s="284"/>
      <c r="C117" s="261" t="s">
        <v>55</v>
      </c>
      <c r="D117" s="261"/>
      <c r="E117" s="261"/>
      <c r="F117" s="283" t="s">
        <v>464</v>
      </c>
      <c r="G117" s="261"/>
      <c r="H117" s="261" t="s">
        <v>510</v>
      </c>
      <c r="I117" s="261" t="s">
        <v>511</v>
      </c>
      <c r="J117" s="261"/>
      <c r="K117" s="275"/>
    </row>
    <row r="118" s="1" customFormat="1" ht="15" customHeight="1">
      <c r="B118" s="287"/>
      <c r="C118" s="293"/>
      <c r="D118" s="293"/>
      <c r="E118" s="293"/>
      <c r="F118" s="293"/>
      <c r="G118" s="293"/>
      <c r="H118" s="293"/>
      <c r="I118" s="293"/>
      <c r="J118" s="293"/>
      <c r="K118" s="289"/>
    </row>
    <row r="119" s="1" customFormat="1" ht="18.75" customHeight="1">
      <c r="B119" s="294"/>
      <c r="C119" s="258"/>
      <c r="D119" s="258"/>
      <c r="E119" s="258"/>
      <c r="F119" s="295"/>
      <c r="G119" s="258"/>
      <c r="H119" s="258"/>
      <c r="I119" s="258"/>
      <c r="J119" s="258"/>
      <c r="K119" s="294"/>
    </row>
    <row r="120" s="1" customFormat="1" ht="18.75" customHeight="1">
      <c r="B120" s="269"/>
      <c r="C120" s="269"/>
      <c r="D120" s="269"/>
      <c r="E120" s="269"/>
      <c r="F120" s="269"/>
      <c r="G120" s="269"/>
      <c r="H120" s="269"/>
      <c r="I120" s="269"/>
      <c r="J120" s="269"/>
      <c r="K120" s="269"/>
    </row>
    <row r="121" s="1" customFormat="1" ht="7.5" customHeight="1">
      <c r="B121" s="296"/>
      <c r="C121" s="297"/>
      <c r="D121" s="297"/>
      <c r="E121" s="297"/>
      <c r="F121" s="297"/>
      <c r="G121" s="297"/>
      <c r="H121" s="297"/>
      <c r="I121" s="297"/>
      <c r="J121" s="297"/>
      <c r="K121" s="298"/>
    </row>
    <row r="122" s="1" customFormat="1" ht="45" customHeight="1">
      <c r="B122" s="299"/>
      <c r="C122" s="252" t="s">
        <v>512</v>
      </c>
      <c r="D122" s="252"/>
      <c r="E122" s="252"/>
      <c r="F122" s="252"/>
      <c r="G122" s="252"/>
      <c r="H122" s="252"/>
      <c r="I122" s="252"/>
      <c r="J122" s="252"/>
      <c r="K122" s="300"/>
    </row>
    <row r="123" s="1" customFormat="1" ht="17.25" customHeight="1">
      <c r="B123" s="301"/>
      <c r="C123" s="276" t="s">
        <v>458</v>
      </c>
      <c r="D123" s="276"/>
      <c r="E123" s="276"/>
      <c r="F123" s="276" t="s">
        <v>459</v>
      </c>
      <c r="G123" s="277"/>
      <c r="H123" s="276" t="s">
        <v>52</v>
      </c>
      <c r="I123" s="276" t="s">
        <v>55</v>
      </c>
      <c r="J123" s="276" t="s">
        <v>460</v>
      </c>
      <c r="K123" s="302"/>
    </row>
    <row r="124" s="1" customFormat="1" ht="17.25" customHeight="1">
      <c r="B124" s="301"/>
      <c r="C124" s="278" t="s">
        <v>461</v>
      </c>
      <c r="D124" s="278"/>
      <c r="E124" s="278"/>
      <c r="F124" s="279" t="s">
        <v>462</v>
      </c>
      <c r="G124" s="280"/>
      <c r="H124" s="278"/>
      <c r="I124" s="278"/>
      <c r="J124" s="278" t="s">
        <v>463</v>
      </c>
      <c r="K124" s="302"/>
    </row>
    <row r="125" s="1" customFormat="1" ht="5.25" customHeight="1">
      <c r="B125" s="303"/>
      <c r="C125" s="281"/>
      <c r="D125" s="281"/>
      <c r="E125" s="281"/>
      <c r="F125" s="281"/>
      <c r="G125" s="261"/>
      <c r="H125" s="281"/>
      <c r="I125" s="281"/>
      <c r="J125" s="281"/>
      <c r="K125" s="304"/>
    </row>
    <row r="126" s="1" customFormat="1" ht="15" customHeight="1">
      <c r="B126" s="303"/>
      <c r="C126" s="261" t="s">
        <v>467</v>
      </c>
      <c r="D126" s="281"/>
      <c r="E126" s="281"/>
      <c r="F126" s="283" t="s">
        <v>464</v>
      </c>
      <c r="G126" s="261"/>
      <c r="H126" s="261" t="s">
        <v>504</v>
      </c>
      <c r="I126" s="261" t="s">
        <v>466</v>
      </c>
      <c r="J126" s="261">
        <v>120</v>
      </c>
      <c r="K126" s="305"/>
    </row>
    <row r="127" s="1" customFormat="1" ht="15" customHeight="1">
      <c r="B127" s="303"/>
      <c r="C127" s="261" t="s">
        <v>513</v>
      </c>
      <c r="D127" s="261"/>
      <c r="E127" s="261"/>
      <c r="F127" s="283" t="s">
        <v>464</v>
      </c>
      <c r="G127" s="261"/>
      <c r="H127" s="261" t="s">
        <v>514</v>
      </c>
      <c r="I127" s="261" t="s">
        <v>466</v>
      </c>
      <c r="J127" s="261" t="s">
        <v>515</v>
      </c>
      <c r="K127" s="305"/>
    </row>
    <row r="128" s="1" customFormat="1" ht="15" customHeight="1">
      <c r="B128" s="303"/>
      <c r="C128" s="261" t="s">
        <v>412</v>
      </c>
      <c r="D128" s="261"/>
      <c r="E128" s="261"/>
      <c r="F128" s="283" t="s">
        <v>464</v>
      </c>
      <c r="G128" s="261"/>
      <c r="H128" s="261" t="s">
        <v>516</v>
      </c>
      <c r="I128" s="261" t="s">
        <v>466</v>
      </c>
      <c r="J128" s="261" t="s">
        <v>515</v>
      </c>
      <c r="K128" s="305"/>
    </row>
    <row r="129" s="1" customFormat="1" ht="15" customHeight="1">
      <c r="B129" s="303"/>
      <c r="C129" s="261" t="s">
        <v>475</v>
      </c>
      <c r="D129" s="261"/>
      <c r="E129" s="261"/>
      <c r="F129" s="283" t="s">
        <v>470</v>
      </c>
      <c r="G129" s="261"/>
      <c r="H129" s="261" t="s">
        <v>476</v>
      </c>
      <c r="I129" s="261" t="s">
        <v>466</v>
      </c>
      <c r="J129" s="261">
        <v>15</v>
      </c>
      <c r="K129" s="305"/>
    </row>
    <row r="130" s="1" customFormat="1" ht="15" customHeight="1">
      <c r="B130" s="303"/>
      <c r="C130" s="285" t="s">
        <v>477</v>
      </c>
      <c r="D130" s="285"/>
      <c r="E130" s="285"/>
      <c r="F130" s="286" t="s">
        <v>470</v>
      </c>
      <c r="G130" s="285"/>
      <c r="H130" s="285" t="s">
        <v>478</v>
      </c>
      <c r="I130" s="285" t="s">
        <v>466</v>
      </c>
      <c r="J130" s="285">
        <v>15</v>
      </c>
      <c r="K130" s="305"/>
    </row>
    <row r="131" s="1" customFormat="1" ht="15" customHeight="1">
      <c r="B131" s="303"/>
      <c r="C131" s="285" t="s">
        <v>479</v>
      </c>
      <c r="D131" s="285"/>
      <c r="E131" s="285"/>
      <c r="F131" s="286" t="s">
        <v>470</v>
      </c>
      <c r="G131" s="285"/>
      <c r="H131" s="285" t="s">
        <v>480</v>
      </c>
      <c r="I131" s="285" t="s">
        <v>466</v>
      </c>
      <c r="J131" s="285">
        <v>20</v>
      </c>
      <c r="K131" s="305"/>
    </row>
    <row r="132" s="1" customFormat="1" ht="15" customHeight="1">
      <c r="B132" s="303"/>
      <c r="C132" s="285" t="s">
        <v>481</v>
      </c>
      <c r="D132" s="285"/>
      <c r="E132" s="285"/>
      <c r="F132" s="286" t="s">
        <v>470</v>
      </c>
      <c r="G132" s="285"/>
      <c r="H132" s="285" t="s">
        <v>482</v>
      </c>
      <c r="I132" s="285" t="s">
        <v>466</v>
      </c>
      <c r="J132" s="285">
        <v>20</v>
      </c>
      <c r="K132" s="305"/>
    </row>
    <row r="133" s="1" customFormat="1" ht="15" customHeight="1">
      <c r="B133" s="303"/>
      <c r="C133" s="261" t="s">
        <v>469</v>
      </c>
      <c r="D133" s="261"/>
      <c r="E133" s="261"/>
      <c r="F133" s="283" t="s">
        <v>470</v>
      </c>
      <c r="G133" s="261"/>
      <c r="H133" s="261" t="s">
        <v>504</v>
      </c>
      <c r="I133" s="261" t="s">
        <v>466</v>
      </c>
      <c r="J133" s="261">
        <v>50</v>
      </c>
      <c r="K133" s="305"/>
    </row>
    <row r="134" s="1" customFormat="1" ht="15" customHeight="1">
      <c r="B134" s="303"/>
      <c r="C134" s="261" t="s">
        <v>483</v>
      </c>
      <c r="D134" s="261"/>
      <c r="E134" s="261"/>
      <c r="F134" s="283" t="s">
        <v>470</v>
      </c>
      <c r="G134" s="261"/>
      <c r="H134" s="261" t="s">
        <v>504</v>
      </c>
      <c r="I134" s="261" t="s">
        <v>466</v>
      </c>
      <c r="J134" s="261">
        <v>50</v>
      </c>
      <c r="K134" s="305"/>
    </row>
    <row r="135" s="1" customFormat="1" ht="15" customHeight="1">
      <c r="B135" s="303"/>
      <c r="C135" s="261" t="s">
        <v>489</v>
      </c>
      <c r="D135" s="261"/>
      <c r="E135" s="261"/>
      <c r="F135" s="283" t="s">
        <v>470</v>
      </c>
      <c r="G135" s="261"/>
      <c r="H135" s="261" t="s">
        <v>504</v>
      </c>
      <c r="I135" s="261" t="s">
        <v>466</v>
      </c>
      <c r="J135" s="261">
        <v>50</v>
      </c>
      <c r="K135" s="305"/>
    </row>
    <row r="136" s="1" customFormat="1" ht="15" customHeight="1">
      <c r="B136" s="303"/>
      <c r="C136" s="261" t="s">
        <v>491</v>
      </c>
      <c r="D136" s="261"/>
      <c r="E136" s="261"/>
      <c r="F136" s="283" t="s">
        <v>470</v>
      </c>
      <c r="G136" s="261"/>
      <c r="H136" s="261" t="s">
        <v>504</v>
      </c>
      <c r="I136" s="261" t="s">
        <v>466</v>
      </c>
      <c r="J136" s="261">
        <v>50</v>
      </c>
      <c r="K136" s="305"/>
    </row>
    <row r="137" s="1" customFormat="1" ht="15" customHeight="1">
      <c r="B137" s="303"/>
      <c r="C137" s="261" t="s">
        <v>492</v>
      </c>
      <c r="D137" s="261"/>
      <c r="E137" s="261"/>
      <c r="F137" s="283" t="s">
        <v>470</v>
      </c>
      <c r="G137" s="261"/>
      <c r="H137" s="261" t="s">
        <v>517</v>
      </c>
      <c r="I137" s="261" t="s">
        <v>466</v>
      </c>
      <c r="J137" s="261">
        <v>255</v>
      </c>
      <c r="K137" s="305"/>
    </row>
    <row r="138" s="1" customFormat="1" ht="15" customHeight="1">
      <c r="B138" s="303"/>
      <c r="C138" s="261" t="s">
        <v>494</v>
      </c>
      <c r="D138" s="261"/>
      <c r="E138" s="261"/>
      <c r="F138" s="283" t="s">
        <v>464</v>
      </c>
      <c r="G138" s="261"/>
      <c r="H138" s="261" t="s">
        <v>518</v>
      </c>
      <c r="I138" s="261" t="s">
        <v>496</v>
      </c>
      <c r="J138" s="261"/>
      <c r="K138" s="305"/>
    </row>
    <row r="139" s="1" customFormat="1" ht="15" customHeight="1">
      <c r="B139" s="303"/>
      <c r="C139" s="261" t="s">
        <v>497</v>
      </c>
      <c r="D139" s="261"/>
      <c r="E139" s="261"/>
      <c r="F139" s="283" t="s">
        <v>464</v>
      </c>
      <c r="G139" s="261"/>
      <c r="H139" s="261" t="s">
        <v>519</v>
      </c>
      <c r="I139" s="261" t="s">
        <v>499</v>
      </c>
      <c r="J139" s="261"/>
      <c r="K139" s="305"/>
    </row>
    <row r="140" s="1" customFormat="1" ht="15" customHeight="1">
      <c r="B140" s="303"/>
      <c r="C140" s="261" t="s">
        <v>500</v>
      </c>
      <c r="D140" s="261"/>
      <c r="E140" s="261"/>
      <c r="F140" s="283" t="s">
        <v>464</v>
      </c>
      <c r="G140" s="261"/>
      <c r="H140" s="261" t="s">
        <v>500</v>
      </c>
      <c r="I140" s="261" t="s">
        <v>499</v>
      </c>
      <c r="J140" s="261"/>
      <c r="K140" s="305"/>
    </row>
    <row r="141" s="1" customFormat="1" ht="15" customHeight="1">
      <c r="B141" s="303"/>
      <c r="C141" s="261" t="s">
        <v>36</v>
      </c>
      <c r="D141" s="261"/>
      <c r="E141" s="261"/>
      <c r="F141" s="283" t="s">
        <v>464</v>
      </c>
      <c r="G141" s="261"/>
      <c r="H141" s="261" t="s">
        <v>520</v>
      </c>
      <c r="I141" s="261" t="s">
        <v>499</v>
      </c>
      <c r="J141" s="261"/>
      <c r="K141" s="305"/>
    </row>
    <row r="142" s="1" customFormat="1" ht="15" customHeight="1">
      <c r="B142" s="303"/>
      <c r="C142" s="261" t="s">
        <v>521</v>
      </c>
      <c r="D142" s="261"/>
      <c r="E142" s="261"/>
      <c r="F142" s="283" t="s">
        <v>464</v>
      </c>
      <c r="G142" s="261"/>
      <c r="H142" s="261" t="s">
        <v>522</v>
      </c>
      <c r="I142" s="261" t="s">
        <v>499</v>
      </c>
      <c r="J142" s="261"/>
      <c r="K142" s="305"/>
    </row>
    <row r="143" s="1" customFormat="1" ht="15" customHeight="1">
      <c r="B143" s="306"/>
      <c r="C143" s="307"/>
      <c r="D143" s="307"/>
      <c r="E143" s="307"/>
      <c r="F143" s="307"/>
      <c r="G143" s="307"/>
      <c r="H143" s="307"/>
      <c r="I143" s="307"/>
      <c r="J143" s="307"/>
      <c r="K143" s="308"/>
    </row>
    <row r="144" s="1" customFormat="1" ht="18.75" customHeight="1">
      <c r="B144" s="258"/>
      <c r="C144" s="258"/>
      <c r="D144" s="258"/>
      <c r="E144" s="258"/>
      <c r="F144" s="295"/>
      <c r="G144" s="258"/>
      <c r="H144" s="258"/>
      <c r="I144" s="258"/>
      <c r="J144" s="258"/>
      <c r="K144" s="258"/>
    </row>
    <row r="145" s="1" customFormat="1" ht="18.75" customHeight="1">
      <c r="B145" s="269"/>
      <c r="C145" s="269"/>
      <c r="D145" s="269"/>
      <c r="E145" s="269"/>
      <c r="F145" s="269"/>
      <c r="G145" s="269"/>
      <c r="H145" s="269"/>
      <c r="I145" s="269"/>
      <c r="J145" s="269"/>
      <c r="K145" s="269"/>
    </row>
    <row r="146" s="1" customFormat="1" ht="7.5" customHeight="1">
      <c r="B146" s="270"/>
      <c r="C146" s="271"/>
      <c r="D146" s="271"/>
      <c r="E146" s="271"/>
      <c r="F146" s="271"/>
      <c r="G146" s="271"/>
      <c r="H146" s="271"/>
      <c r="I146" s="271"/>
      <c r="J146" s="271"/>
      <c r="K146" s="272"/>
    </row>
    <row r="147" s="1" customFormat="1" ht="45" customHeight="1">
      <c r="B147" s="273"/>
      <c r="C147" s="274" t="s">
        <v>523</v>
      </c>
      <c r="D147" s="274"/>
      <c r="E147" s="274"/>
      <c r="F147" s="274"/>
      <c r="G147" s="274"/>
      <c r="H147" s="274"/>
      <c r="I147" s="274"/>
      <c r="J147" s="274"/>
      <c r="K147" s="275"/>
    </row>
    <row r="148" s="1" customFormat="1" ht="17.25" customHeight="1">
      <c r="B148" s="273"/>
      <c r="C148" s="276" t="s">
        <v>458</v>
      </c>
      <c r="D148" s="276"/>
      <c r="E148" s="276"/>
      <c r="F148" s="276" t="s">
        <v>459</v>
      </c>
      <c r="G148" s="277"/>
      <c r="H148" s="276" t="s">
        <v>52</v>
      </c>
      <c r="I148" s="276" t="s">
        <v>55</v>
      </c>
      <c r="J148" s="276" t="s">
        <v>460</v>
      </c>
      <c r="K148" s="275"/>
    </row>
    <row r="149" s="1" customFormat="1" ht="17.25" customHeight="1">
      <c r="B149" s="273"/>
      <c r="C149" s="278" t="s">
        <v>461</v>
      </c>
      <c r="D149" s="278"/>
      <c r="E149" s="278"/>
      <c r="F149" s="279" t="s">
        <v>462</v>
      </c>
      <c r="G149" s="280"/>
      <c r="H149" s="278"/>
      <c r="I149" s="278"/>
      <c r="J149" s="278" t="s">
        <v>463</v>
      </c>
      <c r="K149" s="275"/>
    </row>
    <row r="150" s="1" customFormat="1" ht="5.25" customHeight="1">
      <c r="B150" s="284"/>
      <c r="C150" s="281"/>
      <c r="D150" s="281"/>
      <c r="E150" s="281"/>
      <c r="F150" s="281"/>
      <c r="G150" s="282"/>
      <c r="H150" s="281"/>
      <c r="I150" s="281"/>
      <c r="J150" s="281"/>
      <c r="K150" s="305"/>
    </row>
    <row r="151" s="1" customFormat="1" ht="15" customHeight="1">
      <c r="B151" s="284"/>
      <c r="C151" s="309" t="s">
        <v>467</v>
      </c>
      <c r="D151" s="261"/>
      <c r="E151" s="261"/>
      <c r="F151" s="310" t="s">
        <v>464</v>
      </c>
      <c r="G151" s="261"/>
      <c r="H151" s="309" t="s">
        <v>504</v>
      </c>
      <c r="I151" s="309" t="s">
        <v>466</v>
      </c>
      <c r="J151" s="309">
        <v>120</v>
      </c>
      <c r="K151" s="305"/>
    </row>
    <row r="152" s="1" customFormat="1" ht="15" customHeight="1">
      <c r="B152" s="284"/>
      <c r="C152" s="309" t="s">
        <v>513</v>
      </c>
      <c r="D152" s="261"/>
      <c r="E152" s="261"/>
      <c r="F152" s="310" t="s">
        <v>464</v>
      </c>
      <c r="G152" s="261"/>
      <c r="H152" s="309" t="s">
        <v>524</v>
      </c>
      <c r="I152" s="309" t="s">
        <v>466</v>
      </c>
      <c r="J152" s="309" t="s">
        <v>515</v>
      </c>
      <c r="K152" s="305"/>
    </row>
    <row r="153" s="1" customFormat="1" ht="15" customHeight="1">
      <c r="B153" s="284"/>
      <c r="C153" s="309" t="s">
        <v>412</v>
      </c>
      <c r="D153" s="261"/>
      <c r="E153" s="261"/>
      <c r="F153" s="310" t="s">
        <v>464</v>
      </c>
      <c r="G153" s="261"/>
      <c r="H153" s="309" t="s">
        <v>525</v>
      </c>
      <c r="I153" s="309" t="s">
        <v>466</v>
      </c>
      <c r="J153" s="309" t="s">
        <v>515</v>
      </c>
      <c r="K153" s="305"/>
    </row>
    <row r="154" s="1" customFormat="1" ht="15" customHeight="1">
      <c r="B154" s="284"/>
      <c r="C154" s="309" t="s">
        <v>469</v>
      </c>
      <c r="D154" s="261"/>
      <c r="E154" s="261"/>
      <c r="F154" s="310" t="s">
        <v>470</v>
      </c>
      <c r="G154" s="261"/>
      <c r="H154" s="309" t="s">
        <v>504</v>
      </c>
      <c r="I154" s="309" t="s">
        <v>466</v>
      </c>
      <c r="J154" s="309">
        <v>50</v>
      </c>
      <c r="K154" s="305"/>
    </row>
    <row r="155" s="1" customFormat="1" ht="15" customHeight="1">
      <c r="B155" s="284"/>
      <c r="C155" s="309" t="s">
        <v>472</v>
      </c>
      <c r="D155" s="261"/>
      <c r="E155" s="261"/>
      <c r="F155" s="310" t="s">
        <v>464</v>
      </c>
      <c r="G155" s="261"/>
      <c r="H155" s="309" t="s">
        <v>504</v>
      </c>
      <c r="I155" s="309" t="s">
        <v>474</v>
      </c>
      <c r="J155" s="309"/>
      <c r="K155" s="305"/>
    </row>
    <row r="156" s="1" customFormat="1" ht="15" customHeight="1">
      <c r="B156" s="284"/>
      <c r="C156" s="309" t="s">
        <v>483</v>
      </c>
      <c r="D156" s="261"/>
      <c r="E156" s="261"/>
      <c r="F156" s="310" t="s">
        <v>470</v>
      </c>
      <c r="G156" s="261"/>
      <c r="H156" s="309" t="s">
        <v>504</v>
      </c>
      <c r="I156" s="309" t="s">
        <v>466</v>
      </c>
      <c r="J156" s="309">
        <v>50</v>
      </c>
      <c r="K156" s="305"/>
    </row>
    <row r="157" s="1" customFormat="1" ht="15" customHeight="1">
      <c r="B157" s="284"/>
      <c r="C157" s="309" t="s">
        <v>491</v>
      </c>
      <c r="D157" s="261"/>
      <c r="E157" s="261"/>
      <c r="F157" s="310" t="s">
        <v>470</v>
      </c>
      <c r="G157" s="261"/>
      <c r="H157" s="309" t="s">
        <v>504</v>
      </c>
      <c r="I157" s="309" t="s">
        <v>466</v>
      </c>
      <c r="J157" s="309">
        <v>50</v>
      </c>
      <c r="K157" s="305"/>
    </row>
    <row r="158" s="1" customFormat="1" ht="15" customHeight="1">
      <c r="B158" s="284"/>
      <c r="C158" s="309" t="s">
        <v>489</v>
      </c>
      <c r="D158" s="261"/>
      <c r="E158" s="261"/>
      <c r="F158" s="310" t="s">
        <v>470</v>
      </c>
      <c r="G158" s="261"/>
      <c r="H158" s="309" t="s">
        <v>504</v>
      </c>
      <c r="I158" s="309" t="s">
        <v>466</v>
      </c>
      <c r="J158" s="309">
        <v>50</v>
      </c>
      <c r="K158" s="305"/>
    </row>
    <row r="159" s="1" customFormat="1" ht="15" customHeight="1">
      <c r="B159" s="284"/>
      <c r="C159" s="309" t="s">
        <v>94</v>
      </c>
      <c r="D159" s="261"/>
      <c r="E159" s="261"/>
      <c r="F159" s="310" t="s">
        <v>464</v>
      </c>
      <c r="G159" s="261"/>
      <c r="H159" s="309" t="s">
        <v>526</v>
      </c>
      <c r="I159" s="309" t="s">
        <v>466</v>
      </c>
      <c r="J159" s="309" t="s">
        <v>527</v>
      </c>
      <c r="K159" s="305"/>
    </row>
    <row r="160" s="1" customFormat="1" ht="15" customHeight="1">
      <c r="B160" s="284"/>
      <c r="C160" s="309" t="s">
        <v>528</v>
      </c>
      <c r="D160" s="261"/>
      <c r="E160" s="261"/>
      <c r="F160" s="310" t="s">
        <v>464</v>
      </c>
      <c r="G160" s="261"/>
      <c r="H160" s="309" t="s">
        <v>529</v>
      </c>
      <c r="I160" s="309" t="s">
        <v>499</v>
      </c>
      <c r="J160" s="309"/>
      <c r="K160" s="305"/>
    </row>
    <row r="161" s="1" customFormat="1" ht="15" customHeight="1">
      <c r="B161" s="311"/>
      <c r="C161" s="293"/>
      <c r="D161" s="293"/>
      <c r="E161" s="293"/>
      <c r="F161" s="293"/>
      <c r="G161" s="293"/>
      <c r="H161" s="293"/>
      <c r="I161" s="293"/>
      <c r="J161" s="293"/>
      <c r="K161" s="312"/>
    </row>
    <row r="162" s="1" customFormat="1" ht="18.75" customHeight="1">
      <c r="B162" s="258"/>
      <c r="C162" s="261"/>
      <c r="D162" s="261"/>
      <c r="E162" s="261"/>
      <c r="F162" s="283"/>
      <c r="G162" s="261"/>
      <c r="H162" s="261"/>
      <c r="I162" s="261"/>
      <c r="J162" s="261"/>
      <c r="K162" s="258"/>
    </row>
    <row r="163" s="1" customFormat="1" ht="18.75" customHeight="1">
      <c r="B163" s="258"/>
      <c r="C163" s="261"/>
      <c r="D163" s="261"/>
      <c r="E163" s="261"/>
      <c r="F163" s="283"/>
      <c r="G163" s="261"/>
      <c r="H163" s="261"/>
      <c r="I163" s="261"/>
      <c r="J163" s="261"/>
      <c r="K163" s="258"/>
    </row>
    <row r="164" s="1" customFormat="1" ht="18.75" customHeight="1">
      <c r="B164" s="258"/>
      <c r="C164" s="261"/>
      <c r="D164" s="261"/>
      <c r="E164" s="261"/>
      <c r="F164" s="283"/>
      <c r="G164" s="261"/>
      <c r="H164" s="261"/>
      <c r="I164" s="261"/>
      <c r="J164" s="261"/>
      <c r="K164" s="258"/>
    </row>
    <row r="165" s="1" customFormat="1" ht="18.75" customHeight="1">
      <c r="B165" s="258"/>
      <c r="C165" s="261"/>
      <c r="D165" s="261"/>
      <c r="E165" s="261"/>
      <c r="F165" s="283"/>
      <c r="G165" s="261"/>
      <c r="H165" s="261"/>
      <c r="I165" s="261"/>
      <c r="J165" s="261"/>
      <c r="K165" s="258"/>
    </row>
    <row r="166" s="1" customFormat="1" ht="18.75" customHeight="1">
      <c r="B166" s="258"/>
      <c r="C166" s="261"/>
      <c r="D166" s="261"/>
      <c r="E166" s="261"/>
      <c r="F166" s="283"/>
      <c r="G166" s="261"/>
      <c r="H166" s="261"/>
      <c r="I166" s="261"/>
      <c r="J166" s="261"/>
      <c r="K166" s="258"/>
    </row>
    <row r="167" s="1" customFormat="1" ht="18.75" customHeight="1">
      <c r="B167" s="258"/>
      <c r="C167" s="261"/>
      <c r="D167" s="261"/>
      <c r="E167" s="261"/>
      <c r="F167" s="283"/>
      <c r="G167" s="261"/>
      <c r="H167" s="261"/>
      <c r="I167" s="261"/>
      <c r="J167" s="261"/>
      <c r="K167" s="258"/>
    </row>
    <row r="168" s="1" customFormat="1" ht="18.75" customHeight="1">
      <c r="B168" s="258"/>
      <c r="C168" s="261"/>
      <c r="D168" s="261"/>
      <c r="E168" s="261"/>
      <c r="F168" s="283"/>
      <c r="G168" s="261"/>
      <c r="H168" s="261"/>
      <c r="I168" s="261"/>
      <c r="J168" s="261"/>
      <c r="K168" s="258"/>
    </row>
    <row r="169" s="1" customFormat="1" ht="18.75" customHeight="1">
      <c r="B169" s="269"/>
      <c r="C169" s="269"/>
      <c r="D169" s="269"/>
      <c r="E169" s="269"/>
      <c r="F169" s="269"/>
      <c r="G169" s="269"/>
      <c r="H169" s="269"/>
      <c r="I169" s="269"/>
      <c r="J169" s="269"/>
      <c r="K169" s="269"/>
    </row>
    <row r="170" s="1" customFormat="1" ht="7.5" customHeight="1">
      <c r="B170" s="248"/>
      <c r="C170" s="249"/>
      <c r="D170" s="249"/>
      <c r="E170" s="249"/>
      <c r="F170" s="249"/>
      <c r="G170" s="249"/>
      <c r="H170" s="249"/>
      <c r="I170" s="249"/>
      <c r="J170" s="249"/>
      <c r="K170" s="250"/>
    </row>
    <row r="171" s="1" customFormat="1" ht="45" customHeight="1">
      <c r="B171" s="251"/>
      <c r="C171" s="252" t="s">
        <v>530</v>
      </c>
      <c r="D171" s="252"/>
      <c r="E171" s="252"/>
      <c r="F171" s="252"/>
      <c r="G171" s="252"/>
      <c r="H171" s="252"/>
      <c r="I171" s="252"/>
      <c r="J171" s="252"/>
      <c r="K171" s="253"/>
    </row>
    <row r="172" s="1" customFormat="1" ht="17.25" customHeight="1">
      <c r="B172" s="251"/>
      <c r="C172" s="276" t="s">
        <v>458</v>
      </c>
      <c r="D172" s="276"/>
      <c r="E172" s="276"/>
      <c r="F172" s="276" t="s">
        <v>459</v>
      </c>
      <c r="G172" s="313"/>
      <c r="H172" s="314" t="s">
        <v>52</v>
      </c>
      <c r="I172" s="314" t="s">
        <v>55</v>
      </c>
      <c r="J172" s="276" t="s">
        <v>460</v>
      </c>
      <c r="K172" s="253"/>
    </row>
    <row r="173" s="1" customFormat="1" ht="17.25" customHeight="1">
      <c r="B173" s="254"/>
      <c r="C173" s="278" t="s">
        <v>461</v>
      </c>
      <c r="D173" s="278"/>
      <c r="E173" s="278"/>
      <c r="F173" s="279" t="s">
        <v>462</v>
      </c>
      <c r="G173" s="315"/>
      <c r="H173" s="316"/>
      <c r="I173" s="316"/>
      <c r="J173" s="278" t="s">
        <v>463</v>
      </c>
      <c r="K173" s="256"/>
    </row>
    <row r="174" s="1" customFormat="1" ht="5.25" customHeight="1">
      <c r="B174" s="284"/>
      <c r="C174" s="281"/>
      <c r="D174" s="281"/>
      <c r="E174" s="281"/>
      <c r="F174" s="281"/>
      <c r="G174" s="282"/>
      <c r="H174" s="281"/>
      <c r="I174" s="281"/>
      <c r="J174" s="281"/>
      <c r="K174" s="305"/>
    </row>
    <row r="175" s="1" customFormat="1" ht="15" customHeight="1">
      <c r="B175" s="284"/>
      <c r="C175" s="261" t="s">
        <v>467</v>
      </c>
      <c r="D175" s="261"/>
      <c r="E175" s="261"/>
      <c r="F175" s="283" t="s">
        <v>464</v>
      </c>
      <c r="G175" s="261"/>
      <c r="H175" s="261" t="s">
        <v>504</v>
      </c>
      <c r="I175" s="261" t="s">
        <v>466</v>
      </c>
      <c r="J175" s="261">
        <v>120</v>
      </c>
      <c r="K175" s="305"/>
    </row>
    <row r="176" s="1" customFormat="1" ht="15" customHeight="1">
      <c r="B176" s="284"/>
      <c r="C176" s="261" t="s">
        <v>513</v>
      </c>
      <c r="D176" s="261"/>
      <c r="E176" s="261"/>
      <c r="F176" s="283" t="s">
        <v>464</v>
      </c>
      <c r="G176" s="261"/>
      <c r="H176" s="261" t="s">
        <v>514</v>
      </c>
      <c r="I176" s="261" t="s">
        <v>466</v>
      </c>
      <c r="J176" s="261" t="s">
        <v>515</v>
      </c>
      <c r="K176" s="305"/>
    </row>
    <row r="177" s="1" customFormat="1" ht="15" customHeight="1">
      <c r="B177" s="284"/>
      <c r="C177" s="261" t="s">
        <v>412</v>
      </c>
      <c r="D177" s="261"/>
      <c r="E177" s="261"/>
      <c r="F177" s="283" t="s">
        <v>464</v>
      </c>
      <c r="G177" s="261"/>
      <c r="H177" s="261" t="s">
        <v>531</v>
      </c>
      <c r="I177" s="261" t="s">
        <v>466</v>
      </c>
      <c r="J177" s="261" t="s">
        <v>515</v>
      </c>
      <c r="K177" s="305"/>
    </row>
    <row r="178" s="1" customFormat="1" ht="15" customHeight="1">
      <c r="B178" s="284"/>
      <c r="C178" s="261" t="s">
        <v>469</v>
      </c>
      <c r="D178" s="261"/>
      <c r="E178" s="261"/>
      <c r="F178" s="283" t="s">
        <v>470</v>
      </c>
      <c r="G178" s="261"/>
      <c r="H178" s="261" t="s">
        <v>531</v>
      </c>
      <c r="I178" s="261" t="s">
        <v>466</v>
      </c>
      <c r="J178" s="261">
        <v>50</v>
      </c>
      <c r="K178" s="305"/>
    </row>
    <row r="179" s="1" customFormat="1" ht="15" customHeight="1">
      <c r="B179" s="284"/>
      <c r="C179" s="261" t="s">
        <v>472</v>
      </c>
      <c r="D179" s="261"/>
      <c r="E179" s="261"/>
      <c r="F179" s="283" t="s">
        <v>464</v>
      </c>
      <c r="G179" s="261"/>
      <c r="H179" s="261" t="s">
        <v>531</v>
      </c>
      <c r="I179" s="261" t="s">
        <v>474</v>
      </c>
      <c r="J179" s="261"/>
      <c r="K179" s="305"/>
    </row>
    <row r="180" s="1" customFormat="1" ht="15" customHeight="1">
      <c r="B180" s="284"/>
      <c r="C180" s="261" t="s">
        <v>483</v>
      </c>
      <c r="D180" s="261"/>
      <c r="E180" s="261"/>
      <c r="F180" s="283" t="s">
        <v>470</v>
      </c>
      <c r="G180" s="261"/>
      <c r="H180" s="261" t="s">
        <v>531</v>
      </c>
      <c r="I180" s="261" t="s">
        <v>466</v>
      </c>
      <c r="J180" s="261">
        <v>50</v>
      </c>
      <c r="K180" s="305"/>
    </row>
    <row r="181" s="1" customFormat="1" ht="15" customHeight="1">
      <c r="B181" s="284"/>
      <c r="C181" s="261" t="s">
        <v>491</v>
      </c>
      <c r="D181" s="261"/>
      <c r="E181" s="261"/>
      <c r="F181" s="283" t="s">
        <v>470</v>
      </c>
      <c r="G181" s="261"/>
      <c r="H181" s="261" t="s">
        <v>531</v>
      </c>
      <c r="I181" s="261" t="s">
        <v>466</v>
      </c>
      <c r="J181" s="261">
        <v>50</v>
      </c>
      <c r="K181" s="305"/>
    </row>
    <row r="182" s="1" customFormat="1" ht="15" customHeight="1">
      <c r="B182" s="284"/>
      <c r="C182" s="261" t="s">
        <v>489</v>
      </c>
      <c r="D182" s="261"/>
      <c r="E182" s="261"/>
      <c r="F182" s="283" t="s">
        <v>470</v>
      </c>
      <c r="G182" s="261"/>
      <c r="H182" s="261" t="s">
        <v>531</v>
      </c>
      <c r="I182" s="261" t="s">
        <v>466</v>
      </c>
      <c r="J182" s="261">
        <v>50</v>
      </c>
      <c r="K182" s="305"/>
    </row>
    <row r="183" s="1" customFormat="1" ht="15" customHeight="1">
      <c r="B183" s="284"/>
      <c r="C183" s="261" t="s">
        <v>98</v>
      </c>
      <c r="D183" s="261"/>
      <c r="E183" s="261"/>
      <c r="F183" s="283" t="s">
        <v>464</v>
      </c>
      <c r="G183" s="261"/>
      <c r="H183" s="261" t="s">
        <v>532</v>
      </c>
      <c r="I183" s="261" t="s">
        <v>533</v>
      </c>
      <c r="J183" s="261"/>
      <c r="K183" s="305"/>
    </row>
    <row r="184" s="1" customFormat="1" ht="15" customHeight="1">
      <c r="B184" s="284"/>
      <c r="C184" s="261" t="s">
        <v>55</v>
      </c>
      <c r="D184" s="261"/>
      <c r="E184" s="261"/>
      <c r="F184" s="283" t="s">
        <v>464</v>
      </c>
      <c r="G184" s="261"/>
      <c r="H184" s="261" t="s">
        <v>534</v>
      </c>
      <c r="I184" s="261" t="s">
        <v>535</v>
      </c>
      <c r="J184" s="261">
        <v>1</v>
      </c>
      <c r="K184" s="305"/>
    </row>
    <row r="185" s="1" customFormat="1" ht="15" customHeight="1">
      <c r="B185" s="284"/>
      <c r="C185" s="261" t="s">
        <v>51</v>
      </c>
      <c r="D185" s="261"/>
      <c r="E185" s="261"/>
      <c r="F185" s="283" t="s">
        <v>464</v>
      </c>
      <c r="G185" s="261"/>
      <c r="H185" s="261" t="s">
        <v>536</v>
      </c>
      <c r="I185" s="261" t="s">
        <v>466</v>
      </c>
      <c r="J185" s="261">
        <v>20</v>
      </c>
      <c r="K185" s="305"/>
    </row>
    <row r="186" s="1" customFormat="1" ht="15" customHeight="1">
      <c r="B186" s="284"/>
      <c r="C186" s="261" t="s">
        <v>52</v>
      </c>
      <c r="D186" s="261"/>
      <c r="E186" s="261"/>
      <c r="F186" s="283" t="s">
        <v>464</v>
      </c>
      <c r="G186" s="261"/>
      <c r="H186" s="261" t="s">
        <v>537</v>
      </c>
      <c r="I186" s="261" t="s">
        <v>466</v>
      </c>
      <c r="J186" s="261">
        <v>255</v>
      </c>
      <c r="K186" s="305"/>
    </row>
    <row r="187" s="1" customFormat="1" ht="15" customHeight="1">
      <c r="B187" s="284"/>
      <c r="C187" s="261" t="s">
        <v>99</v>
      </c>
      <c r="D187" s="261"/>
      <c r="E187" s="261"/>
      <c r="F187" s="283" t="s">
        <v>464</v>
      </c>
      <c r="G187" s="261"/>
      <c r="H187" s="261" t="s">
        <v>428</v>
      </c>
      <c r="I187" s="261" t="s">
        <v>466</v>
      </c>
      <c r="J187" s="261">
        <v>10</v>
      </c>
      <c r="K187" s="305"/>
    </row>
    <row r="188" s="1" customFormat="1" ht="15" customHeight="1">
      <c r="B188" s="284"/>
      <c r="C188" s="261" t="s">
        <v>100</v>
      </c>
      <c r="D188" s="261"/>
      <c r="E188" s="261"/>
      <c r="F188" s="283" t="s">
        <v>464</v>
      </c>
      <c r="G188" s="261"/>
      <c r="H188" s="261" t="s">
        <v>538</v>
      </c>
      <c r="I188" s="261" t="s">
        <v>499</v>
      </c>
      <c r="J188" s="261"/>
      <c r="K188" s="305"/>
    </row>
    <row r="189" s="1" customFormat="1" ht="15" customHeight="1">
      <c r="B189" s="284"/>
      <c r="C189" s="261" t="s">
        <v>539</v>
      </c>
      <c r="D189" s="261"/>
      <c r="E189" s="261"/>
      <c r="F189" s="283" t="s">
        <v>464</v>
      </c>
      <c r="G189" s="261"/>
      <c r="H189" s="261" t="s">
        <v>540</v>
      </c>
      <c r="I189" s="261" t="s">
        <v>499</v>
      </c>
      <c r="J189" s="261"/>
      <c r="K189" s="305"/>
    </row>
    <row r="190" s="1" customFormat="1" ht="15" customHeight="1">
      <c r="B190" s="284"/>
      <c r="C190" s="261" t="s">
        <v>528</v>
      </c>
      <c r="D190" s="261"/>
      <c r="E190" s="261"/>
      <c r="F190" s="283" t="s">
        <v>464</v>
      </c>
      <c r="G190" s="261"/>
      <c r="H190" s="261" t="s">
        <v>541</v>
      </c>
      <c r="I190" s="261" t="s">
        <v>499</v>
      </c>
      <c r="J190" s="261"/>
      <c r="K190" s="305"/>
    </row>
    <row r="191" s="1" customFormat="1" ht="15" customHeight="1">
      <c r="B191" s="284"/>
      <c r="C191" s="261" t="s">
        <v>102</v>
      </c>
      <c r="D191" s="261"/>
      <c r="E191" s="261"/>
      <c r="F191" s="283" t="s">
        <v>470</v>
      </c>
      <c r="G191" s="261"/>
      <c r="H191" s="261" t="s">
        <v>542</v>
      </c>
      <c r="I191" s="261" t="s">
        <v>466</v>
      </c>
      <c r="J191" s="261">
        <v>50</v>
      </c>
      <c r="K191" s="305"/>
    </row>
    <row r="192" s="1" customFormat="1" ht="15" customHeight="1">
      <c r="B192" s="284"/>
      <c r="C192" s="261" t="s">
        <v>543</v>
      </c>
      <c r="D192" s="261"/>
      <c r="E192" s="261"/>
      <c r="F192" s="283" t="s">
        <v>470</v>
      </c>
      <c r="G192" s="261"/>
      <c r="H192" s="261" t="s">
        <v>544</v>
      </c>
      <c r="I192" s="261" t="s">
        <v>545</v>
      </c>
      <c r="J192" s="261"/>
      <c r="K192" s="305"/>
    </row>
    <row r="193" s="1" customFormat="1" ht="15" customHeight="1">
      <c r="B193" s="284"/>
      <c r="C193" s="261" t="s">
        <v>546</v>
      </c>
      <c r="D193" s="261"/>
      <c r="E193" s="261"/>
      <c r="F193" s="283" t="s">
        <v>470</v>
      </c>
      <c r="G193" s="261"/>
      <c r="H193" s="261" t="s">
        <v>547</v>
      </c>
      <c r="I193" s="261" t="s">
        <v>545</v>
      </c>
      <c r="J193" s="261"/>
      <c r="K193" s="305"/>
    </row>
    <row r="194" s="1" customFormat="1" ht="15" customHeight="1">
      <c r="B194" s="284"/>
      <c r="C194" s="261" t="s">
        <v>548</v>
      </c>
      <c r="D194" s="261"/>
      <c r="E194" s="261"/>
      <c r="F194" s="283" t="s">
        <v>470</v>
      </c>
      <c r="G194" s="261"/>
      <c r="H194" s="261" t="s">
        <v>549</v>
      </c>
      <c r="I194" s="261" t="s">
        <v>545</v>
      </c>
      <c r="J194" s="261"/>
      <c r="K194" s="305"/>
    </row>
    <row r="195" s="1" customFormat="1" ht="15" customHeight="1">
      <c r="B195" s="284"/>
      <c r="C195" s="317" t="s">
        <v>550</v>
      </c>
      <c r="D195" s="261"/>
      <c r="E195" s="261"/>
      <c r="F195" s="283" t="s">
        <v>470</v>
      </c>
      <c r="G195" s="261"/>
      <c r="H195" s="261" t="s">
        <v>551</v>
      </c>
      <c r="I195" s="261" t="s">
        <v>552</v>
      </c>
      <c r="J195" s="318" t="s">
        <v>553</v>
      </c>
      <c r="K195" s="305"/>
    </row>
    <row r="196" s="1" customFormat="1" ht="15" customHeight="1">
      <c r="B196" s="284"/>
      <c r="C196" s="268" t="s">
        <v>40</v>
      </c>
      <c r="D196" s="261"/>
      <c r="E196" s="261"/>
      <c r="F196" s="283" t="s">
        <v>464</v>
      </c>
      <c r="G196" s="261"/>
      <c r="H196" s="258" t="s">
        <v>554</v>
      </c>
      <c r="I196" s="261" t="s">
        <v>555</v>
      </c>
      <c r="J196" s="261"/>
      <c r="K196" s="305"/>
    </row>
    <row r="197" s="1" customFormat="1" ht="15" customHeight="1">
      <c r="B197" s="284"/>
      <c r="C197" s="268" t="s">
        <v>556</v>
      </c>
      <c r="D197" s="261"/>
      <c r="E197" s="261"/>
      <c r="F197" s="283" t="s">
        <v>464</v>
      </c>
      <c r="G197" s="261"/>
      <c r="H197" s="261" t="s">
        <v>557</v>
      </c>
      <c r="I197" s="261" t="s">
        <v>499</v>
      </c>
      <c r="J197" s="261"/>
      <c r="K197" s="305"/>
    </row>
    <row r="198" s="1" customFormat="1" ht="15" customHeight="1">
      <c r="B198" s="284"/>
      <c r="C198" s="268" t="s">
        <v>558</v>
      </c>
      <c r="D198" s="261"/>
      <c r="E198" s="261"/>
      <c r="F198" s="283" t="s">
        <v>464</v>
      </c>
      <c r="G198" s="261"/>
      <c r="H198" s="261" t="s">
        <v>559</v>
      </c>
      <c r="I198" s="261" t="s">
        <v>499</v>
      </c>
      <c r="J198" s="261"/>
      <c r="K198" s="305"/>
    </row>
    <row r="199" s="1" customFormat="1" ht="15" customHeight="1">
      <c r="B199" s="284"/>
      <c r="C199" s="268" t="s">
        <v>560</v>
      </c>
      <c r="D199" s="261"/>
      <c r="E199" s="261"/>
      <c r="F199" s="283" t="s">
        <v>470</v>
      </c>
      <c r="G199" s="261"/>
      <c r="H199" s="261" t="s">
        <v>561</v>
      </c>
      <c r="I199" s="261" t="s">
        <v>499</v>
      </c>
      <c r="J199" s="261"/>
      <c r="K199" s="305"/>
    </row>
    <row r="200" s="1" customFormat="1" ht="15" customHeight="1">
      <c r="B200" s="311"/>
      <c r="C200" s="319"/>
      <c r="D200" s="293"/>
      <c r="E200" s="293"/>
      <c r="F200" s="293"/>
      <c r="G200" s="293"/>
      <c r="H200" s="293"/>
      <c r="I200" s="293"/>
      <c r="J200" s="293"/>
      <c r="K200" s="312"/>
    </row>
    <row r="201" s="1" customFormat="1" ht="18.75" customHeight="1">
      <c r="B201" s="258"/>
      <c r="C201" s="261"/>
      <c r="D201" s="261"/>
      <c r="E201" s="261"/>
      <c r="F201" s="283"/>
      <c r="G201" s="261"/>
      <c r="H201" s="261"/>
      <c r="I201" s="261"/>
      <c r="J201" s="261"/>
      <c r="K201" s="258"/>
    </row>
    <row r="202" s="1" customFormat="1" ht="18.75" customHeight="1">
      <c r="B202" s="269"/>
      <c r="C202" s="269"/>
      <c r="D202" s="269"/>
      <c r="E202" s="269"/>
      <c r="F202" s="269"/>
      <c r="G202" s="269"/>
      <c r="H202" s="269"/>
      <c r="I202" s="269"/>
      <c r="J202" s="269"/>
      <c r="K202" s="269"/>
    </row>
    <row r="203" s="1" customFormat="1" ht="13.5">
      <c r="B203" s="248"/>
      <c r="C203" s="249"/>
      <c r="D203" s="249"/>
      <c r="E203" s="249"/>
      <c r="F203" s="249"/>
      <c r="G203" s="249"/>
      <c r="H203" s="249"/>
      <c r="I203" s="249"/>
      <c r="J203" s="249"/>
      <c r="K203" s="250"/>
    </row>
    <row r="204" s="1" customFormat="1" ht="21" customHeight="1">
      <c r="B204" s="251"/>
      <c r="C204" s="252" t="s">
        <v>562</v>
      </c>
      <c r="D204" s="252"/>
      <c r="E204" s="252"/>
      <c r="F204" s="252"/>
      <c r="G204" s="252"/>
      <c r="H204" s="252"/>
      <c r="I204" s="252"/>
      <c r="J204" s="252"/>
      <c r="K204" s="253"/>
    </row>
    <row r="205" s="1" customFormat="1" ht="25.5" customHeight="1">
      <c r="B205" s="251"/>
      <c r="C205" s="320" t="s">
        <v>563</v>
      </c>
      <c r="D205" s="320"/>
      <c r="E205" s="320"/>
      <c r="F205" s="320" t="s">
        <v>564</v>
      </c>
      <c r="G205" s="321"/>
      <c r="H205" s="320" t="s">
        <v>565</v>
      </c>
      <c r="I205" s="320"/>
      <c r="J205" s="320"/>
      <c r="K205" s="253"/>
    </row>
    <row r="206" s="1" customFormat="1" ht="5.25" customHeight="1">
      <c r="B206" s="284"/>
      <c r="C206" s="281"/>
      <c r="D206" s="281"/>
      <c r="E206" s="281"/>
      <c r="F206" s="281"/>
      <c r="G206" s="261"/>
      <c r="H206" s="281"/>
      <c r="I206" s="281"/>
      <c r="J206" s="281"/>
      <c r="K206" s="305"/>
    </row>
    <row r="207" s="1" customFormat="1" ht="15" customHeight="1">
      <c r="B207" s="284"/>
      <c r="C207" s="261" t="s">
        <v>555</v>
      </c>
      <c r="D207" s="261"/>
      <c r="E207" s="261"/>
      <c r="F207" s="283" t="s">
        <v>41</v>
      </c>
      <c r="G207" s="261"/>
      <c r="H207" s="261" t="s">
        <v>566</v>
      </c>
      <c r="I207" s="261"/>
      <c r="J207" s="261"/>
      <c r="K207" s="305"/>
    </row>
    <row r="208" s="1" customFormat="1" ht="15" customHeight="1">
      <c r="B208" s="284"/>
      <c r="C208" s="290"/>
      <c r="D208" s="261"/>
      <c r="E208" s="261"/>
      <c r="F208" s="283" t="s">
        <v>42</v>
      </c>
      <c r="G208" s="261"/>
      <c r="H208" s="261" t="s">
        <v>567</v>
      </c>
      <c r="I208" s="261"/>
      <c r="J208" s="261"/>
      <c r="K208" s="305"/>
    </row>
    <row r="209" s="1" customFormat="1" ht="15" customHeight="1">
      <c r="B209" s="284"/>
      <c r="C209" s="290"/>
      <c r="D209" s="261"/>
      <c r="E209" s="261"/>
      <c r="F209" s="283" t="s">
        <v>45</v>
      </c>
      <c r="G209" s="261"/>
      <c r="H209" s="261" t="s">
        <v>568</v>
      </c>
      <c r="I209" s="261"/>
      <c r="J209" s="261"/>
      <c r="K209" s="305"/>
    </row>
    <row r="210" s="1" customFormat="1" ht="15" customHeight="1">
      <c r="B210" s="284"/>
      <c r="C210" s="261"/>
      <c r="D210" s="261"/>
      <c r="E210" s="261"/>
      <c r="F210" s="283" t="s">
        <v>43</v>
      </c>
      <c r="G210" s="261"/>
      <c r="H210" s="261" t="s">
        <v>569</v>
      </c>
      <c r="I210" s="261"/>
      <c r="J210" s="261"/>
      <c r="K210" s="305"/>
    </row>
    <row r="211" s="1" customFormat="1" ht="15" customHeight="1">
      <c r="B211" s="284"/>
      <c r="C211" s="261"/>
      <c r="D211" s="261"/>
      <c r="E211" s="261"/>
      <c r="F211" s="283" t="s">
        <v>44</v>
      </c>
      <c r="G211" s="261"/>
      <c r="H211" s="261" t="s">
        <v>570</v>
      </c>
      <c r="I211" s="261"/>
      <c r="J211" s="261"/>
      <c r="K211" s="305"/>
    </row>
    <row r="212" s="1" customFormat="1" ht="15" customHeight="1">
      <c r="B212" s="284"/>
      <c r="C212" s="261"/>
      <c r="D212" s="261"/>
      <c r="E212" s="261"/>
      <c r="F212" s="283"/>
      <c r="G212" s="261"/>
      <c r="H212" s="261"/>
      <c r="I212" s="261"/>
      <c r="J212" s="261"/>
      <c r="K212" s="305"/>
    </row>
    <row r="213" s="1" customFormat="1" ht="15" customHeight="1">
      <c r="B213" s="284"/>
      <c r="C213" s="261" t="s">
        <v>511</v>
      </c>
      <c r="D213" s="261"/>
      <c r="E213" s="261"/>
      <c r="F213" s="283" t="s">
        <v>77</v>
      </c>
      <c r="G213" s="261"/>
      <c r="H213" s="261" t="s">
        <v>571</v>
      </c>
      <c r="I213" s="261"/>
      <c r="J213" s="261"/>
      <c r="K213" s="305"/>
    </row>
    <row r="214" s="1" customFormat="1" ht="15" customHeight="1">
      <c r="B214" s="284"/>
      <c r="C214" s="290"/>
      <c r="D214" s="261"/>
      <c r="E214" s="261"/>
      <c r="F214" s="283" t="s">
        <v>408</v>
      </c>
      <c r="G214" s="261"/>
      <c r="H214" s="261" t="s">
        <v>409</v>
      </c>
      <c r="I214" s="261"/>
      <c r="J214" s="261"/>
      <c r="K214" s="305"/>
    </row>
    <row r="215" s="1" customFormat="1" ht="15" customHeight="1">
      <c r="B215" s="284"/>
      <c r="C215" s="261"/>
      <c r="D215" s="261"/>
      <c r="E215" s="261"/>
      <c r="F215" s="283" t="s">
        <v>406</v>
      </c>
      <c r="G215" s="261"/>
      <c r="H215" s="261" t="s">
        <v>572</v>
      </c>
      <c r="I215" s="261"/>
      <c r="J215" s="261"/>
      <c r="K215" s="305"/>
    </row>
    <row r="216" s="1" customFormat="1" ht="15" customHeight="1">
      <c r="B216" s="322"/>
      <c r="C216" s="290"/>
      <c r="D216" s="290"/>
      <c r="E216" s="290"/>
      <c r="F216" s="283" t="s">
        <v>87</v>
      </c>
      <c r="G216" s="268"/>
      <c r="H216" s="309" t="s">
        <v>88</v>
      </c>
      <c r="I216" s="309"/>
      <c r="J216" s="309"/>
      <c r="K216" s="323"/>
    </row>
    <row r="217" s="1" customFormat="1" ht="15" customHeight="1">
      <c r="B217" s="322"/>
      <c r="C217" s="290"/>
      <c r="D217" s="290"/>
      <c r="E217" s="290"/>
      <c r="F217" s="283" t="s">
        <v>410</v>
      </c>
      <c r="G217" s="268"/>
      <c r="H217" s="309" t="s">
        <v>573</v>
      </c>
      <c r="I217" s="309"/>
      <c r="J217" s="309"/>
      <c r="K217" s="323"/>
    </row>
    <row r="218" s="1" customFormat="1" ht="15" customHeight="1">
      <c r="B218" s="322"/>
      <c r="C218" s="290"/>
      <c r="D218" s="290"/>
      <c r="E218" s="290"/>
      <c r="F218" s="324"/>
      <c r="G218" s="268"/>
      <c r="H218" s="325"/>
      <c r="I218" s="325"/>
      <c r="J218" s="325"/>
      <c r="K218" s="323"/>
    </row>
    <row r="219" s="1" customFormat="1" ht="15" customHeight="1">
      <c r="B219" s="322"/>
      <c r="C219" s="261" t="s">
        <v>535</v>
      </c>
      <c r="D219" s="290"/>
      <c r="E219" s="290"/>
      <c r="F219" s="283">
        <v>1</v>
      </c>
      <c r="G219" s="268"/>
      <c r="H219" s="309" t="s">
        <v>574</v>
      </c>
      <c r="I219" s="309"/>
      <c r="J219" s="309"/>
      <c r="K219" s="323"/>
    </row>
    <row r="220" s="1" customFormat="1" ht="15" customHeight="1">
      <c r="B220" s="322"/>
      <c r="C220" s="290"/>
      <c r="D220" s="290"/>
      <c r="E220" s="290"/>
      <c r="F220" s="283">
        <v>2</v>
      </c>
      <c r="G220" s="268"/>
      <c r="H220" s="309" t="s">
        <v>575</v>
      </c>
      <c r="I220" s="309"/>
      <c r="J220" s="309"/>
      <c r="K220" s="323"/>
    </row>
    <row r="221" s="1" customFormat="1" ht="15" customHeight="1">
      <c r="B221" s="322"/>
      <c r="C221" s="290"/>
      <c r="D221" s="290"/>
      <c r="E221" s="290"/>
      <c r="F221" s="283">
        <v>3</v>
      </c>
      <c r="G221" s="268"/>
      <c r="H221" s="309" t="s">
        <v>576</v>
      </c>
      <c r="I221" s="309"/>
      <c r="J221" s="309"/>
      <c r="K221" s="323"/>
    </row>
    <row r="222" s="1" customFormat="1" ht="15" customHeight="1">
      <c r="B222" s="322"/>
      <c r="C222" s="290"/>
      <c r="D222" s="290"/>
      <c r="E222" s="290"/>
      <c r="F222" s="283">
        <v>4</v>
      </c>
      <c r="G222" s="268"/>
      <c r="H222" s="309" t="s">
        <v>577</v>
      </c>
      <c r="I222" s="309"/>
      <c r="J222" s="309"/>
      <c r="K222" s="323"/>
    </row>
    <row r="223" s="1" customFormat="1" ht="12.75" customHeight="1">
      <c r="B223" s="326"/>
      <c r="C223" s="327"/>
      <c r="D223" s="327"/>
      <c r="E223" s="327"/>
      <c r="F223" s="327"/>
      <c r="G223" s="327"/>
      <c r="H223" s="327"/>
      <c r="I223" s="327"/>
      <c r="J223" s="327"/>
      <c r="K223" s="328"/>
    </row>
  </sheetData>
  <sheetProtection autoFilter="0" deleteColumns="0" deleteRows="0" formatCells="0" formatColumns="0" formatRows="0" insertColumns="0" insertHyperlinks="0" insertRows="0" pivotTables="0" sort="0"/>
  <mergeCells count="77">
    <mergeCell ref="H222:J222"/>
    <mergeCell ref="H219:J219"/>
    <mergeCell ref="H220:J220"/>
    <mergeCell ref="H221:J221"/>
    <mergeCell ref="H205:J205"/>
    <mergeCell ref="H207:J207"/>
    <mergeCell ref="H210:J210"/>
    <mergeCell ref="H211:J211"/>
    <mergeCell ref="H213:J213"/>
    <mergeCell ref="H214:J214"/>
    <mergeCell ref="H215:J215"/>
    <mergeCell ref="H216:J216"/>
    <mergeCell ref="H217:J217"/>
    <mergeCell ref="H208:J208"/>
    <mergeCell ref="H209:J209"/>
    <mergeCell ref="C204:J204"/>
    <mergeCell ref="C171:J171"/>
    <mergeCell ref="C147:J147"/>
    <mergeCell ref="C122:J122"/>
    <mergeCell ref="C102:J102"/>
    <mergeCell ref="C75:J75"/>
    <mergeCell ref="D69:J69"/>
    <mergeCell ref="D70:J70"/>
    <mergeCell ref="D62:J62"/>
    <mergeCell ref="D63:J63"/>
    <mergeCell ref="D65:J65"/>
    <mergeCell ref="D66:J66"/>
    <mergeCell ref="D67:J67"/>
    <mergeCell ref="D68:J68"/>
    <mergeCell ref="D61:J61"/>
    <mergeCell ref="D60:J60"/>
    <mergeCell ref="D59:J59"/>
    <mergeCell ref="D58:J58"/>
    <mergeCell ref="C55:J55"/>
    <mergeCell ref="C57:J57"/>
    <mergeCell ref="C54:J54"/>
    <mergeCell ref="C52:J52"/>
    <mergeCell ref="D51:J51"/>
    <mergeCell ref="E50:J50"/>
    <mergeCell ref="E49:J49"/>
    <mergeCell ref="G45:J45"/>
    <mergeCell ref="D47:J47"/>
    <mergeCell ref="E48:J48"/>
    <mergeCell ref="G44:J44"/>
    <mergeCell ref="G43:J43"/>
    <mergeCell ref="D31:J31"/>
    <mergeCell ref="D33:J33"/>
    <mergeCell ref="G39:J39"/>
    <mergeCell ref="D34:J34"/>
    <mergeCell ref="D35:J35"/>
    <mergeCell ref="G36:J36"/>
    <mergeCell ref="G37:J37"/>
    <mergeCell ref="G38:J38"/>
    <mergeCell ref="G41:J41"/>
    <mergeCell ref="G42:J42"/>
    <mergeCell ref="G40:J40"/>
    <mergeCell ref="D30:J30"/>
    <mergeCell ref="D28:J28"/>
    <mergeCell ref="D27:J27"/>
    <mergeCell ref="C26:J26"/>
    <mergeCell ref="D16:J16"/>
    <mergeCell ref="F22:J22"/>
    <mergeCell ref="F23:J23"/>
    <mergeCell ref="C25:J25"/>
    <mergeCell ref="D17:J17"/>
    <mergeCell ref="F18:J18"/>
    <mergeCell ref="F19:J19"/>
    <mergeCell ref="F20:J20"/>
    <mergeCell ref="F21:J21"/>
    <mergeCell ref="D15:J15"/>
    <mergeCell ref="C3:J3"/>
    <mergeCell ref="C9:J9"/>
    <mergeCell ref="D10:J10"/>
    <mergeCell ref="C4:J4"/>
    <mergeCell ref="C6:J6"/>
    <mergeCell ref="C7:J7"/>
    <mergeCell ref="D11:J11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Zaplatílek Radek, Ing.</dc:creator>
  <cp:lastModifiedBy>Zaplatílek Radek, Ing.</cp:lastModifiedBy>
  <dcterms:created xsi:type="dcterms:W3CDTF">2019-09-13T09:27:05Z</dcterms:created>
  <dcterms:modified xsi:type="dcterms:W3CDTF">2019-09-13T09:27:12Z</dcterms:modified>
</cp:coreProperties>
</file>