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510" windowWidth="15330" windowHeight="12195"/>
  </bookViews>
  <sheets>
    <sheet name="Rekapitulace stavby" sheetId="1" r:id="rId1"/>
    <sheet name="SO 01 - Vstupní dveře" sheetId="2" r:id="rId2"/>
    <sheet name="PS01 - Doplnění stávající..." sheetId="3" r:id="rId3"/>
    <sheet name="PS02 - Doplnění kamerovýc..." sheetId="4" r:id="rId4"/>
    <sheet name="PS 03 - Kamerový systém v..." sheetId="5" r:id="rId5"/>
    <sheet name="SO 02 - VRN" sheetId="6" r:id="rId6"/>
  </sheets>
  <definedNames>
    <definedName name="_xlnm._FilterDatabase" localSheetId="4" hidden="1">'PS 03 - Kamerový systém v...'!$C$116:$K$164</definedName>
    <definedName name="_xlnm._FilterDatabase" localSheetId="2" hidden="1">'PS01 - Doplnění stávající...'!$C$116:$K$200</definedName>
    <definedName name="_xlnm._FilterDatabase" localSheetId="3" hidden="1">'PS02 - Doplnění kamerovýc...'!$C$116:$K$182</definedName>
    <definedName name="_xlnm._FilterDatabase" localSheetId="1" hidden="1">'SO 01 - Vstupní dveře'!$C$123:$K$192</definedName>
    <definedName name="_xlnm._FilterDatabase" localSheetId="5" hidden="1">'SO 02 - VRN'!$C$120:$K$136</definedName>
    <definedName name="_xlnm.Print_Titles" localSheetId="4">'PS 03 - Kamerový systém v...'!$116:$116</definedName>
    <definedName name="_xlnm.Print_Titles" localSheetId="2">'PS01 - Doplnění stávající...'!$116:$116</definedName>
    <definedName name="_xlnm.Print_Titles" localSheetId="3">'PS02 - Doplnění kamerovýc...'!$116:$116</definedName>
    <definedName name="_xlnm.Print_Titles" localSheetId="0">'Rekapitulace stavby'!$92:$92</definedName>
    <definedName name="_xlnm.Print_Titles" localSheetId="1">'SO 01 - Vstupní dveře'!$123:$123</definedName>
    <definedName name="_xlnm.Print_Titles" localSheetId="5">'SO 02 - VRN'!$120:$120</definedName>
    <definedName name="_xlnm.Print_Area" localSheetId="4">'PS 03 - Kamerový systém v...'!$C$4:$J$76,'PS 03 - Kamerový systém v...'!$C$82:$J$98,'PS 03 - Kamerový systém v...'!$C$104:$K$164</definedName>
    <definedName name="_xlnm.Print_Area" localSheetId="2">'PS01 - Doplnění stávající...'!$C$4:$J$76,'PS01 - Doplnění stávající...'!$C$82:$J$98,'PS01 - Doplnění stávající...'!$C$104:$K$200</definedName>
    <definedName name="_xlnm.Print_Area" localSheetId="3">'PS02 - Doplnění kamerovýc...'!$C$4:$J$76,'PS02 - Doplnění kamerovýc...'!$C$82:$J$98,'PS02 - Doplnění kamerovýc...'!$C$104:$K$182</definedName>
    <definedName name="_xlnm.Print_Area" localSheetId="0">'Rekapitulace stavby'!$D$4:$AO$76,'Rekapitulace stavby'!$C$82:$AQ$100</definedName>
    <definedName name="_xlnm.Print_Area" localSheetId="1">'SO 01 - Vstupní dveře'!$C$4:$J$76,'SO 01 - Vstupní dveře'!$C$82:$J$105,'SO 01 - Vstupní dveře'!$C$111:$K$192</definedName>
    <definedName name="_xlnm.Print_Area" localSheetId="5">'SO 02 - VRN'!$C$4:$J$76,'SO 02 - VRN'!$C$82:$J$102,'SO 02 - VRN'!$C$108:$K$136</definedName>
  </definedNames>
  <calcPr calcId="145621"/>
</workbook>
</file>

<file path=xl/calcChain.xml><?xml version="1.0" encoding="utf-8"?>
<calcChain xmlns="http://schemas.openxmlformats.org/spreadsheetml/2006/main">
  <c r="J37" i="6" l="1"/>
  <c r="J36" i="6"/>
  <c r="AY99" i="1"/>
  <c r="J35" i="6"/>
  <c r="AX99" i="1"/>
  <c r="BI135" i="6"/>
  <c r="BH135" i="6"/>
  <c r="BG135" i="6"/>
  <c r="BF135" i="6"/>
  <c r="T135" i="6"/>
  <c r="T134" i="6"/>
  <c r="R135" i="6"/>
  <c r="R134" i="6"/>
  <c r="P135" i="6"/>
  <c r="P134" i="6"/>
  <c r="BK135" i="6"/>
  <c r="BK134" i="6"/>
  <c r="J134" i="6" s="1"/>
  <c r="J101" i="6" s="1"/>
  <c r="J135" i="6"/>
  <c r="BE135" i="6" s="1"/>
  <c r="BI132" i="6"/>
  <c r="BH132" i="6"/>
  <c r="BG132" i="6"/>
  <c r="BF132" i="6"/>
  <c r="T132" i="6"/>
  <c r="R132" i="6"/>
  <c r="P132" i="6"/>
  <c r="BK132" i="6"/>
  <c r="BK129" i="6" s="1"/>
  <c r="J129" i="6" s="1"/>
  <c r="J100" i="6" s="1"/>
  <c r="J132" i="6"/>
  <c r="BE132" i="6"/>
  <c r="BI130" i="6"/>
  <c r="BH130" i="6"/>
  <c r="BG130" i="6"/>
  <c r="BF130" i="6"/>
  <c r="T130" i="6"/>
  <c r="T129" i="6"/>
  <c r="R130" i="6"/>
  <c r="R129" i="6"/>
  <c r="P130" i="6"/>
  <c r="P129" i="6"/>
  <c r="BK130" i="6"/>
  <c r="J130" i="6"/>
  <c r="BE130" i="6" s="1"/>
  <c r="BI127" i="6"/>
  <c r="BH127" i="6"/>
  <c r="BG127" i="6"/>
  <c r="BF127" i="6"/>
  <c r="T127" i="6"/>
  <c r="T126" i="6"/>
  <c r="R127" i="6"/>
  <c r="R126" i="6"/>
  <c r="P127" i="6"/>
  <c r="P126" i="6"/>
  <c r="BK127" i="6"/>
  <c r="BK126" i="6"/>
  <c r="J126" i="6" s="1"/>
  <c r="J99" i="6" s="1"/>
  <c r="J127" i="6"/>
  <c r="BE127" i="6" s="1"/>
  <c r="BI124" i="6"/>
  <c r="F37" i="6"/>
  <c r="BD99" i="1" s="1"/>
  <c r="BH124" i="6"/>
  <c r="F36" i="6" s="1"/>
  <c r="BC99" i="1" s="1"/>
  <c r="BG124" i="6"/>
  <c r="F35" i="6"/>
  <c r="BB99" i="1" s="1"/>
  <c r="BF124" i="6"/>
  <c r="J34" i="6" s="1"/>
  <c r="AW99" i="1" s="1"/>
  <c r="T124" i="6"/>
  <c r="T123" i="6"/>
  <c r="T122" i="6" s="1"/>
  <c r="T121" i="6" s="1"/>
  <c r="R124" i="6"/>
  <c r="R123" i="6"/>
  <c r="R122" i="6" s="1"/>
  <c r="R121" i="6" s="1"/>
  <c r="P124" i="6"/>
  <c r="P123" i="6"/>
  <c r="P122" i="6" s="1"/>
  <c r="P121" i="6" s="1"/>
  <c r="AU99" i="1" s="1"/>
  <c r="BK124" i="6"/>
  <c r="BK123" i="6" s="1"/>
  <c r="J124" i="6"/>
  <c r="BE124" i="6" s="1"/>
  <c r="F115" i="6"/>
  <c r="E113" i="6"/>
  <c r="F89" i="6"/>
  <c r="E87" i="6"/>
  <c r="J24" i="6"/>
  <c r="E24" i="6"/>
  <c r="J118" i="6" s="1"/>
  <c r="J92" i="6"/>
  <c r="J23" i="6"/>
  <c r="J21" i="6"/>
  <c r="E21" i="6"/>
  <c r="J91" i="6" s="1"/>
  <c r="J117" i="6"/>
  <c r="J20" i="6"/>
  <c r="J18" i="6"/>
  <c r="E18" i="6"/>
  <c r="F118" i="6" s="1"/>
  <c r="J17" i="6"/>
  <c r="J15" i="6"/>
  <c r="E15" i="6"/>
  <c r="F117" i="6"/>
  <c r="F91" i="6"/>
  <c r="J14" i="6"/>
  <c r="J12" i="6"/>
  <c r="J115" i="6"/>
  <c r="J89" i="6"/>
  <c r="E7" i="6"/>
  <c r="E111" i="6" s="1"/>
  <c r="J37" i="5"/>
  <c r="J36" i="5"/>
  <c r="AY98" i="1" s="1"/>
  <c r="J35" i="5"/>
  <c r="AX98" i="1" s="1"/>
  <c r="BI163" i="5"/>
  <c r="BH163" i="5"/>
  <c r="BG163" i="5"/>
  <c r="BF163" i="5"/>
  <c r="T163" i="5"/>
  <c r="R163" i="5"/>
  <c r="P163" i="5"/>
  <c r="BK163" i="5"/>
  <c r="J163" i="5"/>
  <c r="BE163" i="5" s="1"/>
  <c r="BI161" i="5"/>
  <c r="BH161" i="5"/>
  <c r="BG161" i="5"/>
  <c r="BF161" i="5"/>
  <c r="T161" i="5"/>
  <c r="R161" i="5"/>
  <c r="P161" i="5"/>
  <c r="BK161" i="5"/>
  <c r="J161" i="5"/>
  <c r="BE161" i="5" s="1"/>
  <c r="BI159" i="5"/>
  <c r="BH159" i="5"/>
  <c r="BG159" i="5"/>
  <c r="BF159" i="5"/>
  <c r="T159" i="5"/>
  <c r="R159" i="5"/>
  <c r="P159" i="5"/>
  <c r="BK159" i="5"/>
  <c r="J159" i="5"/>
  <c r="BE159" i="5" s="1"/>
  <c r="BI157" i="5"/>
  <c r="BH157" i="5"/>
  <c r="BG157" i="5"/>
  <c r="BF157" i="5"/>
  <c r="T157" i="5"/>
  <c r="R157" i="5"/>
  <c r="P157" i="5"/>
  <c r="BK157" i="5"/>
  <c r="J157" i="5"/>
  <c r="BE157" i="5"/>
  <c r="BI155" i="5"/>
  <c r="BH155" i="5"/>
  <c r="BG155" i="5"/>
  <c r="BF155" i="5"/>
  <c r="T155" i="5"/>
  <c r="R155" i="5"/>
  <c r="P155" i="5"/>
  <c r="BK155" i="5"/>
  <c r="J155" i="5"/>
  <c r="BE155" i="5" s="1"/>
  <c r="BI153" i="5"/>
  <c r="BH153" i="5"/>
  <c r="BG153" i="5"/>
  <c r="BF153" i="5"/>
  <c r="T153" i="5"/>
  <c r="R153" i="5"/>
  <c r="P153" i="5"/>
  <c r="P148" i="5" s="1"/>
  <c r="BK153" i="5"/>
  <c r="J153" i="5"/>
  <c r="BE153" i="5"/>
  <c r="BI151" i="5"/>
  <c r="BH151" i="5"/>
  <c r="BG151" i="5"/>
  <c r="BF151" i="5"/>
  <c r="T151" i="5"/>
  <c r="T148" i="5" s="1"/>
  <c r="R151" i="5"/>
  <c r="P151" i="5"/>
  <c r="BK151" i="5"/>
  <c r="J151" i="5"/>
  <c r="BE151" i="5" s="1"/>
  <c r="BI149" i="5"/>
  <c r="BH149" i="5"/>
  <c r="BG149" i="5"/>
  <c r="BF149" i="5"/>
  <c r="T149" i="5"/>
  <c r="R149" i="5"/>
  <c r="R148" i="5" s="1"/>
  <c r="R117" i="5" s="1"/>
  <c r="P149" i="5"/>
  <c r="BK149" i="5"/>
  <c r="BK148" i="5" s="1"/>
  <c r="J149" i="5"/>
  <c r="BE149" i="5"/>
  <c r="BI146" i="5"/>
  <c r="BH146" i="5"/>
  <c r="BG146" i="5"/>
  <c r="BF146" i="5"/>
  <c r="T146" i="5"/>
  <c r="R146" i="5"/>
  <c r="P146" i="5"/>
  <c r="BK146" i="5"/>
  <c r="J146" i="5"/>
  <c r="BE146" i="5"/>
  <c r="BI144" i="5"/>
  <c r="BH144" i="5"/>
  <c r="BG144" i="5"/>
  <c r="BF144" i="5"/>
  <c r="T144" i="5"/>
  <c r="R144" i="5"/>
  <c r="P144" i="5"/>
  <c r="BK144" i="5"/>
  <c r="J144" i="5"/>
  <c r="BE144" i="5" s="1"/>
  <c r="BI142" i="5"/>
  <c r="BH142" i="5"/>
  <c r="BG142" i="5"/>
  <c r="BF142" i="5"/>
  <c r="T142" i="5"/>
  <c r="R142" i="5"/>
  <c r="P142" i="5"/>
  <c r="BK142" i="5"/>
  <c r="J142" i="5"/>
  <c r="BE142" i="5"/>
  <c r="BI140" i="5"/>
  <c r="BH140" i="5"/>
  <c r="BG140" i="5"/>
  <c r="BF140" i="5"/>
  <c r="T140" i="5"/>
  <c r="R140" i="5"/>
  <c r="P140" i="5"/>
  <c r="BK140" i="5"/>
  <c r="J140" i="5"/>
  <c r="BE140" i="5" s="1"/>
  <c r="BI138" i="5"/>
  <c r="BH138" i="5"/>
  <c r="BG138" i="5"/>
  <c r="BF138" i="5"/>
  <c r="T138" i="5"/>
  <c r="R138" i="5"/>
  <c r="P138" i="5"/>
  <c r="BK138" i="5"/>
  <c r="J138" i="5"/>
  <c r="BE138" i="5"/>
  <c r="BI136" i="5"/>
  <c r="BH136" i="5"/>
  <c r="BG136" i="5"/>
  <c r="BF136" i="5"/>
  <c r="T136" i="5"/>
  <c r="R136" i="5"/>
  <c r="P136" i="5"/>
  <c r="BK136" i="5"/>
  <c r="J136" i="5"/>
  <c r="BE136" i="5" s="1"/>
  <c r="BI134" i="5"/>
  <c r="BH134" i="5"/>
  <c r="BG134" i="5"/>
  <c r="BF134" i="5"/>
  <c r="T134" i="5"/>
  <c r="R134" i="5"/>
  <c r="P134" i="5"/>
  <c r="BK134" i="5"/>
  <c r="J134" i="5"/>
  <c r="BE134" i="5"/>
  <c r="BI132" i="5"/>
  <c r="BH132" i="5"/>
  <c r="BG132" i="5"/>
  <c r="BF132" i="5"/>
  <c r="T132" i="5"/>
  <c r="R132" i="5"/>
  <c r="P132" i="5"/>
  <c r="BK132" i="5"/>
  <c r="J132" i="5"/>
  <c r="BE132" i="5" s="1"/>
  <c r="BI130" i="5"/>
  <c r="BH130" i="5"/>
  <c r="BG130" i="5"/>
  <c r="BF130" i="5"/>
  <c r="T130" i="5"/>
  <c r="R130" i="5"/>
  <c r="P130" i="5"/>
  <c r="BK130" i="5"/>
  <c r="J130" i="5"/>
  <c r="BE130" i="5"/>
  <c r="BI128" i="5"/>
  <c r="BH128" i="5"/>
  <c r="BG128" i="5"/>
  <c r="BF128" i="5"/>
  <c r="T128" i="5"/>
  <c r="R128" i="5"/>
  <c r="P128" i="5"/>
  <c r="BK128" i="5"/>
  <c r="J128" i="5"/>
  <c r="BE128" i="5" s="1"/>
  <c r="BI126" i="5"/>
  <c r="BH126" i="5"/>
  <c r="BG126" i="5"/>
  <c r="BF126" i="5"/>
  <c r="T126" i="5"/>
  <c r="R126" i="5"/>
  <c r="P126" i="5"/>
  <c r="BK126" i="5"/>
  <c r="J126" i="5"/>
  <c r="BE126" i="5"/>
  <c r="BI124" i="5"/>
  <c r="BH124" i="5"/>
  <c r="BG124" i="5"/>
  <c r="BF124" i="5"/>
  <c r="T124" i="5"/>
  <c r="R124" i="5"/>
  <c r="P124" i="5"/>
  <c r="BK124" i="5"/>
  <c r="J124" i="5"/>
  <c r="BE124" i="5" s="1"/>
  <c r="BI122" i="5"/>
  <c r="BH122" i="5"/>
  <c r="BG122" i="5"/>
  <c r="BF122" i="5"/>
  <c r="T122" i="5"/>
  <c r="R122" i="5"/>
  <c r="P122" i="5"/>
  <c r="BK122" i="5"/>
  <c r="J122" i="5"/>
  <c r="BE122" i="5"/>
  <c r="BI120" i="5"/>
  <c r="F37" i="5" s="1"/>
  <c r="BD98" i="1" s="1"/>
  <c r="BH120" i="5"/>
  <c r="BG120" i="5"/>
  <c r="BF120" i="5"/>
  <c r="T120" i="5"/>
  <c r="R120" i="5"/>
  <c r="P120" i="5"/>
  <c r="BK120" i="5"/>
  <c r="J120" i="5"/>
  <c r="BE120" i="5" s="1"/>
  <c r="BI118" i="5"/>
  <c r="BH118" i="5"/>
  <c r="F36" i="5" s="1"/>
  <c r="BC98" i="1" s="1"/>
  <c r="BG118" i="5"/>
  <c r="F35" i="5" s="1"/>
  <c r="BB98" i="1" s="1"/>
  <c r="BF118" i="5"/>
  <c r="F34" i="5" s="1"/>
  <c r="BA98" i="1" s="1"/>
  <c r="J34" i="5"/>
  <c r="AW98" i="1" s="1"/>
  <c r="T118" i="5"/>
  <c r="T117" i="5" s="1"/>
  <c r="R118" i="5"/>
  <c r="P118" i="5"/>
  <c r="P117" i="5" s="1"/>
  <c r="AU98" i="1" s="1"/>
  <c r="BK118" i="5"/>
  <c r="J118" i="5"/>
  <c r="BE118" i="5" s="1"/>
  <c r="F111" i="5"/>
  <c r="E109" i="5"/>
  <c r="F89" i="5"/>
  <c r="E87" i="5"/>
  <c r="J24" i="5"/>
  <c r="E24" i="5"/>
  <c r="J114" i="5" s="1"/>
  <c r="J23" i="5"/>
  <c r="J21" i="5"/>
  <c r="E21" i="5"/>
  <c r="J113" i="5"/>
  <c r="J91" i="5"/>
  <c r="J20" i="5"/>
  <c r="J18" i="5"/>
  <c r="E18" i="5"/>
  <c r="F114" i="5"/>
  <c r="F92" i="5"/>
  <c r="J17" i="5"/>
  <c r="J15" i="5"/>
  <c r="E15" i="5"/>
  <c r="F113" i="5" s="1"/>
  <c r="J14" i="5"/>
  <c r="J12" i="5"/>
  <c r="J111" i="5" s="1"/>
  <c r="E7" i="5"/>
  <c r="E107" i="5"/>
  <c r="E85" i="5"/>
  <c r="J37" i="4"/>
  <c r="J36" i="4"/>
  <c r="AY97" i="1"/>
  <c r="J35" i="4"/>
  <c r="AX97" i="1" s="1"/>
  <c r="BI181" i="4"/>
  <c r="BH181" i="4"/>
  <c r="BG181" i="4"/>
  <c r="BF181" i="4"/>
  <c r="T181" i="4"/>
  <c r="R181" i="4"/>
  <c r="P181" i="4"/>
  <c r="BK181" i="4"/>
  <c r="J181" i="4"/>
  <c r="BE181" i="4"/>
  <c r="BI179" i="4"/>
  <c r="BH179" i="4"/>
  <c r="BG179" i="4"/>
  <c r="BF179" i="4"/>
  <c r="T179" i="4"/>
  <c r="R179" i="4"/>
  <c r="P179" i="4"/>
  <c r="BK179" i="4"/>
  <c r="J179" i="4"/>
  <c r="BE179" i="4" s="1"/>
  <c r="BI177" i="4"/>
  <c r="BH177" i="4"/>
  <c r="BG177" i="4"/>
  <c r="BF177" i="4"/>
  <c r="T177" i="4"/>
  <c r="R177" i="4"/>
  <c r="P177" i="4"/>
  <c r="BK177" i="4"/>
  <c r="J177" i="4"/>
  <c r="BE177" i="4"/>
  <c r="BI175" i="4"/>
  <c r="BH175" i="4"/>
  <c r="BG175" i="4"/>
  <c r="BF175" i="4"/>
  <c r="T175" i="4"/>
  <c r="R175" i="4"/>
  <c r="P175" i="4"/>
  <c r="BK175" i="4"/>
  <c r="J175" i="4"/>
  <c r="BE175" i="4" s="1"/>
  <c r="BI173" i="4"/>
  <c r="BH173" i="4"/>
  <c r="BG173" i="4"/>
  <c r="BF173" i="4"/>
  <c r="T173" i="4"/>
  <c r="R173" i="4"/>
  <c r="P173" i="4"/>
  <c r="BK173" i="4"/>
  <c r="J173" i="4"/>
  <c r="BE173" i="4"/>
  <c r="BI171" i="4"/>
  <c r="BH171" i="4"/>
  <c r="BG171" i="4"/>
  <c r="BF171" i="4"/>
  <c r="T171" i="4"/>
  <c r="R171" i="4"/>
  <c r="P171" i="4"/>
  <c r="BK171" i="4"/>
  <c r="J171" i="4"/>
  <c r="BE171" i="4" s="1"/>
  <c r="BI169" i="4"/>
  <c r="BH169" i="4"/>
  <c r="BG169" i="4"/>
  <c r="BF169" i="4"/>
  <c r="T169" i="4"/>
  <c r="R169" i="4"/>
  <c r="P169" i="4"/>
  <c r="BK169" i="4"/>
  <c r="J169" i="4"/>
  <c r="BE169" i="4"/>
  <c r="BI167" i="4"/>
  <c r="BH167" i="4"/>
  <c r="BG167" i="4"/>
  <c r="BF167" i="4"/>
  <c r="T167" i="4"/>
  <c r="R167" i="4"/>
  <c r="P167" i="4"/>
  <c r="BK167" i="4"/>
  <c r="J167" i="4"/>
  <c r="BE167" i="4"/>
  <c r="BI165" i="4"/>
  <c r="BH165" i="4"/>
  <c r="BG165" i="4"/>
  <c r="BF165" i="4"/>
  <c r="T165" i="4"/>
  <c r="R165" i="4"/>
  <c r="P165" i="4"/>
  <c r="BK165" i="4"/>
  <c r="J165" i="4"/>
  <c r="BE165" i="4"/>
  <c r="BI163" i="4"/>
  <c r="BH163" i="4"/>
  <c r="BG163" i="4"/>
  <c r="BF163" i="4"/>
  <c r="T163" i="4"/>
  <c r="R163" i="4"/>
  <c r="P163" i="4"/>
  <c r="BK163" i="4"/>
  <c r="J163" i="4"/>
  <c r="BE163" i="4"/>
  <c r="BI161" i="4"/>
  <c r="BH161" i="4"/>
  <c r="BG161" i="4"/>
  <c r="BF161" i="4"/>
  <c r="T161" i="4"/>
  <c r="R161" i="4"/>
  <c r="P161" i="4"/>
  <c r="BK161" i="4"/>
  <c r="J161" i="4"/>
  <c r="BE161" i="4"/>
  <c r="BI159" i="4"/>
  <c r="BH159" i="4"/>
  <c r="BG159" i="4"/>
  <c r="BF159" i="4"/>
  <c r="T159" i="4"/>
  <c r="R159" i="4"/>
  <c r="P159" i="4"/>
  <c r="BK159" i="4"/>
  <c r="J159" i="4"/>
  <c r="BE159" i="4"/>
  <c r="BI157" i="4"/>
  <c r="BH157" i="4"/>
  <c r="BG157" i="4"/>
  <c r="BF157" i="4"/>
  <c r="T157" i="4"/>
  <c r="R157" i="4"/>
  <c r="P157" i="4"/>
  <c r="BK157" i="4"/>
  <c r="J157" i="4"/>
  <c r="BE157" i="4"/>
  <c r="BI155" i="4"/>
  <c r="BH155" i="4"/>
  <c r="BG155" i="4"/>
  <c r="BF155" i="4"/>
  <c r="T155" i="4"/>
  <c r="T154" i="4"/>
  <c r="R155" i="4"/>
  <c r="R154" i="4"/>
  <c r="P155" i="4"/>
  <c r="P154" i="4"/>
  <c r="BK155" i="4"/>
  <c r="BK154" i="4"/>
  <c r="J154" i="4" s="1"/>
  <c r="J97" i="4" s="1"/>
  <c r="J155" i="4"/>
  <c r="BE155" i="4" s="1"/>
  <c r="BI152" i="4"/>
  <c r="BH152" i="4"/>
  <c r="BG152" i="4"/>
  <c r="BF152" i="4"/>
  <c r="T152" i="4"/>
  <c r="R152" i="4"/>
  <c r="P152" i="4"/>
  <c r="BK152" i="4"/>
  <c r="J152" i="4"/>
  <c r="BE152" i="4"/>
  <c r="BI150" i="4"/>
  <c r="BH150" i="4"/>
  <c r="BG150" i="4"/>
  <c r="BF150" i="4"/>
  <c r="T150" i="4"/>
  <c r="R150" i="4"/>
  <c r="P150" i="4"/>
  <c r="BK150" i="4"/>
  <c r="J150" i="4"/>
  <c r="BE150" i="4"/>
  <c r="BI148" i="4"/>
  <c r="BH148" i="4"/>
  <c r="BG148" i="4"/>
  <c r="BF148" i="4"/>
  <c r="T148" i="4"/>
  <c r="R148" i="4"/>
  <c r="P148" i="4"/>
  <c r="BK148" i="4"/>
  <c r="J148" i="4"/>
  <c r="BE148" i="4"/>
  <c r="BI146" i="4"/>
  <c r="BH146" i="4"/>
  <c r="BG146" i="4"/>
  <c r="BF146" i="4"/>
  <c r="T146" i="4"/>
  <c r="R146" i="4"/>
  <c r="P146" i="4"/>
  <c r="BK146" i="4"/>
  <c r="J146" i="4"/>
  <c r="BE146" i="4"/>
  <c r="BI144" i="4"/>
  <c r="BH144" i="4"/>
  <c r="BG144" i="4"/>
  <c r="BF144" i="4"/>
  <c r="T144" i="4"/>
  <c r="R144" i="4"/>
  <c r="P144" i="4"/>
  <c r="BK144" i="4"/>
  <c r="J144" i="4"/>
  <c r="BE144" i="4"/>
  <c r="BI142" i="4"/>
  <c r="BH142" i="4"/>
  <c r="BG142" i="4"/>
  <c r="BF142" i="4"/>
  <c r="T142" i="4"/>
  <c r="R142" i="4"/>
  <c r="P142" i="4"/>
  <c r="BK142" i="4"/>
  <c r="J142" i="4"/>
  <c r="BE142" i="4"/>
  <c r="BI140" i="4"/>
  <c r="BH140" i="4"/>
  <c r="BG140" i="4"/>
  <c r="BF140" i="4"/>
  <c r="T140" i="4"/>
  <c r="R140" i="4"/>
  <c r="P140" i="4"/>
  <c r="BK140" i="4"/>
  <c r="J140" i="4"/>
  <c r="BE140" i="4"/>
  <c r="BI138" i="4"/>
  <c r="BH138" i="4"/>
  <c r="BG138" i="4"/>
  <c r="BF138" i="4"/>
  <c r="T138" i="4"/>
  <c r="R138" i="4"/>
  <c r="P138" i="4"/>
  <c r="BK138" i="4"/>
  <c r="J138" i="4"/>
  <c r="BE138" i="4"/>
  <c r="BI136" i="4"/>
  <c r="BH136" i="4"/>
  <c r="BG136" i="4"/>
  <c r="BF136" i="4"/>
  <c r="T136" i="4"/>
  <c r="R136" i="4"/>
  <c r="P136" i="4"/>
  <c r="BK136" i="4"/>
  <c r="J136" i="4"/>
  <c r="BE136" i="4"/>
  <c r="BI134" i="4"/>
  <c r="BH134" i="4"/>
  <c r="BG134" i="4"/>
  <c r="BF134" i="4"/>
  <c r="T134" i="4"/>
  <c r="R134" i="4"/>
  <c r="P134" i="4"/>
  <c r="BK134" i="4"/>
  <c r="J134" i="4"/>
  <c r="BE134" i="4"/>
  <c r="BI132" i="4"/>
  <c r="BH132" i="4"/>
  <c r="BG132" i="4"/>
  <c r="BF132" i="4"/>
  <c r="T132" i="4"/>
  <c r="R132" i="4"/>
  <c r="P132" i="4"/>
  <c r="BK132" i="4"/>
  <c r="J132" i="4"/>
  <c r="BE132" i="4"/>
  <c r="BI130" i="4"/>
  <c r="BH130" i="4"/>
  <c r="BG130" i="4"/>
  <c r="BF130" i="4"/>
  <c r="T130" i="4"/>
  <c r="R130" i="4"/>
  <c r="P130" i="4"/>
  <c r="BK130" i="4"/>
  <c r="J130" i="4"/>
  <c r="BE130" i="4"/>
  <c r="BI128" i="4"/>
  <c r="BH128" i="4"/>
  <c r="BG128" i="4"/>
  <c r="BF128" i="4"/>
  <c r="T128" i="4"/>
  <c r="R128" i="4"/>
  <c r="P128" i="4"/>
  <c r="BK128" i="4"/>
  <c r="J128" i="4"/>
  <c r="BE128" i="4"/>
  <c r="BI126" i="4"/>
  <c r="BH126" i="4"/>
  <c r="BG126" i="4"/>
  <c r="BF126" i="4"/>
  <c r="T126" i="4"/>
  <c r="R126" i="4"/>
  <c r="P126" i="4"/>
  <c r="BK126" i="4"/>
  <c r="J126" i="4"/>
  <c r="BE126" i="4"/>
  <c r="BI124" i="4"/>
  <c r="BH124" i="4"/>
  <c r="BG124" i="4"/>
  <c r="BF124" i="4"/>
  <c r="T124" i="4"/>
  <c r="R124" i="4"/>
  <c r="P124" i="4"/>
  <c r="BK124" i="4"/>
  <c r="J124" i="4"/>
  <c r="BE124" i="4"/>
  <c r="BI122" i="4"/>
  <c r="BH122" i="4"/>
  <c r="BG122" i="4"/>
  <c r="BF122" i="4"/>
  <c r="T122" i="4"/>
  <c r="R122" i="4"/>
  <c r="P122" i="4"/>
  <c r="BK122" i="4"/>
  <c r="J122" i="4"/>
  <c r="BE122" i="4"/>
  <c r="BI120" i="4"/>
  <c r="BH120" i="4"/>
  <c r="BG120" i="4"/>
  <c r="BF120" i="4"/>
  <c r="T120" i="4"/>
  <c r="R120" i="4"/>
  <c r="P120" i="4"/>
  <c r="BK120" i="4"/>
  <c r="J120" i="4"/>
  <c r="BE120" i="4"/>
  <c r="BI118" i="4"/>
  <c r="F37" i="4"/>
  <c r="BD97" i="1" s="1"/>
  <c r="BH118" i="4"/>
  <c r="F36" i="4" s="1"/>
  <c r="BC97" i="1" s="1"/>
  <c r="BG118" i="4"/>
  <c r="F35" i="4"/>
  <c r="BB97" i="1" s="1"/>
  <c r="BF118" i="4"/>
  <c r="J34" i="4" s="1"/>
  <c r="AW97" i="1" s="1"/>
  <c r="T118" i="4"/>
  <c r="T117" i="4"/>
  <c r="R118" i="4"/>
  <c r="R117" i="4"/>
  <c r="P118" i="4"/>
  <c r="P117" i="4"/>
  <c r="AU97" i="1" s="1"/>
  <c r="BK118" i="4"/>
  <c r="BK117" i="4" s="1"/>
  <c r="J117" i="4" s="1"/>
  <c r="J118" i="4"/>
  <c r="BE118" i="4" s="1"/>
  <c r="F111" i="4"/>
  <c r="E109" i="4"/>
  <c r="F89" i="4"/>
  <c r="E87" i="4"/>
  <c r="J24" i="4"/>
  <c r="E24" i="4"/>
  <c r="J114" i="4" s="1"/>
  <c r="J92" i="4"/>
  <c r="J23" i="4"/>
  <c r="J21" i="4"/>
  <c r="E21" i="4"/>
  <c r="J113" i="4"/>
  <c r="J91" i="4"/>
  <c r="J20" i="4"/>
  <c r="J18" i="4"/>
  <c r="E18" i="4"/>
  <c r="F114" i="4" s="1"/>
  <c r="J17" i="4"/>
  <c r="J15" i="4"/>
  <c r="E15" i="4"/>
  <c r="F91" i="4" s="1"/>
  <c r="F113" i="4"/>
  <c r="J14" i="4"/>
  <c r="J12" i="4"/>
  <c r="J89" i="4" s="1"/>
  <c r="E7" i="4"/>
  <c r="E107" i="4" s="1"/>
  <c r="J37" i="3"/>
  <c r="J36" i="3"/>
  <c r="AY96" i="1" s="1"/>
  <c r="J35" i="3"/>
  <c r="AX96" i="1" s="1"/>
  <c r="BI199" i="3"/>
  <c r="BH199" i="3"/>
  <c r="BG199" i="3"/>
  <c r="BF199" i="3"/>
  <c r="T199" i="3"/>
  <c r="R199" i="3"/>
  <c r="P199" i="3"/>
  <c r="BK199" i="3"/>
  <c r="J199" i="3"/>
  <c r="BE199" i="3" s="1"/>
  <c r="BI197" i="3"/>
  <c r="BH197" i="3"/>
  <c r="BG197" i="3"/>
  <c r="BF197" i="3"/>
  <c r="T197" i="3"/>
  <c r="R197" i="3"/>
  <c r="P197" i="3"/>
  <c r="BK197" i="3"/>
  <c r="J197" i="3"/>
  <c r="BE197" i="3" s="1"/>
  <c r="BI195" i="3"/>
  <c r="BH195" i="3"/>
  <c r="BG195" i="3"/>
  <c r="BF195" i="3"/>
  <c r="T195" i="3"/>
  <c r="R195" i="3"/>
  <c r="P195" i="3"/>
  <c r="BK195" i="3"/>
  <c r="J195" i="3"/>
  <c r="BE195" i="3" s="1"/>
  <c r="BI193" i="3"/>
  <c r="BH193" i="3"/>
  <c r="BG193" i="3"/>
  <c r="BF193" i="3"/>
  <c r="T193" i="3"/>
  <c r="R193" i="3"/>
  <c r="P193" i="3"/>
  <c r="BK193" i="3"/>
  <c r="J193" i="3"/>
  <c r="BE193" i="3" s="1"/>
  <c r="BI191" i="3"/>
  <c r="BH191" i="3"/>
  <c r="BG191" i="3"/>
  <c r="BF191" i="3"/>
  <c r="T191" i="3"/>
  <c r="R191" i="3"/>
  <c r="P191" i="3"/>
  <c r="BK191" i="3"/>
  <c r="J191" i="3"/>
  <c r="BE191" i="3" s="1"/>
  <c r="BI189" i="3"/>
  <c r="BH189" i="3"/>
  <c r="BG189" i="3"/>
  <c r="BF189" i="3"/>
  <c r="T189" i="3"/>
  <c r="R189" i="3"/>
  <c r="P189" i="3"/>
  <c r="BK189" i="3"/>
  <c r="J189" i="3"/>
  <c r="BE189" i="3" s="1"/>
  <c r="BI187" i="3"/>
  <c r="BH187" i="3"/>
  <c r="BG187" i="3"/>
  <c r="BF187" i="3"/>
  <c r="T187" i="3"/>
  <c r="R187" i="3"/>
  <c r="P187" i="3"/>
  <c r="BK187" i="3"/>
  <c r="J187" i="3"/>
  <c r="BE187" i="3" s="1"/>
  <c r="BI185" i="3"/>
  <c r="BH185" i="3"/>
  <c r="BG185" i="3"/>
  <c r="BF185" i="3"/>
  <c r="T185" i="3"/>
  <c r="R185" i="3"/>
  <c r="P185" i="3"/>
  <c r="BK185" i="3"/>
  <c r="J185" i="3"/>
  <c r="BE185" i="3" s="1"/>
  <c r="BI183" i="3"/>
  <c r="BH183" i="3"/>
  <c r="BG183" i="3"/>
  <c r="BF183" i="3"/>
  <c r="T183" i="3"/>
  <c r="R183" i="3"/>
  <c r="P183" i="3"/>
  <c r="BK183" i="3"/>
  <c r="J183" i="3"/>
  <c r="BE183" i="3" s="1"/>
  <c r="BI181" i="3"/>
  <c r="BH181" i="3"/>
  <c r="BG181" i="3"/>
  <c r="BF181" i="3"/>
  <c r="T181" i="3"/>
  <c r="R181" i="3"/>
  <c r="P181" i="3"/>
  <c r="BK181" i="3"/>
  <c r="J181" i="3"/>
  <c r="BE181" i="3" s="1"/>
  <c r="BI179" i="3"/>
  <c r="BH179" i="3"/>
  <c r="BG179" i="3"/>
  <c r="BF179" i="3"/>
  <c r="T179" i="3"/>
  <c r="R179" i="3"/>
  <c r="P179" i="3"/>
  <c r="BK179" i="3"/>
  <c r="J179" i="3"/>
  <c r="BE179" i="3" s="1"/>
  <c r="BI177" i="3"/>
  <c r="BH177" i="3"/>
  <c r="BG177" i="3"/>
  <c r="BF177" i="3"/>
  <c r="T177" i="3"/>
  <c r="R177" i="3"/>
  <c r="P177" i="3"/>
  <c r="BK177" i="3"/>
  <c r="J177" i="3"/>
  <c r="BE177" i="3" s="1"/>
  <c r="BI175" i="3"/>
  <c r="BH175" i="3"/>
  <c r="BG175" i="3"/>
  <c r="BF175" i="3"/>
  <c r="T175" i="3"/>
  <c r="R175" i="3"/>
  <c r="P175" i="3"/>
  <c r="BK175" i="3"/>
  <c r="J175" i="3"/>
  <c r="BE175" i="3" s="1"/>
  <c r="BI173" i="3"/>
  <c r="BH173" i="3"/>
  <c r="BG173" i="3"/>
  <c r="BF173" i="3"/>
  <c r="T173" i="3"/>
  <c r="R173" i="3"/>
  <c r="P173" i="3"/>
  <c r="BK173" i="3"/>
  <c r="J173" i="3"/>
  <c r="BE173" i="3" s="1"/>
  <c r="BI171" i="3"/>
  <c r="BH171" i="3"/>
  <c r="BG171" i="3"/>
  <c r="BF171" i="3"/>
  <c r="T171" i="3"/>
  <c r="R171" i="3"/>
  <c r="P171" i="3"/>
  <c r="BK171" i="3"/>
  <c r="J171" i="3"/>
  <c r="BE171" i="3" s="1"/>
  <c r="BI169" i="3"/>
  <c r="BH169" i="3"/>
  <c r="BG169" i="3"/>
  <c r="BF169" i="3"/>
  <c r="T169" i="3"/>
  <c r="R169" i="3"/>
  <c r="P169" i="3"/>
  <c r="BK169" i="3"/>
  <c r="J169" i="3"/>
  <c r="BE169" i="3" s="1"/>
  <c r="BI167" i="3"/>
  <c r="BH167" i="3"/>
  <c r="BG167" i="3"/>
  <c r="BF167" i="3"/>
  <c r="T167" i="3"/>
  <c r="T166" i="3" s="1"/>
  <c r="T117" i="3" s="1"/>
  <c r="R167" i="3"/>
  <c r="R166" i="3" s="1"/>
  <c r="R117" i="3" s="1"/>
  <c r="P167" i="3"/>
  <c r="P166" i="3" s="1"/>
  <c r="P117" i="3" s="1"/>
  <c r="AU96" i="1" s="1"/>
  <c r="BK167" i="3"/>
  <c r="BK166" i="3" s="1"/>
  <c r="J166" i="3" s="1"/>
  <c r="J97" i="3" s="1"/>
  <c r="J167" i="3"/>
  <c r="BE167" i="3"/>
  <c r="BI164" i="3"/>
  <c r="BH164" i="3"/>
  <c r="BG164" i="3"/>
  <c r="BF164" i="3"/>
  <c r="T164" i="3"/>
  <c r="R164" i="3"/>
  <c r="P164" i="3"/>
  <c r="BK164" i="3"/>
  <c r="J164" i="3"/>
  <c r="BE164" i="3" s="1"/>
  <c r="BI162" i="3"/>
  <c r="BH162" i="3"/>
  <c r="BG162" i="3"/>
  <c r="BF162" i="3"/>
  <c r="T162" i="3"/>
  <c r="R162" i="3"/>
  <c r="P162" i="3"/>
  <c r="BK162" i="3"/>
  <c r="J162" i="3"/>
  <c r="BE162" i="3" s="1"/>
  <c r="BI160" i="3"/>
  <c r="BH160" i="3"/>
  <c r="BG160" i="3"/>
  <c r="BF160" i="3"/>
  <c r="T160" i="3"/>
  <c r="R160" i="3"/>
  <c r="P160" i="3"/>
  <c r="BK160" i="3"/>
  <c r="J160" i="3"/>
  <c r="BE160" i="3" s="1"/>
  <c r="BI158" i="3"/>
  <c r="BH158" i="3"/>
  <c r="BG158" i="3"/>
  <c r="BF158" i="3"/>
  <c r="T158" i="3"/>
  <c r="R158" i="3"/>
  <c r="P158" i="3"/>
  <c r="BK158" i="3"/>
  <c r="J158" i="3"/>
  <c r="BE158" i="3" s="1"/>
  <c r="BI156" i="3"/>
  <c r="BH156" i="3"/>
  <c r="BG156" i="3"/>
  <c r="BF156" i="3"/>
  <c r="T156" i="3"/>
  <c r="R156" i="3"/>
  <c r="P156" i="3"/>
  <c r="BK156" i="3"/>
  <c r="J156" i="3"/>
  <c r="BE156" i="3" s="1"/>
  <c r="BI154" i="3"/>
  <c r="BH154" i="3"/>
  <c r="BG154" i="3"/>
  <c r="BF154" i="3"/>
  <c r="T154" i="3"/>
  <c r="R154" i="3"/>
  <c r="P154" i="3"/>
  <c r="BK154" i="3"/>
  <c r="J154" i="3"/>
  <c r="BE154" i="3" s="1"/>
  <c r="BI152" i="3"/>
  <c r="BH152" i="3"/>
  <c r="BG152" i="3"/>
  <c r="BF152" i="3"/>
  <c r="T152" i="3"/>
  <c r="R152" i="3"/>
  <c r="P152" i="3"/>
  <c r="BK152" i="3"/>
  <c r="J152" i="3"/>
  <c r="BE152" i="3" s="1"/>
  <c r="BI150" i="3"/>
  <c r="BH150" i="3"/>
  <c r="BG150" i="3"/>
  <c r="BF150" i="3"/>
  <c r="T150" i="3"/>
  <c r="R150" i="3"/>
  <c r="P150" i="3"/>
  <c r="BK150" i="3"/>
  <c r="J150" i="3"/>
  <c r="BE150" i="3" s="1"/>
  <c r="BI148" i="3"/>
  <c r="BH148" i="3"/>
  <c r="BG148" i="3"/>
  <c r="BF148" i="3"/>
  <c r="T148" i="3"/>
  <c r="R148" i="3"/>
  <c r="P148" i="3"/>
  <c r="BK148" i="3"/>
  <c r="J148" i="3"/>
  <c r="BE148" i="3" s="1"/>
  <c r="BI146" i="3"/>
  <c r="BH146" i="3"/>
  <c r="BG146" i="3"/>
  <c r="BF146" i="3"/>
  <c r="T146" i="3"/>
  <c r="R146" i="3"/>
  <c r="P146" i="3"/>
  <c r="BK146" i="3"/>
  <c r="J146" i="3"/>
  <c r="BE146" i="3"/>
  <c r="BI144" i="3"/>
  <c r="BH144" i="3"/>
  <c r="BG144" i="3"/>
  <c r="BF144" i="3"/>
  <c r="T144" i="3"/>
  <c r="R144" i="3"/>
  <c r="P144" i="3"/>
  <c r="BK144" i="3"/>
  <c r="J144" i="3"/>
  <c r="BE144" i="3"/>
  <c r="BI142" i="3"/>
  <c r="BH142" i="3"/>
  <c r="BG142" i="3"/>
  <c r="BF142" i="3"/>
  <c r="T142" i="3"/>
  <c r="R142" i="3"/>
  <c r="P142" i="3"/>
  <c r="BK142" i="3"/>
  <c r="J142" i="3"/>
  <c r="BE142" i="3"/>
  <c r="BI140" i="3"/>
  <c r="BH140" i="3"/>
  <c r="BG140" i="3"/>
  <c r="BF140" i="3"/>
  <c r="T140" i="3"/>
  <c r="R140" i="3"/>
  <c r="P140" i="3"/>
  <c r="BK140" i="3"/>
  <c r="J140" i="3"/>
  <c r="BE140" i="3"/>
  <c r="BI138" i="3"/>
  <c r="BH138" i="3"/>
  <c r="BG138" i="3"/>
  <c r="BF138" i="3"/>
  <c r="T138" i="3"/>
  <c r="R138" i="3"/>
  <c r="P138" i="3"/>
  <c r="BK138" i="3"/>
  <c r="J138" i="3"/>
  <c r="BE138" i="3"/>
  <c r="BI136" i="3"/>
  <c r="BH136" i="3"/>
  <c r="BG136" i="3"/>
  <c r="BF136" i="3"/>
  <c r="T136" i="3"/>
  <c r="R136" i="3"/>
  <c r="P136" i="3"/>
  <c r="BK136" i="3"/>
  <c r="J136" i="3"/>
  <c r="BE136" i="3"/>
  <c r="BI134" i="3"/>
  <c r="BH134" i="3"/>
  <c r="BG134" i="3"/>
  <c r="BF134" i="3"/>
  <c r="T134" i="3"/>
  <c r="R134" i="3"/>
  <c r="P134" i="3"/>
  <c r="BK134" i="3"/>
  <c r="J134" i="3"/>
  <c r="BE134" i="3"/>
  <c r="BI132" i="3"/>
  <c r="BH132" i="3"/>
  <c r="BG132" i="3"/>
  <c r="BF132" i="3"/>
  <c r="T132" i="3"/>
  <c r="R132" i="3"/>
  <c r="P132" i="3"/>
  <c r="BK132" i="3"/>
  <c r="J132" i="3"/>
  <c r="BE132" i="3"/>
  <c r="BI130" i="3"/>
  <c r="BH130" i="3"/>
  <c r="BG130" i="3"/>
  <c r="BF130" i="3"/>
  <c r="T130" i="3"/>
  <c r="R130" i="3"/>
  <c r="P130" i="3"/>
  <c r="BK130" i="3"/>
  <c r="J130" i="3"/>
  <c r="BE130" i="3"/>
  <c r="BI128" i="3"/>
  <c r="BH128" i="3"/>
  <c r="BG128" i="3"/>
  <c r="BF128" i="3"/>
  <c r="T128" i="3"/>
  <c r="R128" i="3"/>
  <c r="P128" i="3"/>
  <c r="BK128" i="3"/>
  <c r="J128" i="3"/>
  <c r="BE128" i="3"/>
  <c r="BI126" i="3"/>
  <c r="BH126" i="3"/>
  <c r="BG126" i="3"/>
  <c r="BF126" i="3"/>
  <c r="T126" i="3"/>
  <c r="R126" i="3"/>
  <c r="P126" i="3"/>
  <c r="BK126" i="3"/>
  <c r="J126" i="3"/>
  <c r="BE126" i="3"/>
  <c r="BI124" i="3"/>
  <c r="BH124" i="3"/>
  <c r="BG124" i="3"/>
  <c r="BF124" i="3"/>
  <c r="T124" i="3"/>
  <c r="R124" i="3"/>
  <c r="P124" i="3"/>
  <c r="BK124" i="3"/>
  <c r="J124" i="3"/>
  <c r="BE124" i="3"/>
  <c r="BI122" i="3"/>
  <c r="BH122" i="3"/>
  <c r="BG122" i="3"/>
  <c r="BF122" i="3"/>
  <c r="T122" i="3"/>
  <c r="R122" i="3"/>
  <c r="P122" i="3"/>
  <c r="BK122" i="3"/>
  <c r="J122" i="3"/>
  <c r="BE122" i="3"/>
  <c r="BI120" i="3"/>
  <c r="BH120" i="3"/>
  <c r="BG120" i="3"/>
  <c r="BF120" i="3"/>
  <c r="T120" i="3"/>
  <c r="R120" i="3"/>
  <c r="P120" i="3"/>
  <c r="BK120" i="3"/>
  <c r="J120" i="3"/>
  <c r="BE120" i="3"/>
  <c r="BI118" i="3"/>
  <c r="F37" i="3"/>
  <c r="BD96" i="1" s="1"/>
  <c r="BH118" i="3"/>
  <c r="F36" i="3" s="1"/>
  <c r="BC96" i="1" s="1"/>
  <c r="BC94" i="1" s="1"/>
  <c r="BG118" i="3"/>
  <c r="F35" i="3"/>
  <c r="BB96" i="1" s="1"/>
  <c r="BF118" i="3"/>
  <c r="J34" i="3" s="1"/>
  <c r="AW96" i="1" s="1"/>
  <c r="T118" i="3"/>
  <c r="R118" i="3"/>
  <c r="P118" i="3"/>
  <c r="BK118" i="3"/>
  <c r="J118" i="3"/>
  <c r="BE118" i="3" s="1"/>
  <c r="F111" i="3"/>
  <c r="E109" i="3"/>
  <c r="F89" i="3"/>
  <c r="E87" i="3"/>
  <c r="J24" i="3"/>
  <c r="E24" i="3"/>
  <c r="J114" i="3" s="1"/>
  <c r="J23" i="3"/>
  <c r="J21" i="3"/>
  <c r="E21" i="3"/>
  <c r="J113" i="3"/>
  <c r="J91" i="3"/>
  <c r="J20" i="3"/>
  <c r="J18" i="3"/>
  <c r="E18" i="3"/>
  <c r="F114" i="3" s="1"/>
  <c r="F92" i="3"/>
  <c r="J17" i="3"/>
  <c r="J15" i="3"/>
  <c r="E15" i="3"/>
  <c r="F91" i="3" s="1"/>
  <c r="F113" i="3"/>
  <c r="J14" i="3"/>
  <c r="J12" i="3"/>
  <c r="J89" i="3" s="1"/>
  <c r="E7" i="3"/>
  <c r="E107" i="3" s="1"/>
  <c r="E85" i="3"/>
  <c r="J37" i="2"/>
  <c r="J36" i="2"/>
  <c r="AY95" i="1" s="1"/>
  <c r="J35" i="2"/>
  <c r="AX95" i="1" s="1"/>
  <c r="BI191" i="2"/>
  <c r="BH191" i="2"/>
  <c r="BG191" i="2"/>
  <c r="BF191" i="2"/>
  <c r="T191" i="2"/>
  <c r="R191" i="2"/>
  <c r="P191" i="2"/>
  <c r="BK191" i="2"/>
  <c r="J191" i="2"/>
  <c r="BE191" i="2" s="1"/>
  <c r="BI189" i="2"/>
  <c r="BH189" i="2"/>
  <c r="BG189" i="2"/>
  <c r="BF189" i="2"/>
  <c r="T189" i="2"/>
  <c r="R189" i="2"/>
  <c r="P189" i="2"/>
  <c r="BK189" i="2"/>
  <c r="J189" i="2"/>
  <c r="BE189" i="2" s="1"/>
  <c r="BI187" i="2"/>
  <c r="BH187" i="2"/>
  <c r="BG187" i="2"/>
  <c r="BF187" i="2"/>
  <c r="T187" i="2"/>
  <c r="T186" i="2" s="1"/>
  <c r="R187" i="2"/>
  <c r="R186" i="2" s="1"/>
  <c r="P187" i="2"/>
  <c r="P186" i="2" s="1"/>
  <c r="P156" i="2" s="1"/>
  <c r="BK187" i="2"/>
  <c r="BK186" i="2" s="1"/>
  <c r="J186" i="2" s="1"/>
  <c r="J104" i="2" s="1"/>
  <c r="J187" i="2"/>
  <c r="BE187" i="2"/>
  <c r="BI184" i="2"/>
  <c r="BH184" i="2"/>
  <c r="BG184" i="2"/>
  <c r="BF184" i="2"/>
  <c r="T184" i="2"/>
  <c r="R184" i="2"/>
  <c r="P184" i="2"/>
  <c r="BK184" i="2"/>
  <c r="J184" i="2"/>
  <c r="BE184" i="2" s="1"/>
  <c r="BI182" i="2"/>
  <c r="BH182" i="2"/>
  <c r="BG182" i="2"/>
  <c r="BF182" i="2"/>
  <c r="T182" i="2"/>
  <c r="R182" i="2"/>
  <c r="P182" i="2"/>
  <c r="BK182" i="2"/>
  <c r="J182" i="2"/>
  <c r="BE182" i="2" s="1"/>
  <c r="BI180" i="2"/>
  <c r="BH180" i="2"/>
  <c r="BG180" i="2"/>
  <c r="BF180" i="2"/>
  <c r="T180" i="2"/>
  <c r="R180" i="2"/>
  <c r="P180" i="2"/>
  <c r="BK180" i="2"/>
  <c r="J180" i="2"/>
  <c r="BE180" i="2"/>
  <c r="BI178" i="2"/>
  <c r="BH178" i="2"/>
  <c r="BG178" i="2"/>
  <c r="BF178" i="2"/>
  <c r="T178" i="2"/>
  <c r="R178" i="2"/>
  <c r="P178" i="2"/>
  <c r="BK178" i="2"/>
  <c r="J178" i="2"/>
  <c r="BE178" i="2" s="1"/>
  <c r="BI176" i="2"/>
  <c r="BH176" i="2"/>
  <c r="BG176" i="2"/>
  <c r="BF176" i="2"/>
  <c r="T176" i="2"/>
  <c r="R176" i="2"/>
  <c r="P176" i="2"/>
  <c r="BK176" i="2"/>
  <c r="J176" i="2"/>
  <c r="BE176" i="2"/>
  <c r="BI171" i="2"/>
  <c r="BH171" i="2"/>
  <c r="BG171" i="2"/>
  <c r="BF171" i="2"/>
  <c r="T171" i="2"/>
  <c r="R171" i="2"/>
  <c r="P171" i="2"/>
  <c r="BK171" i="2"/>
  <c r="J171" i="2"/>
  <c r="BE171" i="2" s="1"/>
  <c r="BI169" i="2"/>
  <c r="BH169" i="2"/>
  <c r="BG169" i="2"/>
  <c r="BF169" i="2"/>
  <c r="T169" i="2"/>
  <c r="R169" i="2"/>
  <c r="P169" i="2"/>
  <c r="BK169" i="2"/>
  <c r="J169" i="2"/>
  <c r="BE169" i="2"/>
  <c r="BI164" i="2"/>
  <c r="BH164" i="2"/>
  <c r="BG164" i="2"/>
  <c r="BF164" i="2"/>
  <c r="T164" i="2"/>
  <c r="R164" i="2"/>
  <c r="P164" i="2"/>
  <c r="BK164" i="2"/>
  <c r="J164" i="2"/>
  <c r="BE164" i="2" s="1"/>
  <c r="BI162" i="2"/>
  <c r="BH162" i="2"/>
  <c r="BG162" i="2"/>
  <c r="BF162" i="2"/>
  <c r="T162" i="2"/>
  <c r="R162" i="2"/>
  <c r="P162" i="2"/>
  <c r="BK162" i="2"/>
  <c r="J162" i="2"/>
  <c r="BE162" i="2"/>
  <c r="BI158" i="2"/>
  <c r="BH158" i="2"/>
  <c r="BG158" i="2"/>
  <c r="BF158" i="2"/>
  <c r="T158" i="2"/>
  <c r="T157" i="2" s="1"/>
  <c r="R158" i="2"/>
  <c r="R157" i="2"/>
  <c r="R156" i="2" s="1"/>
  <c r="P158" i="2"/>
  <c r="P157" i="2"/>
  <c r="BK158" i="2"/>
  <c r="BK157" i="2" s="1"/>
  <c r="J158" i="2"/>
  <c r="BE158" i="2"/>
  <c r="BI154" i="2"/>
  <c r="BH154" i="2"/>
  <c r="BG154" i="2"/>
  <c r="BF154" i="2"/>
  <c r="T154" i="2"/>
  <c r="T153" i="2"/>
  <c r="R154" i="2"/>
  <c r="R153" i="2" s="1"/>
  <c r="P154" i="2"/>
  <c r="P153" i="2"/>
  <c r="BK154" i="2"/>
  <c r="BK153" i="2" s="1"/>
  <c r="J153" i="2" s="1"/>
  <c r="J101" i="2" s="1"/>
  <c r="J154" i="2"/>
  <c r="BE154" i="2"/>
  <c r="BI151" i="2"/>
  <c r="BH151" i="2"/>
  <c r="BG151" i="2"/>
  <c r="BF151" i="2"/>
  <c r="T151" i="2"/>
  <c r="R151" i="2"/>
  <c r="P151" i="2"/>
  <c r="BK151" i="2"/>
  <c r="J151" i="2"/>
  <c r="BE151" i="2"/>
  <c r="BI148" i="2"/>
  <c r="BH148" i="2"/>
  <c r="BG148" i="2"/>
  <c r="BF148" i="2"/>
  <c r="T148" i="2"/>
  <c r="R148" i="2"/>
  <c r="P148" i="2"/>
  <c r="BK148" i="2"/>
  <c r="J148" i="2"/>
  <c r="BE148" i="2" s="1"/>
  <c r="BI146" i="2"/>
  <c r="BH146" i="2"/>
  <c r="BG146" i="2"/>
  <c r="BF146" i="2"/>
  <c r="T146" i="2"/>
  <c r="R146" i="2"/>
  <c r="P146" i="2"/>
  <c r="BK146" i="2"/>
  <c r="J146" i="2"/>
  <c r="BE146" i="2"/>
  <c r="BI144" i="2"/>
  <c r="BH144" i="2"/>
  <c r="BG144" i="2"/>
  <c r="BF144" i="2"/>
  <c r="T144" i="2"/>
  <c r="T143" i="2" s="1"/>
  <c r="R144" i="2"/>
  <c r="R143" i="2"/>
  <c r="P144" i="2"/>
  <c r="P143" i="2" s="1"/>
  <c r="BK144" i="2"/>
  <c r="BK143" i="2"/>
  <c r="J143" i="2"/>
  <c r="J100" i="2" s="1"/>
  <c r="J144" i="2"/>
  <c r="BE144" i="2"/>
  <c r="BI138" i="2"/>
  <c r="BH138" i="2"/>
  <c r="BG138" i="2"/>
  <c r="BF138" i="2"/>
  <c r="T138" i="2"/>
  <c r="R138" i="2"/>
  <c r="P138" i="2"/>
  <c r="BK138" i="2"/>
  <c r="J138" i="2"/>
  <c r="BE138" i="2" s="1"/>
  <c r="BI134" i="2"/>
  <c r="BH134" i="2"/>
  <c r="BG134" i="2"/>
  <c r="BF134" i="2"/>
  <c r="T134" i="2"/>
  <c r="R134" i="2"/>
  <c r="P134" i="2"/>
  <c r="BK134" i="2"/>
  <c r="J134" i="2"/>
  <c r="BE134" i="2"/>
  <c r="BI132" i="2"/>
  <c r="BH132" i="2"/>
  <c r="BG132" i="2"/>
  <c r="BF132" i="2"/>
  <c r="T132" i="2"/>
  <c r="T131" i="2" s="1"/>
  <c r="R132" i="2"/>
  <c r="R131" i="2"/>
  <c r="P132" i="2"/>
  <c r="P131" i="2" s="1"/>
  <c r="BK132" i="2"/>
  <c r="BK131" i="2"/>
  <c r="J131" i="2" s="1"/>
  <c r="J99" i="2" s="1"/>
  <c r="J132" i="2"/>
  <c r="BE132" i="2"/>
  <c r="BI129" i="2"/>
  <c r="BH129" i="2"/>
  <c r="BG129" i="2"/>
  <c r="BF129" i="2"/>
  <c r="T129" i="2"/>
  <c r="R129" i="2"/>
  <c r="P129" i="2"/>
  <c r="BK129" i="2"/>
  <c r="J129" i="2"/>
  <c r="BE129" i="2" s="1"/>
  <c r="BI127" i="2"/>
  <c r="F37" i="2"/>
  <c r="BD95" i="1" s="1"/>
  <c r="BD94" i="1" s="1"/>
  <c r="W33" i="1" s="1"/>
  <c r="BH127" i="2"/>
  <c r="F36" i="2"/>
  <c r="BC95" i="1"/>
  <c r="BG127" i="2"/>
  <c r="F35" i="2" s="1"/>
  <c r="BB95" i="1" s="1"/>
  <c r="BB94" i="1" s="1"/>
  <c r="BF127" i="2"/>
  <c r="J34" i="2" s="1"/>
  <c r="AW95" i="1" s="1"/>
  <c r="T127" i="2"/>
  <c r="T126" i="2" s="1"/>
  <c r="T125" i="2" s="1"/>
  <c r="R127" i="2"/>
  <c r="R126" i="2" s="1"/>
  <c r="R125" i="2" s="1"/>
  <c r="R124" i="2" s="1"/>
  <c r="P127" i="2"/>
  <c r="P126" i="2" s="1"/>
  <c r="P125" i="2" s="1"/>
  <c r="P124" i="2" s="1"/>
  <c r="AU95" i="1" s="1"/>
  <c r="AU94" i="1" s="1"/>
  <c r="BK127" i="2"/>
  <c r="BK126" i="2"/>
  <c r="BK125" i="2" s="1"/>
  <c r="J126" i="2"/>
  <c r="J98" i="2" s="1"/>
  <c r="J127" i="2"/>
  <c r="BE127" i="2" s="1"/>
  <c r="F118" i="2"/>
  <c r="E116" i="2"/>
  <c r="F89" i="2"/>
  <c r="E87" i="2"/>
  <c r="J24" i="2"/>
  <c r="E24" i="2"/>
  <c r="J121" i="2"/>
  <c r="J92" i="2"/>
  <c r="J23" i="2"/>
  <c r="J21" i="2"/>
  <c r="E21" i="2"/>
  <c r="J120" i="2" s="1"/>
  <c r="J20" i="2"/>
  <c r="J18" i="2"/>
  <c r="E18" i="2"/>
  <c r="F121" i="2" s="1"/>
  <c r="J17" i="2"/>
  <c r="J15" i="2"/>
  <c r="E15" i="2"/>
  <c r="F120" i="2" s="1"/>
  <c r="F91" i="2"/>
  <c r="J14" i="2"/>
  <c r="J12" i="2"/>
  <c r="J118" i="2" s="1"/>
  <c r="J89" i="2"/>
  <c r="E7" i="2"/>
  <c r="E114" i="2" s="1"/>
  <c r="AS94" i="1"/>
  <c r="L90" i="1"/>
  <c r="AM90" i="1"/>
  <c r="AM89" i="1"/>
  <c r="L89" i="1"/>
  <c r="AM87" i="1"/>
  <c r="L87" i="1"/>
  <c r="L85" i="1"/>
  <c r="L84" i="1"/>
  <c r="J111" i="3" l="1"/>
  <c r="J111" i="4"/>
  <c r="J33" i="4"/>
  <c r="AV97" i="1" s="1"/>
  <c r="AT97" i="1" s="1"/>
  <c r="F33" i="4"/>
  <c r="AZ97" i="1" s="1"/>
  <c r="F33" i="5"/>
  <c r="AZ98" i="1" s="1"/>
  <c r="J33" i="5"/>
  <c r="AV98" i="1" s="1"/>
  <c r="AT98" i="1" s="1"/>
  <c r="BK117" i="3"/>
  <c r="J117" i="3" s="1"/>
  <c r="J30" i="4"/>
  <c r="J96" i="4"/>
  <c r="BK117" i="5"/>
  <c r="J117" i="5" s="1"/>
  <c r="J148" i="5"/>
  <c r="J97" i="5" s="1"/>
  <c r="F33" i="6"/>
  <c r="AZ99" i="1" s="1"/>
  <c r="J33" i="6"/>
  <c r="AV99" i="1" s="1"/>
  <c r="AT99" i="1" s="1"/>
  <c r="W31" i="1"/>
  <c r="AX94" i="1"/>
  <c r="AY94" i="1"/>
  <c r="W32" i="1"/>
  <c r="T124" i="2"/>
  <c r="J157" i="2"/>
  <c r="J103" i="2" s="1"/>
  <c r="BK156" i="2"/>
  <c r="J156" i="2" s="1"/>
  <c r="J102" i="2" s="1"/>
  <c r="J123" i="6"/>
  <c r="J98" i="6" s="1"/>
  <c r="BK122" i="6"/>
  <c r="F33" i="2"/>
  <c r="AZ95" i="1" s="1"/>
  <c r="J33" i="2"/>
  <c r="AV95" i="1" s="1"/>
  <c r="AT95" i="1" s="1"/>
  <c r="F33" i="3"/>
  <c r="AZ96" i="1" s="1"/>
  <c r="J33" i="3"/>
  <c r="AV96" i="1" s="1"/>
  <c r="AT96" i="1" s="1"/>
  <c r="J125" i="2"/>
  <c r="J97" i="2" s="1"/>
  <c r="BK124" i="2"/>
  <c r="J124" i="2" s="1"/>
  <c r="T156" i="2"/>
  <c r="F34" i="2"/>
  <c r="BA95" i="1" s="1"/>
  <c r="J92" i="3"/>
  <c r="F34" i="4"/>
  <c r="BA97" i="1" s="1"/>
  <c r="J92" i="5"/>
  <c r="F34" i="6"/>
  <c r="BA99" i="1" s="1"/>
  <c r="E85" i="2"/>
  <c r="F92" i="2"/>
  <c r="F34" i="3"/>
  <c r="BA96" i="1" s="1"/>
  <c r="E85" i="4"/>
  <c r="F92" i="4"/>
  <c r="J89" i="5"/>
  <c r="F91" i="5"/>
  <c r="E85" i="6"/>
  <c r="F92" i="6"/>
  <c r="J91" i="2"/>
  <c r="J96" i="2" l="1"/>
  <c r="J30" i="2"/>
  <c r="BA94" i="1"/>
  <c r="J122" i="6"/>
  <c r="J97" i="6" s="1"/>
  <c r="BK121" i="6"/>
  <c r="J121" i="6" s="1"/>
  <c r="J96" i="5"/>
  <c r="J30" i="5"/>
  <c r="J39" i="4"/>
  <c r="AG97" i="1"/>
  <c r="AN97" i="1" s="1"/>
  <c r="AZ94" i="1"/>
  <c r="J96" i="3"/>
  <c r="J30" i="3"/>
  <c r="W29" i="1" l="1"/>
  <c r="AV94" i="1"/>
  <c r="J96" i="6"/>
  <c r="J30" i="6"/>
  <c r="AG96" i="1"/>
  <c r="AN96" i="1" s="1"/>
  <c r="J39" i="3"/>
  <c r="AG98" i="1"/>
  <c r="AN98" i="1" s="1"/>
  <c r="J39" i="5"/>
  <c r="W30" i="1"/>
  <c r="AW94" i="1"/>
  <c r="AK30" i="1" s="1"/>
  <c r="J39" i="2"/>
  <c r="AG95" i="1"/>
  <c r="AT94" i="1" l="1"/>
  <c r="AK29" i="1"/>
  <c r="AG94" i="1"/>
  <c r="AN95" i="1"/>
  <c r="J39" i="6"/>
  <c r="AG99" i="1"/>
  <c r="AN99" i="1" s="1"/>
  <c r="AN94" i="1" l="1"/>
  <c r="AK26" i="1"/>
  <c r="AK35" i="1" s="1"/>
</calcChain>
</file>

<file path=xl/sharedStrings.xml><?xml version="1.0" encoding="utf-8"?>
<sst xmlns="http://schemas.openxmlformats.org/spreadsheetml/2006/main" count="3150" uniqueCount="616">
  <si>
    <t>Export Komplet</t>
  </si>
  <si>
    <t/>
  </si>
  <si>
    <t>2.0</t>
  </si>
  <si>
    <t>ZAMOK</t>
  </si>
  <si>
    <t>False</t>
  </si>
  <si>
    <t>{567ec0be-989a-4316-b4d1-4aca2df5d9de}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</si>
  <si>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</si>
  <si>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</si>
  <si>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</si>
  <si>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</si>
  <si>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</si>
  <si>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</si>
  <si>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</si>
  <si>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</si>
  <si>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as_022_2019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</si>
  <si>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</si>
  <si>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</si>
  <si>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Zabezpečení čekáren v obvodu OŘ Olomouc</t>
  </si>
  <si>
    <t>KSO:</t>
  </si>
  <si>
    <t>CC-CZ:</t>
  </si>
  <si>
    <t>Místo:</t>
  </si>
  <si>
    <t xml:space="preserve"> </t>
  </si>
  <si>
    <t>Datum: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</si>
  <si>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</si>
  <si>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</si>
  <si>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</si>
  <si>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</si>
  <si>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</si>
  <si>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</si>
  <si>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</si>
  <si>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</si>
  <si>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</si>
  <si>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</si>
  <si>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</si>
  <si>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</si>
  <si>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</si>
  <si>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</si>
  <si>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</si>
  <si>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</si>
  <si>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</si>
  <si>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</si>
  <si>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</si>
  <si>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</si>
  <si>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</si>
  <si>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</si>
  <si>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</si>
  <si>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</si>
  <si>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</si>
  <si>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</si>
  <si>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</si>
  <si>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</si>
  <si>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</si>
  <si>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</si>
  <si>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</si>
  <si>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</si>
  <si>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</si>
  <si>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</si>
  <si>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</si>
  <si>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</si>
  <si>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</si>
  <si>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</si>
  <si>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</si>
  <si>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</si>
  <si>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</si>
  <si>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</si>
  <si>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</si>
  <si>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</si>
  <si>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</si>
  <si>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</si>
  <si>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</si>
  <si>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</si>
  <si>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</si>
  <si>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</si>
  <si>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</si>
  <si>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</si>
  <si>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</si>
  <si>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</si>
  <si>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</si>
  <si>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Vstupní dveře</t>
  </si>
  <si>
    <t>STA</t>
  </si>
  <si>
    <t>1</t>
  </si>
  <si>
    <t>{65e9694e-e8f4-4113-a0ad-f8b12e437ea4}</t>
  </si>
  <si>
    <t>2</t>
  </si>
  <si>
    <t>PS01</t>
  </si>
  <si>
    <t>Doplnění stávajících EZS</t>
  </si>
  <si>
    <t>{1f644d9b-fd8f-480f-b007-58470e35725d}</t>
  </si>
  <si>
    <t>PS02</t>
  </si>
  <si>
    <t>Doplnění kamerových systémů</t>
  </si>
  <si>
    <t>{c9f18d42-fa81-4418-943e-6e38e16374b7}</t>
  </si>
  <si>
    <t>PS 03</t>
  </si>
  <si>
    <t>Kamerový systém v žst. Kojetín</t>
  </si>
  <si>
    <t>{78f909a9-26e6-42cd-b7ee-1002c118aad3}</t>
  </si>
  <si>
    <t>SO 02</t>
  </si>
  <si>
    <t>VRN</t>
  </si>
  <si>
    <t>{f729f194-80b0-4147-af0e-098eee4a399b}</t>
  </si>
  <si>
    <t>KRYCÍ LIST SOUPISU PRACÍ</t>
  </si>
  <si>
    <t>Objekt:</t>
  </si>
  <si>
    <t>SO 01 - Vstupní dveře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</si>
  <si>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</si>
  <si>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</si>
  <si>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</si>
  <si>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</si>
  <si>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</si>
  <si>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</si>
  <si>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</si>
  <si>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</si>
  <si>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</si>
  <si>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</si>
  <si>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</si>
  <si>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766 - Konstrukce truhlářské</t>
  </si>
  <si>
    <t xml:space="preserve">    784 - Dokončovací práce - malby a tapety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</si>
  <si>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</si>
  <si>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</si>
  <si>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</si>
  <si>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</si>
  <si>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</si>
  <si>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</si>
  <si>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</si>
  <si>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</si>
  <si>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</si>
  <si>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</si>
  <si>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</si>
  <si>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</si>
  <si>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</si>
  <si>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</si>
  <si>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</si>
  <si>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</si>
  <si>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</si>
  <si>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</si>
  <si>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</si>
  <si>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612325302</t>
  </si>
  <si>
    <t>Vápenocementová štuková omítka ostění nebo nadpraží</t>
  </si>
  <si>
    <t>m2</t>
  </si>
  <si>
    <t>4</t>
  </si>
  <si>
    <t>-39198028</t>
  </si>
  <si>
    <t>PP</t>
  </si>
  <si>
    <t>Vápenocementová omítka ostění nebo nadpraží štuková, včetně zapravení podlahové k-ce</t>
  </si>
  <si>
    <t>773500910.1</t>
  </si>
  <si>
    <t>Opravy podlah tl do 30 mm pásů šířky do 150 mm</t>
  </si>
  <si>
    <t>16</t>
  </si>
  <si>
    <t>1941230445</t>
  </si>
  <si>
    <t>9</t>
  </si>
  <si>
    <t>Ostatní konstrukce a práce, bourání</t>
  </si>
  <si>
    <t>3</t>
  </si>
  <si>
    <t>952901111</t>
  </si>
  <si>
    <t>Vyčištění budov bytové a občanské výstavby při výšce podlaží do 4 m</t>
  </si>
  <si>
    <t>-194302752</t>
  </si>
  <si>
    <t>Vyčištění budov nebo objektů před předáním do užívání  budov bytové nebo občanské výstavby, světlé výšky podlaží do 4 m</t>
  </si>
  <si>
    <t>968062455</t>
  </si>
  <si>
    <t>Vybourání dřevěných dveřních zárubní pl do 2 m2</t>
  </si>
  <si>
    <t>-828136926</t>
  </si>
  <si>
    <t>Vybourání dřevěných rámů oken s křídly, dveřních zárubní, vrat, stěn, ostění nebo obkladů  dveřních zárubní, plochy do 2 m2</t>
  </si>
  <si>
    <t>VV</t>
  </si>
  <si>
    <t>Luhačovice</t>
  </si>
  <si>
    <t>0,9*2</t>
  </si>
  <si>
    <t>5</t>
  </si>
  <si>
    <t>968062456</t>
  </si>
  <si>
    <t>Vybourání dřevěných dveřních zárubní pl přes 2 m2</t>
  </si>
  <si>
    <t>-586314010</t>
  </si>
  <si>
    <t>Vybourání dřevěných rámů oken s křídly, dveřních zárubní, vrat, stěn, ostění nebo obkladů  dveřních zárubní, plochy přes 2 m2</t>
  </si>
  <si>
    <t>ostatní</t>
  </si>
  <si>
    <t>1,35*2,7*2+1,8*2,07*2+2*1,97+1,35*2,65+1*2,65*2+1,55*2*2+1,3*3,3+1,6*2,7*2+0,9*2,2+1*2,6</t>
  </si>
  <si>
    <t>Součet</t>
  </si>
  <si>
    <t>997</t>
  </si>
  <si>
    <t>Přesun sutě</t>
  </si>
  <si>
    <t>26</t>
  </si>
  <si>
    <t>997013211</t>
  </si>
  <si>
    <t>Vnitrostaveništní doprava suti a vybouraných hmot pro budovy v do 6 m ručně</t>
  </si>
  <si>
    <t>t</t>
  </si>
  <si>
    <t>947459256</t>
  </si>
  <si>
    <t>Vnitrostaveništní doprava suti a vybouraných hmot  vodorovně do 50 m svisle ručně (nošením po schodech) pro budovy a haly výšky do 6 m</t>
  </si>
  <si>
    <t>997013501</t>
  </si>
  <si>
    <t>Odvoz suti a vybouraných hmot na skládku nebo meziskládku do 1 km se složením</t>
  </si>
  <si>
    <t>1732286185</t>
  </si>
  <si>
    <t>Odvoz suti a vybouraných hmot na skládku nebo meziskládku  se složením, na vzdálenost do 1 km</t>
  </si>
  <si>
    <t>7</t>
  </si>
  <si>
    <t>997013509</t>
  </si>
  <si>
    <t>Příplatek k odvozu suti a vybouraných hmot na skládku ZKD 1 km přes 1 km</t>
  </si>
  <si>
    <t>1025345233</t>
  </si>
  <si>
    <t>Odvoz suti a vybouraných hmot na skládku nebo meziskládku  se složením, na vzdálenost Příplatek k ceně za každý další i započatý 1 km přes 1 km</t>
  </si>
  <si>
    <t>3,601*15 'Přepočtené koeficientem množství</t>
  </si>
  <si>
    <t>8</t>
  </si>
  <si>
    <t>997013831</t>
  </si>
  <si>
    <t>Poplatek za uložení na skládce (skládkovné) stavebního odpadu směsného kód odpadu 170 904</t>
  </si>
  <si>
    <t>-929955133</t>
  </si>
  <si>
    <t>Poplatek za uložení stavebního odpadu na skládce (skládkovné) směsného stavebního a demoličního zatříděného do Katalogu odpadů pod kódem 170 904</t>
  </si>
  <si>
    <t>998</t>
  </si>
  <si>
    <t>Přesun hmot</t>
  </si>
  <si>
    <t>24</t>
  </si>
  <si>
    <t>998011001</t>
  </si>
  <si>
    <t>Přesun hmot pro budovy zděné v do 6 m</t>
  </si>
  <si>
    <t>-1041212902</t>
  </si>
  <si>
    <t>Přesun hmot pro budovy občanské výstavby, bydlení, výrobu a služby  s nosnou svislou konstrukcí zděnou z cihel, tvárnic nebo kamene vodorovná dopravní vzdálenost do 100 m pro budovy výšky do 6 m</t>
  </si>
  <si>
    <t>PSV</t>
  </si>
  <si>
    <t>Práce a dodávky PSV</t>
  </si>
  <si>
    <t>766</t>
  </si>
  <si>
    <t>Konstrukce truhlářské</t>
  </si>
  <si>
    <t>766660411</t>
  </si>
  <si>
    <t>Montáž vchodových dveří jednokřídlových bez nadsvětlíku do zdiva</t>
  </si>
  <si>
    <t>kus</t>
  </si>
  <si>
    <t>263552288</t>
  </si>
  <si>
    <t>Montáž dveřních křídel vchodových dveří včetně rámu do zdiva jednokřídlových bez nadsvětlíku</t>
  </si>
  <si>
    <t>10</t>
  </si>
  <si>
    <t>M</t>
  </si>
  <si>
    <t>55341246.2</t>
  </si>
  <si>
    <t>dveře Al vchodové jednokřídlové</t>
  </si>
  <si>
    <t>32</t>
  </si>
  <si>
    <t>329002157</t>
  </si>
  <si>
    <t>Antivandal dveře Al vchodové jednokřídlové včetně bezpeč. kování s  ell.otvíračem s reverzní funkcí a signalizací,12V, stav.západka. S opačnou funkcí otevření: reverzní el. otvírač je při zapnutí el. napětí BLOKOVÁN - zajištěn. Při přerušení el. napětí je el. otvírač ODBLOKOVÁN - odjištěn.  Odolnost proti vylomení 295 kg. Napájecí napětí 12  Vss a připravenosti pro napojení slaboprod.kabeláže</t>
  </si>
  <si>
    <t>11</t>
  </si>
  <si>
    <t>766660421</t>
  </si>
  <si>
    <t>Montáž vchodových dveří jednokřídlových s nadsvětlíkem do zdiva</t>
  </si>
  <si>
    <t>2024364006</t>
  </si>
  <si>
    <t>Montáž dveřních křídel vchodových dveří včetně rámu do zdiva jednokřídlových s nadsvětlíkem</t>
  </si>
  <si>
    <t>Kunovice, Mohelnice, Moravičany, Uh.Ostroh</t>
  </si>
  <si>
    <t>1+2+1+1</t>
  </si>
  <si>
    <t>12</t>
  </si>
  <si>
    <t>55341246.1</t>
  </si>
  <si>
    <t>dveře Al vchodové jednokřídlové s nadsvětlíkem</t>
  </si>
  <si>
    <t>-593853004</t>
  </si>
  <si>
    <t>Antivandal dveře Al vchodové jednokřídlové s nadsvětlíkem včetně bezpeč. kování,  ell.otvíračem s reverzní funkcí a signalizací,12V, stav.západka. S opačnou funkcí otevření: reverzní el. otvírač je při zapnutí el. napětí BLOKOVÁN - zajištěn. Při přerušení el. napětí je el. otvírač ODBLOKOVÁN - odjištěn.  Odolnost proti vylomení 295 kg. Napájecí napětí 12  Vss a připravenosti pro napojení slaboprod.kabeláže</t>
  </si>
  <si>
    <t>766660461</t>
  </si>
  <si>
    <t>Montáž vchodových dveří dvoukřídlových s nadsvětlíkem do zdiva</t>
  </si>
  <si>
    <t>1118093873</t>
  </si>
  <si>
    <t>Montáž dveřních křídel vchodových dveří včetně rámu do zdiva dvoukřídlových s nadsvětlíkem</t>
  </si>
  <si>
    <t>Lipník n.B.,Červenka,Štěpánov,Drahotuše,Ostrožská N.V.,Tlumačov,Lukavice, Brodek</t>
  </si>
  <si>
    <t>2+2+1+1+2+2</t>
  </si>
  <si>
    <t>55341311.1</t>
  </si>
  <si>
    <t>dveře Al vchodové dvoukřídlové s nadsvětlíkem</t>
  </si>
  <si>
    <t>-58591917</t>
  </si>
  <si>
    <t>Antivandal dveře Al vchodové dvoukřídlové s nadsvětlíkem včetně bezpeč. kování,  ell.otvíračem s reverzní funkcí a signalizací,12V, stav.západka. S opačnou funkcí otevření: reverzní el. otvírač je při zapnutí el. napětí BLOKOVÁN - zajištěn. Při přerušení el. napětí je el. otvírač ODBLOKOVÁN - odjištěn.  Odolnost proti vylomení 295 kg. Napájecí napětí 12  Vss a připravenosti pro napojení slaboprod.kabeláže</t>
  </si>
  <si>
    <t>17</t>
  </si>
  <si>
    <t>766660717</t>
  </si>
  <si>
    <t>Montáž dveřních doplňků - samozavírače na zárubeň ocelovou</t>
  </si>
  <si>
    <t>226972694</t>
  </si>
  <si>
    <t>18</t>
  </si>
  <si>
    <t>54917265</t>
  </si>
  <si>
    <t>samozavírač dveří hydraulický</t>
  </si>
  <si>
    <t>322439094</t>
  </si>
  <si>
    <t>samozavírač dveří hydraulický K214 č.14</t>
  </si>
  <si>
    <t>19</t>
  </si>
  <si>
    <t>998766102</t>
  </si>
  <si>
    <t>Přesun hmot tonážní pro konstrukce truhlářské v objektech v do 12 m</t>
  </si>
  <si>
    <t>22156514</t>
  </si>
  <si>
    <t>Přesun hmot pro konstrukce truhlářské stanovený z hmotnosti přesunovaného materiálu vodorovná dopravní vzdálenost do 50 m v objektech výšky přes 6 do 12 m</t>
  </si>
  <si>
    <t>20</t>
  </si>
  <si>
    <t>998766192</t>
  </si>
  <si>
    <t>Příplatek k přesunu hmot tonážní 766 za zvětšený přesun do 100 m</t>
  </si>
  <si>
    <t>1112946642</t>
  </si>
  <si>
    <t>Přesun hmot pro konstrukce truhlářské stanovený z hmotnosti přesunovaného materiálu Příplatek k ceně za zvětšený přesun přes vymezenou největší dopravní vzdálenost do 100 m</t>
  </si>
  <si>
    <t>784</t>
  </si>
  <si>
    <t>Dokončovací práce - malby a tapety</t>
  </si>
  <si>
    <t>784111011</t>
  </si>
  <si>
    <t>Obroušení podkladu omítnutého v místnostech výšky do 3,80 m</t>
  </si>
  <si>
    <t>-166920701</t>
  </si>
  <si>
    <t>Obroušení podkladu omítky v místnostech výšky do 3,80 m</t>
  </si>
  <si>
    <t>22</t>
  </si>
  <si>
    <t>784181101</t>
  </si>
  <si>
    <t>Základní akrylátová jednonásobná penetrace podkladu v místnostech výšky do 3,80m</t>
  </si>
  <si>
    <t>56416023</t>
  </si>
  <si>
    <t>Penetrace podkladu jednonásobná základní akrylátová v místnostech výšky do 3,80 m</t>
  </si>
  <si>
    <t>23</t>
  </si>
  <si>
    <t>784221101</t>
  </si>
  <si>
    <t>Dvojnásobné bílé malby ze směsí za sucha dobře otěruvzdorných v místnostech do 3,80 m</t>
  </si>
  <si>
    <t>-409098723</t>
  </si>
  <si>
    <t>Malby z malířských směsí otěruvzdorných za sucha dvojnásobné, bílé za sucha otěruvzdorné dobře v místnostech výšky do 3,80 m</t>
  </si>
  <si>
    <t>PS01 - Doplnění stávajících EZS</t>
  </si>
  <si>
    <t>OŘ Olomouc</t>
  </si>
  <si>
    <t>OST - Ostatní</t>
  </si>
  <si>
    <t>7597110330</t>
  </si>
  <si>
    <t>EZS Üstředna až 96 zón a 16 grup v krytu bez klávesnice, s komunikátorem a zdrojem</t>
  </si>
  <si>
    <t>-1686631824</t>
  </si>
  <si>
    <t>7597110331</t>
  </si>
  <si>
    <t>EZS Ústředna 264  zón v krytu s klávesnicí, komunikátorem a zdrojem</t>
  </si>
  <si>
    <t>-129834607</t>
  </si>
  <si>
    <t>EZS Ústředna 264 zón v krytu s klávesnicí, komunikátorem a zdrojem</t>
  </si>
  <si>
    <t>7597110352</t>
  </si>
  <si>
    <t xml:space="preserve">EZS Systémový Ethernet  komunikátor </t>
  </si>
  <si>
    <t>899330201</t>
  </si>
  <si>
    <t>7597111200</t>
  </si>
  <si>
    <t>EZS koncentrátor RIO zdroj P026</t>
  </si>
  <si>
    <t>-1872623788</t>
  </si>
  <si>
    <t>7597111201</t>
  </si>
  <si>
    <t>EZS RIO G8P</t>
  </si>
  <si>
    <t>-1769406984</t>
  </si>
  <si>
    <t>7597110351</t>
  </si>
  <si>
    <t>EZS Posilovací zdroj 12V/3A</t>
  </si>
  <si>
    <t>2145974301</t>
  </si>
  <si>
    <t>EZS Posilovací zdroj 12V/3AA</t>
  </si>
  <si>
    <t>7597110434</t>
  </si>
  <si>
    <t>EZS Interní TCP IP komunikátor</t>
  </si>
  <si>
    <t>-487621084</t>
  </si>
  <si>
    <t>7597110338</t>
  </si>
  <si>
    <t>EZS LCD klávesnice pro ústředny GD</t>
  </si>
  <si>
    <t>-1295929376</t>
  </si>
  <si>
    <t>7597110932</t>
  </si>
  <si>
    <t>EZS PIR detektor stropní s dosahem průměr až 12m</t>
  </si>
  <si>
    <t>371106343</t>
  </si>
  <si>
    <t>7597111031</t>
  </si>
  <si>
    <t>EZS Detektor tříštění skla s dosahem až 9m</t>
  </si>
  <si>
    <t>1024014198</t>
  </si>
  <si>
    <t>7597111070</t>
  </si>
  <si>
    <t>EZS MG kontakt povrchový plastový s kolmo vyvedenými vodiči délky 3m</t>
  </si>
  <si>
    <t>-474408110</t>
  </si>
  <si>
    <t>7491201330</t>
  </si>
  <si>
    <t>Elektroinstalační materiál Elektroinstalační krabice a rozvodky Bez zapojení Krabice KT 250L rozvodná do sádrokartonu</t>
  </si>
  <si>
    <t>959131002</t>
  </si>
  <si>
    <t>13</t>
  </si>
  <si>
    <t>7491201210</t>
  </si>
  <si>
    <t>Elektroinstalační materiál Elektroinstalační krabice a rozvodky Bez zapojení Krabice KT 250 rozvodná</t>
  </si>
  <si>
    <t>495159932</t>
  </si>
  <si>
    <t>14</t>
  </si>
  <si>
    <t>7590540524</t>
  </si>
  <si>
    <t>Slaboproudé rozvody, kabely pro přívod a vnitřní instalaci  Stíněný plášť, PVC vnitřní, drát</t>
  </si>
  <si>
    <t>m</t>
  </si>
  <si>
    <t>247065793</t>
  </si>
  <si>
    <t>7590540624</t>
  </si>
  <si>
    <t>Slaboproudé rozvody, kabely pro přívod a vnitřní instalaci UTP/FTP kategorie 6a,  250MHz  1 Gbps FTP Stíněné páry, PVC vnitřní</t>
  </si>
  <si>
    <t>1636532172</t>
  </si>
  <si>
    <t>7492501950</t>
  </si>
  <si>
    <t>Kabely, vodiče, šňůry Cu - nn Kabel silový 4 a 5-žílový Cu, plastová izolace CYKY 4O4 (4Dx4)</t>
  </si>
  <si>
    <t>-1637800874</t>
  </si>
  <si>
    <t>7590540280</t>
  </si>
  <si>
    <t>Slaboproudé rozvody, kabely pro přívod a vnitřní instalaci Pro pevné vnitřní uložení J-Y(St)Y 2x2x0,8 Lg</t>
  </si>
  <si>
    <t>1808060400</t>
  </si>
  <si>
    <t>7494003214</t>
  </si>
  <si>
    <t>Modulární přístroje Jističe do 80 A; 10 kA 1+N-pólové In 6 A, Ue AC 230 V / DC 72 V, charakteristika B, 1+N-pól, Icn 10 kA</t>
  </si>
  <si>
    <t>536936636</t>
  </si>
  <si>
    <t>7596460640</t>
  </si>
  <si>
    <t>Náhradní díly k EPS Kryty pro akumulátory 12V, 17Ah rozměry 160x210x82mm</t>
  </si>
  <si>
    <t>-1475924108</t>
  </si>
  <si>
    <t>7593500680</t>
  </si>
  <si>
    <t>Trasy kabelového vedení PVC trubky hrdlované 040/2,3/4000, třída 4</t>
  </si>
  <si>
    <t>-997883273</t>
  </si>
  <si>
    <t>7491200090</t>
  </si>
  <si>
    <t>Elektroinstalační materiál Elektroinstalační lišty a kabelové žlaby Lišta LV 18x13 vkládací bílá 2m</t>
  </si>
  <si>
    <t>-662117533</t>
  </si>
  <si>
    <t>25</t>
  </si>
  <si>
    <t>7596550010</t>
  </si>
  <si>
    <t>Majáčky a akustické úpravy pro nevidomé Orientační hlasový majáček pro nevidomé a slabozraké  - 2 hlasové fráze, audio záznam MP3 na kartě SD/MMC přeprogramovatelný, digitální, exteriérový</t>
  </si>
  <si>
    <t>128</t>
  </si>
  <si>
    <t>-490455198</t>
  </si>
  <si>
    <t>7491200250</t>
  </si>
  <si>
    <t>Elektroinstalační materiál Elektroinstalační lišty a kabelové žlaby Lišta LHD 40x20 vkládací bílá 3m</t>
  </si>
  <si>
    <t>-478532469</t>
  </si>
  <si>
    <t>7491200260</t>
  </si>
  <si>
    <t>Elektroinstalační materiál Elektroinstalační lišty a kabelové žlaby Lišta LHD 40x40 vkládací bílá 2m</t>
  </si>
  <si>
    <t>326275224</t>
  </si>
  <si>
    <t>OST</t>
  </si>
  <si>
    <t>Ostatní</t>
  </si>
  <si>
    <t>39</t>
  </si>
  <si>
    <t>7491151010</t>
  </si>
  <si>
    <t>Montáž trubek ohebných elektroinstalačních hladkých z PVC uložených volně nebo pod omítkou průměru do 50 mm</t>
  </si>
  <si>
    <t>512</t>
  </si>
  <si>
    <t>-824494947</t>
  </si>
  <si>
    <t>Montáž trubek ohebných elektroinstalačních hladkých z PVC uložených volně nebo pod omítkou průměru do 50 mm - včetně naznačení trasy, rozměření, řezání trubek, kladení, osazení, zajištění a upevnění</t>
  </si>
  <si>
    <t>40</t>
  </si>
  <si>
    <t>7491251010</t>
  </si>
  <si>
    <t>Montáž lišt elektroinstalačních, kabelových žlabů z PVC-U jednokomorových zaklapávacích rozměru 40/40 mm</t>
  </si>
  <si>
    <t>460625512</t>
  </si>
  <si>
    <t>Montáž lišt elektroinstalačních, kabelových žlabů z PVC-U jednokomorových zaklapávacích rozměru 40/40 mm - na konstrukci, omítku apod. včetně spojek, ohybů, rohů, bez krabic</t>
  </si>
  <si>
    <t>44</t>
  </si>
  <si>
    <t>7590515010</t>
  </si>
  <si>
    <t>Montáž slaboproudé rozvody  kabely pro přívod a vnitřní instalaci</t>
  </si>
  <si>
    <t>186069866</t>
  </si>
  <si>
    <t>35</t>
  </si>
  <si>
    <t>7596555010</t>
  </si>
  <si>
    <t>Montáž majáčku digitálního hlasového (DHM)</t>
  </si>
  <si>
    <t>228807949</t>
  </si>
  <si>
    <t>Montáž majáčku digitálního hlasového (DHM) - včetně připojení, seřízení a přezkoušení funkce</t>
  </si>
  <si>
    <t>27</t>
  </si>
  <si>
    <t>7597115035</t>
  </si>
  <si>
    <t>Montáž ústředny konvenční do 48 smyček</t>
  </si>
  <si>
    <t>118143526</t>
  </si>
  <si>
    <t>Montáž ústředny konvenční do 48 smyček - na určené místo, zapojení a vyvážení poplachových a ochranných smyček, připojení sítě, akumulátorové baterie, vnější a dálkové signalizace a uzemnění, oživení, uvedení do provozu, provedení zkoušek, vystavení dokumentace a zaškolení obsluhy</t>
  </si>
  <si>
    <t>28</t>
  </si>
  <si>
    <t>7597117035</t>
  </si>
  <si>
    <t>Demontáž ústředny konvenční do 48 smyček</t>
  </si>
  <si>
    <t>762748431</t>
  </si>
  <si>
    <t>29</t>
  </si>
  <si>
    <t>7597125010</t>
  </si>
  <si>
    <t>Montáž příšlušenství pro EZS klávesnice (tabla)</t>
  </si>
  <si>
    <t>1157504023</t>
  </si>
  <si>
    <t>Montáž příšlušenství pro EZS klávesnice (tabla) - včetně připojení, seřízení a přezkoušení funkce</t>
  </si>
  <si>
    <t>33</t>
  </si>
  <si>
    <t>7597125015</t>
  </si>
  <si>
    <t>Montáž příšlušenství pro EZS rozvodné krabice - kontaktní</t>
  </si>
  <si>
    <t>-1300056154</t>
  </si>
  <si>
    <t>Montáž příšlušenství pro EZS rozvodné krabice - kontaktní - včetně připojení, seřízení a přezkoušení funkce</t>
  </si>
  <si>
    <t>7597125020</t>
  </si>
  <si>
    <t>Montáž příšlušenství pro EZS koncentrátoru RIO</t>
  </si>
  <si>
    <t>2068339197</t>
  </si>
  <si>
    <t>Montáž příšlušenství pro EZS koncentrátoru RIO - včetně připojení, seřízení a přezkoušení funkce</t>
  </si>
  <si>
    <t>34</t>
  </si>
  <si>
    <t>7597125025</t>
  </si>
  <si>
    <t>Montáž příšlušenství pro EZS koncentrátoru RIO s napaječem</t>
  </si>
  <si>
    <t>-2057904822</t>
  </si>
  <si>
    <t>Montáž příšlušenství pro EZS koncentrátoru RIO s napaječem - včetně připojení, seřízení a přezkoušení funkce</t>
  </si>
  <si>
    <t>31</t>
  </si>
  <si>
    <t>7597125035</t>
  </si>
  <si>
    <t>Montáž příšlušenství pro EZS oživení a nastavení systému EZS</t>
  </si>
  <si>
    <t>soubor</t>
  </si>
  <si>
    <t>-972882203</t>
  </si>
  <si>
    <t>Montáž příšlušenství pro EZS oživení a nastavení systému EZS - včetně připojení, seřízení a přezkoušení funkce</t>
  </si>
  <si>
    <t>30</t>
  </si>
  <si>
    <t>7597125040</t>
  </si>
  <si>
    <t>Montáž příšlušenství pro EZS naprogramování ústředny EZS</t>
  </si>
  <si>
    <t>-966781863</t>
  </si>
  <si>
    <t>Montáž příšlušenství pro EZS naprogramování ústředny EZS - včetně připojení, seřízení a přezkoušení funkce</t>
  </si>
  <si>
    <t>36</t>
  </si>
  <si>
    <t>7597125045</t>
  </si>
  <si>
    <t>Montáž příšlušenství pro EZS vizualizace na PC pro dálkovou správu dat EZS za 1 žst.</t>
  </si>
  <si>
    <t>2086780568</t>
  </si>
  <si>
    <t>Montáž příšlušenství pro EZS vizualizace na PC pro dálkovou správu dat EZS za 1 žst. - včetně připojení, seřízení a přezkoušení funkce</t>
  </si>
  <si>
    <t>37</t>
  </si>
  <si>
    <t>7597135010</t>
  </si>
  <si>
    <t>Montáž prvku pro EZS (čidlo, snímač, siréna)</t>
  </si>
  <si>
    <t>1191923307</t>
  </si>
  <si>
    <t>42</t>
  </si>
  <si>
    <t>7598045015</t>
  </si>
  <si>
    <t>Zařízení EZS odzkoušení v rozsahu 1 ústředny</t>
  </si>
  <si>
    <t>1352184944</t>
  </si>
  <si>
    <t>Zařízení EZS odzkoušení v rozsahu 1 ústředny - přezkoušení funkce poplachových a ochranných smyček, jejich dovážení, přezkoušení vnější a dálkové signalizace, kontrola stavu a činnosti náhradního zdroje, silového přívodu a jeho jističů, uzemnění, vystavení protokolu a odevzdání do provozu</t>
  </si>
  <si>
    <t>38</t>
  </si>
  <si>
    <t>9901001200</t>
  </si>
  <si>
    <t>Doprava dodávek zhotovitele, dodávek objednatele nebo výzisku mechanizací o nosnosti do 3,5 t do 350 km</t>
  </si>
  <si>
    <t>-1136221764</t>
  </si>
  <si>
    <t>Doprava dodávek zhotovitele, dodávek objednatele nebo výzisku mechanizací o nosnosti do 3,5 t do 350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</si>
  <si>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41</t>
  </si>
  <si>
    <t>9901009100</t>
  </si>
  <si>
    <t>Doprava dodávek zhotovitele, dodávek objednatele nebo výzisku mechanizací o nosnosti do 3,5 t příplatek za každý další 1 km</t>
  </si>
  <si>
    <t>184253301</t>
  </si>
  <si>
    <t>Doprava dodávek zhotovitele, dodávek objednatele nebo výzisku mechanizací o nosnosti do 3,5 t příplatek za každý další 1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</si>
  <si>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PS02 - Doplnění kamerových systémů</t>
  </si>
  <si>
    <t>7596730086</t>
  </si>
  <si>
    <t>Kamerové systémy CCTV Kamera fixní vnitřní PTZ , TD/N, 600TVL, 25x zoom, 24V</t>
  </si>
  <si>
    <t>-931361780</t>
  </si>
  <si>
    <t xml:space="preserve">Kamerové systémy CCTV Kamera fixní vnitřní PTZ , TD/N, 600TVL, 25x zoom, </t>
  </si>
  <si>
    <t>7596730154</t>
  </si>
  <si>
    <t>Kamerové systémy CCTV Kamera fixní vnitřní IP box, TD/N, HD 1080p, 5MP, f=2.8-12mm, WDR</t>
  </si>
  <si>
    <t>1882559114</t>
  </si>
  <si>
    <t>7595600260</t>
  </si>
  <si>
    <t xml:space="preserve">Media konvertor </t>
  </si>
  <si>
    <t>1960160816</t>
  </si>
  <si>
    <t>Media konvertor</t>
  </si>
  <si>
    <t>7590560853</t>
  </si>
  <si>
    <t>Optické kabely Spojky a příslušenství pro optické sítě Optické Patchcordy SM 9/125 E2000/APC-E2000/APC, 9/125/900/1800, délka 1 m, DUPLEX</t>
  </si>
  <si>
    <t>1124487036</t>
  </si>
  <si>
    <t>Optické kabely Spojky a příslušenství pro optické sítě Optické Patchcordy SM 9/125 E2000/APC-E2000/APC, 9/125/900/1800, délka 1 m,</t>
  </si>
  <si>
    <t>7596730102</t>
  </si>
  <si>
    <t>Kamerové systémy CCTV Kamera fixní Konzole k PTZ kamerám  pro závěsnou montáž</t>
  </si>
  <si>
    <t>1994753599</t>
  </si>
  <si>
    <t>7596730114</t>
  </si>
  <si>
    <t>Kamerové systémy CCTV Kamera fixní Adaptér pro montáž kamer s konzolí</t>
  </si>
  <si>
    <t>622016767</t>
  </si>
  <si>
    <t>Kamerové systémy CCTV Kamera fixní Adaptér pro montáž  kamer s konzolí</t>
  </si>
  <si>
    <t>7596731400</t>
  </si>
  <si>
    <t>Kamerové systémy CCTV Kamera fixní PoE injektor pro 1 IP kameru, 60W</t>
  </si>
  <si>
    <t>1837190589</t>
  </si>
  <si>
    <t>7593310625</t>
  </si>
  <si>
    <t>Konstrukční díly RACK 19" 27U 600x600 na kolečkách, kovový, prosklené dveře, ventilační jednotka horní, rozvodný panel 230V s přepěťovou ochranou a 5 zásuvkami</t>
  </si>
  <si>
    <t>1682403277</t>
  </si>
  <si>
    <t>7496600490</t>
  </si>
  <si>
    <t xml:space="preserve"> UPS 230/230V AC 750VA APC Smart</t>
  </si>
  <si>
    <t>-802807526</t>
  </si>
  <si>
    <t>7593310621</t>
  </si>
  <si>
    <t>Konstrukční díly RACK 19" doplnit police</t>
  </si>
  <si>
    <t>-280078803</t>
  </si>
  <si>
    <t>7590540564</t>
  </si>
  <si>
    <t>Slaboproudé rozvody, kabely pro přívod a vnitřní instalaci UTP/FTP kategorie 6,  250MHz  1 Gbps UTP  vnitřní, drát, nehořlavý, bezhalogenní, nízkodýmavý</t>
  </si>
  <si>
    <t>-1181229327</t>
  </si>
  <si>
    <t>Slaboproudé rozvody, kabely pro přívod a vnitřní instalaci UTP/FTP kategorie 6,  250MHz  1 Gbps UTP vnitřní, drát, nehořlavý, bezhalogenní, nízkodýmavý</t>
  </si>
  <si>
    <t>Elektroinstalační materiál Elektroinstalační lišty a kabelové žlaby Lišta LHD 40x20 vkládací bílá 2m</t>
  </si>
  <si>
    <t>396663668</t>
  </si>
  <si>
    <t>7590560304</t>
  </si>
  <si>
    <t>Optické kabely Optické mikrokabely Závěsné samonosné jednoplášťové kabely 24 vl. PE plášť 11,8 mm</t>
  </si>
  <si>
    <t>323698876</t>
  </si>
  <si>
    <t>7590560611</t>
  </si>
  <si>
    <t>Optické kabely Spojky a příslušenství pro optické sítě Ostatní Konektorový modul E-2000 se stand.opt.kazetou vybavený pigtaily a adaptéry</t>
  </si>
  <si>
    <t>-1711176477</t>
  </si>
  <si>
    <t>7590560519</t>
  </si>
  <si>
    <t>Optické kabely Spojky a příslušenství pro optické sítě Ostatní Rezerva optického kabelu do 500mm</t>
  </si>
  <si>
    <t>-162151951</t>
  </si>
  <si>
    <t>7497400570</t>
  </si>
  <si>
    <t>Závěsný kabel  na laně Závěs ZOK nad 70 m</t>
  </si>
  <si>
    <t>-1239181942</t>
  </si>
  <si>
    <t>Závěsný kabel na  laně Závěs ZOK nad 70 m</t>
  </si>
  <si>
    <t>7497400350</t>
  </si>
  <si>
    <t>Závěsný kabel  Závěs ZOK na lano</t>
  </si>
  <si>
    <t>-1372729445</t>
  </si>
  <si>
    <t>7497400370</t>
  </si>
  <si>
    <t xml:space="preserve">Závěsný kabel Konzola ZOK páskovaná prostá na stož. </t>
  </si>
  <si>
    <t>1464556783</t>
  </si>
  <si>
    <t xml:space="preserve">Závěsný kabel  Konzola ZOK páskovaná prostá na stož. </t>
  </si>
  <si>
    <t>470052865</t>
  </si>
  <si>
    <t>Montáž slaboproudé rozvody, kabely pro přívod a vnitřní instalaci</t>
  </si>
  <si>
    <t>1345872086</t>
  </si>
  <si>
    <t>7590565014</t>
  </si>
  <si>
    <t>Spojování a ukončení kabelů optických v optickém rozvaděči pro 24 vláken</t>
  </si>
  <si>
    <t>1019092193</t>
  </si>
  <si>
    <t>Spojování a ukončení kabelů optických v optickém rozvaděči pro 24 vláken - práce spojené s montáží specifikované kabelizace specifikovaným způsobem</t>
  </si>
  <si>
    <t>7590565152</t>
  </si>
  <si>
    <t>Montáž optického kabelu závěsného závěs na lano</t>
  </si>
  <si>
    <t>1497447308</t>
  </si>
  <si>
    <t>7590565170</t>
  </si>
  <si>
    <t>Montáž optického kabelu závěsného zavěšení do svorek nosných</t>
  </si>
  <si>
    <t>1774159612</t>
  </si>
  <si>
    <t>7593005060</t>
  </si>
  <si>
    <t xml:space="preserve">Montáž záložního napájecího zdroje instalace UPS </t>
  </si>
  <si>
    <t>-1034833524</t>
  </si>
  <si>
    <t>Montáž záložního napájecího zdroje instalace UPS standalone</t>
  </si>
  <si>
    <t>7593505322</t>
  </si>
  <si>
    <t>Uložení optického kabelu na rošt nad 12 vláken</t>
  </si>
  <si>
    <t>-1710811017</t>
  </si>
  <si>
    <t>7596735050</t>
  </si>
  <si>
    <t>Montáž a provedení kamerové zkoušky</t>
  </si>
  <si>
    <t>995984741</t>
  </si>
  <si>
    <t>7596735060</t>
  </si>
  <si>
    <t>Zprovoznění kamery vnitřní</t>
  </si>
  <si>
    <t>-1186039853</t>
  </si>
  <si>
    <t>7596735220</t>
  </si>
  <si>
    <t>Nastavení a oživení kamerového systému 1 kamera stacionární</t>
  </si>
  <si>
    <t>1761267835</t>
  </si>
  <si>
    <t>7596735225</t>
  </si>
  <si>
    <t>Nastavení a oživení kamerového systému 1 kamera PTZ</t>
  </si>
  <si>
    <t>1916438529</t>
  </si>
  <si>
    <t>7596735240</t>
  </si>
  <si>
    <t>Úprava vzdáleného klienta kamerového systému</t>
  </si>
  <si>
    <t>-1503025471</t>
  </si>
  <si>
    <t>7598035015</t>
  </si>
  <si>
    <t>Měření útlumu optického kabelu na skládce, kabelu se 24 vlákny</t>
  </si>
  <si>
    <t>871430881</t>
  </si>
  <si>
    <t>-1486197688</t>
  </si>
  <si>
    <t>PS 03 - Kamerový systém v žst. Kojetín</t>
  </si>
  <si>
    <t>7596730164</t>
  </si>
  <si>
    <t>Kamerové systémy CCTV Kamera fixní venkovní IP, TD/N, HD 1080p, 5MP, f=3.3÷12mm, WDR, IR přísvit</t>
  </si>
  <si>
    <t>393682668</t>
  </si>
  <si>
    <t>-1507274711</t>
  </si>
  <si>
    <t>7596730650</t>
  </si>
  <si>
    <t>Kamerové systémy CCTV Kamera fixní PoE injektor pro napájení kamer 60W</t>
  </si>
  <si>
    <t>2876614</t>
  </si>
  <si>
    <t>7596731212</t>
  </si>
  <si>
    <t>Kamerové systémy CCTV Kamera fixní Přídavný HDD s kapacitou 4TB</t>
  </si>
  <si>
    <t>-223843334</t>
  </si>
  <si>
    <t xml:space="preserve">Kamerové systémy CCTV Kamera fixní Přídavný HDD s kapacitou 4TB </t>
  </si>
  <si>
    <t>7596731010</t>
  </si>
  <si>
    <t>Kamerové systémy CCTV Kamera fixní Ekonomický NVR pro 8 IP kamer, až 5MP, HDMI, 8x PoE, bez HDD</t>
  </si>
  <si>
    <t>1393305664</t>
  </si>
  <si>
    <t>-1079173303</t>
  </si>
  <si>
    <t>Konstrukční díly RACK 19" 9U/500mm nástěnný, dvoudílný, prosklené dveře</t>
  </si>
  <si>
    <t>683645052</t>
  </si>
  <si>
    <t>7496600550</t>
  </si>
  <si>
    <t>Vlastní spotřeba Akumulátory UPS APC RBC7 - s životností min. 5 let</t>
  </si>
  <si>
    <t>-382490307</t>
  </si>
  <si>
    <t>7592500360</t>
  </si>
  <si>
    <t>Převodník IMC 3porty  Opt. na Ethernet</t>
  </si>
  <si>
    <t>329772437</t>
  </si>
  <si>
    <t>7596731436</t>
  </si>
  <si>
    <t xml:space="preserve">Kamerové systémy CCTV Kamera fixní Přepěťová ochrana cat 5PoE+ </t>
  </si>
  <si>
    <t>1429864209</t>
  </si>
  <si>
    <t>7592600070</t>
  </si>
  <si>
    <t>Počítače, SW Počítač - PC klient pro klientské pracoviště kamerového systému</t>
  </si>
  <si>
    <t>1628555907</t>
  </si>
  <si>
    <t>7596731240</t>
  </si>
  <si>
    <t>Kamerové systémy CCTV Kamera fixní LCD LED monitor, 32", HD 1920x1080, 16:9, 2 xBNC, 1 xHDMI, PIP, 230V</t>
  </si>
  <si>
    <t>1377751793</t>
  </si>
  <si>
    <t>7590540619</t>
  </si>
  <si>
    <t>Slaboproudé rozvody, kabely pro přívod a vnitřní instalaci UTP/FTP kategorie 6a,  250MHz  1 Gbps UTP Nestíněný,  vnitřní, drát, nehořlavý, bezhalogenní, nízkodýmavý</t>
  </si>
  <si>
    <t>1711806492</t>
  </si>
  <si>
    <t>7491205690</t>
  </si>
  <si>
    <t>Elektroinstalační materiál Zásuvky instalační Zásuvka 1 fázová 230V/16A montáž na DIN lištu</t>
  </si>
  <si>
    <t>-101814658</t>
  </si>
  <si>
    <t>793101938</t>
  </si>
  <si>
    <t>-1981113767</t>
  </si>
  <si>
    <t>1004045887</t>
  </si>
  <si>
    <t>60881530</t>
  </si>
  <si>
    <t>1589205057</t>
  </si>
  <si>
    <t>7596735065</t>
  </si>
  <si>
    <t>Zprovoznění kamery venkovní</t>
  </si>
  <si>
    <t>-996836466</t>
  </si>
  <si>
    <t>7596735210</t>
  </si>
  <si>
    <t>Instalace software kamerového systému/1server</t>
  </si>
  <si>
    <t>-533556849</t>
  </si>
  <si>
    <t>97033912</t>
  </si>
  <si>
    <t>63664937</t>
  </si>
  <si>
    <t>SO 02 - VRN</t>
  </si>
  <si>
    <t>VRN - Vedlejší rozpočtové náklady</t>
  </si>
  <si>
    <t xml:space="preserve">    VRN1 - Průzkumné, geodetické a projektové práce</t>
  </si>
  <si>
    <t xml:space="preserve">    VRN2 - Příprava staveniště</t>
  </si>
  <si>
    <t xml:space="preserve">    VRN7 - Provozní vlivy</t>
  </si>
  <si>
    <t xml:space="preserve">    VRN8 - Přesun stavebních kapacit</t>
  </si>
  <si>
    <t>Vedlejší rozpočtové náklady</t>
  </si>
  <si>
    <t>VRN1</t>
  </si>
  <si>
    <t>Průzkumné, geodetické a projektové práce</t>
  </si>
  <si>
    <t>013002000</t>
  </si>
  <si>
    <t>Projektové práce</t>
  </si>
  <si>
    <t>…</t>
  </si>
  <si>
    <t>1024</t>
  </si>
  <si>
    <t>-449902924</t>
  </si>
  <si>
    <t>VRN2</t>
  </si>
  <si>
    <t>Příprava staveniště</t>
  </si>
  <si>
    <t>020001000</t>
  </si>
  <si>
    <t>-588741392</t>
  </si>
  <si>
    <t>Příprava staveniště, zabezpečení staveniště, zakrytí ploch dotčených staveb.prací, vytýčení IS</t>
  </si>
  <si>
    <t>VRN7</t>
  </si>
  <si>
    <t>Provozní vlivy</t>
  </si>
  <si>
    <t>070001000</t>
  </si>
  <si>
    <t>-848774309</t>
  </si>
  <si>
    <t>071002000</t>
  </si>
  <si>
    <t>Provoz investora, třetích osob</t>
  </si>
  <si>
    <t>805117266</t>
  </si>
  <si>
    <t>VRN8</t>
  </si>
  <si>
    <t>Přesun stavebních kapacit</t>
  </si>
  <si>
    <t>081002000</t>
  </si>
  <si>
    <t>Doprava zaměstnanců</t>
  </si>
  <si>
    <t>706081663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</si>
</sst>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2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4" fontId="36" fillId="2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</xf>
    <xf numFmtId="0" fontId="37" fillId="0" borderId="22" xfId="0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righ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7" fillId="0" borderId="0" xfId="0" applyFont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1"/>
  <sheetViews>
    <sheetView showGridLines="0" tabSelected="1" workbookViewId="0">
      <selection activeCell="AN8" sqref="AN8"/>
    </sheetView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50000000000003" customHeight="1">
      <c r="AR2" s="280"/>
      <c r="AS2" s="280"/>
      <c r="AT2" s="280"/>
      <c r="AU2" s="280"/>
      <c r="AV2" s="280"/>
      <c r="AW2" s="280"/>
      <c r="AX2" s="280"/>
      <c r="AY2" s="280"/>
      <c r="AZ2" s="280"/>
      <c r="BA2" s="280"/>
      <c r="BB2" s="280"/>
      <c r="BC2" s="280"/>
      <c r="BD2" s="280"/>
      <c r="BE2" s="280"/>
      <c r="BS2" s="17" t="s">
        <v>6</v>
      </c>
      <c r="BT2" s="17" t="s">
        <v>7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s="1" customFormat="1" ht="24.95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92" t="s">
        <v>14</v>
      </c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3"/>
      <c r="AG5" s="293"/>
      <c r="AH5" s="293"/>
      <c r="AI5" s="293"/>
      <c r="AJ5" s="293"/>
      <c r="AK5" s="293"/>
      <c r="AL5" s="293"/>
      <c r="AM5" s="293"/>
      <c r="AN5" s="293"/>
      <c r="AO5" s="293"/>
      <c r="AP5" s="22"/>
      <c r="AQ5" s="22"/>
      <c r="AR5" s="20"/>
      <c r="BE5" s="271" t="s">
        <v>15</v>
      </c>
      <c r="BS5" s="17" t="s">
        <v>6</v>
      </c>
    </row>
    <row r="6" spans="1:74" s="1" customFormat="1" ht="36.950000000000003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94" t="s">
        <v>17</v>
      </c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3"/>
      <c r="AG6" s="293"/>
      <c r="AH6" s="293"/>
      <c r="AI6" s="293"/>
      <c r="AJ6" s="293"/>
      <c r="AK6" s="293"/>
      <c r="AL6" s="293"/>
      <c r="AM6" s="293"/>
      <c r="AN6" s="293"/>
      <c r="AO6" s="293"/>
      <c r="AP6" s="22"/>
      <c r="AQ6" s="22"/>
      <c r="AR6" s="20"/>
      <c r="BE6" s="272"/>
      <c r="BS6" s="17" t="s">
        <v>6</v>
      </c>
    </row>
    <row r="7" spans="1:74" s="1" customFormat="1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19</v>
      </c>
      <c r="AL7" s="22"/>
      <c r="AM7" s="22"/>
      <c r="AN7" s="27" t="s">
        <v>1</v>
      </c>
      <c r="AO7" s="22"/>
      <c r="AP7" s="22"/>
      <c r="AQ7" s="22"/>
      <c r="AR7" s="20"/>
      <c r="BE7" s="272"/>
      <c r="BS7" s="17" t="s">
        <v>6</v>
      </c>
    </row>
    <row r="8" spans="1:74" s="1" customFormat="1" ht="12" customHeight="1">
      <c r="B8" s="21"/>
      <c r="C8" s="22"/>
      <c r="D8" s="29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22</v>
      </c>
      <c r="AL8" s="22"/>
      <c r="AM8" s="22"/>
      <c r="AN8" s="30"/>
      <c r="AO8" s="22"/>
      <c r="AP8" s="22"/>
      <c r="AQ8" s="22"/>
      <c r="AR8" s="20"/>
      <c r="BE8" s="272"/>
      <c r="BS8" s="17" t="s">
        <v>6</v>
      </c>
    </row>
    <row r="9" spans="1:74" s="1" customFormat="1" ht="14.45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72"/>
      <c r="BS9" s="17" t="s">
        <v>6</v>
      </c>
    </row>
    <row r="10" spans="1:74" s="1" customFormat="1" ht="12" customHeight="1">
      <c r="B10" s="21"/>
      <c r="C10" s="22"/>
      <c r="D10" s="29" t="s">
        <v>23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24</v>
      </c>
      <c r="AL10" s="22"/>
      <c r="AM10" s="22"/>
      <c r="AN10" s="27" t="s">
        <v>1</v>
      </c>
      <c r="AO10" s="22"/>
      <c r="AP10" s="22"/>
      <c r="AQ10" s="22"/>
      <c r="AR10" s="20"/>
      <c r="BE10" s="272"/>
      <c r="BS10" s="17" t="s">
        <v>6</v>
      </c>
    </row>
    <row r="11" spans="1:74" s="1" customFormat="1" ht="18.399999999999999" customHeight="1">
      <c r="B11" s="21"/>
      <c r="C11" s="22"/>
      <c r="D11" s="22"/>
      <c r="E11" s="27" t="s">
        <v>21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25</v>
      </c>
      <c r="AL11" s="22"/>
      <c r="AM11" s="22"/>
      <c r="AN11" s="27" t="s">
        <v>1</v>
      </c>
      <c r="AO11" s="22"/>
      <c r="AP11" s="22"/>
      <c r="AQ11" s="22"/>
      <c r="AR11" s="20"/>
      <c r="BE11" s="272"/>
      <c r="BS11" s="17" t="s">
        <v>6</v>
      </c>
    </row>
    <row r="12" spans="1:74" s="1" customFormat="1" ht="6.95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72"/>
      <c r="BS12" s="17" t="s">
        <v>6</v>
      </c>
    </row>
    <row r="13" spans="1:74" s="1" customFormat="1" ht="12" customHeight="1">
      <c r="B13" s="21"/>
      <c r="C13" s="22"/>
      <c r="D13" s="29" t="s">
        <v>26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24</v>
      </c>
      <c r="AL13" s="22"/>
      <c r="AM13" s="22"/>
      <c r="AN13" s="31" t="s">
        <v>27</v>
      </c>
      <c r="AO13" s="22"/>
      <c r="AP13" s="22"/>
      <c r="AQ13" s="22"/>
      <c r="AR13" s="20"/>
      <c r="BE13" s="272"/>
      <c r="BS13" s="17" t="s">
        <v>6</v>
      </c>
    </row>
    <row r="14" spans="1:74" ht="12.75">
      <c r="B14" s="21"/>
      <c r="C14" s="22"/>
      <c r="D14" s="22"/>
      <c r="E14" s="295" t="s">
        <v>27</v>
      </c>
      <c r="F14" s="296"/>
      <c r="G14" s="296"/>
      <c r="H14" s="296"/>
      <c r="I14" s="296"/>
      <c r="J14" s="296"/>
      <c r="K14" s="296"/>
      <c r="L14" s="296"/>
      <c r="M14" s="296"/>
      <c r="N14" s="296"/>
      <c r="O14" s="296"/>
      <c r="P14" s="296"/>
      <c r="Q14" s="296"/>
      <c r="R14" s="296"/>
      <c r="S14" s="296"/>
      <c r="T14" s="296"/>
      <c r="U14" s="296"/>
      <c r="V14" s="296"/>
      <c r="W14" s="296"/>
      <c r="X14" s="296"/>
      <c r="Y14" s="296"/>
      <c r="Z14" s="296"/>
      <c r="AA14" s="296"/>
      <c r="AB14" s="296"/>
      <c r="AC14" s="296"/>
      <c r="AD14" s="296"/>
      <c r="AE14" s="296"/>
      <c r="AF14" s="296"/>
      <c r="AG14" s="296"/>
      <c r="AH14" s="296"/>
      <c r="AI14" s="296"/>
      <c r="AJ14" s="296"/>
      <c r="AK14" s="29" t="s">
        <v>25</v>
      </c>
      <c r="AL14" s="22"/>
      <c r="AM14" s="22"/>
      <c r="AN14" s="31" t="s">
        <v>27</v>
      </c>
      <c r="AO14" s="22"/>
      <c r="AP14" s="22"/>
      <c r="AQ14" s="22"/>
      <c r="AR14" s="20"/>
      <c r="BE14" s="272"/>
      <c r="BS14" s="17" t="s">
        <v>6</v>
      </c>
    </row>
    <row r="15" spans="1:74" s="1" customFormat="1" ht="6.95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72"/>
      <c r="BS15" s="17" t="s">
        <v>4</v>
      </c>
    </row>
    <row r="16" spans="1:74" s="1" customFormat="1" ht="12" customHeight="1">
      <c r="B16" s="21"/>
      <c r="C16" s="22"/>
      <c r="D16" s="29" t="s">
        <v>28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24</v>
      </c>
      <c r="AL16" s="22"/>
      <c r="AM16" s="22"/>
      <c r="AN16" s="27" t="s">
        <v>1</v>
      </c>
      <c r="AO16" s="22"/>
      <c r="AP16" s="22"/>
      <c r="AQ16" s="22"/>
      <c r="AR16" s="20"/>
      <c r="BE16" s="272"/>
      <c r="BS16" s="17" t="s">
        <v>4</v>
      </c>
    </row>
    <row r="17" spans="1:71" s="1" customFormat="1" ht="18.399999999999999" customHeight="1">
      <c r="B17" s="21"/>
      <c r="C17" s="22"/>
      <c r="D17" s="22"/>
      <c r="E17" s="27" t="s">
        <v>21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25</v>
      </c>
      <c r="AL17" s="22"/>
      <c r="AM17" s="22"/>
      <c r="AN17" s="27" t="s">
        <v>1</v>
      </c>
      <c r="AO17" s="22"/>
      <c r="AP17" s="22"/>
      <c r="AQ17" s="22"/>
      <c r="AR17" s="20"/>
      <c r="BE17" s="272"/>
      <c r="BS17" s="17" t="s">
        <v>29</v>
      </c>
    </row>
    <row r="18" spans="1:71" s="1" customFormat="1" ht="6.95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72"/>
      <c r="BS18" s="17" t="s">
        <v>6</v>
      </c>
    </row>
    <row r="19" spans="1:71" s="1" customFormat="1" ht="12" customHeight="1">
      <c r="B19" s="21"/>
      <c r="C19" s="22"/>
      <c r="D19" s="29" t="s">
        <v>30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24</v>
      </c>
      <c r="AL19" s="22"/>
      <c r="AM19" s="22"/>
      <c r="AN19" s="27" t="s">
        <v>1</v>
      </c>
      <c r="AO19" s="22"/>
      <c r="AP19" s="22"/>
      <c r="AQ19" s="22"/>
      <c r="AR19" s="20"/>
      <c r="BE19" s="272"/>
      <c r="BS19" s="17" t="s">
        <v>6</v>
      </c>
    </row>
    <row r="20" spans="1:71" s="1" customFormat="1" ht="18.399999999999999" customHeight="1">
      <c r="B20" s="21"/>
      <c r="C20" s="22"/>
      <c r="D20" s="22"/>
      <c r="E20" s="27" t="s">
        <v>21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25</v>
      </c>
      <c r="AL20" s="22"/>
      <c r="AM20" s="22"/>
      <c r="AN20" s="27" t="s">
        <v>1</v>
      </c>
      <c r="AO20" s="22"/>
      <c r="AP20" s="22"/>
      <c r="AQ20" s="22"/>
      <c r="AR20" s="20"/>
      <c r="BE20" s="272"/>
      <c r="BS20" s="17" t="s">
        <v>29</v>
      </c>
    </row>
    <row r="21" spans="1:71" s="1" customFormat="1" ht="6.95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72"/>
    </row>
    <row r="22" spans="1:71" s="1" customFormat="1" ht="12" customHeight="1">
      <c r="B22" s="21"/>
      <c r="C22" s="22"/>
      <c r="D22" s="29" t="s">
        <v>31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72"/>
    </row>
    <row r="23" spans="1:71" s="1" customFormat="1" ht="16.5" customHeight="1">
      <c r="B23" s="21"/>
      <c r="C23" s="22"/>
      <c r="D23" s="22"/>
      <c r="E23" s="297" t="s">
        <v>1</v>
      </c>
      <c r="F23" s="297"/>
      <c r="G23" s="297"/>
      <c r="H23" s="297"/>
      <c r="I23" s="297"/>
      <c r="J23" s="297"/>
      <c r="K23" s="297"/>
      <c r="L23" s="297"/>
      <c r="M23" s="297"/>
      <c r="N23" s="297"/>
      <c r="O23" s="297"/>
      <c r="P23" s="297"/>
      <c r="Q23" s="297"/>
      <c r="R23" s="297"/>
      <c r="S23" s="297"/>
      <c r="T23" s="297"/>
      <c r="U23" s="297"/>
      <c r="V23" s="297"/>
      <c r="W23" s="297"/>
      <c r="X23" s="297"/>
      <c r="Y23" s="297"/>
      <c r="Z23" s="297"/>
      <c r="AA23" s="297"/>
      <c r="AB23" s="297"/>
      <c r="AC23" s="297"/>
      <c r="AD23" s="297"/>
      <c r="AE23" s="297"/>
      <c r="AF23" s="297"/>
      <c r="AG23" s="297"/>
      <c r="AH23" s="297"/>
      <c r="AI23" s="297"/>
      <c r="AJ23" s="297"/>
      <c r="AK23" s="297"/>
      <c r="AL23" s="297"/>
      <c r="AM23" s="297"/>
      <c r="AN23" s="297"/>
      <c r="AO23" s="22"/>
      <c r="AP23" s="22"/>
      <c r="AQ23" s="22"/>
      <c r="AR23" s="20"/>
      <c r="BE23" s="272"/>
    </row>
    <row r="24" spans="1:71" s="1" customFormat="1" ht="6.95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72"/>
    </row>
    <row r="25" spans="1:71" s="1" customFormat="1" ht="6.95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72"/>
    </row>
    <row r="26" spans="1:71" s="2" customFormat="1" ht="25.9" customHeight="1">
      <c r="A26" s="34"/>
      <c r="B26" s="35"/>
      <c r="C26" s="36"/>
      <c r="D26" s="37" t="s">
        <v>32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274">
        <f>ROUND(AG94,2)</f>
        <v>0</v>
      </c>
      <c r="AL26" s="275"/>
      <c r="AM26" s="275"/>
      <c r="AN26" s="275"/>
      <c r="AO26" s="275"/>
      <c r="AP26" s="36"/>
      <c r="AQ26" s="36"/>
      <c r="AR26" s="39"/>
      <c r="BE26" s="272"/>
    </row>
    <row r="27" spans="1:71" s="2" customFormat="1" ht="6.95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9"/>
      <c r="BE27" s="272"/>
    </row>
    <row r="28" spans="1:71" s="2" customFormat="1" ht="12.75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298" t="s">
        <v>33</v>
      </c>
      <c r="M28" s="298"/>
      <c r="N28" s="298"/>
      <c r="O28" s="298"/>
      <c r="P28" s="298"/>
      <c r="Q28" s="36"/>
      <c r="R28" s="36"/>
      <c r="S28" s="36"/>
      <c r="T28" s="36"/>
      <c r="U28" s="36"/>
      <c r="V28" s="36"/>
      <c r="W28" s="298" t="s">
        <v>34</v>
      </c>
      <c r="X28" s="298"/>
      <c r="Y28" s="298"/>
      <c r="Z28" s="298"/>
      <c r="AA28" s="298"/>
      <c r="AB28" s="298"/>
      <c r="AC28" s="298"/>
      <c r="AD28" s="298"/>
      <c r="AE28" s="298"/>
      <c r="AF28" s="36"/>
      <c r="AG28" s="36"/>
      <c r="AH28" s="36"/>
      <c r="AI28" s="36"/>
      <c r="AJ28" s="36"/>
      <c r="AK28" s="298" t="s">
        <v>35</v>
      </c>
      <c r="AL28" s="298"/>
      <c r="AM28" s="298"/>
      <c r="AN28" s="298"/>
      <c r="AO28" s="298"/>
      <c r="AP28" s="36"/>
      <c r="AQ28" s="36"/>
      <c r="AR28" s="39"/>
      <c r="BE28" s="272"/>
    </row>
    <row r="29" spans="1:71" s="3" customFormat="1" ht="14.45" customHeight="1">
      <c r="B29" s="40"/>
      <c r="C29" s="41"/>
      <c r="D29" s="29" t="s">
        <v>36</v>
      </c>
      <c r="E29" s="41"/>
      <c r="F29" s="29" t="s">
        <v>37</v>
      </c>
      <c r="G29" s="41"/>
      <c r="H29" s="41"/>
      <c r="I29" s="41"/>
      <c r="J29" s="41"/>
      <c r="K29" s="41"/>
      <c r="L29" s="299">
        <v>0.21</v>
      </c>
      <c r="M29" s="270"/>
      <c r="N29" s="270"/>
      <c r="O29" s="270"/>
      <c r="P29" s="270"/>
      <c r="Q29" s="41"/>
      <c r="R29" s="41"/>
      <c r="S29" s="41"/>
      <c r="T29" s="41"/>
      <c r="U29" s="41"/>
      <c r="V29" s="41"/>
      <c r="W29" s="269">
        <f>ROUND(AZ94, 2)</f>
        <v>0</v>
      </c>
      <c r="X29" s="270"/>
      <c r="Y29" s="270"/>
      <c r="Z29" s="270"/>
      <c r="AA29" s="270"/>
      <c r="AB29" s="270"/>
      <c r="AC29" s="270"/>
      <c r="AD29" s="270"/>
      <c r="AE29" s="270"/>
      <c r="AF29" s="41"/>
      <c r="AG29" s="41"/>
      <c r="AH29" s="41"/>
      <c r="AI29" s="41"/>
      <c r="AJ29" s="41"/>
      <c r="AK29" s="269">
        <f>ROUND(AV94, 2)</f>
        <v>0</v>
      </c>
      <c r="AL29" s="270"/>
      <c r="AM29" s="270"/>
      <c r="AN29" s="270"/>
      <c r="AO29" s="270"/>
      <c r="AP29" s="41"/>
      <c r="AQ29" s="41"/>
      <c r="AR29" s="42"/>
      <c r="BE29" s="273"/>
    </row>
    <row r="30" spans="1:71" s="3" customFormat="1" ht="14.45" customHeight="1">
      <c r="B30" s="40"/>
      <c r="C30" s="41"/>
      <c r="D30" s="41"/>
      <c r="E30" s="41"/>
      <c r="F30" s="29" t="s">
        <v>38</v>
      </c>
      <c r="G30" s="41"/>
      <c r="H30" s="41"/>
      <c r="I30" s="41"/>
      <c r="J30" s="41"/>
      <c r="K30" s="41"/>
      <c r="L30" s="299">
        <v>0.15</v>
      </c>
      <c r="M30" s="270"/>
      <c r="N30" s="270"/>
      <c r="O30" s="270"/>
      <c r="P30" s="270"/>
      <c r="Q30" s="41"/>
      <c r="R30" s="41"/>
      <c r="S30" s="41"/>
      <c r="T30" s="41"/>
      <c r="U30" s="41"/>
      <c r="V30" s="41"/>
      <c r="W30" s="269">
        <f>ROUND(BA94, 2)</f>
        <v>0</v>
      </c>
      <c r="X30" s="270"/>
      <c r="Y30" s="270"/>
      <c r="Z30" s="270"/>
      <c r="AA30" s="270"/>
      <c r="AB30" s="270"/>
      <c r="AC30" s="270"/>
      <c r="AD30" s="270"/>
      <c r="AE30" s="270"/>
      <c r="AF30" s="41"/>
      <c r="AG30" s="41"/>
      <c r="AH30" s="41"/>
      <c r="AI30" s="41"/>
      <c r="AJ30" s="41"/>
      <c r="AK30" s="269">
        <f>ROUND(AW94, 2)</f>
        <v>0</v>
      </c>
      <c r="AL30" s="270"/>
      <c r="AM30" s="270"/>
      <c r="AN30" s="270"/>
      <c r="AO30" s="270"/>
      <c r="AP30" s="41"/>
      <c r="AQ30" s="41"/>
      <c r="AR30" s="42"/>
      <c r="BE30" s="273"/>
    </row>
    <row r="31" spans="1:71" s="3" customFormat="1" ht="14.45" hidden="1" customHeight="1">
      <c r="B31" s="40"/>
      <c r="C31" s="41"/>
      <c r="D31" s="41"/>
      <c r="E31" s="41"/>
      <c r="F31" s="29" t="s">
        <v>39</v>
      </c>
      <c r="G31" s="41"/>
      <c r="H31" s="41"/>
      <c r="I31" s="41"/>
      <c r="J31" s="41"/>
      <c r="K31" s="41"/>
      <c r="L31" s="299">
        <v>0.21</v>
      </c>
      <c r="M31" s="270"/>
      <c r="N31" s="270"/>
      <c r="O31" s="270"/>
      <c r="P31" s="270"/>
      <c r="Q31" s="41"/>
      <c r="R31" s="41"/>
      <c r="S31" s="41"/>
      <c r="T31" s="41"/>
      <c r="U31" s="41"/>
      <c r="V31" s="41"/>
      <c r="W31" s="269">
        <f>ROUND(BB94, 2)</f>
        <v>0</v>
      </c>
      <c r="X31" s="270"/>
      <c r="Y31" s="270"/>
      <c r="Z31" s="270"/>
      <c r="AA31" s="270"/>
      <c r="AB31" s="270"/>
      <c r="AC31" s="270"/>
      <c r="AD31" s="270"/>
      <c r="AE31" s="270"/>
      <c r="AF31" s="41"/>
      <c r="AG31" s="41"/>
      <c r="AH31" s="41"/>
      <c r="AI31" s="41"/>
      <c r="AJ31" s="41"/>
      <c r="AK31" s="269">
        <v>0</v>
      </c>
      <c r="AL31" s="270"/>
      <c r="AM31" s="270"/>
      <c r="AN31" s="270"/>
      <c r="AO31" s="270"/>
      <c r="AP31" s="41"/>
      <c r="AQ31" s="41"/>
      <c r="AR31" s="42"/>
      <c r="BE31" s="273"/>
    </row>
    <row r="32" spans="1:71" s="3" customFormat="1" ht="14.45" hidden="1" customHeight="1">
      <c r="B32" s="40"/>
      <c r="C32" s="41"/>
      <c r="D32" s="41"/>
      <c r="E32" s="41"/>
      <c r="F32" s="29" t="s">
        <v>40</v>
      </c>
      <c r="G32" s="41"/>
      <c r="H32" s="41"/>
      <c r="I32" s="41"/>
      <c r="J32" s="41"/>
      <c r="K32" s="41"/>
      <c r="L32" s="299">
        <v>0.15</v>
      </c>
      <c r="M32" s="270"/>
      <c r="N32" s="270"/>
      <c r="O32" s="270"/>
      <c r="P32" s="270"/>
      <c r="Q32" s="41"/>
      <c r="R32" s="41"/>
      <c r="S32" s="41"/>
      <c r="T32" s="41"/>
      <c r="U32" s="41"/>
      <c r="V32" s="41"/>
      <c r="W32" s="269">
        <f>ROUND(BC94, 2)</f>
        <v>0</v>
      </c>
      <c r="X32" s="270"/>
      <c r="Y32" s="270"/>
      <c r="Z32" s="270"/>
      <c r="AA32" s="270"/>
      <c r="AB32" s="270"/>
      <c r="AC32" s="270"/>
      <c r="AD32" s="270"/>
      <c r="AE32" s="270"/>
      <c r="AF32" s="41"/>
      <c r="AG32" s="41"/>
      <c r="AH32" s="41"/>
      <c r="AI32" s="41"/>
      <c r="AJ32" s="41"/>
      <c r="AK32" s="269">
        <v>0</v>
      </c>
      <c r="AL32" s="270"/>
      <c r="AM32" s="270"/>
      <c r="AN32" s="270"/>
      <c r="AO32" s="270"/>
      <c r="AP32" s="41"/>
      <c r="AQ32" s="41"/>
      <c r="AR32" s="42"/>
      <c r="BE32" s="273"/>
    </row>
    <row r="33" spans="1:57" s="3" customFormat="1" ht="14.45" hidden="1" customHeight="1">
      <c r="B33" s="40"/>
      <c r="C33" s="41"/>
      <c r="D33" s="41"/>
      <c r="E33" s="41"/>
      <c r="F33" s="29" t="s">
        <v>41</v>
      </c>
      <c r="G33" s="41"/>
      <c r="H33" s="41"/>
      <c r="I33" s="41"/>
      <c r="J33" s="41"/>
      <c r="K33" s="41"/>
      <c r="L33" s="299">
        <v>0</v>
      </c>
      <c r="M33" s="270"/>
      <c r="N33" s="270"/>
      <c r="O33" s="270"/>
      <c r="P33" s="270"/>
      <c r="Q33" s="41"/>
      <c r="R33" s="41"/>
      <c r="S33" s="41"/>
      <c r="T33" s="41"/>
      <c r="U33" s="41"/>
      <c r="V33" s="41"/>
      <c r="W33" s="269">
        <f>ROUND(BD94, 2)</f>
        <v>0</v>
      </c>
      <c r="X33" s="270"/>
      <c r="Y33" s="270"/>
      <c r="Z33" s="270"/>
      <c r="AA33" s="270"/>
      <c r="AB33" s="270"/>
      <c r="AC33" s="270"/>
      <c r="AD33" s="270"/>
      <c r="AE33" s="270"/>
      <c r="AF33" s="41"/>
      <c r="AG33" s="41"/>
      <c r="AH33" s="41"/>
      <c r="AI33" s="41"/>
      <c r="AJ33" s="41"/>
      <c r="AK33" s="269">
        <v>0</v>
      </c>
      <c r="AL33" s="270"/>
      <c r="AM33" s="270"/>
      <c r="AN33" s="270"/>
      <c r="AO33" s="270"/>
      <c r="AP33" s="41"/>
      <c r="AQ33" s="41"/>
      <c r="AR33" s="42"/>
      <c r="BE33" s="273"/>
    </row>
    <row r="34" spans="1:57" s="2" customFormat="1" ht="6.95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9"/>
      <c r="BE34" s="272"/>
    </row>
    <row r="35" spans="1:57" s="2" customFormat="1" ht="25.9" customHeight="1">
      <c r="A35" s="34"/>
      <c r="B35" s="35"/>
      <c r="C35" s="43"/>
      <c r="D35" s="44" t="s">
        <v>42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6" t="s">
        <v>43</v>
      </c>
      <c r="U35" s="45"/>
      <c r="V35" s="45"/>
      <c r="W35" s="45"/>
      <c r="X35" s="276" t="s">
        <v>44</v>
      </c>
      <c r="Y35" s="277"/>
      <c r="Z35" s="277"/>
      <c r="AA35" s="277"/>
      <c r="AB35" s="277"/>
      <c r="AC35" s="45"/>
      <c r="AD35" s="45"/>
      <c r="AE35" s="45"/>
      <c r="AF35" s="45"/>
      <c r="AG35" s="45"/>
      <c r="AH35" s="45"/>
      <c r="AI35" s="45"/>
      <c r="AJ35" s="45"/>
      <c r="AK35" s="278">
        <f>SUM(AK26:AK33)</f>
        <v>0</v>
      </c>
      <c r="AL35" s="277"/>
      <c r="AM35" s="277"/>
      <c r="AN35" s="277"/>
      <c r="AO35" s="279"/>
      <c r="AP35" s="43"/>
      <c r="AQ35" s="43"/>
      <c r="AR35" s="39"/>
      <c r="BE35" s="34"/>
    </row>
    <row r="36" spans="1:57" s="2" customFormat="1" ht="6.95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9"/>
      <c r="BE36" s="34"/>
    </row>
    <row r="37" spans="1:57" s="2" customFormat="1" ht="14.45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9"/>
      <c r="BE37" s="34"/>
    </row>
    <row r="38" spans="1:57" s="1" customFormat="1" ht="14.45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pans="1:57" s="1" customFormat="1" ht="14.45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pans="1:57" s="1" customFormat="1" ht="14.45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pans="1:57" s="1" customFormat="1" ht="14.45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pans="1:57" s="1" customFormat="1" ht="14.45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pans="1:57" s="1" customFormat="1" ht="14.45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pans="1:57" s="1" customFormat="1" ht="14.45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pans="1:57" s="1" customFormat="1" ht="14.45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pans="1:57" s="1" customFormat="1" ht="14.45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pans="1:57" s="1" customFormat="1" ht="14.45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pans="1:57" s="1" customFormat="1" ht="14.45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pans="1:57" s="2" customFormat="1" ht="14.45" customHeight="1">
      <c r="B49" s="47"/>
      <c r="C49" s="48"/>
      <c r="D49" s="49" t="s">
        <v>45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46</v>
      </c>
      <c r="AI49" s="50"/>
      <c r="AJ49" s="50"/>
      <c r="AK49" s="50"/>
      <c r="AL49" s="50"/>
      <c r="AM49" s="50"/>
      <c r="AN49" s="50"/>
      <c r="AO49" s="50"/>
      <c r="AP49" s="48"/>
      <c r="AQ49" s="48"/>
      <c r="AR49" s="51"/>
    </row>
    <row r="50" spans="1:57" ht="11.25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 spans="1:57" ht="11.25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 spans="1:57" ht="11.25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 spans="1:57" ht="11.25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 spans="1:57" ht="11.25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 spans="1:57" ht="11.2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 spans="1:57" ht="11.25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 spans="1:57" ht="11.25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 spans="1:57" ht="11.25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 spans="1:57" ht="11.25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pans="1:57" s="2" customFormat="1" ht="12.75">
      <c r="A60" s="34"/>
      <c r="B60" s="35"/>
      <c r="C60" s="36"/>
      <c r="D60" s="52" t="s">
        <v>47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2" t="s">
        <v>48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2" t="s">
        <v>47</v>
      </c>
      <c r="AI60" s="38"/>
      <c r="AJ60" s="38"/>
      <c r="AK60" s="38"/>
      <c r="AL60" s="38"/>
      <c r="AM60" s="52" t="s">
        <v>48</v>
      </c>
      <c r="AN60" s="38"/>
      <c r="AO60" s="38"/>
      <c r="AP60" s="36"/>
      <c r="AQ60" s="36"/>
      <c r="AR60" s="39"/>
      <c r="BE60" s="34"/>
    </row>
    <row r="61" spans="1:57" ht="11.25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 spans="1:57" ht="11.25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 spans="1:57" ht="11.25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pans="1:57" s="2" customFormat="1" ht="12.75">
      <c r="A64" s="34"/>
      <c r="B64" s="35"/>
      <c r="C64" s="36"/>
      <c r="D64" s="49" t="s">
        <v>49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49" t="s">
        <v>50</v>
      </c>
      <c r="AI64" s="53"/>
      <c r="AJ64" s="53"/>
      <c r="AK64" s="53"/>
      <c r="AL64" s="53"/>
      <c r="AM64" s="53"/>
      <c r="AN64" s="53"/>
      <c r="AO64" s="53"/>
      <c r="AP64" s="36"/>
      <c r="AQ64" s="36"/>
      <c r="AR64" s="39"/>
      <c r="BE64" s="34"/>
    </row>
    <row r="65" spans="1:57" ht="11.2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 spans="1:57" ht="11.25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 spans="1:57" ht="11.25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 spans="1:57" ht="11.25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 spans="1:57" ht="11.25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 spans="1:57" ht="11.25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 spans="1:57" ht="11.25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 spans="1:57" ht="11.25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 spans="1:57" ht="11.25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 spans="1:57" ht="11.25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pans="1:57" s="2" customFormat="1" ht="12.75">
      <c r="A75" s="34"/>
      <c r="B75" s="35"/>
      <c r="C75" s="36"/>
      <c r="D75" s="52" t="s">
        <v>47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2" t="s">
        <v>48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2" t="s">
        <v>47</v>
      </c>
      <c r="AI75" s="38"/>
      <c r="AJ75" s="38"/>
      <c r="AK75" s="38"/>
      <c r="AL75" s="38"/>
      <c r="AM75" s="52" t="s">
        <v>48</v>
      </c>
      <c r="AN75" s="38"/>
      <c r="AO75" s="38"/>
      <c r="AP75" s="36"/>
      <c r="AQ75" s="36"/>
      <c r="AR75" s="39"/>
      <c r="BE75" s="34"/>
    </row>
    <row r="76" spans="1:57" s="2" customFormat="1" ht="11.2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9"/>
      <c r="BE76" s="34"/>
    </row>
    <row r="77" spans="1:57" s="2" customFormat="1" ht="6.95" customHeight="1">
      <c r="A77" s="34"/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39"/>
      <c r="BE77" s="34"/>
    </row>
    <row r="81" spans="1:91" s="2" customFormat="1" ht="6.95" customHeight="1">
      <c r="A81" s="34"/>
      <c r="B81" s="56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39"/>
      <c r="BE81" s="34"/>
    </row>
    <row r="82" spans="1:91" s="2" customFormat="1" ht="24.95" customHeight="1">
      <c r="A82" s="34"/>
      <c r="B82" s="35"/>
      <c r="C82" s="23" t="s">
        <v>51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9"/>
      <c r="BE82" s="34"/>
    </row>
    <row r="83" spans="1:9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9"/>
      <c r="BE83" s="34"/>
    </row>
    <row r="84" spans="1:91" s="4" customFormat="1" ht="12" customHeight="1">
      <c r="B84" s="58"/>
      <c r="C84" s="29" t="s">
        <v>13</v>
      </c>
      <c r="D84" s="59"/>
      <c r="E84" s="59"/>
      <c r="F84" s="59"/>
      <c r="G84" s="59"/>
      <c r="H84" s="59"/>
      <c r="I84" s="59"/>
      <c r="J84" s="59"/>
      <c r="K84" s="59"/>
      <c r="L84" s="59" t="str">
        <f>K5</f>
        <v>as_022_2019</v>
      </c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60"/>
    </row>
    <row r="85" spans="1:91" s="5" customFormat="1" ht="36.950000000000003" customHeight="1">
      <c r="B85" s="61"/>
      <c r="C85" s="62" t="s">
        <v>16</v>
      </c>
      <c r="D85" s="63"/>
      <c r="E85" s="63"/>
      <c r="F85" s="63"/>
      <c r="G85" s="63"/>
      <c r="H85" s="63"/>
      <c r="I85" s="63"/>
      <c r="J85" s="63"/>
      <c r="K85" s="63"/>
      <c r="L85" s="289" t="str">
        <f>K6</f>
        <v>Zabezpečení čekáren v obvodu OŘ Olomouc</v>
      </c>
      <c r="M85" s="290"/>
      <c r="N85" s="290"/>
      <c r="O85" s="290"/>
      <c r="P85" s="290"/>
      <c r="Q85" s="290"/>
      <c r="R85" s="290"/>
      <c r="S85" s="290"/>
      <c r="T85" s="290"/>
      <c r="U85" s="290"/>
      <c r="V85" s="290"/>
      <c r="W85" s="290"/>
      <c r="X85" s="290"/>
      <c r="Y85" s="290"/>
      <c r="Z85" s="290"/>
      <c r="AA85" s="290"/>
      <c r="AB85" s="290"/>
      <c r="AC85" s="290"/>
      <c r="AD85" s="290"/>
      <c r="AE85" s="290"/>
      <c r="AF85" s="290"/>
      <c r="AG85" s="290"/>
      <c r="AH85" s="290"/>
      <c r="AI85" s="290"/>
      <c r="AJ85" s="290"/>
      <c r="AK85" s="290"/>
      <c r="AL85" s="290"/>
      <c r="AM85" s="290"/>
      <c r="AN85" s="290"/>
      <c r="AO85" s="290"/>
      <c r="AP85" s="63"/>
      <c r="AQ85" s="63"/>
      <c r="AR85" s="64"/>
    </row>
    <row r="86" spans="1:91" s="2" customFormat="1" ht="6.95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9"/>
      <c r="BE86" s="34"/>
    </row>
    <row r="87" spans="1:91" s="2" customFormat="1" ht="12" customHeight="1">
      <c r="A87" s="34"/>
      <c r="B87" s="35"/>
      <c r="C87" s="29" t="s">
        <v>20</v>
      </c>
      <c r="D87" s="36"/>
      <c r="E87" s="36"/>
      <c r="F87" s="36"/>
      <c r="G87" s="36"/>
      <c r="H87" s="36"/>
      <c r="I87" s="36"/>
      <c r="J87" s="36"/>
      <c r="K87" s="36"/>
      <c r="L87" s="65" t="str">
        <f>IF(K8="","",K8)</f>
        <v xml:space="preserve"> 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9" t="s">
        <v>22</v>
      </c>
      <c r="AJ87" s="36"/>
      <c r="AK87" s="36"/>
      <c r="AL87" s="36"/>
      <c r="AM87" s="291" t="str">
        <f>IF(AN8= "","",AN8)</f>
        <v/>
      </c>
      <c r="AN87" s="291"/>
      <c r="AO87" s="36"/>
      <c r="AP87" s="36"/>
      <c r="AQ87" s="36"/>
      <c r="AR87" s="39"/>
      <c r="BE87" s="34"/>
    </row>
    <row r="88" spans="1:91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9"/>
      <c r="BE88" s="34"/>
    </row>
    <row r="89" spans="1:91" s="2" customFormat="1" ht="15.2" customHeight="1">
      <c r="A89" s="34"/>
      <c r="B89" s="35"/>
      <c r="C89" s="29" t="s">
        <v>23</v>
      </c>
      <c r="D89" s="36"/>
      <c r="E89" s="36"/>
      <c r="F89" s="36"/>
      <c r="G89" s="36"/>
      <c r="H89" s="36"/>
      <c r="I89" s="36"/>
      <c r="J89" s="36"/>
      <c r="K89" s="36"/>
      <c r="L89" s="59" t="str">
        <f>IF(E11= "","",E11)</f>
        <v xml:space="preserve"> 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9" t="s">
        <v>28</v>
      </c>
      <c r="AJ89" s="36"/>
      <c r="AK89" s="36"/>
      <c r="AL89" s="36"/>
      <c r="AM89" s="287" t="str">
        <f>IF(E17="","",E17)</f>
        <v xml:space="preserve"> </v>
      </c>
      <c r="AN89" s="288"/>
      <c r="AO89" s="288"/>
      <c r="AP89" s="288"/>
      <c r="AQ89" s="36"/>
      <c r="AR89" s="39"/>
      <c r="AS89" s="281" t="s">
        <v>52</v>
      </c>
      <c r="AT89" s="282"/>
      <c r="AU89" s="67"/>
      <c r="AV89" s="67"/>
      <c r="AW89" s="67"/>
      <c r="AX89" s="67"/>
      <c r="AY89" s="67"/>
      <c r="AZ89" s="67"/>
      <c r="BA89" s="67"/>
      <c r="BB89" s="67"/>
      <c r="BC89" s="67"/>
      <c r="BD89" s="68"/>
      <c r="BE89" s="34"/>
    </row>
    <row r="90" spans="1:91" s="2" customFormat="1" ht="15.2" customHeight="1">
      <c r="A90" s="34"/>
      <c r="B90" s="35"/>
      <c r="C90" s="29" t="s">
        <v>26</v>
      </c>
      <c r="D90" s="36"/>
      <c r="E90" s="36"/>
      <c r="F90" s="36"/>
      <c r="G90" s="36"/>
      <c r="H90" s="36"/>
      <c r="I90" s="36"/>
      <c r="J90" s="36"/>
      <c r="K90" s="36"/>
      <c r="L90" s="59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9" t="s">
        <v>30</v>
      </c>
      <c r="AJ90" s="36"/>
      <c r="AK90" s="36"/>
      <c r="AL90" s="36"/>
      <c r="AM90" s="287" t="str">
        <f>IF(E20="","",E20)</f>
        <v xml:space="preserve"> </v>
      </c>
      <c r="AN90" s="288"/>
      <c r="AO90" s="288"/>
      <c r="AP90" s="288"/>
      <c r="AQ90" s="36"/>
      <c r="AR90" s="39"/>
      <c r="AS90" s="283"/>
      <c r="AT90" s="284"/>
      <c r="AU90" s="69"/>
      <c r="AV90" s="69"/>
      <c r="AW90" s="69"/>
      <c r="AX90" s="69"/>
      <c r="AY90" s="69"/>
      <c r="AZ90" s="69"/>
      <c r="BA90" s="69"/>
      <c r="BB90" s="69"/>
      <c r="BC90" s="69"/>
      <c r="BD90" s="70"/>
      <c r="BE90" s="34"/>
    </row>
    <row r="91" spans="1:91" s="2" customFormat="1" ht="10.9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9"/>
      <c r="AS91" s="285"/>
      <c r="AT91" s="286"/>
      <c r="AU91" s="71"/>
      <c r="AV91" s="71"/>
      <c r="AW91" s="71"/>
      <c r="AX91" s="71"/>
      <c r="AY91" s="71"/>
      <c r="AZ91" s="71"/>
      <c r="BA91" s="71"/>
      <c r="BB91" s="71"/>
      <c r="BC91" s="71"/>
      <c r="BD91" s="72"/>
      <c r="BE91" s="34"/>
    </row>
    <row r="92" spans="1:91" s="2" customFormat="1" ht="29.25" customHeight="1">
      <c r="A92" s="34"/>
      <c r="B92" s="35"/>
      <c r="C92" s="308" t="s">
        <v>53</v>
      </c>
      <c r="D92" s="301"/>
      <c r="E92" s="301"/>
      <c r="F92" s="301"/>
      <c r="G92" s="301"/>
      <c r="H92" s="73"/>
      <c r="I92" s="300" t="s">
        <v>54</v>
      </c>
      <c r="J92" s="301"/>
      <c r="K92" s="301"/>
      <c r="L92" s="301"/>
      <c r="M92" s="301"/>
      <c r="N92" s="301"/>
      <c r="O92" s="301"/>
      <c r="P92" s="301"/>
      <c r="Q92" s="301"/>
      <c r="R92" s="301"/>
      <c r="S92" s="301"/>
      <c r="T92" s="301"/>
      <c r="U92" s="301"/>
      <c r="V92" s="301"/>
      <c r="W92" s="301"/>
      <c r="X92" s="301"/>
      <c r="Y92" s="301"/>
      <c r="Z92" s="301"/>
      <c r="AA92" s="301"/>
      <c r="AB92" s="301"/>
      <c r="AC92" s="301"/>
      <c r="AD92" s="301"/>
      <c r="AE92" s="301"/>
      <c r="AF92" s="301"/>
      <c r="AG92" s="303" t="s">
        <v>55</v>
      </c>
      <c r="AH92" s="301"/>
      <c r="AI92" s="301"/>
      <c r="AJ92" s="301"/>
      <c r="AK92" s="301"/>
      <c r="AL92" s="301"/>
      <c r="AM92" s="301"/>
      <c r="AN92" s="300" t="s">
        <v>56</v>
      </c>
      <c r="AO92" s="301"/>
      <c r="AP92" s="302"/>
      <c r="AQ92" s="74" t="s">
        <v>57</v>
      </c>
      <c r="AR92" s="39"/>
      <c r="AS92" s="75" t="s">
        <v>58</v>
      </c>
      <c r="AT92" s="76" t="s">
        <v>59</v>
      </c>
      <c r="AU92" s="76" t="s">
        <v>60</v>
      </c>
      <c r="AV92" s="76" t="s">
        <v>61</v>
      </c>
      <c r="AW92" s="76" t="s">
        <v>62</v>
      </c>
      <c r="AX92" s="76" t="s">
        <v>63</v>
      </c>
      <c r="AY92" s="76" t="s">
        <v>64</v>
      </c>
      <c r="AZ92" s="76" t="s">
        <v>65</v>
      </c>
      <c r="BA92" s="76" t="s">
        <v>66</v>
      </c>
      <c r="BB92" s="76" t="s">
        <v>67</v>
      </c>
      <c r="BC92" s="76" t="s">
        <v>68</v>
      </c>
      <c r="BD92" s="77" t="s">
        <v>69</v>
      </c>
      <c r="BE92" s="34"/>
    </row>
    <row r="93" spans="1:91" s="2" customFormat="1" ht="10.9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9"/>
      <c r="AS93" s="78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80"/>
      <c r="BE93" s="34"/>
    </row>
    <row r="94" spans="1:91" s="6" customFormat="1" ht="32.450000000000003" customHeight="1">
      <c r="B94" s="81"/>
      <c r="C94" s="82" t="s">
        <v>70</v>
      </c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306">
        <f>ROUND(SUM(AG95:AG99),2)</f>
        <v>0</v>
      </c>
      <c r="AH94" s="306"/>
      <c r="AI94" s="306"/>
      <c r="AJ94" s="306"/>
      <c r="AK94" s="306"/>
      <c r="AL94" s="306"/>
      <c r="AM94" s="306"/>
      <c r="AN94" s="307">
        <f t="shared" ref="AN94:AN99" si="0">SUM(AG94,AT94)</f>
        <v>0</v>
      </c>
      <c r="AO94" s="307"/>
      <c r="AP94" s="307"/>
      <c r="AQ94" s="85" t="s">
        <v>1</v>
      </c>
      <c r="AR94" s="86"/>
      <c r="AS94" s="87">
        <f>ROUND(SUM(AS95:AS99),2)</f>
        <v>0</v>
      </c>
      <c r="AT94" s="88">
        <f t="shared" ref="AT94:AT99" si="1">ROUND(SUM(AV94:AW94),2)</f>
        <v>0</v>
      </c>
      <c r="AU94" s="89">
        <f>ROUND(SUM(AU95:AU99),5)</f>
        <v>0</v>
      </c>
      <c r="AV94" s="88">
        <f>ROUND(AZ94*L29,2)</f>
        <v>0</v>
      </c>
      <c r="AW94" s="88">
        <f>ROUND(BA94*L30,2)</f>
        <v>0</v>
      </c>
      <c r="AX94" s="88">
        <f>ROUND(BB94*L29,2)</f>
        <v>0</v>
      </c>
      <c r="AY94" s="88">
        <f>ROUND(BC94*L30,2)</f>
        <v>0</v>
      </c>
      <c r="AZ94" s="88">
        <f>ROUND(SUM(AZ95:AZ99),2)</f>
        <v>0</v>
      </c>
      <c r="BA94" s="88">
        <f>ROUND(SUM(BA95:BA99),2)</f>
        <v>0</v>
      </c>
      <c r="BB94" s="88">
        <f>ROUND(SUM(BB95:BB99),2)</f>
        <v>0</v>
      </c>
      <c r="BC94" s="88">
        <f>ROUND(SUM(BC95:BC99),2)</f>
        <v>0</v>
      </c>
      <c r="BD94" s="90">
        <f>ROUND(SUM(BD95:BD99),2)</f>
        <v>0</v>
      </c>
      <c r="BS94" s="91" t="s">
        <v>71</v>
      </c>
      <c r="BT94" s="91" t="s">
        <v>72</v>
      </c>
      <c r="BU94" s="92" t="s">
        <v>73</v>
      </c>
      <c r="BV94" s="91" t="s">
        <v>74</v>
      </c>
      <c r="BW94" s="91" t="s">
        <v>5</v>
      </c>
      <c r="BX94" s="91" t="s">
        <v>75</v>
      </c>
      <c r="CL94" s="91" t="s">
        <v>1</v>
      </c>
    </row>
    <row r="95" spans="1:91" s="7" customFormat="1" ht="16.5" customHeight="1">
      <c r="A95" s="93" t="s">
        <v>76</v>
      </c>
      <c r="B95" s="94"/>
      <c r="C95" s="95"/>
      <c r="D95" s="309" t="s">
        <v>77</v>
      </c>
      <c r="E95" s="309"/>
      <c r="F95" s="309"/>
      <c r="G95" s="309"/>
      <c r="H95" s="309"/>
      <c r="I95" s="96"/>
      <c r="J95" s="309" t="s">
        <v>78</v>
      </c>
      <c r="K95" s="309"/>
      <c r="L95" s="309"/>
      <c r="M95" s="309"/>
      <c r="N95" s="309"/>
      <c r="O95" s="309"/>
      <c r="P95" s="309"/>
      <c r="Q95" s="309"/>
      <c r="R95" s="309"/>
      <c r="S95" s="309"/>
      <c r="T95" s="309"/>
      <c r="U95" s="309"/>
      <c r="V95" s="309"/>
      <c r="W95" s="309"/>
      <c r="X95" s="309"/>
      <c r="Y95" s="309"/>
      <c r="Z95" s="309"/>
      <c r="AA95" s="309"/>
      <c r="AB95" s="309"/>
      <c r="AC95" s="309"/>
      <c r="AD95" s="309"/>
      <c r="AE95" s="309"/>
      <c r="AF95" s="309"/>
      <c r="AG95" s="304">
        <f>'SO 01 - Vstupní dveře'!J30</f>
        <v>0</v>
      </c>
      <c r="AH95" s="305"/>
      <c r="AI95" s="305"/>
      <c r="AJ95" s="305"/>
      <c r="AK95" s="305"/>
      <c r="AL95" s="305"/>
      <c r="AM95" s="305"/>
      <c r="AN95" s="304">
        <f t="shared" si="0"/>
        <v>0</v>
      </c>
      <c r="AO95" s="305"/>
      <c r="AP95" s="305"/>
      <c r="AQ95" s="97" t="s">
        <v>79</v>
      </c>
      <c r="AR95" s="98"/>
      <c r="AS95" s="99">
        <v>0</v>
      </c>
      <c r="AT95" s="100">
        <f t="shared" si="1"/>
        <v>0</v>
      </c>
      <c r="AU95" s="101">
        <f>'SO 01 - Vstupní dveře'!P124</f>
        <v>0</v>
      </c>
      <c r="AV95" s="100">
        <f>'SO 01 - Vstupní dveře'!J33</f>
        <v>0</v>
      </c>
      <c r="AW95" s="100">
        <f>'SO 01 - Vstupní dveře'!J34</f>
        <v>0</v>
      </c>
      <c r="AX95" s="100">
        <f>'SO 01 - Vstupní dveře'!J35</f>
        <v>0</v>
      </c>
      <c r="AY95" s="100">
        <f>'SO 01 - Vstupní dveře'!J36</f>
        <v>0</v>
      </c>
      <c r="AZ95" s="100">
        <f>'SO 01 - Vstupní dveře'!F33</f>
        <v>0</v>
      </c>
      <c r="BA95" s="100">
        <f>'SO 01 - Vstupní dveře'!F34</f>
        <v>0</v>
      </c>
      <c r="BB95" s="100">
        <f>'SO 01 - Vstupní dveře'!F35</f>
        <v>0</v>
      </c>
      <c r="BC95" s="100">
        <f>'SO 01 - Vstupní dveře'!F36</f>
        <v>0</v>
      </c>
      <c r="BD95" s="102">
        <f>'SO 01 - Vstupní dveře'!F37</f>
        <v>0</v>
      </c>
      <c r="BT95" s="103" t="s">
        <v>80</v>
      </c>
      <c r="BV95" s="103" t="s">
        <v>74</v>
      </c>
      <c r="BW95" s="103" t="s">
        <v>81</v>
      </c>
      <c r="BX95" s="103" t="s">
        <v>5</v>
      </c>
      <c r="CL95" s="103" t="s">
        <v>1</v>
      </c>
      <c r="CM95" s="103" t="s">
        <v>82</v>
      </c>
    </row>
    <row r="96" spans="1:91" s="7" customFormat="1" ht="16.5" customHeight="1">
      <c r="A96" s="93" t="s">
        <v>76</v>
      </c>
      <c r="B96" s="94"/>
      <c r="C96" s="95"/>
      <c r="D96" s="309" t="s">
        <v>83</v>
      </c>
      <c r="E96" s="309"/>
      <c r="F96" s="309"/>
      <c r="G96" s="309"/>
      <c r="H96" s="309"/>
      <c r="I96" s="96"/>
      <c r="J96" s="309" t="s">
        <v>84</v>
      </c>
      <c r="K96" s="309"/>
      <c r="L96" s="309"/>
      <c r="M96" s="309"/>
      <c r="N96" s="309"/>
      <c r="O96" s="309"/>
      <c r="P96" s="309"/>
      <c r="Q96" s="309"/>
      <c r="R96" s="309"/>
      <c r="S96" s="309"/>
      <c r="T96" s="309"/>
      <c r="U96" s="309"/>
      <c r="V96" s="309"/>
      <c r="W96" s="309"/>
      <c r="X96" s="309"/>
      <c r="Y96" s="309"/>
      <c r="Z96" s="309"/>
      <c r="AA96" s="309"/>
      <c r="AB96" s="309"/>
      <c r="AC96" s="309"/>
      <c r="AD96" s="309"/>
      <c r="AE96" s="309"/>
      <c r="AF96" s="309"/>
      <c r="AG96" s="304">
        <f>'PS01 - Doplnění stávající...'!J30</f>
        <v>0</v>
      </c>
      <c r="AH96" s="305"/>
      <c r="AI96" s="305"/>
      <c r="AJ96" s="305"/>
      <c r="AK96" s="305"/>
      <c r="AL96" s="305"/>
      <c r="AM96" s="305"/>
      <c r="AN96" s="304">
        <f t="shared" si="0"/>
        <v>0</v>
      </c>
      <c r="AO96" s="305"/>
      <c r="AP96" s="305"/>
      <c r="AQ96" s="97" t="s">
        <v>79</v>
      </c>
      <c r="AR96" s="98"/>
      <c r="AS96" s="99">
        <v>0</v>
      </c>
      <c r="AT96" s="100">
        <f t="shared" si="1"/>
        <v>0</v>
      </c>
      <c r="AU96" s="101">
        <f>'PS01 - Doplnění stávající...'!P117</f>
        <v>0</v>
      </c>
      <c r="AV96" s="100">
        <f>'PS01 - Doplnění stávající...'!J33</f>
        <v>0</v>
      </c>
      <c r="AW96" s="100">
        <f>'PS01 - Doplnění stávající...'!J34</f>
        <v>0</v>
      </c>
      <c r="AX96" s="100">
        <f>'PS01 - Doplnění stávající...'!J35</f>
        <v>0</v>
      </c>
      <c r="AY96" s="100">
        <f>'PS01 - Doplnění stávající...'!J36</f>
        <v>0</v>
      </c>
      <c r="AZ96" s="100">
        <f>'PS01 - Doplnění stávající...'!F33</f>
        <v>0</v>
      </c>
      <c r="BA96" s="100">
        <f>'PS01 - Doplnění stávající...'!F34</f>
        <v>0</v>
      </c>
      <c r="BB96" s="100">
        <f>'PS01 - Doplnění stávající...'!F35</f>
        <v>0</v>
      </c>
      <c r="BC96" s="100">
        <f>'PS01 - Doplnění stávající...'!F36</f>
        <v>0</v>
      </c>
      <c r="BD96" s="102">
        <f>'PS01 - Doplnění stávající...'!F37</f>
        <v>0</v>
      </c>
      <c r="BT96" s="103" t="s">
        <v>80</v>
      </c>
      <c r="BV96" s="103" t="s">
        <v>74</v>
      </c>
      <c r="BW96" s="103" t="s">
        <v>85</v>
      </c>
      <c r="BX96" s="103" t="s">
        <v>5</v>
      </c>
      <c r="CL96" s="103" t="s">
        <v>1</v>
      </c>
      <c r="CM96" s="103" t="s">
        <v>82</v>
      </c>
    </row>
    <row r="97" spans="1:91" s="7" customFormat="1" ht="16.5" customHeight="1">
      <c r="A97" s="93" t="s">
        <v>76</v>
      </c>
      <c r="B97" s="94"/>
      <c r="C97" s="95"/>
      <c r="D97" s="309" t="s">
        <v>86</v>
      </c>
      <c r="E97" s="309"/>
      <c r="F97" s="309"/>
      <c r="G97" s="309"/>
      <c r="H97" s="309"/>
      <c r="I97" s="96"/>
      <c r="J97" s="309" t="s">
        <v>87</v>
      </c>
      <c r="K97" s="309"/>
      <c r="L97" s="309"/>
      <c r="M97" s="309"/>
      <c r="N97" s="309"/>
      <c r="O97" s="309"/>
      <c r="P97" s="309"/>
      <c r="Q97" s="309"/>
      <c r="R97" s="309"/>
      <c r="S97" s="309"/>
      <c r="T97" s="309"/>
      <c r="U97" s="309"/>
      <c r="V97" s="309"/>
      <c r="W97" s="309"/>
      <c r="X97" s="309"/>
      <c r="Y97" s="309"/>
      <c r="Z97" s="309"/>
      <c r="AA97" s="309"/>
      <c r="AB97" s="309"/>
      <c r="AC97" s="309"/>
      <c r="AD97" s="309"/>
      <c r="AE97" s="309"/>
      <c r="AF97" s="309"/>
      <c r="AG97" s="304">
        <f>'PS02 - Doplnění kamerovýc...'!J30</f>
        <v>0</v>
      </c>
      <c r="AH97" s="305"/>
      <c r="AI97" s="305"/>
      <c r="AJ97" s="305"/>
      <c r="AK97" s="305"/>
      <c r="AL97" s="305"/>
      <c r="AM97" s="305"/>
      <c r="AN97" s="304">
        <f t="shared" si="0"/>
        <v>0</v>
      </c>
      <c r="AO97" s="305"/>
      <c r="AP97" s="305"/>
      <c r="AQ97" s="97" t="s">
        <v>79</v>
      </c>
      <c r="AR97" s="98"/>
      <c r="AS97" s="99">
        <v>0</v>
      </c>
      <c r="AT97" s="100">
        <f t="shared" si="1"/>
        <v>0</v>
      </c>
      <c r="AU97" s="101">
        <f>'PS02 - Doplnění kamerovýc...'!P117</f>
        <v>0</v>
      </c>
      <c r="AV97" s="100">
        <f>'PS02 - Doplnění kamerovýc...'!J33</f>
        <v>0</v>
      </c>
      <c r="AW97" s="100">
        <f>'PS02 - Doplnění kamerovýc...'!J34</f>
        <v>0</v>
      </c>
      <c r="AX97" s="100">
        <f>'PS02 - Doplnění kamerovýc...'!J35</f>
        <v>0</v>
      </c>
      <c r="AY97" s="100">
        <f>'PS02 - Doplnění kamerovýc...'!J36</f>
        <v>0</v>
      </c>
      <c r="AZ97" s="100">
        <f>'PS02 - Doplnění kamerovýc...'!F33</f>
        <v>0</v>
      </c>
      <c r="BA97" s="100">
        <f>'PS02 - Doplnění kamerovýc...'!F34</f>
        <v>0</v>
      </c>
      <c r="BB97" s="100">
        <f>'PS02 - Doplnění kamerovýc...'!F35</f>
        <v>0</v>
      </c>
      <c r="BC97" s="100">
        <f>'PS02 - Doplnění kamerovýc...'!F36</f>
        <v>0</v>
      </c>
      <c r="BD97" s="102">
        <f>'PS02 - Doplnění kamerovýc...'!F37</f>
        <v>0</v>
      </c>
      <c r="BT97" s="103" t="s">
        <v>80</v>
      </c>
      <c r="BV97" s="103" t="s">
        <v>74</v>
      </c>
      <c r="BW97" s="103" t="s">
        <v>88</v>
      </c>
      <c r="BX97" s="103" t="s">
        <v>5</v>
      </c>
      <c r="CL97" s="103" t="s">
        <v>1</v>
      </c>
      <c r="CM97" s="103" t="s">
        <v>82</v>
      </c>
    </row>
    <row r="98" spans="1:91" s="7" customFormat="1" ht="16.5" customHeight="1">
      <c r="A98" s="93" t="s">
        <v>76</v>
      </c>
      <c r="B98" s="94"/>
      <c r="C98" s="95"/>
      <c r="D98" s="309" t="s">
        <v>89</v>
      </c>
      <c r="E98" s="309"/>
      <c r="F98" s="309"/>
      <c r="G98" s="309"/>
      <c r="H98" s="309"/>
      <c r="I98" s="96"/>
      <c r="J98" s="309" t="s">
        <v>90</v>
      </c>
      <c r="K98" s="309"/>
      <c r="L98" s="309"/>
      <c r="M98" s="309"/>
      <c r="N98" s="309"/>
      <c r="O98" s="309"/>
      <c r="P98" s="309"/>
      <c r="Q98" s="309"/>
      <c r="R98" s="309"/>
      <c r="S98" s="309"/>
      <c r="T98" s="309"/>
      <c r="U98" s="309"/>
      <c r="V98" s="309"/>
      <c r="W98" s="309"/>
      <c r="X98" s="309"/>
      <c r="Y98" s="309"/>
      <c r="Z98" s="309"/>
      <c r="AA98" s="309"/>
      <c r="AB98" s="309"/>
      <c r="AC98" s="309"/>
      <c r="AD98" s="309"/>
      <c r="AE98" s="309"/>
      <c r="AF98" s="309"/>
      <c r="AG98" s="304">
        <f>'PS 03 - Kamerový systém v...'!J30</f>
        <v>0</v>
      </c>
      <c r="AH98" s="305"/>
      <c r="AI98" s="305"/>
      <c r="AJ98" s="305"/>
      <c r="AK98" s="305"/>
      <c r="AL98" s="305"/>
      <c r="AM98" s="305"/>
      <c r="AN98" s="304">
        <f t="shared" si="0"/>
        <v>0</v>
      </c>
      <c r="AO98" s="305"/>
      <c r="AP98" s="305"/>
      <c r="AQ98" s="97" t="s">
        <v>79</v>
      </c>
      <c r="AR98" s="98"/>
      <c r="AS98" s="99">
        <v>0</v>
      </c>
      <c r="AT98" s="100">
        <f t="shared" si="1"/>
        <v>0</v>
      </c>
      <c r="AU98" s="101">
        <f>'PS 03 - Kamerový systém v...'!P117</f>
        <v>0</v>
      </c>
      <c r="AV98" s="100">
        <f>'PS 03 - Kamerový systém v...'!J33</f>
        <v>0</v>
      </c>
      <c r="AW98" s="100">
        <f>'PS 03 - Kamerový systém v...'!J34</f>
        <v>0</v>
      </c>
      <c r="AX98" s="100">
        <f>'PS 03 - Kamerový systém v...'!J35</f>
        <v>0</v>
      </c>
      <c r="AY98" s="100">
        <f>'PS 03 - Kamerový systém v...'!J36</f>
        <v>0</v>
      </c>
      <c r="AZ98" s="100">
        <f>'PS 03 - Kamerový systém v...'!F33</f>
        <v>0</v>
      </c>
      <c r="BA98" s="100">
        <f>'PS 03 - Kamerový systém v...'!F34</f>
        <v>0</v>
      </c>
      <c r="BB98" s="100">
        <f>'PS 03 - Kamerový systém v...'!F35</f>
        <v>0</v>
      </c>
      <c r="BC98" s="100">
        <f>'PS 03 - Kamerový systém v...'!F36</f>
        <v>0</v>
      </c>
      <c r="BD98" s="102">
        <f>'PS 03 - Kamerový systém v...'!F37</f>
        <v>0</v>
      </c>
      <c r="BT98" s="103" t="s">
        <v>80</v>
      </c>
      <c r="BV98" s="103" t="s">
        <v>74</v>
      </c>
      <c r="BW98" s="103" t="s">
        <v>91</v>
      </c>
      <c r="BX98" s="103" t="s">
        <v>5</v>
      </c>
      <c r="CL98" s="103" t="s">
        <v>1</v>
      </c>
      <c r="CM98" s="103" t="s">
        <v>82</v>
      </c>
    </row>
    <row r="99" spans="1:91" s="7" customFormat="1" ht="16.5" customHeight="1">
      <c r="A99" s="93" t="s">
        <v>76</v>
      </c>
      <c r="B99" s="94"/>
      <c r="C99" s="95"/>
      <c r="D99" s="309" t="s">
        <v>92</v>
      </c>
      <c r="E99" s="309"/>
      <c r="F99" s="309"/>
      <c r="G99" s="309"/>
      <c r="H99" s="309"/>
      <c r="I99" s="96"/>
      <c r="J99" s="309" t="s">
        <v>93</v>
      </c>
      <c r="K99" s="309"/>
      <c r="L99" s="309"/>
      <c r="M99" s="309"/>
      <c r="N99" s="309"/>
      <c r="O99" s="309"/>
      <c r="P99" s="309"/>
      <c r="Q99" s="309"/>
      <c r="R99" s="309"/>
      <c r="S99" s="309"/>
      <c r="T99" s="309"/>
      <c r="U99" s="309"/>
      <c r="V99" s="309"/>
      <c r="W99" s="309"/>
      <c r="X99" s="309"/>
      <c r="Y99" s="309"/>
      <c r="Z99" s="309"/>
      <c r="AA99" s="309"/>
      <c r="AB99" s="309"/>
      <c r="AC99" s="309"/>
      <c r="AD99" s="309"/>
      <c r="AE99" s="309"/>
      <c r="AF99" s="309"/>
      <c r="AG99" s="304">
        <f>'SO 02 - VRN'!J30</f>
        <v>0</v>
      </c>
      <c r="AH99" s="305"/>
      <c r="AI99" s="305"/>
      <c r="AJ99" s="305"/>
      <c r="AK99" s="305"/>
      <c r="AL99" s="305"/>
      <c r="AM99" s="305"/>
      <c r="AN99" s="304">
        <f t="shared" si="0"/>
        <v>0</v>
      </c>
      <c r="AO99" s="305"/>
      <c r="AP99" s="305"/>
      <c r="AQ99" s="97" t="s">
        <v>79</v>
      </c>
      <c r="AR99" s="98"/>
      <c r="AS99" s="104">
        <v>0</v>
      </c>
      <c r="AT99" s="105">
        <f t="shared" si="1"/>
        <v>0</v>
      </c>
      <c r="AU99" s="106">
        <f>'SO 02 - VRN'!P121</f>
        <v>0</v>
      </c>
      <c r="AV99" s="105">
        <f>'SO 02 - VRN'!J33</f>
        <v>0</v>
      </c>
      <c r="AW99" s="105">
        <f>'SO 02 - VRN'!J34</f>
        <v>0</v>
      </c>
      <c r="AX99" s="105">
        <f>'SO 02 - VRN'!J35</f>
        <v>0</v>
      </c>
      <c r="AY99" s="105">
        <f>'SO 02 - VRN'!J36</f>
        <v>0</v>
      </c>
      <c r="AZ99" s="105">
        <f>'SO 02 - VRN'!F33</f>
        <v>0</v>
      </c>
      <c r="BA99" s="105">
        <f>'SO 02 - VRN'!F34</f>
        <v>0</v>
      </c>
      <c r="BB99" s="105">
        <f>'SO 02 - VRN'!F35</f>
        <v>0</v>
      </c>
      <c r="BC99" s="105">
        <f>'SO 02 - VRN'!F36</f>
        <v>0</v>
      </c>
      <c r="BD99" s="107">
        <f>'SO 02 - VRN'!F37</f>
        <v>0</v>
      </c>
      <c r="BT99" s="103" t="s">
        <v>80</v>
      </c>
      <c r="BV99" s="103" t="s">
        <v>74</v>
      </c>
      <c r="BW99" s="103" t="s">
        <v>94</v>
      </c>
      <c r="BX99" s="103" t="s">
        <v>5</v>
      </c>
      <c r="CL99" s="103" t="s">
        <v>1</v>
      </c>
      <c r="CM99" s="103" t="s">
        <v>82</v>
      </c>
    </row>
    <row r="100" spans="1:91" s="2" customFormat="1" ht="30" customHeight="1">
      <c r="A100" s="34"/>
      <c r="B100" s="35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9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</row>
    <row r="101" spans="1:91" s="2" customFormat="1" ht="6.95" customHeight="1">
      <c r="A101" s="34"/>
      <c r="B101" s="54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39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</row>
  </sheetData>
  <sheetProtection algorithmName="SHA-512" hashValue="REw2LL2ZyLPg9Ahr6veLRKl47qRhgsoEen6M8DzfLWEvdiBDw/6KZJb7yqmfFNR4ZIezfrPWXWtwD2VjQ8BTpQ==" saltValue="5jVCI6Ht7cX4tCRLTc88BpVp3cdkGT6IU+8SdWooxStFef7o2D3EsD8OwUmWBK+E2BeHJ6bA0kHBKBZmIww8tQ==" spinCount="100000" sheet="1" objects="1" scenarios="1" formatColumns="0" formatRows="0"/>
  <mergeCells count="58">
    <mergeCell ref="D97:H97"/>
    <mergeCell ref="J97:AF97"/>
    <mergeCell ref="D98:H98"/>
    <mergeCell ref="J98:AF98"/>
    <mergeCell ref="D99:H99"/>
    <mergeCell ref="J99:AF99"/>
    <mergeCell ref="C92:G92"/>
    <mergeCell ref="I92:AF92"/>
    <mergeCell ref="D95:H95"/>
    <mergeCell ref="J95:AF95"/>
    <mergeCell ref="D96:H96"/>
    <mergeCell ref="J96:AF96"/>
    <mergeCell ref="AN98:AP98"/>
    <mergeCell ref="AG98:AM98"/>
    <mergeCell ref="AN99:AP99"/>
    <mergeCell ref="AG99:AM99"/>
    <mergeCell ref="AG94:AM94"/>
    <mergeCell ref="AN94:AP94"/>
    <mergeCell ref="AN95:AP95"/>
    <mergeCell ref="AG95:AM95"/>
    <mergeCell ref="AN96:AP96"/>
    <mergeCell ref="AG96:AM96"/>
    <mergeCell ref="AN97:AP97"/>
    <mergeCell ref="AG97:AM97"/>
    <mergeCell ref="L30:P30"/>
    <mergeCell ref="L31:P31"/>
    <mergeCell ref="L32:P32"/>
    <mergeCell ref="L33:P33"/>
    <mergeCell ref="AN92:AP92"/>
    <mergeCell ref="AG92:AM92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SO 01 - Vstupní dveře'!C2" display="/"/>
    <hyperlink ref="A96" location="'PS01 - Doplnění stávající...'!C2" display="/"/>
    <hyperlink ref="A97" location="'PS02 - Doplnění kamerovýc...'!C2" display="/"/>
    <hyperlink ref="A98" location="'PS 03 - Kamerový systém v...'!C2" display="/"/>
    <hyperlink ref="A99" location="'SO 02 - VRN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93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8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8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AT2" s="17" t="s">
        <v>81</v>
      </c>
    </row>
    <row r="3" spans="1:46" s="1" customFormat="1" ht="6.95" customHeight="1">
      <c r="B3" s="109"/>
      <c r="C3" s="110"/>
      <c r="D3" s="110"/>
      <c r="E3" s="110"/>
      <c r="F3" s="110"/>
      <c r="G3" s="110"/>
      <c r="H3" s="110"/>
      <c r="I3" s="111"/>
      <c r="J3" s="110"/>
      <c r="K3" s="110"/>
      <c r="L3" s="20"/>
      <c r="AT3" s="17" t="s">
        <v>82</v>
      </c>
    </row>
    <row r="4" spans="1:46" s="1" customFormat="1" ht="24.95" customHeight="1">
      <c r="B4" s="20"/>
      <c r="D4" s="112" t="s">
        <v>95</v>
      </c>
      <c r="I4" s="108"/>
      <c r="L4" s="20"/>
      <c r="M4" s="113" t="s">
        <v>10</v>
      </c>
      <c r="AT4" s="17" t="s">
        <v>4</v>
      </c>
    </row>
    <row r="5" spans="1:46" s="1" customFormat="1" ht="6.95" customHeight="1">
      <c r="B5" s="20"/>
      <c r="I5" s="108"/>
      <c r="L5" s="20"/>
    </row>
    <row r="6" spans="1:46" s="1" customFormat="1" ht="12" customHeight="1">
      <c r="B6" s="20"/>
      <c r="D6" s="114" t="s">
        <v>16</v>
      </c>
      <c r="I6" s="108"/>
      <c r="L6" s="20"/>
    </row>
    <row r="7" spans="1:46" s="1" customFormat="1" ht="16.5" customHeight="1">
      <c r="B7" s="20"/>
      <c r="E7" s="310" t="str">
        <f>'Rekapitulace stavby'!K6</f>
        <v>Zabezpečení čekáren v obvodu OŘ Olomouc</v>
      </c>
      <c r="F7" s="311"/>
      <c r="G7" s="311"/>
      <c r="H7" s="311"/>
      <c r="I7" s="108"/>
      <c r="L7" s="20"/>
    </row>
    <row r="8" spans="1:46" s="2" customFormat="1" ht="12" customHeight="1">
      <c r="A8" s="34"/>
      <c r="B8" s="39"/>
      <c r="C8" s="34"/>
      <c r="D8" s="114" t="s">
        <v>96</v>
      </c>
      <c r="E8" s="34"/>
      <c r="F8" s="34"/>
      <c r="G8" s="34"/>
      <c r="H8" s="34"/>
      <c r="I8" s="115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312" t="s">
        <v>97</v>
      </c>
      <c r="F9" s="313"/>
      <c r="G9" s="313"/>
      <c r="H9" s="313"/>
      <c r="I9" s="115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115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14" t="s">
        <v>18</v>
      </c>
      <c r="E11" s="34"/>
      <c r="F11" s="116" t="s">
        <v>1</v>
      </c>
      <c r="G11" s="34"/>
      <c r="H11" s="34"/>
      <c r="I11" s="117" t="s">
        <v>19</v>
      </c>
      <c r="J11" s="116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14" t="s">
        <v>20</v>
      </c>
      <c r="E12" s="34"/>
      <c r="F12" s="116" t="s">
        <v>21</v>
      </c>
      <c r="G12" s="34"/>
      <c r="H12" s="34"/>
      <c r="I12" s="117" t="s">
        <v>22</v>
      </c>
      <c r="J12" s="118">
        <f>'Rekapitulace stavby'!AN8</f>
        <v>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115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14" t="s">
        <v>23</v>
      </c>
      <c r="E14" s="34"/>
      <c r="F14" s="34"/>
      <c r="G14" s="34"/>
      <c r="H14" s="34"/>
      <c r="I14" s="117" t="s">
        <v>24</v>
      </c>
      <c r="J14" s="116" t="str">
        <f>IF('Rekapitulace stavby'!AN10="","",'Rekapitulace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16" t="str">
        <f>IF('Rekapitulace stavby'!E11="","",'Rekapitulace stavby'!E11)</f>
        <v xml:space="preserve"> </v>
      </c>
      <c r="F15" s="34"/>
      <c r="G15" s="34"/>
      <c r="H15" s="34"/>
      <c r="I15" s="117" t="s">
        <v>25</v>
      </c>
      <c r="J15" s="116" t="str">
        <f>IF('Rekapitulace stavby'!AN11="","",'Rekapitulace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115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14" t="s">
        <v>26</v>
      </c>
      <c r="E17" s="34"/>
      <c r="F17" s="34"/>
      <c r="G17" s="34"/>
      <c r="H17" s="34"/>
      <c r="I17" s="117" t="s">
        <v>24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314" t="str">
        <f>'Rekapitulace stavby'!E14</f>
        <v>Vyplň údaj</v>
      </c>
      <c r="F18" s="315"/>
      <c r="G18" s="315"/>
      <c r="H18" s="315"/>
      <c r="I18" s="117" t="s">
        <v>25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115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14" t="s">
        <v>28</v>
      </c>
      <c r="E20" s="34"/>
      <c r="F20" s="34"/>
      <c r="G20" s="34"/>
      <c r="H20" s="34"/>
      <c r="I20" s="117" t="s">
        <v>24</v>
      </c>
      <c r="J20" s="116" t="str">
        <f>IF('Rekapitulace stavby'!AN16="","",'Rekapitulace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16" t="str">
        <f>IF('Rekapitulace stavby'!E17="","",'Rekapitulace stavby'!E17)</f>
        <v xml:space="preserve"> </v>
      </c>
      <c r="F21" s="34"/>
      <c r="G21" s="34"/>
      <c r="H21" s="34"/>
      <c r="I21" s="117" t="s">
        <v>25</v>
      </c>
      <c r="J21" s="116" t="str">
        <f>IF('Rekapitulace stavby'!AN17="","",'Rekapitulace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115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14" t="s">
        <v>30</v>
      </c>
      <c r="E23" s="34"/>
      <c r="F23" s="34"/>
      <c r="G23" s="34"/>
      <c r="H23" s="34"/>
      <c r="I23" s="117" t="s">
        <v>24</v>
      </c>
      <c r="J23" s="116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16" t="str">
        <f>IF('Rekapitulace stavby'!E20="","",'Rekapitulace stavby'!E20)</f>
        <v xml:space="preserve"> </v>
      </c>
      <c r="F24" s="34"/>
      <c r="G24" s="34"/>
      <c r="H24" s="34"/>
      <c r="I24" s="117" t="s">
        <v>25</v>
      </c>
      <c r="J24" s="116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115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14" t="s">
        <v>31</v>
      </c>
      <c r="E26" s="34"/>
      <c r="F26" s="34"/>
      <c r="G26" s="34"/>
      <c r="H26" s="34"/>
      <c r="I26" s="115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9"/>
      <c r="B27" s="120"/>
      <c r="C27" s="119"/>
      <c r="D27" s="119"/>
      <c r="E27" s="316" t="s">
        <v>1</v>
      </c>
      <c r="F27" s="316"/>
      <c r="G27" s="316"/>
      <c r="H27" s="316"/>
      <c r="I27" s="121"/>
      <c r="J27" s="119"/>
      <c r="K27" s="119"/>
      <c r="L27" s="122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115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23"/>
      <c r="E29" s="123"/>
      <c r="F29" s="123"/>
      <c r="G29" s="123"/>
      <c r="H29" s="123"/>
      <c r="I29" s="124"/>
      <c r="J29" s="123"/>
      <c r="K29" s="123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25" t="s">
        <v>32</v>
      </c>
      <c r="E30" s="34"/>
      <c r="F30" s="34"/>
      <c r="G30" s="34"/>
      <c r="H30" s="34"/>
      <c r="I30" s="115"/>
      <c r="J30" s="126">
        <f>ROUND(J124,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23"/>
      <c r="E31" s="123"/>
      <c r="F31" s="123"/>
      <c r="G31" s="123"/>
      <c r="H31" s="123"/>
      <c r="I31" s="124"/>
      <c r="J31" s="123"/>
      <c r="K31" s="123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7" t="s">
        <v>34</v>
      </c>
      <c r="G32" s="34"/>
      <c r="H32" s="34"/>
      <c r="I32" s="128" t="s">
        <v>33</v>
      </c>
      <c r="J32" s="127" t="s">
        <v>35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9" t="s">
        <v>36</v>
      </c>
      <c r="E33" s="114" t="s">
        <v>37</v>
      </c>
      <c r="F33" s="130">
        <f>ROUND((SUM(BE124:BE192)),  2)</f>
        <v>0</v>
      </c>
      <c r="G33" s="34"/>
      <c r="H33" s="34"/>
      <c r="I33" s="131">
        <v>0.21</v>
      </c>
      <c r="J33" s="130">
        <f>ROUND(((SUM(BE124:BE192))*I33),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14" t="s">
        <v>38</v>
      </c>
      <c r="F34" s="130">
        <f>ROUND((SUM(BF124:BF192)),  2)</f>
        <v>0</v>
      </c>
      <c r="G34" s="34"/>
      <c r="H34" s="34"/>
      <c r="I34" s="131">
        <v>0.15</v>
      </c>
      <c r="J34" s="130">
        <f>ROUND(((SUM(BF124:BF192))*I34),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14" t="s">
        <v>39</v>
      </c>
      <c r="F35" s="130">
        <f>ROUND((SUM(BG124:BG192)),  2)</f>
        <v>0</v>
      </c>
      <c r="G35" s="34"/>
      <c r="H35" s="34"/>
      <c r="I35" s="131">
        <v>0.21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14" t="s">
        <v>40</v>
      </c>
      <c r="F36" s="130">
        <f>ROUND((SUM(BH124:BH192)),  2)</f>
        <v>0</v>
      </c>
      <c r="G36" s="34"/>
      <c r="H36" s="34"/>
      <c r="I36" s="131">
        <v>0.15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14" t="s">
        <v>41</v>
      </c>
      <c r="F37" s="130">
        <f>ROUND((SUM(BI124:BI192)),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115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32"/>
      <c r="D39" s="133" t="s">
        <v>42</v>
      </c>
      <c r="E39" s="134"/>
      <c r="F39" s="134"/>
      <c r="G39" s="135" t="s">
        <v>43</v>
      </c>
      <c r="H39" s="136" t="s">
        <v>44</v>
      </c>
      <c r="I39" s="137"/>
      <c r="J39" s="138">
        <f>SUM(J30:J37)</f>
        <v>0</v>
      </c>
      <c r="K39" s="139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115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I41" s="108"/>
      <c r="L41" s="20"/>
    </row>
    <row r="42" spans="1:31" s="1" customFormat="1" ht="14.45" customHeight="1">
      <c r="B42" s="20"/>
      <c r="I42" s="108"/>
      <c r="L42" s="20"/>
    </row>
    <row r="43" spans="1:31" s="1" customFormat="1" ht="14.45" customHeight="1">
      <c r="B43" s="20"/>
      <c r="I43" s="108"/>
      <c r="L43" s="20"/>
    </row>
    <row r="44" spans="1:31" s="1" customFormat="1" ht="14.45" customHeight="1">
      <c r="B44" s="20"/>
      <c r="I44" s="108"/>
      <c r="L44" s="20"/>
    </row>
    <row r="45" spans="1:31" s="1" customFormat="1" ht="14.45" customHeight="1">
      <c r="B45" s="20"/>
      <c r="I45" s="108"/>
      <c r="L45" s="20"/>
    </row>
    <row r="46" spans="1:31" s="1" customFormat="1" ht="14.45" customHeight="1">
      <c r="B46" s="20"/>
      <c r="I46" s="108"/>
      <c r="L46" s="20"/>
    </row>
    <row r="47" spans="1:31" s="1" customFormat="1" ht="14.45" customHeight="1">
      <c r="B47" s="20"/>
      <c r="I47" s="108"/>
      <c r="L47" s="20"/>
    </row>
    <row r="48" spans="1:31" s="1" customFormat="1" ht="14.45" customHeight="1">
      <c r="B48" s="20"/>
      <c r="I48" s="108"/>
      <c r="L48" s="20"/>
    </row>
    <row r="49" spans="1:31" s="1" customFormat="1" ht="14.45" customHeight="1">
      <c r="B49" s="20"/>
      <c r="I49" s="108"/>
      <c r="L49" s="20"/>
    </row>
    <row r="50" spans="1:31" s="2" customFormat="1" ht="14.45" customHeight="1">
      <c r="B50" s="51"/>
      <c r="D50" s="140" t="s">
        <v>45</v>
      </c>
      <c r="E50" s="141"/>
      <c r="F50" s="141"/>
      <c r="G50" s="140" t="s">
        <v>46</v>
      </c>
      <c r="H50" s="141"/>
      <c r="I50" s="142"/>
      <c r="J50" s="141"/>
      <c r="K50" s="141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3" t="s">
        <v>47</v>
      </c>
      <c r="E61" s="144"/>
      <c r="F61" s="145" t="s">
        <v>48</v>
      </c>
      <c r="G61" s="143" t="s">
        <v>47</v>
      </c>
      <c r="H61" s="144"/>
      <c r="I61" s="146"/>
      <c r="J61" s="147" t="s">
        <v>48</v>
      </c>
      <c r="K61" s="144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0" t="s">
        <v>49</v>
      </c>
      <c r="E65" s="148"/>
      <c r="F65" s="148"/>
      <c r="G65" s="140" t="s">
        <v>50</v>
      </c>
      <c r="H65" s="148"/>
      <c r="I65" s="149"/>
      <c r="J65" s="148"/>
      <c r="K65" s="148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3" t="s">
        <v>47</v>
      </c>
      <c r="E76" s="144"/>
      <c r="F76" s="145" t="s">
        <v>48</v>
      </c>
      <c r="G76" s="143" t="s">
        <v>47</v>
      </c>
      <c r="H76" s="144"/>
      <c r="I76" s="146"/>
      <c r="J76" s="147" t="s">
        <v>48</v>
      </c>
      <c r="K76" s="144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0"/>
      <c r="C77" s="151"/>
      <c r="D77" s="151"/>
      <c r="E77" s="151"/>
      <c r="F77" s="151"/>
      <c r="G77" s="151"/>
      <c r="H77" s="151"/>
      <c r="I77" s="152"/>
      <c r="J77" s="151"/>
      <c r="K77" s="151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53"/>
      <c r="C81" s="154"/>
      <c r="D81" s="154"/>
      <c r="E81" s="154"/>
      <c r="F81" s="154"/>
      <c r="G81" s="154"/>
      <c r="H81" s="154"/>
      <c r="I81" s="155"/>
      <c r="J81" s="154"/>
      <c r="K81" s="154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98</v>
      </c>
      <c r="D82" s="36"/>
      <c r="E82" s="36"/>
      <c r="F82" s="36"/>
      <c r="G82" s="36"/>
      <c r="H82" s="36"/>
      <c r="I82" s="115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15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15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317" t="str">
        <f>E7</f>
        <v>Zabezpečení čekáren v obvodu OŘ Olomouc</v>
      </c>
      <c r="F85" s="318"/>
      <c r="G85" s="318"/>
      <c r="H85" s="318"/>
      <c r="I85" s="115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96</v>
      </c>
      <c r="D86" s="36"/>
      <c r="E86" s="36"/>
      <c r="F86" s="36"/>
      <c r="G86" s="36"/>
      <c r="H86" s="36"/>
      <c r="I86" s="115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89" t="str">
        <f>E9</f>
        <v>SO 01 - Vstupní dveře</v>
      </c>
      <c r="F87" s="319"/>
      <c r="G87" s="319"/>
      <c r="H87" s="319"/>
      <c r="I87" s="115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115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 xml:space="preserve"> </v>
      </c>
      <c r="G89" s="36"/>
      <c r="H89" s="36"/>
      <c r="I89" s="117" t="s">
        <v>22</v>
      </c>
      <c r="J89" s="66">
        <f>IF(J12="","",J12)</f>
        <v>0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15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23</v>
      </c>
      <c r="D91" s="36"/>
      <c r="E91" s="36"/>
      <c r="F91" s="27" t="str">
        <f>E15</f>
        <v xml:space="preserve"> </v>
      </c>
      <c r="G91" s="36"/>
      <c r="H91" s="36"/>
      <c r="I91" s="117" t="s">
        <v>28</v>
      </c>
      <c r="J91" s="32" t="str">
        <f>E21</f>
        <v xml:space="preserve"> 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26</v>
      </c>
      <c r="D92" s="36"/>
      <c r="E92" s="36"/>
      <c r="F92" s="27" t="str">
        <f>IF(E18="","",E18)</f>
        <v>Vyplň údaj</v>
      </c>
      <c r="G92" s="36"/>
      <c r="H92" s="36"/>
      <c r="I92" s="117" t="s">
        <v>30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115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56" t="s">
        <v>99</v>
      </c>
      <c r="D94" s="157"/>
      <c r="E94" s="157"/>
      <c r="F94" s="157"/>
      <c r="G94" s="157"/>
      <c r="H94" s="157"/>
      <c r="I94" s="158"/>
      <c r="J94" s="159" t="s">
        <v>100</v>
      </c>
      <c r="K94" s="15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15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60" t="s">
        <v>101</v>
      </c>
      <c r="D96" s="36"/>
      <c r="E96" s="36"/>
      <c r="F96" s="36"/>
      <c r="G96" s="36"/>
      <c r="H96" s="36"/>
      <c r="I96" s="115"/>
      <c r="J96" s="84">
        <f>J124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102</v>
      </c>
    </row>
    <row r="97" spans="1:31" s="9" customFormat="1" ht="24.95" customHeight="1">
      <c r="B97" s="161"/>
      <c r="C97" s="162"/>
      <c r="D97" s="163" t="s">
        <v>103</v>
      </c>
      <c r="E97" s="164"/>
      <c r="F97" s="164"/>
      <c r="G97" s="164"/>
      <c r="H97" s="164"/>
      <c r="I97" s="165"/>
      <c r="J97" s="166">
        <f>J125</f>
        <v>0</v>
      </c>
      <c r="K97" s="162"/>
      <c r="L97" s="167"/>
    </row>
    <row r="98" spans="1:31" s="10" customFormat="1" ht="19.899999999999999" customHeight="1">
      <c r="B98" s="168"/>
      <c r="C98" s="169"/>
      <c r="D98" s="170" t="s">
        <v>104</v>
      </c>
      <c r="E98" s="171"/>
      <c r="F98" s="171"/>
      <c r="G98" s="171"/>
      <c r="H98" s="171"/>
      <c r="I98" s="172"/>
      <c r="J98" s="173">
        <f>J126</f>
        <v>0</v>
      </c>
      <c r="K98" s="169"/>
      <c r="L98" s="174"/>
    </row>
    <row r="99" spans="1:31" s="10" customFormat="1" ht="19.899999999999999" customHeight="1">
      <c r="B99" s="168"/>
      <c r="C99" s="169"/>
      <c r="D99" s="170" t="s">
        <v>105</v>
      </c>
      <c r="E99" s="171"/>
      <c r="F99" s="171"/>
      <c r="G99" s="171"/>
      <c r="H99" s="171"/>
      <c r="I99" s="172"/>
      <c r="J99" s="173">
        <f>J131</f>
        <v>0</v>
      </c>
      <c r="K99" s="169"/>
      <c r="L99" s="174"/>
    </row>
    <row r="100" spans="1:31" s="10" customFormat="1" ht="19.899999999999999" customHeight="1">
      <c r="B100" s="168"/>
      <c r="C100" s="169"/>
      <c r="D100" s="170" t="s">
        <v>106</v>
      </c>
      <c r="E100" s="171"/>
      <c r="F100" s="171"/>
      <c r="G100" s="171"/>
      <c r="H100" s="171"/>
      <c r="I100" s="172"/>
      <c r="J100" s="173">
        <f>J143</f>
        <v>0</v>
      </c>
      <c r="K100" s="169"/>
      <c r="L100" s="174"/>
    </row>
    <row r="101" spans="1:31" s="10" customFormat="1" ht="19.899999999999999" customHeight="1">
      <c r="B101" s="168"/>
      <c r="C101" s="169"/>
      <c r="D101" s="170" t="s">
        <v>107</v>
      </c>
      <c r="E101" s="171"/>
      <c r="F101" s="171"/>
      <c r="G101" s="171"/>
      <c r="H101" s="171"/>
      <c r="I101" s="172"/>
      <c r="J101" s="173">
        <f>J153</f>
        <v>0</v>
      </c>
      <c r="K101" s="169"/>
      <c r="L101" s="174"/>
    </row>
    <row r="102" spans="1:31" s="9" customFormat="1" ht="24.95" customHeight="1">
      <c r="B102" s="161"/>
      <c r="C102" s="162"/>
      <c r="D102" s="163" t="s">
        <v>108</v>
      </c>
      <c r="E102" s="164"/>
      <c r="F102" s="164"/>
      <c r="G102" s="164"/>
      <c r="H102" s="164"/>
      <c r="I102" s="165"/>
      <c r="J102" s="166">
        <f>J156</f>
        <v>0</v>
      </c>
      <c r="K102" s="162"/>
      <c r="L102" s="167"/>
    </row>
    <row r="103" spans="1:31" s="10" customFormat="1" ht="19.899999999999999" customHeight="1">
      <c r="B103" s="168"/>
      <c r="C103" s="169"/>
      <c r="D103" s="170" t="s">
        <v>109</v>
      </c>
      <c r="E103" s="171"/>
      <c r="F103" s="171"/>
      <c r="G103" s="171"/>
      <c r="H103" s="171"/>
      <c r="I103" s="172"/>
      <c r="J103" s="173">
        <f>J157</f>
        <v>0</v>
      </c>
      <c r="K103" s="169"/>
      <c r="L103" s="174"/>
    </row>
    <row r="104" spans="1:31" s="10" customFormat="1" ht="19.899999999999999" customHeight="1">
      <c r="B104" s="168"/>
      <c r="C104" s="169"/>
      <c r="D104" s="170" t="s">
        <v>110</v>
      </c>
      <c r="E104" s="171"/>
      <c r="F104" s="171"/>
      <c r="G104" s="171"/>
      <c r="H104" s="171"/>
      <c r="I104" s="172"/>
      <c r="J104" s="173">
        <f>J186</f>
        <v>0</v>
      </c>
      <c r="K104" s="169"/>
      <c r="L104" s="174"/>
    </row>
    <row r="105" spans="1:31" s="2" customFormat="1" ht="21.75" customHeight="1">
      <c r="A105" s="34"/>
      <c r="B105" s="35"/>
      <c r="C105" s="36"/>
      <c r="D105" s="36"/>
      <c r="E105" s="36"/>
      <c r="F105" s="36"/>
      <c r="G105" s="36"/>
      <c r="H105" s="36"/>
      <c r="I105" s="115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31" s="2" customFormat="1" ht="6.95" customHeight="1">
      <c r="A106" s="34"/>
      <c r="B106" s="54"/>
      <c r="C106" s="55"/>
      <c r="D106" s="55"/>
      <c r="E106" s="55"/>
      <c r="F106" s="55"/>
      <c r="G106" s="55"/>
      <c r="H106" s="55"/>
      <c r="I106" s="152"/>
      <c r="J106" s="55"/>
      <c r="K106" s="55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10" spans="1:31" s="2" customFormat="1" ht="6.95" customHeight="1">
      <c r="A110" s="34"/>
      <c r="B110" s="56"/>
      <c r="C110" s="57"/>
      <c r="D110" s="57"/>
      <c r="E110" s="57"/>
      <c r="F110" s="57"/>
      <c r="G110" s="57"/>
      <c r="H110" s="57"/>
      <c r="I110" s="155"/>
      <c r="J110" s="57"/>
      <c r="K110" s="57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24.95" customHeight="1">
      <c r="A111" s="34"/>
      <c r="B111" s="35"/>
      <c r="C111" s="23" t="s">
        <v>111</v>
      </c>
      <c r="D111" s="36"/>
      <c r="E111" s="36"/>
      <c r="F111" s="36"/>
      <c r="G111" s="36"/>
      <c r="H111" s="36"/>
      <c r="I111" s="115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115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2" customHeight="1">
      <c r="A113" s="34"/>
      <c r="B113" s="35"/>
      <c r="C113" s="29" t="s">
        <v>16</v>
      </c>
      <c r="D113" s="36"/>
      <c r="E113" s="36"/>
      <c r="F113" s="36"/>
      <c r="G113" s="36"/>
      <c r="H113" s="36"/>
      <c r="I113" s="115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6.5" customHeight="1">
      <c r="A114" s="34"/>
      <c r="B114" s="35"/>
      <c r="C114" s="36"/>
      <c r="D114" s="36"/>
      <c r="E114" s="317" t="str">
        <f>E7</f>
        <v>Zabezpečení čekáren v obvodu OŘ Olomouc</v>
      </c>
      <c r="F114" s="318"/>
      <c r="G114" s="318"/>
      <c r="H114" s="318"/>
      <c r="I114" s="115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2" customHeight="1">
      <c r="A115" s="34"/>
      <c r="B115" s="35"/>
      <c r="C115" s="29" t="s">
        <v>96</v>
      </c>
      <c r="D115" s="36"/>
      <c r="E115" s="36"/>
      <c r="F115" s="36"/>
      <c r="G115" s="36"/>
      <c r="H115" s="36"/>
      <c r="I115" s="115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2" customFormat="1" ht="16.5" customHeight="1">
      <c r="A116" s="34"/>
      <c r="B116" s="35"/>
      <c r="C116" s="36"/>
      <c r="D116" s="36"/>
      <c r="E116" s="289" t="str">
        <f>E9</f>
        <v>SO 01 - Vstupní dveře</v>
      </c>
      <c r="F116" s="319"/>
      <c r="G116" s="319"/>
      <c r="H116" s="319"/>
      <c r="I116" s="115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6.95" customHeight="1">
      <c r="A117" s="34"/>
      <c r="B117" s="35"/>
      <c r="C117" s="36"/>
      <c r="D117" s="36"/>
      <c r="E117" s="36"/>
      <c r="F117" s="36"/>
      <c r="G117" s="36"/>
      <c r="H117" s="36"/>
      <c r="I117" s="115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12" customHeight="1">
      <c r="A118" s="34"/>
      <c r="B118" s="35"/>
      <c r="C118" s="29" t="s">
        <v>20</v>
      </c>
      <c r="D118" s="36"/>
      <c r="E118" s="36"/>
      <c r="F118" s="27" t="str">
        <f>F12</f>
        <v xml:space="preserve"> </v>
      </c>
      <c r="G118" s="36"/>
      <c r="H118" s="36"/>
      <c r="I118" s="117" t="s">
        <v>22</v>
      </c>
      <c r="J118" s="66">
        <f>IF(J12="","",J12)</f>
        <v>0</v>
      </c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6.95" customHeight="1">
      <c r="A119" s="34"/>
      <c r="B119" s="35"/>
      <c r="C119" s="36"/>
      <c r="D119" s="36"/>
      <c r="E119" s="36"/>
      <c r="F119" s="36"/>
      <c r="G119" s="36"/>
      <c r="H119" s="36"/>
      <c r="I119" s="115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2" customFormat="1" ht="15.2" customHeight="1">
      <c r="A120" s="34"/>
      <c r="B120" s="35"/>
      <c r="C120" s="29" t="s">
        <v>23</v>
      </c>
      <c r="D120" s="36"/>
      <c r="E120" s="36"/>
      <c r="F120" s="27" t="str">
        <f>E15</f>
        <v xml:space="preserve"> </v>
      </c>
      <c r="G120" s="36"/>
      <c r="H120" s="36"/>
      <c r="I120" s="117" t="s">
        <v>28</v>
      </c>
      <c r="J120" s="32" t="str">
        <f>E21</f>
        <v xml:space="preserve"> </v>
      </c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5" s="2" customFormat="1" ht="15.2" customHeight="1">
      <c r="A121" s="34"/>
      <c r="B121" s="35"/>
      <c r="C121" s="29" t="s">
        <v>26</v>
      </c>
      <c r="D121" s="36"/>
      <c r="E121" s="36"/>
      <c r="F121" s="27" t="str">
        <f>IF(E18="","",E18)</f>
        <v>Vyplň údaj</v>
      </c>
      <c r="G121" s="36"/>
      <c r="H121" s="36"/>
      <c r="I121" s="117" t="s">
        <v>30</v>
      </c>
      <c r="J121" s="32" t="str">
        <f>E24</f>
        <v xml:space="preserve"> </v>
      </c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65" s="2" customFormat="1" ht="10.35" customHeight="1">
      <c r="A122" s="34"/>
      <c r="B122" s="35"/>
      <c r="C122" s="36"/>
      <c r="D122" s="36"/>
      <c r="E122" s="36"/>
      <c r="F122" s="36"/>
      <c r="G122" s="36"/>
      <c r="H122" s="36"/>
      <c r="I122" s="115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5" s="11" customFormat="1" ht="29.25" customHeight="1">
      <c r="A123" s="175"/>
      <c r="B123" s="176"/>
      <c r="C123" s="177" t="s">
        <v>112</v>
      </c>
      <c r="D123" s="178" t="s">
        <v>57</v>
      </c>
      <c r="E123" s="178" t="s">
        <v>53</v>
      </c>
      <c r="F123" s="178" t="s">
        <v>54</v>
      </c>
      <c r="G123" s="178" t="s">
        <v>113</v>
      </c>
      <c r="H123" s="178" t="s">
        <v>114</v>
      </c>
      <c r="I123" s="179" t="s">
        <v>115</v>
      </c>
      <c r="J123" s="180" t="s">
        <v>100</v>
      </c>
      <c r="K123" s="181" t="s">
        <v>116</v>
      </c>
      <c r="L123" s="182"/>
      <c r="M123" s="75" t="s">
        <v>1</v>
      </c>
      <c r="N123" s="76" t="s">
        <v>36</v>
      </c>
      <c r="O123" s="76" t="s">
        <v>117</v>
      </c>
      <c r="P123" s="76" t="s">
        <v>118</v>
      </c>
      <c r="Q123" s="76" t="s">
        <v>119</v>
      </c>
      <c r="R123" s="76" t="s">
        <v>120</v>
      </c>
      <c r="S123" s="76" t="s">
        <v>121</v>
      </c>
      <c r="T123" s="77" t="s">
        <v>122</v>
      </c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</row>
    <row r="124" spans="1:65" s="2" customFormat="1" ht="22.9" customHeight="1">
      <c r="A124" s="34"/>
      <c r="B124" s="35"/>
      <c r="C124" s="82" t="s">
        <v>123</v>
      </c>
      <c r="D124" s="36"/>
      <c r="E124" s="36"/>
      <c r="F124" s="36"/>
      <c r="G124" s="36"/>
      <c r="H124" s="36"/>
      <c r="I124" s="115"/>
      <c r="J124" s="183">
        <f>BK124</f>
        <v>0</v>
      </c>
      <c r="K124" s="36"/>
      <c r="L124" s="39"/>
      <c r="M124" s="78"/>
      <c r="N124" s="184"/>
      <c r="O124" s="79"/>
      <c r="P124" s="185">
        <f>P125+P156</f>
        <v>0</v>
      </c>
      <c r="Q124" s="79"/>
      <c r="R124" s="185">
        <f>R125+R156</f>
        <v>3.37216</v>
      </c>
      <c r="S124" s="79"/>
      <c r="T124" s="186">
        <f>T125+T156</f>
        <v>3.6014400000000002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T124" s="17" t="s">
        <v>71</v>
      </c>
      <c r="AU124" s="17" t="s">
        <v>102</v>
      </c>
      <c r="BK124" s="187">
        <f>BK125+BK156</f>
        <v>0</v>
      </c>
    </row>
    <row r="125" spans="1:65" s="12" customFormat="1" ht="25.9" customHeight="1">
      <c r="B125" s="188"/>
      <c r="C125" s="189"/>
      <c r="D125" s="190" t="s">
        <v>71</v>
      </c>
      <c r="E125" s="191" t="s">
        <v>124</v>
      </c>
      <c r="F125" s="191" t="s">
        <v>125</v>
      </c>
      <c r="G125" s="189"/>
      <c r="H125" s="189"/>
      <c r="I125" s="192"/>
      <c r="J125" s="193">
        <f>BK125</f>
        <v>0</v>
      </c>
      <c r="K125" s="189"/>
      <c r="L125" s="194"/>
      <c r="M125" s="195"/>
      <c r="N125" s="196"/>
      <c r="O125" s="196"/>
      <c r="P125" s="197">
        <f>P126+P131+P143+P153</f>
        <v>0</v>
      </c>
      <c r="Q125" s="196"/>
      <c r="R125" s="197">
        <f>R126+R131+R143+R153</f>
        <v>2.69882</v>
      </c>
      <c r="S125" s="196"/>
      <c r="T125" s="198">
        <f>T126+T131+T143+T153</f>
        <v>3.5934900000000001</v>
      </c>
      <c r="AR125" s="199" t="s">
        <v>80</v>
      </c>
      <c r="AT125" s="200" t="s">
        <v>71</v>
      </c>
      <c r="AU125" s="200" t="s">
        <v>72</v>
      </c>
      <c r="AY125" s="199" t="s">
        <v>126</v>
      </c>
      <c r="BK125" s="201">
        <f>BK126+BK131+BK143+BK153</f>
        <v>0</v>
      </c>
    </row>
    <row r="126" spans="1:65" s="12" customFormat="1" ht="22.9" customHeight="1">
      <c r="B126" s="188"/>
      <c r="C126" s="189"/>
      <c r="D126" s="190" t="s">
        <v>71</v>
      </c>
      <c r="E126" s="202" t="s">
        <v>127</v>
      </c>
      <c r="F126" s="202" t="s">
        <v>128</v>
      </c>
      <c r="G126" s="189"/>
      <c r="H126" s="189"/>
      <c r="I126" s="192"/>
      <c r="J126" s="203">
        <f>BK126</f>
        <v>0</v>
      </c>
      <c r="K126" s="189"/>
      <c r="L126" s="194"/>
      <c r="M126" s="195"/>
      <c r="N126" s="196"/>
      <c r="O126" s="196"/>
      <c r="P126" s="197">
        <f>SUM(P127:P130)</f>
        <v>0</v>
      </c>
      <c r="Q126" s="196"/>
      <c r="R126" s="197">
        <f>SUM(R127:R130)</f>
        <v>2.6982200000000001</v>
      </c>
      <c r="S126" s="196"/>
      <c r="T126" s="198">
        <f>SUM(T127:T130)</f>
        <v>0</v>
      </c>
      <c r="AR126" s="199" t="s">
        <v>80</v>
      </c>
      <c r="AT126" s="200" t="s">
        <v>71</v>
      </c>
      <c r="AU126" s="200" t="s">
        <v>80</v>
      </c>
      <c r="AY126" s="199" t="s">
        <v>126</v>
      </c>
      <c r="BK126" s="201">
        <f>SUM(BK127:BK130)</f>
        <v>0</v>
      </c>
    </row>
    <row r="127" spans="1:65" s="2" customFormat="1" ht="24" customHeight="1">
      <c r="A127" s="34"/>
      <c r="B127" s="35"/>
      <c r="C127" s="204" t="s">
        <v>80</v>
      </c>
      <c r="D127" s="204" t="s">
        <v>129</v>
      </c>
      <c r="E127" s="205" t="s">
        <v>130</v>
      </c>
      <c r="F127" s="206" t="s">
        <v>131</v>
      </c>
      <c r="G127" s="207" t="s">
        <v>132</v>
      </c>
      <c r="H127" s="208">
        <v>53</v>
      </c>
      <c r="I127" s="209"/>
      <c r="J127" s="210">
        <f>ROUND(I127*H127,2)</f>
        <v>0</v>
      </c>
      <c r="K127" s="211"/>
      <c r="L127" s="39"/>
      <c r="M127" s="212" t="s">
        <v>1</v>
      </c>
      <c r="N127" s="213" t="s">
        <v>37</v>
      </c>
      <c r="O127" s="71"/>
      <c r="P127" s="214">
        <f>O127*H127</f>
        <v>0</v>
      </c>
      <c r="Q127" s="214">
        <v>3.3579999999999999E-2</v>
      </c>
      <c r="R127" s="214">
        <f>Q127*H127</f>
        <v>1.7797399999999999</v>
      </c>
      <c r="S127" s="214">
        <v>0</v>
      </c>
      <c r="T127" s="215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6" t="s">
        <v>133</v>
      </c>
      <c r="AT127" s="216" t="s">
        <v>129</v>
      </c>
      <c r="AU127" s="216" t="s">
        <v>82</v>
      </c>
      <c r="AY127" s="17" t="s">
        <v>126</v>
      </c>
      <c r="BE127" s="217">
        <f>IF(N127="základní",J127,0)</f>
        <v>0</v>
      </c>
      <c r="BF127" s="217">
        <f>IF(N127="snížená",J127,0)</f>
        <v>0</v>
      </c>
      <c r="BG127" s="217">
        <f>IF(N127="zákl. přenesená",J127,0)</f>
        <v>0</v>
      </c>
      <c r="BH127" s="217">
        <f>IF(N127="sníž. přenesená",J127,0)</f>
        <v>0</v>
      </c>
      <c r="BI127" s="217">
        <f>IF(N127="nulová",J127,0)</f>
        <v>0</v>
      </c>
      <c r="BJ127" s="17" t="s">
        <v>80</v>
      </c>
      <c r="BK127" s="217">
        <f>ROUND(I127*H127,2)</f>
        <v>0</v>
      </c>
      <c r="BL127" s="17" t="s">
        <v>133</v>
      </c>
      <c r="BM127" s="216" t="s">
        <v>134</v>
      </c>
    </row>
    <row r="128" spans="1:65" s="2" customFormat="1" ht="19.5">
      <c r="A128" s="34"/>
      <c r="B128" s="35"/>
      <c r="C128" s="36"/>
      <c r="D128" s="218" t="s">
        <v>135</v>
      </c>
      <c r="E128" s="36"/>
      <c r="F128" s="219" t="s">
        <v>136</v>
      </c>
      <c r="G128" s="36"/>
      <c r="H128" s="36"/>
      <c r="I128" s="115"/>
      <c r="J128" s="36"/>
      <c r="K128" s="36"/>
      <c r="L128" s="39"/>
      <c r="M128" s="220"/>
      <c r="N128" s="221"/>
      <c r="O128" s="71"/>
      <c r="P128" s="71"/>
      <c r="Q128" s="71"/>
      <c r="R128" s="71"/>
      <c r="S128" s="71"/>
      <c r="T128" s="72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T128" s="17" t="s">
        <v>135</v>
      </c>
      <c r="AU128" s="17" t="s">
        <v>82</v>
      </c>
    </row>
    <row r="129" spans="1:65" s="2" customFormat="1" ht="16.5" customHeight="1">
      <c r="A129" s="34"/>
      <c r="B129" s="35"/>
      <c r="C129" s="204" t="s">
        <v>82</v>
      </c>
      <c r="D129" s="204" t="s">
        <v>129</v>
      </c>
      <c r="E129" s="205" t="s">
        <v>137</v>
      </c>
      <c r="F129" s="206" t="s">
        <v>138</v>
      </c>
      <c r="G129" s="207" t="s">
        <v>132</v>
      </c>
      <c r="H129" s="208">
        <v>12</v>
      </c>
      <c r="I129" s="209"/>
      <c r="J129" s="210">
        <f>ROUND(I129*H129,2)</f>
        <v>0</v>
      </c>
      <c r="K129" s="211"/>
      <c r="L129" s="39"/>
      <c r="M129" s="212" t="s">
        <v>1</v>
      </c>
      <c r="N129" s="213" t="s">
        <v>37</v>
      </c>
      <c r="O129" s="71"/>
      <c r="P129" s="214">
        <f>O129*H129</f>
        <v>0</v>
      </c>
      <c r="Q129" s="214">
        <v>7.6539999999999997E-2</v>
      </c>
      <c r="R129" s="214">
        <f>Q129*H129</f>
        <v>0.91847999999999996</v>
      </c>
      <c r="S129" s="214">
        <v>0</v>
      </c>
      <c r="T129" s="215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216" t="s">
        <v>139</v>
      </c>
      <c r="AT129" s="216" t="s">
        <v>129</v>
      </c>
      <c r="AU129" s="216" t="s">
        <v>82</v>
      </c>
      <c r="AY129" s="17" t="s">
        <v>126</v>
      </c>
      <c r="BE129" s="217">
        <f>IF(N129="základní",J129,0)</f>
        <v>0</v>
      </c>
      <c r="BF129" s="217">
        <f>IF(N129="snížená",J129,0)</f>
        <v>0</v>
      </c>
      <c r="BG129" s="217">
        <f>IF(N129="zákl. přenesená",J129,0)</f>
        <v>0</v>
      </c>
      <c r="BH129" s="217">
        <f>IF(N129="sníž. přenesená",J129,0)</f>
        <v>0</v>
      </c>
      <c r="BI129" s="217">
        <f>IF(N129="nulová",J129,0)</f>
        <v>0</v>
      </c>
      <c r="BJ129" s="17" t="s">
        <v>80</v>
      </c>
      <c r="BK129" s="217">
        <f>ROUND(I129*H129,2)</f>
        <v>0</v>
      </c>
      <c r="BL129" s="17" t="s">
        <v>139</v>
      </c>
      <c r="BM129" s="216" t="s">
        <v>140</v>
      </c>
    </row>
    <row r="130" spans="1:65" s="2" customFormat="1" ht="11.25">
      <c r="A130" s="34"/>
      <c r="B130" s="35"/>
      <c r="C130" s="36"/>
      <c r="D130" s="218" t="s">
        <v>135</v>
      </c>
      <c r="E130" s="36"/>
      <c r="F130" s="219" t="s">
        <v>138</v>
      </c>
      <c r="G130" s="36"/>
      <c r="H130" s="36"/>
      <c r="I130" s="115"/>
      <c r="J130" s="36"/>
      <c r="K130" s="36"/>
      <c r="L130" s="39"/>
      <c r="M130" s="220"/>
      <c r="N130" s="221"/>
      <c r="O130" s="71"/>
      <c r="P130" s="71"/>
      <c r="Q130" s="71"/>
      <c r="R130" s="71"/>
      <c r="S130" s="71"/>
      <c r="T130" s="72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T130" s="17" t="s">
        <v>135</v>
      </c>
      <c r="AU130" s="17" t="s">
        <v>82</v>
      </c>
    </row>
    <row r="131" spans="1:65" s="12" customFormat="1" ht="22.9" customHeight="1">
      <c r="B131" s="188"/>
      <c r="C131" s="189"/>
      <c r="D131" s="190" t="s">
        <v>71</v>
      </c>
      <c r="E131" s="202" t="s">
        <v>141</v>
      </c>
      <c r="F131" s="202" t="s">
        <v>142</v>
      </c>
      <c r="G131" s="189"/>
      <c r="H131" s="189"/>
      <c r="I131" s="192"/>
      <c r="J131" s="203">
        <f>BK131</f>
        <v>0</v>
      </c>
      <c r="K131" s="189"/>
      <c r="L131" s="194"/>
      <c r="M131" s="195"/>
      <c r="N131" s="196"/>
      <c r="O131" s="196"/>
      <c r="P131" s="197">
        <f>SUM(P132:P142)</f>
        <v>0</v>
      </c>
      <c r="Q131" s="196"/>
      <c r="R131" s="197">
        <f>SUM(R132:R142)</f>
        <v>6.0000000000000006E-4</v>
      </c>
      <c r="S131" s="196"/>
      <c r="T131" s="198">
        <f>SUM(T132:T142)</f>
        <v>3.5934900000000001</v>
      </c>
      <c r="AR131" s="199" t="s">
        <v>80</v>
      </c>
      <c r="AT131" s="200" t="s">
        <v>71</v>
      </c>
      <c r="AU131" s="200" t="s">
        <v>80</v>
      </c>
      <c r="AY131" s="199" t="s">
        <v>126</v>
      </c>
      <c r="BK131" s="201">
        <f>SUM(BK132:BK142)</f>
        <v>0</v>
      </c>
    </row>
    <row r="132" spans="1:65" s="2" customFormat="1" ht="24" customHeight="1">
      <c r="A132" s="34"/>
      <c r="B132" s="35"/>
      <c r="C132" s="204" t="s">
        <v>143</v>
      </c>
      <c r="D132" s="204" t="s">
        <v>129</v>
      </c>
      <c r="E132" s="205" t="s">
        <v>144</v>
      </c>
      <c r="F132" s="206" t="s">
        <v>145</v>
      </c>
      <c r="G132" s="207" t="s">
        <v>132</v>
      </c>
      <c r="H132" s="208">
        <v>15</v>
      </c>
      <c r="I132" s="209"/>
      <c r="J132" s="210">
        <f>ROUND(I132*H132,2)</f>
        <v>0</v>
      </c>
      <c r="K132" s="211"/>
      <c r="L132" s="39"/>
      <c r="M132" s="212" t="s">
        <v>1</v>
      </c>
      <c r="N132" s="213" t="s">
        <v>37</v>
      </c>
      <c r="O132" s="71"/>
      <c r="P132" s="214">
        <f>O132*H132</f>
        <v>0</v>
      </c>
      <c r="Q132" s="214">
        <v>4.0000000000000003E-5</v>
      </c>
      <c r="R132" s="214">
        <f>Q132*H132</f>
        <v>6.0000000000000006E-4</v>
      </c>
      <c r="S132" s="214">
        <v>0</v>
      </c>
      <c r="T132" s="215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6" t="s">
        <v>133</v>
      </c>
      <c r="AT132" s="216" t="s">
        <v>129</v>
      </c>
      <c r="AU132" s="216" t="s">
        <v>82</v>
      </c>
      <c r="AY132" s="17" t="s">
        <v>126</v>
      </c>
      <c r="BE132" s="217">
        <f>IF(N132="základní",J132,0)</f>
        <v>0</v>
      </c>
      <c r="BF132" s="217">
        <f>IF(N132="snížená",J132,0)</f>
        <v>0</v>
      </c>
      <c r="BG132" s="217">
        <f>IF(N132="zákl. přenesená",J132,0)</f>
        <v>0</v>
      </c>
      <c r="BH132" s="217">
        <f>IF(N132="sníž. přenesená",J132,0)</f>
        <v>0</v>
      </c>
      <c r="BI132" s="217">
        <f>IF(N132="nulová",J132,0)</f>
        <v>0</v>
      </c>
      <c r="BJ132" s="17" t="s">
        <v>80</v>
      </c>
      <c r="BK132" s="217">
        <f>ROUND(I132*H132,2)</f>
        <v>0</v>
      </c>
      <c r="BL132" s="17" t="s">
        <v>133</v>
      </c>
      <c r="BM132" s="216" t="s">
        <v>146</v>
      </c>
    </row>
    <row r="133" spans="1:65" s="2" customFormat="1" ht="19.5">
      <c r="A133" s="34"/>
      <c r="B133" s="35"/>
      <c r="C133" s="36"/>
      <c r="D133" s="218" t="s">
        <v>135</v>
      </c>
      <c r="E133" s="36"/>
      <c r="F133" s="219" t="s">
        <v>147</v>
      </c>
      <c r="G133" s="36"/>
      <c r="H133" s="36"/>
      <c r="I133" s="115"/>
      <c r="J133" s="36"/>
      <c r="K133" s="36"/>
      <c r="L133" s="39"/>
      <c r="M133" s="220"/>
      <c r="N133" s="221"/>
      <c r="O133" s="71"/>
      <c r="P133" s="71"/>
      <c r="Q133" s="71"/>
      <c r="R133" s="71"/>
      <c r="S133" s="71"/>
      <c r="T133" s="72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7" t="s">
        <v>135</v>
      </c>
      <c r="AU133" s="17" t="s">
        <v>82</v>
      </c>
    </row>
    <row r="134" spans="1:65" s="2" customFormat="1" ht="16.5" customHeight="1">
      <c r="A134" s="34"/>
      <c r="B134" s="35"/>
      <c r="C134" s="204" t="s">
        <v>133</v>
      </c>
      <c r="D134" s="204" t="s">
        <v>129</v>
      </c>
      <c r="E134" s="205" t="s">
        <v>148</v>
      </c>
      <c r="F134" s="206" t="s">
        <v>149</v>
      </c>
      <c r="G134" s="207" t="s">
        <v>132</v>
      </c>
      <c r="H134" s="208">
        <v>1.8</v>
      </c>
      <c r="I134" s="209"/>
      <c r="J134" s="210">
        <f>ROUND(I134*H134,2)</f>
        <v>0</v>
      </c>
      <c r="K134" s="211"/>
      <c r="L134" s="39"/>
      <c r="M134" s="212" t="s">
        <v>1</v>
      </c>
      <c r="N134" s="213" t="s">
        <v>37</v>
      </c>
      <c r="O134" s="71"/>
      <c r="P134" s="214">
        <f>O134*H134</f>
        <v>0</v>
      </c>
      <c r="Q134" s="214">
        <v>0</v>
      </c>
      <c r="R134" s="214">
        <f>Q134*H134</f>
        <v>0</v>
      </c>
      <c r="S134" s="214">
        <v>8.7999999999999995E-2</v>
      </c>
      <c r="T134" s="215">
        <f>S134*H134</f>
        <v>0.15839999999999999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6" t="s">
        <v>133</v>
      </c>
      <c r="AT134" s="216" t="s">
        <v>129</v>
      </c>
      <c r="AU134" s="216" t="s">
        <v>82</v>
      </c>
      <c r="AY134" s="17" t="s">
        <v>126</v>
      </c>
      <c r="BE134" s="217">
        <f>IF(N134="základní",J134,0)</f>
        <v>0</v>
      </c>
      <c r="BF134" s="217">
        <f>IF(N134="snížená",J134,0)</f>
        <v>0</v>
      </c>
      <c r="BG134" s="217">
        <f>IF(N134="zákl. přenesená",J134,0)</f>
        <v>0</v>
      </c>
      <c r="BH134" s="217">
        <f>IF(N134="sníž. přenesená",J134,0)</f>
        <v>0</v>
      </c>
      <c r="BI134" s="217">
        <f>IF(N134="nulová",J134,0)</f>
        <v>0</v>
      </c>
      <c r="BJ134" s="17" t="s">
        <v>80</v>
      </c>
      <c r="BK134" s="217">
        <f>ROUND(I134*H134,2)</f>
        <v>0</v>
      </c>
      <c r="BL134" s="17" t="s">
        <v>133</v>
      </c>
      <c r="BM134" s="216" t="s">
        <v>150</v>
      </c>
    </row>
    <row r="135" spans="1:65" s="2" customFormat="1" ht="19.5">
      <c r="A135" s="34"/>
      <c r="B135" s="35"/>
      <c r="C135" s="36"/>
      <c r="D135" s="218" t="s">
        <v>135</v>
      </c>
      <c r="E135" s="36"/>
      <c r="F135" s="219" t="s">
        <v>151</v>
      </c>
      <c r="G135" s="36"/>
      <c r="H135" s="36"/>
      <c r="I135" s="115"/>
      <c r="J135" s="36"/>
      <c r="K135" s="36"/>
      <c r="L135" s="39"/>
      <c r="M135" s="220"/>
      <c r="N135" s="221"/>
      <c r="O135" s="71"/>
      <c r="P135" s="71"/>
      <c r="Q135" s="71"/>
      <c r="R135" s="71"/>
      <c r="S135" s="71"/>
      <c r="T135" s="72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7" t="s">
        <v>135</v>
      </c>
      <c r="AU135" s="17" t="s">
        <v>82</v>
      </c>
    </row>
    <row r="136" spans="1:65" s="13" customFormat="1" ht="11.25">
      <c r="B136" s="222"/>
      <c r="C136" s="223"/>
      <c r="D136" s="218" t="s">
        <v>152</v>
      </c>
      <c r="E136" s="224" t="s">
        <v>1</v>
      </c>
      <c r="F136" s="225" t="s">
        <v>153</v>
      </c>
      <c r="G136" s="223"/>
      <c r="H136" s="224" t="s">
        <v>1</v>
      </c>
      <c r="I136" s="226"/>
      <c r="J136" s="223"/>
      <c r="K136" s="223"/>
      <c r="L136" s="227"/>
      <c r="M136" s="228"/>
      <c r="N136" s="229"/>
      <c r="O136" s="229"/>
      <c r="P136" s="229"/>
      <c r="Q136" s="229"/>
      <c r="R136" s="229"/>
      <c r="S136" s="229"/>
      <c r="T136" s="230"/>
      <c r="AT136" s="231" t="s">
        <v>152</v>
      </c>
      <c r="AU136" s="231" t="s">
        <v>82</v>
      </c>
      <c r="AV136" s="13" t="s">
        <v>80</v>
      </c>
      <c r="AW136" s="13" t="s">
        <v>29</v>
      </c>
      <c r="AX136" s="13" t="s">
        <v>72</v>
      </c>
      <c r="AY136" s="231" t="s">
        <v>126</v>
      </c>
    </row>
    <row r="137" spans="1:65" s="14" customFormat="1" ht="11.25">
      <c r="B137" s="232"/>
      <c r="C137" s="233"/>
      <c r="D137" s="218" t="s">
        <v>152</v>
      </c>
      <c r="E137" s="234" t="s">
        <v>1</v>
      </c>
      <c r="F137" s="235" t="s">
        <v>154</v>
      </c>
      <c r="G137" s="233"/>
      <c r="H137" s="236">
        <v>1.8</v>
      </c>
      <c r="I137" s="237"/>
      <c r="J137" s="233"/>
      <c r="K137" s="233"/>
      <c r="L137" s="238"/>
      <c r="M137" s="239"/>
      <c r="N137" s="240"/>
      <c r="O137" s="240"/>
      <c r="P137" s="240"/>
      <c r="Q137" s="240"/>
      <c r="R137" s="240"/>
      <c r="S137" s="240"/>
      <c r="T137" s="241"/>
      <c r="AT137" s="242" t="s">
        <v>152</v>
      </c>
      <c r="AU137" s="242" t="s">
        <v>82</v>
      </c>
      <c r="AV137" s="14" t="s">
        <v>82</v>
      </c>
      <c r="AW137" s="14" t="s">
        <v>29</v>
      </c>
      <c r="AX137" s="14" t="s">
        <v>80</v>
      </c>
      <c r="AY137" s="242" t="s">
        <v>126</v>
      </c>
    </row>
    <row r="138" spans="1:65" s="2" customFormat="1" ht="16.5" customHeight="1">
      <c r="A138" s="34"/>
      <c r="B138" s="35"/>
      <c r="C138" s="204" t="s">
        <v>155</v>
      </c>
      <c r="D138" s="204" t="s">
        <v>129</v>
      </c>
      <c r="E138" s="205" t="s">
        <v>156</v>
      </c>
      <c r="F138" s="206" t="s">
        <v>157</v>
      </c>
      <c r="G138" s="207" t="s">
        <v>132</v>
      </c>
      <c r="H138" s="208">
        <v>51.27</v>
      </c>
      <c r="I138" s="209"/>
      <c r="J138" s="210">
        <f>ROUND(I138*H138,2)</f>
        <v>0</v>
      </c>
      <c r="K138" s="211"/>
      <c r="L138" s="39"/>
      <c r="M138" s="212" t="s">
        <v>1</v>
      </c>
      <c r="N138" s="213" t="s">
        <v>37</v>
      </c>
      <c r="O138" s="71"/>
      <c r="P138" s="214">
        <f>O138*H138</f>
        <v>0</v>
      </c>
      <c r="Q138" s="214">
        <v>0</v>
      </c>
      <c r="R138" s="214">
        <f>Q138*H138</f>
        <v>0</v>
      </c>
      <c r="S138" s="214">
        <v>6.7000000000000004E-2</v>
      </c>
      <c r="T138" s="215">
        <f>S138*H138</f>
        <v>3.4350900000000002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6" t="s">
        <v>133</v>
      </c>
      <c r="AT138" s="216" t="s">
        <v>129</v>
      </c>
      <c r="AU138" s="216" t="s">
        <v>82</v>
      </c>
      <c r="AY138" s="17" t="s">
        <v>126</v>
      </c>
      <c r="BE138" s="217">
        <f>IF(N138="základní",J138,0)</f>
        <v>0</v>
      </c>
      <c r="BF138" s="217">
        <f>IF(N138="snížená",J138,0)</f>
        <v>0</v>
      </c>
      <c r="BG138" s="217">
        <f>IF(N138="zákl. přenesená",J138,0)</f>
        <v>0</v>
      </c>
      <c r="BH138" s="217">
        <f>IF(N138="sníž. přenesená",J138,0)</f>
        <v>0</v>
      </c>
      <c r="BI138" s="217">
        <f>IF(N138="nulová",J138,0)</f>
        <v>0</v>
      </c>
      <c r="BJ138" s="17" t="s">
        <v>80</v>
      </c>
      <c r="BK138" s="217">
        <f>ROUND(I138*H138,2)</f>
        <v>0</v>
      </c>
      <c r="BL138" s="17" t="s">
        <v>133</v>
      </c>
      <c r="BM138" s="216" t="s">
        <v>158</v>
      </c>
    </row>
    <row r="139" spans="1:65" s="2" customFormat="1" ht="19.5">
      <c r="A139" s="34"/>
      <c r="B139" s="35"/>
      <c r="C139" s="36"/>
      <c r="D139" s="218" t="s">
        <v>135</v>
      </c>
      <c r="E139" s="36"/>
      <c r="F139" s="219" t="s">
        <v>159</v>
      </c>
      <c r="G139" s="36"/>
      <c r="H139" s="36"/>
      <c r="I139" s="115"/>
      <c r="J139" s="36"/>
      <c r="K139" s="36"/>
      <c r="L139" s="39"/>
      <c r="M139" s="220"/>
      <c r="N139" s="221"/>
      <c r="O139" s="71"/>
      <c r="P139" s="71"/>
      <c r="Q139" s="71"/>
      <c r="R139" s="71"/>
      <c r="S139" s="71"/>
      <c r="T139" s="72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7" t="s">
        <v>135</v>
      </c>
      <c r="AU139" s="17" t="s">
        <v>82</v>
      </c>
    </row>
    <row r="140" spans="1:65" s="13" customFormat="1" ht="11.25">
      <c r="B140" s="222"/>
      <c r="C140" s="223"/>
      <c r="D140" s="218" t="s">
        <v>152</v>
      </c>
      <c r="E140" s="224" t="s">
        <v>1</v>
      </c>
      <c r="F140" s="225" t="s">
        <v>160</v>
      </c>
      <c r="G140" s="223"/>
      <c r="H140" s="224" t="s">
        <v>1</v>
      </c>
      <c r="I140" s="226"/>
      <c r="J140" s="223"/>
      <c r="K140" s="223"/>
      <c r="L140" s="227"/>
      <c r="M140" s="228"/>
      <c r="N140" s="229"/>
      <c r="O140" s="229"/>
      <c r="P140" s="229"/>
      <c r="Q140" s="229"/>
      <c r="R140" s="229"/>
      <c r="S140" s="229"/>
      <c r="T140" s="230"/>
      <c r="AT140" s="231" t="s">
        <v>152</v>
      </c>
      <c r="AU140" s="231" t="s">
        <v>82</v>
      </c>
      <c r="AV140" s="13" t="s">
        <v>80</v>
      </c>
      <c r="AW140" s="13" t="s">
        <v>29</v>
      </c>
      <c r="AX140" s="13" t="s">
        <v>72</v>
      </c>
      <c r="AY140" s="231" t="s">
        <v>126</v>
      </c>
    </row>
    <row r="141" spans="1:65" s="14" customFormat="1" ht="22.5">
      <c r="B141" s="232"/>
      <c r="C141" s="233"/>
      <c r="D141" s="218" t="s">
        <v>152</v>
      </c>
      <c r="E141" s="234" t="s">
        <v>1</v>
      </c>
      <c r="F141" s="235" t="s">
        <v>161</v>
      </c>
      <c r="G141" s="233"/>
      <c r="H141" s="236">
        <v>51.27</v>
      </c>
      <c r="I141" s="237"/>
      <c r="J141" s="233"/>
      <c r="K141" s="233"/>
      <c r="L141" s="238"/>
      <c r="M141" s="239"/>
      <c r="N141" s="240"/>
      <c r="O141" s="240"/>
      <c r="P141" s="240"/>
      <c r="Q141" s="240"/>
      <c r="R141" s="240"/>
      <c r="S141" s="240"/>
      <c r="T141" s="241"/>
      <c r="AT141" s="242" t="s">
        <v>152</v>
      </c>
      <c r="AU141" s="242" t="s">
        <v>82</v>
      </c>
      <c r="AV141" s="14" t="s">
        <v>82</v>
      </c>
      <c r="AW141" s="14" t="s">
        <v>29</v>
      </c>
      <c r="AX141" s="14" t="s">
        <v>72</v>
      </c>
      <c r="AY141" s="242" t="s">
        <v>126</v>
      </c>
    </row>
    <row r="142" spans="1:65" s="15" customFormat="1" ht="11.25">
      <c r="B142" s="243"/>
      <c r="C142" s="244"/>
      <c r="D142" s="218" t="s">
        <v>152</v>
      </c>
      <c r="E142" s="245" t="s">
        <v>1</v>
      </c>
      <c r="F142" s="246" t="s">
        <v>162</v>
      </c>
      <c r="G142" s="244"/>
      <c r="H142" s="247">
        <v>51.27</v>
      </c>
      <c r="I142" s="248"/>
      <c r="J142" s="244"/>
      <c r="K142" s="244"/>
      <c r="L142" s="249"/>
      <c r="M142" s="250"/>
      <c r="N142" s="251"/>
      <c r="O142" s="251"/>
      <c r="P142" s="251"/>
      <c r="Q142" s="251"/>
      <c r="R142" s="251"/>
      <c r="S142" s="251"/>
      <c r="T142" s="252"/>
      <c r="AT142" s="253" t="s">
        <v>152</v>
      </c>
      <c r="AU142" s="253" t="s">
        <v>82</v>
      </c>
      <c r="AV142" s="15" t="s">
        <v>133</v>
      </c>
      <c r="AW142" s="15" t="s">
        <v>29</v>
      </c>
      <c r="AX142" s="15" t="s">
        <v>80</v>
      </c>
      <c r="AY142" s="253" t="s">
        <v>126</v>
      </c>
    </row>
    <row r="143" spans="1:65" s="12" customFormat="1" ht="22.9" customHeight="1">
      <c r="B143" s="188"/>
      <c r="C143" s="189"/>
      <c r="D143" s="190" t="s">
        <v>71</v>
      </c>
      <c r="E143" s="202" t="s">
        <v>163</v>
      </c>
      <c r="F143" s="202" t="s">
        <v>164</v>
      </c>
      <c r="G143" s="189"/>
      <c r="H143" s="189"/>
      <c r="I143" s="192"/>
      <c r="J143" s="203">
        <f>BK143</f>
        <v>0</v>
      </c>
      <c r="K143" s="189"/>
      <c r="L143" s="194"/>
      <c r="M143" s="195"/>
      <c r="N143" s="196"/>
      <c r="O143" s="196"/>
      <c r="P143" s="197">
        <f>SUM(P144:P152)</f>
        <v>0</v>
      </c>
      <c r="Q143" s="196"/>
      <c r="R143" s="197">
        <f>SUM(R144:R152)</f>
        <v>0</v>
      </c>
      <c r="S143" s="196"/>
      <c r="T143" s="198">
        <f>SUM(T144:T152)</f>
        <v>0</v>
      </c>
      <c r="AR143" s="199" t="s">
        <v>80</v>
      </c>
      <c r="AT143" s="200" t="s">
        <v>71</v>
      </c>
      <c r="AU143" s="200" t="s">
        <v>80</v>
      </c>
      <c r="AY143" s="199" t="s">
        <v>126</v>
      </c>
      <c r="BK143" s="201">
        <f>SUM(BK144:BK152)</f>
        <v>0</v>
      </c>
    </row>
    <row r="144" spans="1:65" s="2" customFormat="1" ht="24" customHeight="1">
      <c r="A144" s="34"/>
      <c r="B144" s="35"/>
      <c r="C144" s="204" t="s">
        <v>165</v>
      </c>
      <c r="D144" s="204" t="s">
        <v>129</v>
      </c>
      <c r="E144" s="205" t="s">
        <v>166</v>
      </c>
      <c r="F144" s="206" t="s">
        <v>167</v>
      </c>
      <c r="G144" s="207" t="s">
        <v>168</v>
      </c>
      <c r="H144" s="208">
        <v>3.601</v>
      </c>
      <c r="I144" s="209"/>
      <c r="J144" s="210">
        <f>ROUND(I144*H144,2)</f>
        <v>0</v>
      </c>
      <c r="K144" s="211"/>
      <c r="L144" s="39"/>
      <c r="M144" s="212" t="s">
        <v>1</v>
      </c>
      <c r="N144" s="213" t="s">
        <v>37</v>
      </c>
      <c r="O144" s="7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6" t="s">
        <v>133</v>
      </c>
      <c r="AT144" s="216" t="s">
        <v>129</v>
      </c>
      <c r="AU144" s="216" t="s">
        <v>82</v>
      </c>
      <c r="AY144" s="17" t="s">
        <v>126</v>
      </c>
      <c r="BE144" s="217">
        <f>IF(N144="základní",J144,0)</f>
        <v>0</v>
      </c>
      <c r="BF144" s="217">
        <f>IF(N144="snížená",J144,0)</f>
        <v>0</v>
      </c>
      <c r="BG144" s="217">
        <f>IF(N144="zákl. přenesená",J144,0)</f>
        <v>0</v>
      </c>
      <c r="BH144" s="217">
        <f>IF(N144="sníž. přenesená",J144,0)</f>
        <v>0</v>
      </c>
      <c r="BI144" s="217">
        <f>IF(N144="nulová",J144,0)</f>
        <v>0</v>
      </c>
      <c r="BJ144" s="17" t="s">
        <v>80</v>
      </c>
      <c r="BK144" s="217">
        <f>ROUND(I144*H144,2)</f>
        <v>0</v>
      </c>
      <c r="BL144" s="17" t="s">
        <v>133</v>
      </c>
      <c r="BM144" s="216" t="s">
        <v>169</v>
      </c>
    </row>
    <row r="145" spans="1:65" s="2" customFormat="1" ht="29.25">
      <c r="A145" s="34"/>
      <c r="B145" s="35"/>
      <c r="C145" s="36"/>
      <c r="D145" s="218" t="s">
        <v>135</v>
      </c>
      <c r="E145" s="36"/>
      <c r="F145" s="219" t="s">
        <v>170</v>
      </c>
      <c r="G145" s="36"/>
      <c r="H145" s="36"/>
      <c r="I145" s="115"/>
      <c r="J145" s="36"/>
      <c r="K145" s="36"/>
      <c r="L145" s="39"/>
      <c r="M145" s="220"/>
      <c r="N145" s="221"/>
      <c r="O145" s="71"/>
      <c r="P145" s="71"/>
      <c r="Q145" s="71"/>
      <c r="R145" s="71"/>
      <c r="S145" s="71"/>
      <c r="T145" s="72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T145" s="17" t="s">
        <v>135</v>
      </c>
      <c r="AU145" s="17" t="s">
        <v>82</v>
      </c>
    </row>
    <row r="146" spans="1:65" s="2" customFormat="1" ht="24" customHeight="1">
      <c r="A146" s="34"/>
      <c r="B146" s="35"/>
      <c r="C146" s="204" t="s">
        <v>127</v>
      </c>
      <c r="D146" s="204" t="s">
        <v>129</v>
      </c>
      <c r="E146" s="205" t="s">
        <v>171</v>
      </c>
      <c r="F146" s="206" t="s">
        <v>172</v>
      </c>
      <c r="G146" s="207" t="s">
        <v>168</v>
      </c>
      <c r="H146" s="208">
        <v>3.601</v>
      </c>
      <c r="I146" s="209"/>
      <c r="J146" s="210">
        <f>ROUND(I146*H146,2)</f>
        <v>0</v>
      </c>
      <c r="K146" s="211"/>
      <c r="L146" s="39"/>
      <c r="M146" s="212" t="s">
        <v>1</v>
      </c>
      <c r="N146" s="213" t="s">
        <v>37</v>
      </c>
      <c r="O146" s="7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6" t="s">
        <v>133</v>
      </c>
      <c r="AT146" s="216" t="s">
        <v>129</v>
      </c>
      <c r="AU146" s="216" t="s">
        <v>82</v>
      </c>
      <c r="AY146" s="17" t="s">
        <v>126</v>
      </c>
      <c r="BE146" s="217">
        <f>IF(N146="základní",J146,0)</f>
        <v>0</v>
      </c>
      <c r="BF146" s="217">
        <f>IF(N146="snížená",J146,0)</f>
        <v>0</v>
      </c>
      <c r="BG146" s="217">
        <f>IF(N146="zákl. přenesená",J146,0)</f>
        <v>0</v>
      </c>
      <c r="BH146" s="217">
        <f>IF(N146="sníž. přenesená",J146,0)</f>
        <v>0</v>
      </c>
      <c r="BI146" s="217">
        <f>IF(N146="nulová",J146,0)</f>
        <v>0</v>
      </c>
      <c r="BJ146" s="17" t="s">
        <v>80</v>
      </c>
      <c r="BK146" s="217">
        <f>ROUND(I146*H146,2)</f>
        <v>0</v>
      </c>
      <c r="BL146" s="17" t="s">
        <v>133</v>
      </c>
      <c r="BM146" s="216" t="s">
        <v>173</v>
      </c>
    </row>
    <row r="147" spans="1:65" s="2" customFormat="1" ht="19.5">
      <c r="A147" s="34"/>
      <c r="B147" s="35"/>
      <c r="C147" s="36"/>
      <c r="D147" s="218" t="s">
        <v>135</v>
      </c>
      <c r="E147" s="36"/>
      <c r="F147" s="219" t="s">
        <v>174</v>
      </c>
      <c r="G147" s="36"/>
      <c r="H147" s="36"/>
      <c r="I147" s="115"/>
      <c r="J147" s="36"/>
      <c r="K147" s="36"/>
      <c r="L147" s="39"/>
      <c r="M147" s="220"/>
      <c r="N147" s="221"/>
      <c r="O147" s="71"/>
      <c r="P147" s="71"/>
      <c r="Q147" s="71"/>
      <c r="R147" s="71"/>
      <c r="S147" s="71"/>
      <c r="T147" s="72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T147" s="17" t="s">
        <v>135</v>
      </c>
      <c r="AU147" s="17" t="s">
        <v>82</v>
      </c>
    </row>
    <row r="148" spans="1:65" s="2" customFormat="1" ht="24" customHeight="1">
      <c r="A148" s="34"/>
      <c r="B148" s="35"/>
      <c r="C148" s="204" t="s">
        <v>175</v>
      </c>
      <c r="D148" s="204" t="s">
        <v>129</v>
      </c>
      <c r="E148" s="205" t="s">
        <v>176</v>
      </c>
      <c r="F148" s="206" t="s">
        <v>177</v>
      </c>
      <c r="G148" s="207" t="s">
        <v>168</v>
      </c>
      <c r="H148" s="208">
        <v>54.015000000000001</v>
      </c>
      <c r="I148" s="209"/>
      <c r="J148" s="210">
        <f>ROUND(I148*H148,2)</f>
        <v>0</v>
      </c>
      <c r="K148" s="211"/>
      <c r="L148" s="39"/>
      <c r="M148" s="212" t="s">
        <v>1</v>
      </c>
      <c r="N148" s="213" t="s">
        <v>37</v>
      </c>
      <c r="O148" s="7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6" t="s">
        <v>133</v>
      </c>
      <c r="AT148" s="216" t="s">
        <v>129</v>
      </c>
      <c r="AU148" s="216" t="s">
        <v>82</v>
      </c>
      <c r="AY148" s="17" t="s">
        <v>126</v>
      </c>
      <c r="BE148" s="217">
        <f>IF(N148="základní",J148,0)</f>
        <v>0</v>
      </c>
      <c r="BF148" s="217">
        <f>IF(N148="snížená",J148,0)</f>
        <v>0</v>
      </c>
      <c r="BG148" s="217">
        <f>IF(N148="zákl. přenesená",J148,0)</f>
        <v>0</v>
      </c>
      <c r="BH148" s="217">
        <f>IF(N148="sníž. přenesená",J148,0)</f>
        <v>0</v>
      </c>
      <c r="BI148" s="217">
        <f>IF(N148="nulová",J148,0)</f>
        <v>0</v>
      </c>
      <c r="BJ148" s="17" t="s">
        <v>80</v>
      </c>
      <c r="BK148" s="217">
        <f>ROUND(I148*H148,2)</f>
        <v>0</v>
      </c>
      <c r="BL148" s="17" t="s">
        <v>133</v>
      </c>
      <c r="BM148" s="216" t="s">
        <v>178</v>
      </c>
    </row>
    <row r="149" spans="1:65" s="2" customFormat="1" ht="29.25">
      <c r="A149" s="34"/>
      <c r="B149" s="35"/>
      <c r="C149" s="36"/>
      <c r="D149" s="218" t="s">
        <v>135</v>
      </c>
      <c r="E149" s="36"/>
      <c r="F149" s="219" t="s">
        <v>179</v>
      </c>
      <c r="G149" s="36"/>
      <c r="H149" s="36"/>
      <c r="I149" s="115"/>
      <c r="J149" s="36"/>
      <c r="K149" s="36"/>
      <c r="L149" s="39"/>
      <c r="M149" s="220"/>
      <c r="N149" s="221"/>
      <c r="O149" s="71"/>
      <c r="P149" s="71"/>
      <c r="Q149" s="71"/>
      <c r="R149" s="71"/>
      <c r="S149" s="71"/>
      <c r="T149" s="72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T149" s="17" t="s">
        <v>135</v>
      </c>
      <c r="AU149" s="17" t="s">
        <v>82</v>
      </c>
    </row>
    <row r="150" spans="1:65" s="14" customFormat="1" ht="11.25">
      <c r="B150" s="232"/>
      <c r="C150" s="233"/>
      <c r="D150" s="218" t="s">
        <v>152</v>
      </c>
      <c r="E150" s="233"/>
      <c r="F150" s="235" t="s">
        <v>180</v>
      </c>
      <c r="G150" s="233"/>
      <c r="H150" s="236">
        <v>54.015000000000001</v>
      </c>
      <c r="I150" s="237"/>
      <c r="J150" s="233"/>
      <c r="K150" s="233"/>
      <c r="L150" s="238"/>
      <c r="M150" s="239"/>
      <c r="N150" s="240"/>
      <c r="O150" s="240"/>
      <c r="P150" s="240"/>
      <c r="Q150" s="240"/>
      <c r="R150" s="240"/>
      <c r="S150" s="240"/>
      <c r="T150" s="241"/>
      <c r="AT150" s="242" t="s">
        <v>152</v>
      </c>
      <c r="AU150" s="242" t="s">
        <v>82</v>
      </c>
      <c r="AV150" s="14" t="s">
        <v>82</v>
      </c>
      <c r="AW150" s="14" t="s">
        <v>4</v>
      </c>
      <c r="AX150" s="14" t="s">
        <v>80</v>
      </c>
      <c r="AY150" s="242" t="s">
        <v>126</v>
      </c>
    </row>
    <row r="151" spans="1:65" s="2" customFormat="1" ht="24" customHeight="1">
      <c r="A151" s="34"/>
      <c r="B151" s="35"/>
      <c r="C151" s="204" t="s">
        <v>181</v>
      </c>
      <c r="D151" s="204" t="s">
        <v>129</v>
      </c>
      <c r="E151" s="205" t="s">
        <v>182</v>
      </c>
      <c r="F151" s="206" t="s">
        <v>183</v>
      </c>
      <c r="G151" s="207" t="s">
        <v>168</v>
      </c>
      <c r="H151" s="208">
        <v>3.601</v>
      </c>
      <c r="I151" s="209"/>
      <c r="J151" s="210">
        <f>ROUND(I151*H151,2)</f>
        <v>0</v>
      </c>
      <c r="K151" s="211"/>
      <c r="L151" s="39"/>
      <c r="M151" s="212" t="s">
        <v>1</v>
      </c>
      <c r="N151" s="213" t="s">
        <v>37</v>
      </c>
      <c r="O151" s="7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6" t="s">
        <v>133</v>
      </c>
      <c r="AT151" s="216" t="s">
        <v>129</v>
      </c>
      <c r="AU151" s="216" t="s">
        <v>82</v>
      </c>
      <c r="AY151" s="17" t="s">
        <v>126</v>
      </c>
      <c r="BE151" s="217">
        <f>IF(N151="základní",J151,0)</f>
        <v>0</v>
      </c>
      <c r="BF151" s="217">
        <f>IF(N151="snížená",J151,0)</f>
        <v>0</v>
      </c>
      <c r="BG151" s="217">
        <f>IF(N151="zákl. přenesená",J151,0)</f>
        <v>0</v>
      </c>
      <c r="BH151" s="217">
        <f>IF(N151="sníž. přenesená",J151,0)</f>
        <v>0</v>
      </c>
      <c r="BI151" s="217">
        <f>IF(N151="nulová",J151,0)</f>
        <v>0</v>
      </c>
      <c r="BJ151" s="17" t="s">
        <v>80</v>
      </c>
      <c r="BK151" s="217">
        <f>ROUND(I151*H151,2)</f>
        <v>0</v>
      </c>
      <c r="BL151" s="17" t="s">
        <v>133</v>
      </c>
      <c r="BM151" s="216" t="s">
        <v>184</v>
      </c>
    </row>
    <row r="152" spans="1:65" s="2" customFormat="1" ht="29.25">
      <c r="A152" s="34"/>
      <c r="B152" s="35"/>
      <c r="C152" s="36"/>
      <c r="D152" s="218" t="s">
        <v>135</v>
      </c>
      <c r="E152" s="36"/>
      <c r="F152" s="219" t="s">
        <v>185</v>
      </c>
      <c r="G152" s="36"/>
      <c r="H152" s="36"/>
      <c r="I152" s="115"/>
      <c r="J152" s="36"/>
      <c r="K152" s="36"/>
      <c r="L152" s="39"/>
      <c r="M152" s="220"/>
      <c r="N152" s="221"/>
      <c r="O152" s="71"/>
      <c r="P152" s="71"/>
      <c r="Q152" s="71"/>
      <c r="R152" s="71"/>
      <c r="S152" s="71"/>
      <c r="T152" s="72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T152" s="17" t="s">
        <v>135</v>
      </c>
      <c r="AU152" s="17" t="s">
        <v>82</v>
      </c>
    </row>
    <row r="153" spans="1:65" s="12" customFormat="1" ht="22.9" customHeight="1">
      <c r="B153" s="188"/>
      <c r="C153" s="189"/>
      <c r="D153" s="190" t="s">
        <v>71</v>
      </c>
      <c r="E153" s="202" t="s">
        <v>186</v>
      </c>
      <c r="F153" s="202" t="s">
        <v>187</v>
      </c>
      <c r="G153" s="189"/>
      <c r="H153" s="189"/>
      <c r="I153" s="192"/>
      <c r="J153" s="203">
        <f>BK153</f>
        <v>0</v>
      </c>
      <c r="K153" s="189"/>
      <c r="L153" s="194"/>
      <c r="M153" s="195"/>
      <c r="N153" s="196"/>
      <c r="O153" s="196"/>
      <c r="P153" s="197">
        <f>SUM(P154:P155)</f>
        <v>0</v>
      </c>
      <c r="Q153" s="196"/>
      <c r="R153" s="197">
        <f>SUM(R154:R155)</f>
        <v>0</v>
      </c>
      <c r="S153" s="196"/>
      <c r="T153" s="198">
        <f>SUM(T154:T155)</f>
        <v>0</v>
      </c>
      <c r="AR153" s="199" t="s">
        <v>80</v>
      </c>
      <c r="AT153" s="200" t="s">
        <v>71</v>
      </c>
      <c r="AU153" s="200" t="s">
        <v>80</v>
      </c>
      <c r="AY153" s="199" t="s">
        <v>126</v>
      </c>
      <c r="BK153" s="201">
        <f>SUM(BK154:BK155)</f>
        <v>0</v>
      </c>
    </row>
    <row r="154" spans="1:65" s="2" customFormat="1" ht="16.5" customHeight="1">
      <c r="A154" s="34"/>
      <c r="B154" s="35"/>
      <c r="C154" s="204" t="s">
        <v>188</v>
      </c>
      <c r="D154" s="204" t="s">
        <v>129</v>
      </c>
      <c r="E154" s="205" t="s">
        <v>189</v>
      </c>
      <c r="F154" s="206" t="s">
        <v>190</v>
      </c>
      <c r="G154" s="207" t="s">
        <v>168</v>
      </c>
      <c r="H154" s="208">
        <v>1.78</v>
      </c>
      <c r="I154" s="209"/>
      <c r="J154" s="210">
        <f>ROUND(I154*H154,2)</f>
        <v>0</v>
      </c>
      <c r="K154" s="211"/>
      <c r="L154" s="39"/>
      <c r="M154" s="212" t="s">
        <v>1</v>
      </c>
      <c r="N154" s="213" t="s">
        <v>37</v>
      </c>
      <c r="O154" s="7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6" t="s">
        <v>133</v>
      </c>
      <c r="AT154" s="216" t="s">
        <v>129</v>
      </c>
      <c r="AU154" s="216" t="s">
        <v>82</v>
      </c>
      <c r="AY154" s="17" t="s">
        <v>126</v>
      </c>
      <c r="BE154" s="217">
        <f>IF(N154="základní",J154,0)</f>
        <v>0</v>
      </c>
      <c r="BF154" s="217">
        <f>IF(N154="snížená",J154,0)</f>
        <v>0</v>
      </c>
      <c r="BG154" s="217">
        <f>IF(N154="zákl. přenesená",J154,0)</f>
        <v>0</v>
      </c>
      <c r="BH154" s="217">
        <f>IF(N154="sníž. přenesená",J154,0)</f>
        <v>0</v>
      </c>
      <c r="BI154" s="217">
        <f>IF(N154="nulová",J154,0)</f>
        <v>0</v>
      </c>
      <c r="BJ154" s="17" t="s">
        <v>80</v>
      </c>
      <c r="BK154" s="217">
        <f>ROUND(I154*H154,2)</f>
        <v>0</v>
      </c>
      <c r="BL154" s="17" t="s">
        <v>133</v>
      </c>
      <c r="BM154" s="216" t="s">
        <v>191</v>
      </c>
    </row>
    <row r="155" spans="1:65" s="2" customFormat="1" ht="39">
      <c r="A155" s="34"/>
      <c r="B155" s="35"/>
      <c r="C155" s="36"/>
      <c r="D155" s="218" t="s">
        <v>135</v>
      </c>
      <c r="E155" s="36"/>
      <c r="F155" s="219" t="s">
        <v>192</v>
      </c>
      <c r="G155" s="36"/>
      <c r="H155" s="36"/>
      <c r="I155" s="115"/>
      <c r="J155" s="36"/>
      <c r="K155" s="36"/>
      <c r="L155" s="39"/>
      <c r="M155" s="220"/>
      <c r="N155" s="221"/>
      <c r="O155" s="71"/>
      <c r="P155" s="71"/>
      <c r="Q155" s="71"/>
      <c r="R155" s="71"/>
      <c r="S155" s="71"/>
      <c r="T155" s="72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T155" s="17" t="s">
        <v>135</v>
      </c>
      <c r="AU155" s="17" t="s">
        <v>82</v>
      </c>
    </row>
    <row r="156" spans="1:65" s="12" customFormat="1" ht="25.9" customHeight="1">
      <c r="B156" s="188"/>
      <c r="C156" s="189"/>
      <c r="D156" s="190" t="s">
        <v>71</v>
      </c>
      <c r="E156" s="191" t="s">
        <v>193</v>
      </c>
      <c r="F156" s="191" t="s">
        <v>194</v>
      </c>
      <c r="G156" s="189"/>
      <c r="H156" s="189"/>
      <c r="I156" s="192"/>
      <c r="J156" s="193">
        <f>BK156</f>
        <v>0</v>
      </c>
      <c r="K156" s="189"/>
      <c r="L156" s="194"/>
      <c r="M156" s="195"/>
      <c r="N156" s="196"/>
      <c r="O156" s="196"/>
      <c r="P156" s="197">
        <f>P157+P186</f>
        <v>0</v>
      </c>
      <c r="Q156" s="196"/>
      <c r="R156" s="197">
        <f>R157+R186</f>
        <v>0.67334000000000016</v>
      </c>
      <c r="S156" s="196"/>
      <c r="T156" s="198">
        <f>T157+T186</f>
        <v>7.9499999999999987E-3</v>
      </c>
      <c r="AR156" s="199" t="s">
        <v>82</v>
      </c>
      <c r="AT156" s="200" t="s">
        <v>71</v>
      </c>
      <c r="AU156" s="200" t="s">
        <v>72</v>
      </c>
      <c r="AY156" s="199" t="s">
        <v>126</v>
      </c>
      <c r="BK156" s="201">
        <f>BK157+BK186</f>
        <v>0</v>
      </c>
    </row>
    <row r="157" spans="1:65" s="12" customFormat="1" ht="22.9" customHeight="1">
      <c r="B157" s="188"/>
      <c r="C157" s="189"/>
      <c r="D157" s="190" t="s">
        <v>71</v>
      </c>
      <c r="E157" s="202" t="s">
        <v>195</v>
      </c>
      <c r="F157" s="202" t="s">
        <v>196</v>
      </c>
      <c r="G157" s="189"/>
      <c r="H157" s="189"/>
      <c r="I157" s="192"/>
      <c r="J157" s="203">
        <f>BK157</f>
        <v>0</v>
      </c>
      <c r="K157" s="189"/>
      <c r="L157" s="194"/>
      <c r="M157" s="195"/>
      <c r="N157" s="196"/>
      <c r="O157" s="196"/>
      <c r="P157" s="197">
        <f>SUM(P158:P185)</f>
        <v>0</v>
      </c>
      <c r="Q157" s="196"/>
      <c r="R157" s="197">
        <f>SUM(R158:R185)</f>
        <v>0.64737000000000011</v>
      </c>
      <c r="S157" s="196"/>
      <c r="T157" s="198">
        <f>SUM(T158:T185)</f>
        <v>0</v>
      </c>
      <c r="AR157" s="199" t="s">
        <v>82</v>
      </c>
      <c r="AT157" s="200" t="s">
        <v>71</v>
      </c>
      <c r="AU157" s="200" t="s">
        <v>80</v>
      </c>
      <c r="AY157" s="199" t="s">
        <v>126</v>
      </c>
      <c r="BK157" s="201">
        <f>SUM(BK158:BK185)</f>
        <v>0</v>
      </c>
    </row>
    <row r="158" spans="1:65" s="2" customFormat="1" ht="24" customHeight="1">
      <c r="A158" s="34"/>
      <c r="B158" s="35"/>
      <c r="C158" s="204" t="s">
        <v>141</v>
      </c>
      <c r="D158" s="204" t="s">
        <v>129</v>
      </c>
      <c r="E158" s="205" t="s">
        <v>197</v>
      </c>
      <c r="F158" s="206" t="s">
        <v>198</v>
      </c>
      <c r="G158" s="207" t="s">
        <v>199</v>
      </c>
      <c r="H158" s="208">
        <v>1</v>
      </c>
      <c r="I158" s="209"/>
      <c r="J158" s="210">
        <f>ROUND(I158*H158,2)</f>
        <v>0</v>
      </c>
      <c r="K158" s="211"/>
      <c r="L158" s="39"/>
      <c r="M158" s="212" t="s">
        <v>1</v>
      </c>
      <c r="N158" s="213" t="s">
        <v>37</v>
      </c>
      <c r="O158" s="71"/>
      <c r="P158" s="214">
        <f>O158*H158</f>
        <v>0</v>
      </c>
      <c r="Q158" s="214">
        <v>9.2000000000000003E-4</v>
      </c>
      <c r="R158" s="214">
        <f>Q158*H158</f>
        <v>9.2000000000000003E-4</v>
      </c>
      <c r="S158" s="214">
        <v>0</v>
      </c>
      <c r="T158" s="215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6" t="s">
        <v>139</v>
      </c>
      <c r="AT158" s="216" t="s">
        <v>129</v>
      </c>
      <c r="AU158" s="216" t="s">
        <v>82</v>
      </c>
      <c r="AY158" s="17" t="s">
        <v>126</v>
      </c>
      <c r="BE158" s="217">
        <f>IF(N158="základní",J158,0)</f>
        <v>0</v>
      </c>
      <c r="BF158" s="217">
        <f>IF(N158="snížená",J158,0)</f>
        <v>0</v>
      </c>
      <c r="BG158" s="217">
        <f>IF(N158="zákl. přenesená",J158,0)</f>
        <v>0</v>
      </c>
      <c r="BH158" s="217">
        <f>IF(N158="sníž. přenesená",J158,0)</f>
        <v>0</v>
      </c>
      <c r="BI158" s="217">
        <f>IF(N158="nulová",J158,0)</f>
        <v>0</v>
      </c>
      <c r="BJ158" s="17" t="s">
        <v>80</v>
      </c>
      <c r="BK158" s="217">
        <f>ROUND(I158*H158,2)</f>
        <v>0</v>
      </c>
      <c r="BL158" s="17" t="s">
        <v>139</v>
      </c>
      <c r="BM158" s="216" t="s">
        <v>200</v>
      </c>
    </row>
    <row r="159" spans="1:65" s="2" customFormat="1" ht="19.5">
      <c r="A159" s="34"/>
      <c r="B159" s="35"/>
      <c r="C159" s="36"/>
      <c r="D159" s="218" t="s">
        <v>135</v>
      </c>
      <c r="E159" s="36"/>
      <c r="F159" s="219" t="s">
        <v>201</v>
      </c>
      <c r="G159" s="36"/>
      <c r="H159" s="36"/>
      <c r="I159" s="115"/>
      <c r="J159" s="36"/>
      <c r="K159" s="36"/>
      <c r="L159" s="39"/>
      <c r="M159" s="220"/>
      <c r="N159" s="221"/>
      <c r="O159" s="71"/>
      <c r="P159" s="71"/>
      <c r="Q159" s="71"/>
      <c r="R159" s="71"/>
      <c r="S159" s="71"/>
      <c r="T159" s="72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T159" s="17" t="s">
        <v>135</v>
      </c>
      <c r="AU159" s="17" t="s">
        <v>82</v>
      </c>
    </row>
    <row r="160" spans="1:65" s="13" customFormat="1" ht="11.25">
      <c r="B160" s="222"/>
      <c r="C160" s="223"/>
      <c r="D160" s="218" t="s">
        <v>152</v>
      </c>
      <c r="E160" s="224" t="s">
        <v>1</v>
      </c>
      <c r="F160" s="225" t="s">
        <v>153</v>
      </c>
      <c r="G160" s="223"/>
      <c r="H160" s="224" t="s">
        <v>1</v>
      </c>
      <c r="I160" s="226"/>
      <c r="J160" s="223"/>
      <c r="K160" s="223"/>
      <c r="L160" s="227"/>
      <c r="M160" s="228"/>
      <c r="N160" s="229"/>
      <c r="O160" s="229"/>
      <c r="P160" s="229"/>
      <c r="Q160" s="229"/>
      <c r="R160" s="229"/>
      <c r="S160" s="229"/>
      <c r="T160" s="230"/>
      <c r="AT160" s="231" t="s">
        <v>152</v>
      </c>
      <c r="AU160" s="231" t="s">
        <v>82</v>
      </c>
      <c r="AV160" s="13" t="s">
        <v>80</v>
      </c>
      <c r="AW160" s="13" t="s">
        <v>29</v>
      </c>
      <c r="AX160" s="13" t="s">
        <v>72</v>
      </c>
      <c r="AY160" s="231" t="s">
        <v>126</v>
      </c>
    </row>
    <row r="161" spans="1:65" s="14" customFormat="1" ht="11.25">
      <c r="B161" s="232"/>
      <c r="C161" s="233"/>
      <c r="D161" s="218" t="s">
        <v>152</v>
      </c>
      <c r="E161" s="234" t="s">
        <v>1</v>
      </c>
      <c r="F161" s="235" t="s">
        <v>80</v>
      </c>
      <c r="G161" s="233"/>
      <c r="H161" s="236">
        <v>1</v>
      </c>
      <c r="I161" s="237"/>
      <c r="J161" s="233"/>
      <c r="K161" s="233"/>
      <c r="L161" s="238"/>
      <c r="M161" s="239"/>
      <c r="N161" s="240"/>
      <c r="O161" s="240"/>
      <c r="P161" s="240"/>
      <c r="Q161" s="240"/>
      <c r="R161" s="240"/>
      <c r="S161" s="240"/>
      <c r="T161" s="241"/>
      <c r="AT161" s="242" t="s">
        <v>152</v>
      </c>
      <c r="AU161" s="242" t="s">
        <v>82</v>
      </c>
      <c r="AV161" s="14" t="s">
        <v>82</v>
      </c>
      <c r="AW161" s="14" t="s">
        <v>29</v>
      </c>
      <c r="AX161" s="14" t="s">
        <v>80</v>
      </c>
      <c r="AY161" s="242" t="s">
        <v>126</v>
      </c>
    </row>
    <row r="162" spans="1:65" s="2" customFormat="1" ht="16.5" customHeight="1">
      <c r="A162" s="34"/>
      <c r="B162" s="35"/>
      <c r="C162" s="254" t="s">
        <v>202</v>
      </c>
      <c r="D162" s="254" t="s">
        <v>203</v>
      </c>
      <c r="E162" s="255" t="s">
        <v>204</v>
      </c>
      <c r="F162" s="256" t="s">
        <v>205</v>
      </c>
      <c r="G162" s="257" t="s">
        <v>199</v>
      </c>
      <c r="H162" s="258">
        <v>1</v>
      </c>
      <c r="I162" s="259"/>
      <c r="J162" s="260">
        <f>ROUND(I162*H162,2)</f>
        <v>0</v>
      </c>
      <c r="K162" s="261"/>
      <c r="L162" s="262"/>
      <c r="M162" s="263" t="s">
        <v>1</v>
      </c>
      <c r="N162" s="264" t="s">
        <v>37</v>
      </c>
      <c r="O162" s="71"/>
      <c r="P162" s="214">
        <f>O162*H162</f>
        <v>0</v>
      </c>
      <c r="Q162" s="214">
        <v>2.3E-2</v>
      </c>
      <c r="R162" s="214">
        <f>Q162*H162</f>
        <v>2.3E-2</v>
      </c>
      <c r="S162" s="214">
        <v>0</v>
      </c>
      <c r="T162" s="215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6" t="s">
        <v>206</v>
      </c>
      <c r="AT162" s="216" t="s">
        <v>203</v>
      </c>
      <c r="AU162" s="216" t="s">
        <v>82</v>
      </c>
      <c r="AY162" s="17" t="s">
        <v>126</v>
      </c>
      <c r="BE162" s="217">
        <f>IF(N162="základní",J162,0)</f>
        <v>0</v>
      </c>
      <c r="BF162" s="217">
        <f>IF(N162="snížená",J162,0)</f>
        <v>0</v>
      </c>
      <c r="BG162" s="217">
        <f>IF(N162="zákl. přenesená",J162,0)</f>
        <v>0</v>
      </c>
      <c r="BH162" s="217">
        <f>IF(N162="sníž. přenesená",J162,0)</f>
        <v>0</v>
      </c>
      <c r="BI162" s="217">
        <f>IF(N162="nulová",J162,0)</f>
        <v>0</v>
      </c>
      <c r="BJ162" s="17" t="s">
        <v>80</v>
      </c>
      <c r="BK162" s="217">
        <f>ROUND(I162*H162,2)</f>
        <v>0</v>
      </c>
      <c r="BL162" s="17" t="s">
        <v>139</v>
      </c>
      <c r="BM162" s="216" t="s">
        <v>207</v>
      </c>
    </row>
    <row r="163" spans="1:65" s="2" customFormat="1" ht="68.25">
      <c r="A163" s="34"/>
      <c r="B163" s="35"/>
      <c r="C163" s="36"/>
      <c r="D163" s="218" t="s">
        <v>135</v>
      </c>
      <c r="E163" s="36"/>
      <c r="F163" s="219" t="s">
        <v>208</v>
      </c>
      <c r="G163" s="36"/>
      <c r="H163" s="36"/>
      <c r="I163" s="115"/>
      <c r="J163" s="36"/>
      <c r="K163" s="36"/>
      <c r="L163" s="39"/>
      <c r="M163" s="220"/>
      <c r="N163" s="221"/>
      <c r="O163" s="71"/>
      <c r="P163" s="71"/>
      <c r="Q163" s="71"/>
      <c r="R163" s="71"/>
      <c r="S163" s="71"/>
      <c r="T163" s="72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T163" s="17" t="s">
        <v>135</v>
      </c>
      <c r="AU163" s="17" t="s">
        <v>82</v>
      </c>
    </row>
    <row r="164" spans="1:65" s="2" customFormat="1" ht="24" customHeight="1">
      <c r="A164" s="34"/>
      <c r="B164" s="35"/>
      <c r="C164" s="204" t="s">
        <v>209</v>
      </c>
      <c r="D164" s="204" t="s">
        <v>129</v>
      </c>
      <c r="E164" s="205" t="s">
        <v>210</v>
      </c>
      <c r="F164" s="206" t="s">
        <v>211</v>
      </c>
      <c r="G164" s="207" t="s">
        <v>199</v>
      </c>
      <c r="H164" s="208">
        <v>5</v>
      </c>
      <c r="I164" s="209"/>
      <c r="J164" s="210">
        <f>ROUND(I164*H164,2)</f>
        <v>0</v>
      </c>
      <c r="K164" s="211"/>
      <c r="L164" s="39"/>
      <c r="M164" s="212" t="s">
        <v>1</v>
      </c>
      <c r="N164" s="213" t="s">
        <v>37</v>
      </c>
      <c r="O164" s="71"/>
      <c r="P164" s="214">
        <f>O164*H164</f>
        <v>0</v>
      </c>
      <c r="Q164" s="214">
        <v>9.3000000000000005E-4</v>
      </c>
      <c r="R164" s="214">
        <f>Q164*H164</f>
        <v>4.6500000000000005E-3</v>
      </c>
      <c r="S164" s="214">
        <v>0</v>
      </c>
      <c r="T164" s="215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6" t="s">
        <v>139</v>
      </c>
      <c r="AT164" s="216" t="s">
        <v>129</v>
      </c>
      <c r="AU164" s="216" t="s">
        <v>82</v>
      </c>
      <c r="AY164" s="17" t="s">
        <v>126</v>
      </c>
      <c r="BE164" s="217">
        <f>IF(N164="základní",J164,0)</f>
        <v>0</v>
      </c>
      <c r="BF164" s="217">
        <f>IF(N164="snížená",J164,0)</f>
        <v>0</v>
      </c>
      <c r="BG164" s="217">
        <f>IF(N164="zákl. přenesená",J164,0)</f>
        <v>0</v>
      </c>
      <c r="BH164" s="217">
        <f>IF(N164="sníž. přenesená",J164,0)</f>
        <v>0</v>
      </c>
      <c r="BI164" s="217">
        <f>IF(N164="nulová",J164,0)</f>
        <v>0</v>
      </c>
      <c r="BJ164" s="17" t="s">
        <v>80</v>
      </c>
      <c r="BK164" s="217">
        <f>ROUND(I164*H164,2)</f>
        <v>0</v>
      </c>
      <c r="BL164" s="17" t="s">
        <v>139</v>
      </c>
      <c r="BM164" s="216" t="s">
        <v>212</v>
      </c>
    </row>
    <row r="165" spans="1:65" s="2" customFormat="1" ht="19.5">
      <c r="A165" s="34"/>
      <c r="B165" s="35"/>
      <c r="C165" s="36"/>
      <c r="D165" s="218" t="s">
        <v>135</v>
      </c>
      <c r="E165" s="36"/>
      <c r="F165" s="219" t="s">
        <v>213</v>
      </c>
      <c r="G165" s="36"/>
      <c r="H165" s="36"/>
      <c r="I165" s="115"/>
      <c r="J165" s="36"/>
      <c r="K165" s="36"/>
      <c r="L165" s="39"/>
      <c r="M165" s="220"/>
      <c r="N165" s="221"/>
      <c r="O165" s="71"/>
      <c r="P165" s="71"/>
      <c r="Q165" s="71"/>
      <c r="R165" s="71"/>
      <c r="S165" s="71"/>
      <c r="T165" s="72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T165" s="17" t="s">
        <v>135</v>
      </c>
      <c r="AU165" s="17" t="s">
        <v>82</v>
      </c>
    </row>
    <row r="166" spans="1:65" s="13" customFormat="1" ht="11.25">
      <c r="B166" s="222"/>
      <c r="C166" s="223"/>
      <c r="D166" s="218" t="s">
        <v>152</v>
      </c>
      <c r="E166" s="224" t="s">
        <v>1</v>
      </c>
      <c r="F166" s="225" t="s">
        <v>214</v>
      </c>
      <c r="G166" s="223"/>
      <c r="H166" s="224" t="s">
        <v>1</v>
      </c>
      <c r="I166" s="226"/>
      <c r="J166" s="223"/>
      <c r="K166" s="223"/>
      <c r="L166" s="227"/>
      <c r="M166" s="228"/>
      <c r="N166" s="229"/>
      <c r="O166" s="229"/>
      <c r="P166" s="229"/>
      <c r="Q166" s="229"/>
      <c r="R166" s="229"/>
      <c r="S166" s="229"/>
      <c r="T166" s="230"/>
      <c r="AT166" s="231" t="s">
        <v>152</v>
      </c>
      <c r="AU166" s="231" t="s">
        <v>82</v>
      </c>
      <c r="AV166" s="13" t="s">
        <v>80</v>
      </c>
      <c r="AW166" s="13" t="s">
        <v>29</v>
      </c>
      <c r="AX166" s="13" t="s">
        <v>72</v>
      </c>
      <c r="AY166" s="231" t="s">
        <v>126</v>
      </c>
    </row>
    <row r="167" spans="1:65" s="14" customFormat="1" ht="11.25">
      <c r="B167" s="232"/>
      <c r="C167" s="233"/>
      <c r="D167" s="218" t="s">
        <v>152</v>
      </c>
      <c r="E167" s="234" t="s">
        <v>1</v>
      </c>
      <c r="F167" s="235" t="s">
        <v>215</v>
      </c>
      <c r="G167" s="233"/>
      <c r="H167" s="236">
        <v>5</v>
      </c>
      <c r="I167" s="237"/>
      <c r="J167" s="233"/>
      <c r="K167" s="233"/>
      <c r="L167" s="238"/>
      <c r="M167" s="239"/>
      <c r="N167" s="240"/>
      <c r="O167" s="240"/>
      <c r="P167" s="240"/>
      <c r="Q167" s="240"/>
      <c r="R167" s="240"/>
      <c r="S167" s="240"/>
      <c r="T167" s="241"/>
      <c r="AT167" s="242" t="s">
        <v>152</v>
      </c>
      <c r="AU167" s="242" t="s">
        <v>82</v>
      </c>
      <c r="AV167" s="14" t="s">
        <v>82</v>
      </c>
      <c r="AW167" s="14" t="s">
        <v>29</v>
      </c>
      <c r="AX167" s="14" t="s">
        <v>72</v>
      </c>
      <c r="AY167" s="242" t="s">
        <v>126</v>
      </c>
    </row>
    <row r="168" spans="1:65" s="15" customFormat="1" ht="11.25">
      <c r="B168" s="243"/>
      <c r="C168" s="244"/>
      <c r="D168" s="218" t="s">
        <v>152</v>
      </c>
      <c r="E168" s="245" t="s">
        <v>1</v>
      </c>
      <c r="F168" s="246" t="s">
        <v>162</v>
      </c>
      <c r="G168" s="244"/>
      <c r="H168" s="247">
        <v>5</v>
      </c>
      <c r="I168" s="248"/>
      <c r="J168" s="244"/>
      <c r="K168" s="244"/>
      <c r="L168" s="249"/>
      <c r="M168" s="250"/>
      <c r="N168" s="251"/>
      <c r="O168" s="251"/>
      <c r="P168" s="251"/>
      <c r="Q168" s="251"/>
      <c r="R168" s="251"/>
      <c r="S168" s="251"/>
      <c r="T168" s="252"/>
      <c r="AT168" s="253" t="s">
        <v>152</v>
      </c>
      <c r="AU168" s="253" t="s">
        <v>82</v>
      </c>
      <c r="AV168" s="15" t="s">
        <v>133</v>
      </c>
      <c r="AW168" s="15" t="s">
        <v>29</v>
      </c>
      <c r="AX168" s="15" t="s">
        <v>80</v>
      </c>
      <c r="AY168" s="253" t="s">
        <v>126</v>
      </c>
    </row>
    <row r="169" spans="1:65" s="2" customFormat="1" ht="16.5" customHeight="1">
      <c r="A169" s="34"/>
      <c r="B169" s="35"/>
      <c r="C169" s="254" t="s">
        <v>216</v>
      </c>
      <c r="D169" s="254" t="s">
        <v>203</v>
      </c>
      <c r="E169" s="255" t="s">
        <v>217</v>
      </c>
      <c r="F169" s="256" t="s">
        <v>218</v>
      </c>
      <c r="G169" s="257" t="s">
        <v>199</v>
      </c>
      <c r="H169" s="258">
        <v>5</v>
      </c>
      <c r="I169" s="259"/>
      <c r="J169" s="260">
        <f>ROUND(I169*H169,2)</f>
        <v>0</v>
      </c>
      <c r="K169" s="261"/>
      <c r="L169" s="262"/>
      <c r="M169" s="263" t="s">
        <v>1</v>
      </c>
      <c r="N169" s="264" t="s">
        <v>37</v>
      </c>
      <c r="O169" s="71"/>
      <c r="P169" s="214">
        <f>O169*H169</f>
        <v>0</v>
      </c>
      <c r="Q169" s="214">
        <v>2.3E-2</v>
      </c>
      <c r="R169" s="214">
        <f>Q169*H169</f>
        <v>0.11499999999999999</v>
      </c>
      <c r="S169" s="214">
        <v>0</v>
      </c>
      <c r="T169" s="215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6" t="s">
        <v>206</v>
      </c>
      <c r="AT169" s="216" t="s">
        <v>203</v>
      </c>
      <c r="AU169" s="216" t="s">
        <v>82</v>
      </c>
      <c r="AY169" s="17" t="s">
        <v>126</v>
      </c>
      <c r="BE169" s="217">
        <f>IF(N169="základní",J169,0)</f>
        <v>0</v>
      </c>
      <c r="BF169" s="217">
        <f>IF(N169="snížená",J169,0)</f>
        <v>0</v>
      </c>
      <c r="BG169" s="217">
        <f>IF(N169="zákl. přenesená",J169,0)</f>
        <v>0</v>
      </c>
      <c r="BH169" s="217">
        <f>IF(N169="sníž. přenesená",J169,0)</f>
        <v>0</v>
      </c>
      <c r="BI169" s="217">
        <f>IF(N169="nulová",J169,0)</f>
        <v>0</v>
      </c>
      <c r="BJ169" s="17" t="s">
        <v>80</v>
      </c>
      <c r="BK169" s="217">
        <f>ROUND(I169*H169,2)</f>
        <v>0</v>
      </c>
      <c r="BL169" s="17" t="s">
        <v>139</v>
      </c>
      <c r="BM169" s="216" t="s">
        <v>219</v>
      </c>
    </row>
    <row r="170" spans="1:65" s="2" customFormat="1" ht="68.25">
      <c r="A170" s="34"/>
      <c r="B170" s="35"/>
      <c r="C170" s="36"/>
      <c r="D170" s="218" t="s">
        <v>135</v>
      </c>
      <c r="E170" s="36"/>
      <c r="F170" s="219" t="s">
        <v>220</v>
      </c>
      <c r="G170" s="36"/>
      <c r="H170" s="36"/>
      <c r="I170" s="115"/>
      <c r="J170" s="36"/>
      <c r="K170" s="36"/>
      <c r="L170" s="39"/>
      <c r="M170" s="220"/>
      <c r="N170" s="221"/>
      <c r="O170" s="71"/>
      <c r="P170" s="71"/>
      <c r="Q170" s="71"/>
      <c r="R170" s="71"/>
      <c r="S170" s="71"/>
      <c r="T170" s="72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T170" s="17" t="s">
        <v>135</v>
      </c>
      <c r="AU170" s="17" t="s">
        <v>82</v>
      </c>
    </row>
    <row r="171" spans="1:65" s="2" customFormat="1" ht="24" customHeight="1">
      <c r="A171" s="34"/>
      <c r="B171" s="35"/>
      <c r="C171" s="204" t="s">
        <v>8</v>
      </c>
      <c r="D171" s="204" t="s">
        <v>129</v>
      </c>
      <c r="E171" s="205" t="s">
        <v>221</v>
      </c>
      <c r="F171" s="206" t="s">
        <v>222</v>
      </c>
      <c r="G171" s="207" t="s">
        <v>199</v>
      </c>
      <c r="H171" s="208">
        <v>10</v>
      </c>
      <c r="I171" s="209"/>
      <c r="J171" s="210">
        <f>ROUND(I171*H171,2)</f>
        <v>0</v>
      </c>
      <c r="K171" s="211"/>
      <c r="L171" s="39"/>
      <c r="M171" s="212" t="s">
        <v>1</v>
      </c>
      <c r="N171" s="213" t="s">
        <v>37</v>
      </c>
      <c r="O171" s="71"/>
      <c r="P171" s="214">
        <f>O171*H171</f>
        <v>0</v>
      </c>
      <c r="Q171" s="214">
        <v>8.5999999999999998E-4</v>
      </c>
      <c r="R171" s="214">
        <f>Q171*H171</f>
        <v>8.6E-3</v>
      </c>
      <c r="S171" s="214">
        <v>0</v>
      </c>
      <c r="T171" s="215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6" t="s">
        <v>139</v>
      </c>
      <c r="AT171" s="216" t="s">
        <v>129</v>
      </c>
      <c r="AU171" s="216" t="s">
        <v>82</v>
      </c>
      <c r="AY171" s="17" t="s">
        <v>126</v>
      </c>
      <c r="BE171" s="217">
        <f>IF(N171="základní",J171,0)</f>
        <v>0</v>
      </c>
      <c r="BF171" s="217">
        <f>IF(N171="snížená",J171,0)</f>
        <v>0</v>
      </c>
      <c r="BG171" s="217">
        <f>IF(N171="zákl. přenesená",J171,0)</f>
        <v>0</v>
      </c>
      <c r="BH171" s="217">
        <f>IF(N171="sníž. přenesená",J171,0)</f>
        <v>0</v>
      </c>
      <c r="BI171" s="217">
        <f>IF(N171="nulová",J171,0)</f>
        <v>0</v>
      </c>
      <c r="BJ171" s="17" t="s">
        <v>80</v>
      </c>
      <c r="BK171" s="217">
        <f>ROUND(I171*H171,2)</f>
        <v>0</v>
      </c>
      <c r="BL171" s="17" t="s">
        <v>139</v>
      </c>
      <c r="BM171" s="216" t="s">
        <v>223</v>
      </c>
    </row>
    <row r="172" spans="1:65" s="2" customFormat="1" ht="19.5">
      <c r="A172" s="34"/>
      <c r="B172" s="35"/>
      <c r="C172" s="36"/>
      <c r="D172" s="218" t="s">
        <v>135</v>
      </c>
      <c r="E172" s="36"/>
      <c r="F172" s="219" t="s">
        <v>224</v>
      </c>
      <c r="G172" s="36"/>
      <c r="H172" s="36"/>
      <c r="I172" s="115"/>
      <c r="J172" s="36"/>
      <c r="K172" s="36"/>
      <c r="L172" s="39"/>
      <c r="M172" s="220"/>
      <c r="N172" s="221"/>
      <c r="O172" s="71"/>
      <c r="P172" s="71"/>
      <c r="Q172" s="71"/>
      <c r="R172" s="71"/>
      <c r="S172" s="71"/>
      <c r="T172" s="72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T172" s="17" t="s">
        <v>135</v>
      </c>
      <c r="AU172" s="17" t="s">
        <v>82</v>
      </c>
    </row>
    <row r="173" spans="1:65" s="13" customFormat="1" ht="22.5">
      <c r="B173" s="222"/>
      <c r="C173" s="223"/>
      <c r="D173" s="218" t="s">
        <v>152</v>
      </c>
      <c r="E173" s="224" t="s">
        <v>1</v>
      </c>
      <c r="F173" s="225" t="s">
        <v>225</v>
      </c>
      <c r="G173" s="223"/>
      <c r="H173" s="224" t="s">
        <v>1</v>
      </c>
      <c r="I173" s="226"/>
      <c r="J173" s="223"/>
      <c r="K173" s="223"/>
      <c r="L173" s="227"/>
      <c r="M173" s="228"/>
      <c r="N173" s="229"/>
      <c r="O173" s="229"/>
      <c r="P173" s="229"/>
      <c r="Q173" s="229"/>
      <c r="R173" s="229"/>
      <c r="S173" s="229"/>
      <c r="T173" s="230"/>
      <c r="AT173" s="231" t="s">
        <v>152</v>
      </c>
      <c r="AU173" s="231" t="s">
        <v>82</v>
      </c>
      <c r="AV173" s="13" t="s">
        <v>80</v>
      </c>
      <c r="AW173" s="13" t="s">
        <v>29</v>
      </c>
      <c r="AX173" s="13" t="s">
        <v>72</v>
      </c>
      <c r="AY173" s="231" t="s">
        <v>126</v>
      </c>
    </row>
    <row r="174" spans="1:65" s="14" customFormat="1" ht="11.25">
      <c r="B174" s="232"/>
      <c r="C174" s="233"/>
      <c r="D174" s="218" t="s">
        <v>152</v>
      </c>
      <c r="E174" s="234" t="s">
        <v>1</v>
      </c>
      <c r="F174" s="235" t="s">
        <v>226</v>
      </c>
      <c r="G174" s="233"/>
      <c r="H174" s="236">
        <v>10</v>
      </c>
      <c r="I174" s="237"/>
      <c r="J174" s="233"/>
      <c r="K174" s="233"/>
      <c r="L174" s="238"/>
      <c r="M174" s="239"/>
      <c r="N174" s="240"/>
      <c r="O174" s="240"/>
      <c r="P174" s="240"/>
      <c r="Q174" s="240"/>
      <c r="R174" s="240"/>
      <c r="S174" s="240"/>
      <c r="T174" s="241"/>
      <c r="AT174" s="242" t="s">
        <v>152</v>
      </c>
      <c r="AU174" s="242" t="s">
        <v>82</v>
      </c>
      <c r="AV174" s="14" t="s">
        <v>82</v>
      </c>
      <c r="AW174" s="14" t="s">
        <v>29</v>
      </c>
      <c r="AX174" s="14" t="s">
        <v>72</v>
      </c>
      <c r="AY174" s="242" t="s">
        <v>126</v>
      </c>
    </row>
    <row r="175" spans="1:65" s="15" customFormat="1" ht="11.25">
      <c r="B175" s="243"/>
      <c r="C175" s="244"/>
      <c r="D175" s="218" t="s">
        <v>152</v>
      </c>
      <c r="E175" s="245" t="s">
        <v>1</v>
      </c>
      <c r="F175" s="246" t="s">
        <v>162</v>
      </c>
      <c r="G175" s="244"/>
      <c r="H175" s="247">
        <v>10</v>
      </c>
      <c r="I175" s="248"/>
      <c r="J175" s="244"/>
      <c r="K175" s="244"/>
      <c r="L175" s="249"/>
      <c r="M175" s="250"/>
      <c r="N175" s="251"/>
      <c r="O175" s="251"/>
      <c r="P175" s="251"/>
      <c r="Q175" s="251"/>
      <c r="R175" s="251"/>
      <c r="S175" s="251"/>
      <c r="T175" s="252"/>
      <c r="AT175" s="253" t="s">
        <v>152</v>
      </c>
      <c r="AU175" s="253" t="s">
        <v>82</v>
      </c>
      <c r="AV175" s="15" t="s">
        <v>133</v>
      </c>
      <c r="AW175" s="15" t="s">
        <v>29</v>
      </c>
      <c r="AX175" s="15" t="s">
        <v>80</v>
      </c>
      <c r="AY175" s="253" t="s">
        <v>126</v>
      </c>
    </row>
    <row r="176" spans="1:65" s="2" customFormat="1" ht="16.5" customHeight="1">
      <c r="A176" s="34"/>
      <c r="B176" s="35"/>
      <c r="C176" s="254" t="s">
        <v>139</v>
      </c>
      <c r="D176" s="254" t="s">
        <v>203</v>
      </c>
      <c r="E176" s="255" t="s">
        <v>227</v>
      </c>
      <c r="F176" s="256" t="s">
        <v>228</v>
      </c>
      <c r="G176" s="257" t="s">
        <v>199</v>
      </c>
      <c r="H176" s="258">
        <v>10</v>
      </c>
      <c r="I176" s="259"/>
      <c r="J176" s="260">
        <f>ROUND(I176*H176,2)</f>
        <v>0</v>
      </c>
      <c r="K176" s="261"/>
      <c r="L176" s="262"/>
      <c r="M176" s="263" t="s">
        <v>1</v>
      </c>
      <c r="N176" s="264" t="s">
        <v>37</v>
      </c>
      <c r="O176" s="71"/>
      <c r="P176" s="214">
        <f>O176*H176</f>
        <v>0</v>
      </c>
      <c r="Q176" s="214">
        <v>4.2000000000000003E-2</v>
      </c>
      <c r="R176" s="214">
        <f>Q176*H176</f>
        <v>0.42000000000000004</v>
      </c>
      <c r="S176" s="214">
        <v>0</v>
      </c>
      <c r="T176" s="215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16" t="s">
        <v>206</v>
      </c>
      <c r="AT176" s="216" t="s">
        <v>203</v>
      </c>
      <c r="AU176" s="216" t="s">
        <v>82</v>
      </c>
      <c r="AY176" s="17" t="s">
        <v>126</v>
      </c>
      <c r="BE176" s="217">
        <f>IF(N176="základní",J176,0)</f>
        <v>0</v>
      </c>
      <c r="BF176" s="217">
        <f>IF(N176="snížená",J176,0)</f>
        <v>0</v>
      </c>
      <c r="BG176" s="217">
        <f>IF(N176="zákl. přenesená",J176,0)</f>
        <v>0</v>
      </c>
      <c r="BH176" s="217">
        <f>IF(N176="sníž. přenesená",J176,0)</f>
        <v>0</v>
      </c>
      <c r="BI176" s="217">
        <f>IF(N176="nulová",J176,0)</f>
        <v>0</v>
      </c>
      <c r="BJ176" s="17" t="s">
        <v>80</v>
      </c>
      <c r="BK176" s="217">
        <f>ROUND(I176*H176,2)</f>
        <v>0</v>
      </c>
      <c r="BL176" s="17" t="s">
        <v>139</v>
      </c>
      <c r="BM176" s="216" t="s">
        <v>229</v>
      </c>
    </row>
    <row r="177" spans="1:65" s="2" customFormat="1" ht="68.25">
      <c r="A177" s="34"/>
      <c r="B177" s="35"/>
      <c r="C177" s="36"/>
      <c r="D177" s="218" t="s">
        <v>135</v>
      </c>
      <c r="E177" s="36"/>
      <c r="F177" s="219" t="s">
        <v>230</v>
      </c>
      <c r="G177" s="36"/>
      <c r="H177" s="36"/>
      <c r="I177" s="115"/>
      <c r="J177" s="36"/>
      <c r="K177" s="36"/>
      <c r="L177" s="39"/>
      <c r="M177" s="220"/>
      <c r="N177" s="221"/>
      <c r="O177" s="71"/>
      <c r="P177" s="71"/>
      <c r="Q177" s="71"/>
      <c r="R177" s="71"/>
      <c r="S177" s="71"/>
      <c r="T177" s="72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T177" s="17" t="s">
        <v>135</v>
      </c>
      <c r="AU177" s="17" t="s">
        <v>82</v>
      </c>
    </row>
    <row r="178" spans="1:65" s="2" customFormat="1" ht="24" customHeight="1">
      <c r="A178" s="34"/>
      <c r="B178" s="35"/>
      <c r="C178" s="204" t="s">
        <v>231</v>
      </c>
      <c r="D178" s="204" t="s">
        <v>129</v>
      </c>
      <c r="E178" s="205" t="s">
        <v>232</v>
      </c>
      <c r="F178" s="206" t="s">
        <v>233</v>
      </c>
      <c r="G178" s="207" t="s">
        <v>199</v>
      </c>
      <c r="H178" s="208">
        <v>16</v>
      </c>
      <c r="I178" s="209"/>
      <c r="J178" s="210">
        <f>ROUND(I178*H178,2)</f>
        <v>0</v>
      </c>
      <c r="K178" s="211"/>
      <c r="L178" s="39"/>
      <c r="M178" s="212" t="s">
        <v>1</v>
      </c>
      <c r="N178" s="213" t="s">
        <v>37</v>
      </c>
      <c r="O178" s="71"/>
      <c r="P178" s="214">
        <f>O178*H178</f>
        <v>0</v>
      </c>
      <c r="Q178" s="214">
        <v>0</v>
      </c>
      <c r="R178" s="214">
        <f>Q178*H178</f>
        <v>0</v>
      </c>
      <c r="S178" s="214">
        <v>0</v>
      </c>
      <c r="T178" s="215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6" t="s">
        <v>139</v>
      </c>
      <c r="AT178" s="216" t="s">
        <v>129</v>
      </c>
      <c r="AU178" s="216" t="s">
        <v>82</v>
      </c>
      <c r="AY178" s="17" t="s">
        <v>126</v>
      </c>
      <c r="BE178" s="217">
        <f>IF(N178="základní",J178,0)</f>
        <v>0</v>
      </c>
      <c r="BF178" s="217">
        <f>IF(N178="snížená",J178,0)</f>
        <v>0</v>
      </c>
      <c r="BG178" s="217">
        <f>IF(N178="zákl. přenesená",J178,0)</f>
        <v>0</v>
      </c>
      <c r="BH178" s="217">
        <f>IF(N178="sníž. přenesená",J178,0)</f>
        <v>0</v>
      </c>
      <c r="BI178" s="217">
        <f>IF(N178="nulová",J178,0)</f>
        <v>0</v>
      </c>
      <c r="BJ178" s="17" t="s">
        <v>80</v>
      </c>
      <c r="BK178" s="217">
        <f>ROUND(I178*H178,2)</f>
        <v>0</v>
      </c>
      <c r="BL178" s="17" t="s">
        <v>139</v>
      </c>
      <c r="BM178" s="216" t="s">
        <v>234</v>
      </c>
    </row>
    <row r="179" spans="1:65" s="2" customFormat="1" ht="11.25">
      <c r="A179" s="34"/>
      <c r="B179" s="35"/>
      <c r="C179" s="36"/>
      <c r="D179" s="218" t="s">
        <v>135</v>
      </c>
      <c r="E179" s="36"/>
      <c r="F179" s="219" t="s">
        <v>233</v>
      </c>
      <c r="G179" s="36"/>
      <c r="H179" s="36"/>
      <c r="I179" s="115"/>
      <c r="J179" s="36"/>
      <c r="K179" s="36"/>
      <c r="L179" s="39"/>
      <c r="M179" s="220"/>
      <c r="N179" s="221"/>
      <c r="O179" s="71"/>
      <c r="P179" s="71"/>
      <c r="Q179" s="71"/>
      <c r="R179" s="71"/>
      <c r="S179" s="71"/>
      <c r="T179" s="72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T179" s="17" t="s">
        <v>135</v>
      </c>
      <c r="AU179" s="17" t="s">
        <v>82</v>
      </c>
    </row>
    <row r="180" spans="1:65" s="2" customFormat="1" ht="16.5" customHeight="1">
      <c r="A180" s="34"/>
      <c r="B180" s="35"/>
      <c r="C180" s="254" t="s">
        <v>235</v>
      </c>
      <c r="D180" s="254" t="s">
        <v>203</v>
      </c>
      <c r="E180" s="255" t="s">
        <v>236</v>
      </c>
      <c r="F180" s="256" t="s">
        <v>237</v>
      </c>
      <c r="G180" s="257" t="s">
        <v>199</v>
      </c>
      <c r="H180" s="258">
        <v>16</v>
      </c>
      <c r="I180" s="259"/>
      <c r="J180" s="260">
        <f>ROUND(I180*H180,2)</f>
        <v>0</v>
      </c>
      <c r="K180" s="261"/>
      <c r="L180" s="262"/>
      <c r="M180" s="263" t="s">
        <v>1</v>
      </c>
      <c r="N180" s="264" t="s">
        <v>37</v>
      </c>
      <c r="O180" s="71"/>
      <c r="P180" s="214">
        <f>O180*H180</f>
        <v>0</v>
      </c>
      <c r="Q180" s="214">
        <v>4.7000000000000002E-3</v>
      </c>
      <c r="R180" s="214">
        <f>Q180*H180</f>
        <v>7.5200000000000003E-2</v>
      </c>
      <c r="S180" s="214">
        <v>0</v>
      </c>
      <c r="T180" s="215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16" t="s">
        <v>206</v>
      </c>
      <c r="AT180" s="216" t="s">
        <v>203</v>
      </c>
      <c r="AU180" s="216" t="s">
        <v>82</v>
      </c>
      <c r="AY180" s="17" t="s">
        <v>126</v>
      </c>
      <c r="BE180" s="217">
        <f>IF(N180="základní",J180,0)</f>
        <v>0</v>
      </c>
      <c r="BF180" s="217">
        <f>IF(N180="snížená",J180,0)</f>
        <v>0</v>
      </c>
      <c r="BG180" s="217">
        <f>IF(N180="zákl. přenesená",J180,0)</f>
        <v>0</v>
      </c>
      <c r="BH180" s="217">
        <f>IF(N180="sníž. přenesená",J180,0)</f>
        <v>0</v>
      </c>
      <c r="BI180" s="217">
        <f>IF(N180="nulová",J180,0)</f>
        <v>0</v>
      </c>
      <c r="BJ180" s="17" t="s">
        <v>80</v>
      </c>
      <c r="BK180" s="217">
        <f>ROUND(I180*H180,2)</f>
        <v>0</v>
      </c>
      <c r="BL180" s="17" t="s">
        <v>139</v>
      </c>
      <c r="BM180" s="216" t="s">
        <v>238</v>
      </c>
    </row>
    <row r="181" spans="1:65" s="2" customFormat="1" ht="11.25">
      <c r="A181" s="34"/>
      <c r="B181" s="35"/>
      <c r="C181" s="36"/>
      <c r="D181" s="218" t="s">
        <v>135</v>
      </c>
      <c r="E181" s="36"/>
      <c r="F181" s="219" t="s">
        <v>239</v>
      </c>
      <c r="G181" s="36"/>
      <c r="H181" s="36"/>
      <c r="I181" s="115"/>
      <c r="J181" s="36"/>
      <c r="K181" s="36"/>
      <c r="L181" s="39"/>
      <c r="M181" s="220"/>
      <c r="N181" s="221"/>
      <c r="O181" s="71"/>
      <c r="P181" s="71"/>
      <c r="Q181" s="71"/>
      <c r="R181" s="71"/>
      <c r="S181" s="71"/>
      <c r="T181" s="72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T181" s="17" t="s">
        <v>135</v>
      </c>
      <c r="AU181" s="17" t="s">
        <v>82</v>
      </c>
    </row>
    <row r="182" spans="1:65" s="2" customFormat="1" ht="24" customHeight="1">
      <c r="A182" s="34"/>
      <c r="B182" s="35"/>
      <c r="C182" s="204" t="s">
        <v>240</v>
      </c>
      <c r="D182" s="204" t="s">
        <v>129</v>
      </c>
      <c r="E182" s="205" t="s">
        <v>241</v>
      </c>
      <c r="F182" s="206" t="s">
        <v>242</v>
      </c>
      <c r="G182" s="207" t="s">
        <v>168</v>
      </c>
      <c r="H182" s="208">
        <v>0.64700000000000002</v>
      </c>
      <c r="I182" s="209"/>
      <c r="J182" s="210">
        <f>ROUND(I182*H182,2)</f>
        <v>0</v>
      </c>
      <c r="K182" s="211"/>
      <c r="L182" s="39"/>
      <c r="M182" s="212" t="s">
        <v>1</v>
      </c>
      <c r="N182" s="213" t="s">
        <v>37</v>
      </c>
      <c r="O182" s="71"/>
      <c r="P182" s="214">
        <f>O182*H182</f>
        <v>0</v>
      </c>
      <c r="Q182" s="214">
        <v>0</v>
      </c>
      <c r="R182" s="214">
        <f>Q182*H182</f>
        <v>0</v>
      </c>
      <c r="S182" s="214">
        <v>0</v>
      </c>
      <c r="T182" s="215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6" t="s">
        <v>139</v>
      </c>
      <c r="AT182" s="216" t="s">
        <v>129</v>
      </c>
      <c r="AU182" s="216" t="s">
        <v>82</v>
      </c>
      <c r="AY182" s="17" t="s">
        <v>126</v>
      </c>
      <c r="BE182" s="217">
        <f>IF(N182="základní",J182,0)</f>
        <v>0</v>
      </c>
      <c r="BF182" s="217">
        <f>IF(N182="snížená",J182,0)</f>
        <v>0</v>
      </c>
      <c r="BG182" s="217">
        <f>IF(N182="zákl. přenesená",J182,0)</f>
        <v>0</v>
      </c>
      <c r="BH182" s="217">
        <f>IF(N182="sníž. přenesená",J182,0)</f>
        <v>0</v>
      </c>
      <c r="BI182" s="217">
        <f>IF(N182="nulová",J182,0)</f>
        <v>0</v>
      </c>
      <c r="BJ182" s="17" t="s">
        <v>80</v>
      </c>
      <c r="BK182" s="217">
        <f>ROUND(I182*H182,2)</f>
        <v>0</v>
      </c>
      <c r="BL182" s="17" t="s">
        <v>139</v>
      </c>
      <c r="BM182" s="216" t="s">
        <v>243</v>
      </c>
    </row>
    <row r="183" spans="1:65" s="2" customFormat="1" ht="29.25">
      <c r="A183" s="34"/>
      <c r="B183" s="35"/>
      <c r="C183" s="36"/>
      <c r="D183" s="218" t="s">
        <v>135</v>
      </c>
      <c r="E183" s="36"/>
      <c r="F183" s="219" t="s">
        <v>244</v>
      </c>
      <c r="G183" s="36"/>
      <c r="H183" s="36"/>
      <c r="I183" s="115"/>
      <c r="J183" s="36"/>
      <c r="K183" s="36"/>
      <c r="L183" s="39"/>
      <c r="M183" s="220"/>
      <c r="N183" s="221"/>
      <c r="O183" s="71"/>
      <c r="P183" s="71"/>
      <c r="Q183" s="71"/>
      <c r="R183" s="71"/>
      <c r="S183" s="71"/>
      <c r="T183" s="72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T183" s="17" t="s">
        <v>135</v>
      </c>
      <c r="AU183" s="17" t="s">
        <v>82</v>
      </c>
    </row>
    <row r="184" spans="1:65" s="2" customFormat="1" ht="24" customHeight="1">
      <c r="A184" s="34"/>
      <c r="B184" s="35"/>
      <c r="C184" s="204" t="s">
        <v>245</v>
      </c>
      <c r="D184" s="204" t="s">
        <v>129</v>
      </c>
      <c r="E184" s="205" t="s">
        <v>246</v>
      </c>
      <c r="F184" s="206" t="s">
        <v>247</v>
      </c>
      <c r="G184" s="207" t="s">
        <v>168</v>
      </c>
      <c r="H184" s="208">
        <v>0.64700000000000002</v>
      </c>
      <c r="I184" s="209"/>
      <c r="J184" s="210">
        <f>ROUND(I184*H184,2)</f>
        <v>0</v>
      </c>
      <c r="K184" s="211"/>
      <c r="L184" s="39"/>
      <c r="M184" s="212" t="s">
        <v>1</v>
      </c>
      <c r="N184" s="213" t="s">
        <v>37</v>
      </c>
      <c r="O184" s="71"/>
      <c r="P184" s="214">
        <f>O184*H184</f>
        <v>0</v>
      </c>
      <c r="Q184" s="214">
        <v>0</v>
      </c>
      <c r="R184" s="214">
        <f>Q184*H184</f>
        <v>0</v>
      </c>
      <c r="S184" s="214">
        <v>0</v>
      </c>
      <c r="T184" s="215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16" t="s">
        <v>139</v>
      </c>
      <c r="AT184" s="216" t="s">
        <v>129</v>
      </c>
      <c r="AU184" s="216" t="s">
        <v>82</v>
      </c>
      <c r="AY184" s="17" t="s">
        <v>126</v>
      </c>
      <c r="BE184" s="217">
        <f>IF(N184="základní",J184,0)</f>
        <v>0</v>
      </c>
      <c r="BF184" s="217">
        <f>IF(N184="snížená",J184,0)</f>
        <v>0</v>
      </c>
      <c r="BG184" s="217">
        <f>IF(N184="zákl. přenesená",J184,0)</f>
        <v>0</v>
      </c>
      <c r="BH184" s="217">
        <f>IF(N184="sníž. přenesená",J184,0)</f>
        <v>0</v>
      </c>
      <c r="BI184" s="217">
        <f>IF(N184="nulová",J184,0)</f>
        <v>0</v>
      </c>
      <c r="BJ184" s="17" t="s">
        <v>80</v>
      </c>
      <c r="BK184" s="217">
        <f>ROUND(I184*H184,2)</f>
        <v>0</v>
      </c>
      <c r="BL184" s="17" t="s">
        <v>139</v>
      </c>
      <c r="BM184" s="216" t="s">
        <v>248</v>
      </c>
    </row>
    <row r="185" spans="1:65" s="2" customFormat="1" ht="29.25">
      <c r="A185" s="34"/>
      <c r="B185" s="35"/>
      <c r="C185" s="36"/>
      <c r="D185" s="218" t="s">
        <v>135</v>
      </c>
      <c r="E185" s="36"/>
      <c r="F185" s="219" t="s">
        <v>249</v>
      </c>
      <c r="G185" s="36"/>
      <c r="H185" s="36"/>
      <c r="I185" s="115"/>
      <c r="J185" s="36"/>
      <c r="K185" s="36"/>
      <c r="L185" s="39"/>
      <c r="M185" s="220"/>
      <c r="N185" s="221"/>
      <c r="O185" s="71"/>
      <c r="P185" s="71"/>
      <c r="Q185" s="71"/>
      <c r="R185" s="71"/>
      <c r="S185" s="71"/>
      <c r="T185" s="72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T185" s="17" t="s">
        <v>135</v>
      </c>
      <c r="AU185" s="17" t="s">
        <v>82</v>
      </c>
    </row>
    <row r="186" spans="1:65" s="12" customFormat="1" ht="22.9" customHeight="1">
      <c r="B186" s="188"/>
      <c r="C186" s="189"/>
      <c r="D186" s="190" t="s">
        <v>71</v>
      </c>
      <c r="E186" s="202" t="s">
        <v>250</v>
      </c>
      <c r="F186" s="202" t="s">
        <v>251</v>
      </c>
      <c r="G186" s="189"/>
      <c r="H186" s="189"/>
      <c r="I186" s="192"/>
      <c r="J186" s="203">
        <f>BK186</f>
        <v>0</v>
      </c>
      <c r="K186" s="189"/>
      <c r="L186" s="194"/>
      <c r="M186" s="195"/>
      <c r="N186" s="196"/>
      <c r="O186" s="196"/>
      <c r="P186" s="197">
        <f>SUM(P187:P192)</f>
        <v>0</v>
      </c>
      <c r="Q186" s="196"/>
      <c r="R186" s="197">
        <f>SUM(R187:R192)</f>
        <v>2.597E-2</v>
      </c>
      <c r="S186" s="196"/>
      <c r="T186" s="198">
        <f>SUM(T187:T192)</f>
        <v>7.9499999999999987E-3</v>
      </c>
      <c r="AR186" s="199" t="s">
        <v>82</v>
      </c>
      <c r="AT186" s="200" t="s">
        <v>71</v>
      </c>
      <c r="AU186" s="200" t="s">
        <v>80</v>
      </c>
      <c r="AY186" s="199" t="s">
        <v>126</v>
      </c>
      <c r="BK186" s="201">
        <f>SUM(BK187:BK192)</f>
        <v>0</v>
      </c>
    </row>
    <row r="187" spans="1:65" s="2" customFormat="1" ht="24" customHeight="1">
      <c r="A187" s="34"/>
      <c r="B187" s="35"/>
      <c r="C187" s="204" t="s">
        <v>7</v>
      </c>
      <c r="D187" s="204" t="s">
        <v>129</v>
      </c>
      <c r="E187" s="205" t="s">
        <v>252</v>
      </c>
      <c r="F187" s="206" t="s">
        <v>253</v>
      </c>
      <c r="G187" s="207" t="s">
        <v>132</v>
      </c>
      <c r="H187" s="208">
        <v>53</v>
      </c>
      <c r="I187" s="209"/>
      <c r="J187" s="210">
        <f>ROUND(I187*H187,2)</f>
        <v>0</v>
      </c>
      <c r="K187" s="211"/>
      <c r="L187" s="39"/>
      <c r="M187" s="212" t="s">
        <v>1</v>
      </c>
      <c r="N187" s="213" t="s">
        <v>37</v>
      </c>
      <c r="O187" s="71"/>
      <c r="P187" s="214">
        <f>O187*H187</f>
        <v>0</v>
      </c>
      <c r="Q187" s="214">
        <v>0</v>
      </c>
      <c r="R187" s="214">
        <f>Q187*H187</f>
        <v>0</v>
      </c>
      <c r="S187" s="214">
        <v>1.4999999999999999E-4</v>
      </c>
      <c r="T187" s="215">
        <f>S187*H187</f>
        <v>7.9499999999999987E-3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16" t="s">
        <v>139</v>
      </c>
      <c r="AT187" s="216" t="s">
        <v>129</v>
      </c>
      <c r="AU187" s="216" t="s">
        <v>82</v>
      </c>
      <c r="AY187" s="17" t="s">
        <v>126</v>
      </c>
      <c r="BE187" s="217">
        <f>IF(N187="základní",J187,0)</f>
        <v>0</v>
      </c>
      <c r="BF187" s="217">
        <f>IF(N187="snížená",J187,0)</f>
        <v>0</v>
      </c>
      <c r="BG187" s="217">
        <f>IF(N187="zákl. přenesená",J187,0)</f>
        <v>0</v>
      </c>
      <c r="BH187" s="217">
        <f>IF(N187="sníž. přenesená",J187,0)</f>
        <v>0</v>
      </c>
      <c r="BI187" s="217">
        <f>IF(N187="nulová",J187,0)</f>
        <v>0</v>
      </c>
      <c r="BJ187" s="17" t="s">
        <v>80</v>
      </c>
      <c r="BK187" s="217">
        <f>ROUND(I187*H187,2)</f>
        <v>0</v>
      </c>
      <c r="BL187" s="17" t="s">
        <v>139</v>
      </c>
      <c r="BM187" s="216" t="s">
        <v>254</v>
      </c>
    </row>
    <row r="188" spans="1:65" s="2" customFormat="1" ht="11.25">
      <c r="A188" s="34"/>
      <c r="B188" s="35"/>
      <c r="C188" s="36"/>
      <c r="D188" s="218" t="s">
        <v>135</v>
      </c>
      <c r="E188" s="36"/>
      <c r="F188" s="219" t="s">
        <v>255</v>
      </c>
      <c r="G188" s="36"/>
      <c r="H188" s="36"/>
      <c r="I188" s="115"/>
      <c r="J188" s="36"/>
      <c r="K188" s="36"/>
      <c r="L188" s="39"/>
      <c r="M188" s="220"/>
      <c r="N188" s="221"/>
      <c r="O188" s="71"/>
      <c r="P188" s="71"/>
      <c r="Q188" s="71"/>
      <c r="R188" s="71"/>
      <c r="S188" s="71"/>
      <c r="T188" s="72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T188" s="17" t="s">
        <v>135</v>
      </c>
      <c r="AU188" s="17" t="s">
        <v>82</v>
      </c>
    </row>
    <row r="189" spans="1:65" s="2" customFormat="1" ht="24" customHeight="1">
      <c r="A189" s="34"/>
      <c r="B189" s="35"/>
      <c r="C189" s="204" t="s">
        <v>256</v>
      </c>
      <c r="D189" s="204" t="s">
        <v>129</v>
      </c>
      <c r="E189" s="205" t="s">
        <v>257</v>
      </c>
      <c r="F189" s="206" t="s">
        <v>258</v>
      </c>
      <c r="G189" s="207" t="s">
        <v>132</v>
      </c>
      <c r="H189" s="208">
        <v>53</v>
      </c>
      <c r="I189" s="209"/>
      <c r="J189" s="210">
        <f>ROUND(I189*H189,2)</f>
        <v>0</v>
      </c>
      <c r="K189" s="211"/>
      <c r="L189" s="39"/>
      <c r="M189" s="212" t="s">
        <v>1</v>
      </c>
      <c r="N189" s="213" t="s">
        <v>37</v>
      </c>
      <c r="O189" s="71"/>
      <c r="P189" s="214">
        <f>O189*H189</f>
        <v>0</v>
      </c>
      <c r="Q189" s="214">
        <v>2.0000000000000001E-4</v>
      </c>
      <c r="R189" s="214">
        <f>Q189*H189</f>
        <v>1.06E-2</v>
      </c>
      <c r="S189" s="214">
        <v>0</v>
      </c>
      <c r="T189" s="215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6" t="s">
        <v>139</v>
      </c>
      <c r="AT189" s="216" t="s">
        <v>129</v>
      </c>
      <c r="AU189" s="216" t="s">
        <v>82</v>
      </c>
      <c r="AY189" s="17" t="s">
        <v>126</v>
      </c>
      <c r="BE189" s="217">
        <f>IF(N189="základní",J189,0)</f>
        <v>0</v>
      </c>
      <c r="BF189" s="217">
        <f>IF(N189="snížená",J189,0)</f>
        <v>0</v>
      </c>
      <c r="BG189" s="217">
        <f>IF(N189="zákl. přenesená",J189,0)</f>
        <v>0</v>
      </c>
      <c r="BH189" s="217">
        <f>IF(N189="sníž. přenesená",J189,0)</f>
        <v>0</v>
      </c>
      <c r="BI189" s="217">
        <f>IF(N189="nulová",J189,0)</f>
        <v>0</v>
      </c>
      <c r="BJ189" s="17" t="s">
        <v>80</v>
      </c>
      <c r="BK189" s="217">
        <f>ROUND(I189*H189,2)</f>
        <v>0</v>
      </c>
      <c r="BL189" s="17" t="s">
        <v>139</v>
      </c>
      <c r="BM189" s="216" t="s">
        <v>259</v>
      </c>
    </row>
    <row r="190" spans="1:65" s="2" customFormat="1" ht="19.5">
      <c r="A190" s="34"/>
      <c r="B190" s="35"/>
      <c r="C190" s="36"/>
      <c r="D190" s="218" t="s">
        <v>135</v>
      </c>
      <c r="E190" s="36"/>
      <c r="F190" s="219" t="s">
        <v>260</v>
      </c>
      <c r="G190" s="36"/>
      <c r="H190" s="36"/>
      <c r="I190" s="115"/>
      <c r="J190" s="36"/>
      <c r="K190" s="36"/>
      <c r="L190" s="39"/>
      <c r="M190" s="220"/>
      <c r="N190" s="221"/>
      <c r="O190" s="71"/>
      <c r="P190" s="71"/>
      <c r="Q190" s="71"/>
      <c r="R190" s="71"/>
      <c r="S190" s="71"/>
      <c r="T190" s="72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T190" s="17" t="s">
        <v>135</v>
      </c>
      <c r="AU190" s="17" t="s">
        <v>82</v>
      </c>
    </row>
    <row r="191" spans="1:65" s="2" customFormat="1" ht="24" customHeight="1">
      <c r="A191" s="34"/>
      <c r="B191" s="35"/>
      <c r="C191" s="204" t="s">
        <v>261</v>
      </c>
      <c r="D191" s="204" t="s">
        <v>129</v>
      </c>
      <c r="E191" s="205" t="s">
        <v>262</v>
      </c>
      <c r="F191" s="206" t="s">
        <v>263</v>
      </c>
      <c r="G191" s="207" t="s">
        <v>132</v>
      </c>
      <c r="H191" s="208">
        <v>53</v>
      </c>
      <c r="I191" s="209"/>
      <c r="J191" s="210">
        <f>ROUND(I191*H191,2)</f>
        <v>0</v>
      </c>
      <c r="K191" s="211"/>
      <c r="L191" s="39"/>
      <c r="M191" s="212" t="s">
        <v>1</v>
      </c>
      <c r="N191" s="213" t="s">
        <v>37</v>
      </c>
      <c r="O191" s="71"/>
      <c r="P191" s="214">
        <f>O191*H191</f>
        <v>0</v>
      </c>
      <c r="Q191" s="214">
        <v>2.9E-4</v>
      </c>
      <c r="R191" s="214">
        <f>Q191*H191</f>
        <v>1.537E-2</v>
      </c>
      <c r="S191" s="214">
        <v>0</v>
      </c>
      <c r="T191" s="215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6" t="s">
        <v>139</v>
      </c>
      <c r="AT191" s="216" t="s">
        <v>129</v>
      </c>
      <c r="AU191" s="216" t="s">
        <v>82</v>
      </c>
      <c r="AY191" s="17" t="s">
        <v>126</v>
      </c>
      <c r="BE191" s="217">
        <f>IF(N191="základní",J191,0)</f>
        <v>0</v>
      </c>
      <c r="BF191" s="217">
        <f>IF(N191="snížená",J191,0)</f>
        <v>0</v>
      </c>
      <c r="BG191" s="217">
        <f>IF(N191="zákl. přenesená",J191,0)</f>
        <v>0</v>
      </c>
      <c r="BH191" s="217">
        <f>IF(N191="sníž. přenesená",J191,0)</f>
        <v>0</v>
      </c>
      <c r="BI191" s="217">
        <f>IF(N191="nulová",J191,0)</f>
        <v>0</v>
      </c>
      <c r="BJ191" s="17" t="s">
        <v>80</v>
      </c>
      <c r="BK191" s="217">
        <f>ROUND(I191*H191,2)</f>
        <v>0</v>
      </c>
      <c r="BL191" s="17" t="s">
        <v>139</v>
      </c>
      <c r="BM191" s="216" t="s">
        <v>264</v>
      </c>
    </row>
    <row r="192" spans="1:65" s="2" customFormat="1" ht="19.5">
      <c r="A192" s="34"/>
      <c r="B192" s="35"/>
      <c r="C192" s="36"/>
      <c r="D192" s="218" t="s">
        <v>135</v>
      </c>
      <c r="E192" s="36"/>
      <c r="F192" s="219" t="s">
        <v>265</v>
      </c>
      <c r="G192" s="36"/>
      <c r="H192" s="36"/>
      <c r="I192" s="115"/>
      <c r="J192" s="36"/>
      <c r="K192" s="36"/>
      <c r="L192" s="39"/>
      <c r="M192" s="265"/>
      <c r="N192" s="266"/>
      <c r="O192" s="267"/>
      <c r="P192" s="267"/>
      <c r="Q192" s="267"/>
      <c r="R192" s="267"/>
      <c r="S192" s="267"/>
      <c r="T192" s="268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T192" s="17" t="s">
        <v>135</v>
      </c>
      <c r="AU192" s="17" t="s">
        <v>82</v>
      </c>
    </row>
    <row r="193" spans="1:31" s="2" customFormat="1" ht="6.95" customHeight="1">
      <c r="A193" s="34"/>
      <c r="B193" s="54"/>
      <c r="C193" s="55"/>
      <c r="D193" s="55"/>
      <c r="E193" s="55"/>
      <c r="F193" s="55"/>
      <c r="G193" s="55"/>
      <c r="H193" s="55"/>
      <c r="I193" s="152"/>
      <c r="J193" s="55"/>
      <c r="K193" s="55"/>
      <c r="L193" s="39"/>
      <c r="M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</row>
  </sheetData>
  <sheetProtection algorithmName="SHA-512" hashValue="go4fnqSctoF6hzg2epxQvoCF7x1EHic2S5gf0uDOvehPvU8M2umOSJR7ir+/2wu9/qYtffOwmvRB6CfotxxOfA==" saltValue="FKjrO0Sp4lBcki4ZsYcCNR6ZPU18Bdsj7tyHHY13K0V2Ax/rvZY7ru8MRcxuzkkFneRtv0tAJT+od8dp524u1w==" spinCount="100000" sheet="1" objects="1" scenarios="1" formatColumns="0" formatRows="0" autoFilter="0"/>
  <autoFilter ref="C123:K192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01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8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8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AT2" s="17" t="s">
        <v>85</v>
      </c>
    </row>
    <row r="3" spans="1:46" s="1" customFormat="1" ht="6.95" customHeight="1">
      <c r="B3" s="109"/>
      <c r="C3" s="110"/>
      <c r="D3" s="110"/>
      <c r="E3" s="110"/>
      <c r="F3" s="110"/>
      <c r="G3" s="110"/>
      <c r="H3" s="110"/>
      <c r="I3" s="111"/>
      <c r="J3" s="110"/>
      <c r="K3" s="110"/>
      <c r="L3" s="20"/>
      <c r="AT3" s="17" t="s">
        <v>82</v>
      </c>
    </row>
    <row r="4" spans="1:46" s="1" customFormat="1" ht="24.95" customHeight="1">
      <c r="B4" s="20"/>
      <c r="D4" s="112" t="s">
        <v>95</v>
      </c>
      <c r="I4" s="108"/>
      <c r="L4" s="20"/>
      <c r="M4" s="113" t="s">
        <v>10</v>
      </c>
      <c r="AT4" s="17" t="s">
        <v>4</v>
      </c>
    </row>
    <row r="5" spans="1:46" s="1" customFormat="1" ht="6.95" customHeight="1">
      <c r="B5" s="20"/>
      <c r="I5" s="108"/>
      <c r="L5" s="20"/>
    </row>
    <row r="6" spans="1:46" s="1" customFormat="1" ht="12" customHeight="1">
      <c r="B6" s="20"/>
      <c r="D6" s="114" t="s">
        <v>16</v>
      </c>
      <c r="I6" s="108"/>
      <c r="L6" s="20"/>
    </row>
    <row r="7" spans="1:46" s="1" customFormat="1" ht="16.5" customHeight="1">
      <c r="B7" s="20"/>
      <c r="E7" s="310" t="str">
        <f>'Rekapitulace stavby'!K6</f>
        <v>Zabezpečení čekáren v obvodu OŘ Olomouc</v>
      </c>
      <c r="F7" s="311"/>
      <c r="G7" s="311"/>
      <c r="H7" s="311"/>
      <c r="I7" s="108"/>
      <c r="L7" s="20"/>
    </row>
    <row r="8" spans="1:46" s="2" customFormat="1" ht="12" customHeight="1">
      <c r="A8" s="34"/>
      <c r="B8" s="39"/>
      <c r="C8" s="34"/>
      <c r="D8" s="114" t="s">
        <v>96</v>
      </c>
      <c r="E8" s="34"/>
      <c r="F8" s="34"/>
      <c r="G8" s="34"/>
      <c r="H8" s="34"/>
      <c r="I8" s="115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312" t="s">
        <v>266</v>
      </c>
      <c r="F9" s="313"/>
      <c r="G9" s="313"/>
      <c r="H9" s="313"/>
      <c r="I9" s="115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115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14" t="s">
        <v>18</v>
      </c>
      <c r="E11" s="34"/>
      <c r="F11" s="116" t="s">
        <v>1</v>
      </c>
      <c r="G11" s="34"/>
      <c r="H11" s="34"/>
      <c r="I11" s="117" t="s">
        <v>19</v>
      </c>
      <c r="J11" s="116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14" t="s">
        <v>20</v>
      </c>
      <c r="E12" s="34"/>
      <c r="F12" s="116" t="s">
        <v>267</v>
      </c>
      <c r="G12" s="34"/>
      <c r="H12" s="34"/>
      <c r="I12" s="117" t="s">
        <v>22</v>
      </c>
      <c r="J12" s="118">
        <f>'Rekapitulace stavby'!AN8</f>
        <v>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115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14" t="s">
        <v>23</v>
      </c>
      <c r="E14" s="34"/>
      <c r="F14" s="34"/>
      <c r="G14" s="34"/>
      <c r="H14" s="34"/>
      <c r="I14" s="117" t="s">
        <v>24</v>
      </c>
      <c r="J14" s="116" t="str">
        <f>IF('Rekapitulace stavby'!AN10="","",'Rekapitulace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16" t="str">
        <f>IF('Rekapitulace stavby'!E11="","",'Rekapitulace stavby'!E11)</f>
        <v xml:space="preserve"> </v>
      </c>
      <c r="F15" s="34"/>
      <c r="G15" s="34"/>
      <c r="H15" s="34"/>
      <c r="I15" s="117" t="s">
        <v>25</v>
      </c>
      <c r="J15" s="116" t="str">
        <f>IF('Rekapitulace stavby'!AN11="","",'Rekapitulace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115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14" t="s">
        <v>26</v>
      </c>
      <c r="E17" s="34"/>
      <c r="F17" s="34"/>
      <c r="G17" s="34"/>
      <c r="H17" s="34"/>
      <c r="I17" s="117" t="s">
        <v>24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314" t="str">
        <f>'Rekapitulace stavby'!E14</f>
        <v>Vyplň údaj</v>
      </c>
      <c r="F18" s="315"/>
      <c r="G18" s="315"/>
      <c r="H18" s="315"/>
      <c r="I18" s="117" t="s">
        <v>25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115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14" t="s">
        <v>28</v>
      </c>
      <c r="E20" s="34"/>
      <c r="F20" s="34"/>
      <c r="G20" s="34"/>
      <c r="H20" s="34"/>
      <c r="I20" s="117" t="s">
        <v>24</v>
      </c>
      <c r="J20" s="116" t="str">
        <f>IF('Rekapitulace stavby'!AN16="","",'Rekapitulace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16" t="str">
        <f>IF('Rekapitulace stavby'!E17="","",'Rekapitulace stavby'!E17)</f>
        <v xml:space="preserve"> </v>
      </c>
      <c r="F21" s="34"/>
      <c r="G21" s="34"/>
      <c r="H21" s="34"/>
      <c r="I21" s="117" t="s">
        <v>25</v>
      </c>
      <c r="J21" s="116" t="str">
        <f>IF('Rekapitulace stavby'!AN17="","",'Rekapitulace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115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14" t="s">
        <v>30</v>
      </c>
      <c r="E23" s="34"/>
      <c r="F23" s="34"/>
      <c r="G23" s="34"/>
      <c r="H23" s="34"/>
      <c r="I23" s="117" t="s">
        <v>24</v>
      </c>
      <c r="J23" s="116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16" t="str">
        <f>IF('Rekapitulace stavby'!E20="","",'Rekapitulace stavby'!E20)</f>
        <v xml:space="preserve"> </v>
      </c>
      <c r="F24" s="34"/>
      <c r="G24" s="34"/>
      <c r="H24" s="34"/>
      <c r="I24" s="117" t="s">
        <v>25</v>
      </c>
      <c r="J24" s="116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115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14" t="s">
        <v>31</v>
      </c>
      <c r="E26" s="34"/>
      <c r="F26" s="34"/>
      <c r="G26" s="34"/>
      <c r="H26" s="34"/>
      <c r="I26" s="115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9"/>
      <c r="B27" s="120"/>
      <c r="C27" s="119"/>
      <c r="D27" s="119"/>
      <c r="E27" s="316" t="s">
        <v>1</v>
      </c>
      <c r="F27" s="316"/>
      <c r="G27" s="316"/>
      <c r="H27" s="316"/>
      <c r="I27" s="121"/>
      <c r="J27" s="119"/>
      <c r="K27" s="119"/>
      <c r="L27" s="122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115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23"/>
      <c r="E29" s="123"/>
      <c r="F29" s="123"/>
      <c r="G29" s="123"/>
      <c r="H29" s="123"/>
      <c r="I29" s="124"/>
      <c r="J29" s="123"/>
      <c r="K29" s="123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25" t="s">
        <v>32</v>
      </c>
      <c r="E30" s="34"/>
      <c r="F30" s="34"/>
      <c r="G30" s="34"/>
      <c r="H30" s="34"/>
      <c r="I30" s="115"/>
      <c r="J30" s="126">
        <f>ROUND(J117,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23"/>
      <c r="E31" s="123"/>
      <c r="F31" s="123"/>
      <c r="G31" s="123"/>
      <c r="H31" s="123"/>
      <c r="I31" s="124"/>
      <c r="J31" s="123"/>
      <c r="K31" s="123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7" t="s">
        <v>34</v>
      </c>
      <c r="G32" s="34"/>
      <c r="H32" s="34"/>
      <c r="I32" s="128" t="s">
        <v>33</v>
      </c>
      <c r="J32" s="127" t="s">
        <v>35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9" t="s">
        <v>36</v>
      </c>
      <c r="E33" s="114" t="s">
        <v>37</v>
      </c>
      <c r="F33" s="130">
        <f>ROUND((SUM(BE117:BE200)),  2)</f>
        <v>0</v>
      </c>
      <c r="G33" s="34"/>
      <c r="H33" s="34"/>
      <c r="I33" s="131">
        <v>0.21</v>
      </c>
      <c r="J33" s="130">
        <f>ROUND(((SUM(BE117:BE200))*I33),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14" t="s">
        <v>38</v>
      </c>
      <c r="F34" s="130">
        <f>ROUND((SUM(BF117:BF200)),  2)</f>
        <v>0</v>
      </c>
      <c r="G34" s="34"/>
      <c r="H34" s="34"/>
      <c r="I34" s="131">
        <v>0.15</v>
      </c>
      <c r="J34" s="130">
        <f>ROUND(((SUM(BF117:BF200))*I34),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14" t="s">
        <v>39</v>
      </c>
      <c r="F35" s="130">
        <f>ROUND((SUM(BG117:BG200)),  2)</f>
        <v>0</v>
      </c>
      <c r="G35" s="34"/>
      <c r="H35" s="34"/>
      <c r="I35" s="131">
        <v>0.21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14" t="s">
        <v>40</v>
      </c>
      <c r="F36" s="130">
        <f>ROUND((SUM(BH117:BH200)),  2)</f>
        <v>0</v>
      </c>
      <c r="G36" s="34"/>
      <c r="H36" s="34"/>
      <c r="I36" s="131">
        <v>0.15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14" t="s">
        <v>41</v>
      </c>
      <c r="F37" s="130">
        <f>ROUND((SUM(BI117:BI200)),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115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32"/>
      <c r="D39" s="133" t="s">
        <v>42</v>
      </c>
      <c r="E39" s="134"/>
      <c r="F39" s="134"/>
      <c r="G39" s="135" t="s">
        <v>43</v>
      </c>
      <c r="H39" s="136" t="s">
        <v>44</v>
      </c>
      <c r="I39" s="137"/>
      <c r="J39" s="138">
        <f>SUM(J30:J37)</f>
        <v>0</v>
      </c>
      <c r="K39" s="139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115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I41" s="108"/>
      <c r="L41" s="20"/>
    </row>
    <row r="42" spans="1:31" s="1" customFormat="1" ht="14.45" customHeight="1">
      <c r="B42" s="20"/>
      <c r="I42" s="108"/>
      <c r="L42" s="20"/>
    </row>
    <row r="43" spans="1:31" s="1" customFormat="1" ht="14.45" customHeight="1">
      <c r="B43" s="20"/>
      <c r="I43" s="108"/>
      <c r="L43" s="20"/>
    </row>
    <row r="44" spans="1:31" s="1" customFormat="1" ht="14.45" customHeight="1">
      <c r="B44" s="20"/>
      <c r="I44" s="108"/>
      <c r="L44" s="20"/>
    </row>
    <row r="45" spans="1:31" s="1" customFormat="1" ht="14.45" customHeight="1">
      <c r="B45" s="20"/>
      <c r="I45" s="108"/>
      <c r="L45" s="20"/>
    </row>
    <row r="46" spans="1:31" s="1" customFormat="1" ht="14.45" customHeight="1">
      <c r="B46" s="20"/>
      <c r="I46" s="108"/>
      <c r="L46" s="20"/>
    </row>
    <row r="47" spans="1:31" s="1" customFormat="1" ht="14.45" customHeight="1">
      <c r="B47" s="20"/>
      <c r="I47" s="108"/>
      <c r="L47" s="20"/>
    </row>
    <row r="48" spans="1:31" s="1" customFormat="1" ht="14.45" customHeight="1">
      <c r="B48" s="20"/>
      <c r="I48" s="108"/>
      <c r="L48" s="20"/>
    </row>
    <row r="49" spans="1:31" s="1" customFormat="1" ht="14.45" customHeight="1">
      <c r="B49" s="20"/>
      <c r="I49" s="108"/>
      <c r="L49" s="20"/>
    </row>
    <row r="50" spans="1:31" s="2" customFormat="1" ht="14.45" customHeight="1">
      <c r="B50" s="51"/>
      <c r="D50" s="140" t="s">
        <v>45</v>
      </c>
      <c r="E50" s="141"/>
      <c r="F50" s="141"/>
      <c r="G50" s="140" t="s">
        <v>46</v>
      </c>
      <c r="H50" s="141"/>
      <c r="I50" s="142"/>
      <c r="J50" s="141"/>
      <c r="K50" s="141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3" t="s">
        <v>47</v>
      </c>
      <c r="E61" s="144"/>
      <c r="F61" s="145" t="s">
        <v>48</v>
      </c>
      <c r="G61" s="143" t="s">
        <v>47</v>
      </c>
      <c r="H61" s="144"/>
      <c r="I61" s="146"/>
      <c r="J61" s="147" t="s">
        <v>48</v>
      </c>
      <c r="K61" s="144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0" t="s">
        <v>49</v>
      </c>
      <c r="E65" s="148"/>
      <c r="F65" s="148"/>
      <c r="G65" s="140" t="s">
        <v>50</v>
      </c>
      <c r="H65" s="148"/>
      <c r="I65" s="149"/>
      <c r="J65" s="148"/>
      <c r="K65" s="148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3" t="s">
        <v>47</v>
      </c>
      <c r="E76" s="144"/>
      <c r="F76" s="145" t="s">
        <v>48</v>
      </c>
      <c r="G76" s="143" t="s">
        <v>47</v>
      </c>
      <c r="H76" s="144"/>
      <c r="I76" s="146"/>
      <c r="J76" s="147" t="s">
        <v>48</v>
      </c>
      <c r="K76" s="144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0"/>
      <c r="C77" s="151"/>
      <c r="D77" s="151"/>
      <c r="E77" s="151"/>
      <c r="F77" s="151"/>
      <c r="G77" s="151"/>
      <c r="H77" s="151"/>
      <c r="I77" s="152"/>
      <c r="J77" s="151"/>
      <c r="K77" s="151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53"/>
      <c r="C81" s="154"/>
      <c r="D81" s="154"/>
      <c r="E81" s="154"/>
      <c r="F81" s="154"/>
      <c r="G81" s="154"/>
      <c r="H81" s="154"/>
      <c r="I81" s="155"/>
      <c r="J81" s="154"/>
      <c r="K81" s="154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98</v>
      </c>
      <c r="D82" s="36"/>
      <c r="E82" s="36"/>
      <c r="F82" s="36"/>
      <c r="G82" s="36"/>
      <c r="H82" s="36"/>
      <c r="I82" s="115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15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15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317" t="str">
        <f>E7</f>
        <v>Zabezpečení čekáren v obvodu OŘ Olomouc</v>
      </c>
      <c r="F85" s="318"/>
      <c r="G85" s="318"/>
      <c r="H85" s="318"/>
      <c r="I85" s="115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96</v>
      </c>
      <c r="D86" s="36"/>
      <c r="E86" s="36"/>
      <c r="F86" s="36"/>
      <c r="G86" s="36"/>
      <c r="H86" s="36"/>
      <c r="I86" s="115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89" t="str">
        <f>E9</f>
        <v>PS01 - Doplnění stávajících EZS</v>
      </c>
      <c r="F87" s="319"/>
      <c r="G87" s="319"/>
      <c r="H87" s="319"/>
      <c r="I87" s="115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115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>OŘ Olomouc</v>
      </c>
      <c r="G89" s="36"/>
      <c r="H89" s="36"/>
      <c r="I89" s="117" t="s">
        <v>22</v>
      </c>
      <c r="J89" s="66">
        <f>IF(J12="","",J12)</f>
        <v>0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15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23</v>
      </c>
      <c r="D91" s="36"/>
      <c r="E91" s="36"/>
      <c r="F91" s="27" t="str">
        <f>E15</f>
        <v xml:space="preserve"> </v>
      </c>
      <c r="G91" s="36"/>
      <c r="H91" s="36"/>
      <c r="I91" s="117" t="s">
        <v>28</v>
      </c>
      <c r="J91" s="32" t="str">
        <f>E21</f>
        <v xml:space="preserve"> 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26</v>
      </c>
      <c r="D92" s="36"/>
      <c r="E92" s="36"/>
      <c r="F92" s="27" t="str">
        <f>IF(E18="","",E18)</f>
        <v>Vyplň údaj</v>
      </c>
      <c r="G92" s="36"/>
      <c r="H92" s="36"/>
      <c r="I92" s="117" t="s">
        <v>30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115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56" t="s">
        <v>99</v>
      </c>
      <c r="D94" s="157"/>
      <c r="E94" s="157"/>
      <c r="F94" s="157"/>
      <c r="G94" s="157"/>
      <c r="H94" s="157"/>
      <c r="I94" s="158"/>
      <c r="J94" s="159" t="s">
        <v>100</v>
      </c>
      <c r="K94" s="15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15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60" t="s">
        <v>101</v>
      </c>
      <c r="D96" s="36"/>
      <c r="E96" s="36"/>
      <c r="F96" s="36"/>
      <c r="G96" s="36"/>
      <c r="H96" s="36"/>
      <c r="I96" s="115"/>
      <c r="J96" s="84">
        <f>J117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102</v>
      </c>
    </row>
    <row r="97" spans="1:31" s="9" customFormat="1" ht="24.95" customHeight="1">
      <c r="B97" s="161"/>
      <c r="C97" s="162"/>
      <c r="D97" s="163" t="s">
        <v>268</v>
      </c>
      <c r="E97" s="164"/>
      <c r="F97" s="164"/>
      <c r="G97" s="164"/>
      <c r="H97" s="164"/>
      <c r="I97" s="165"/>
      <c r="J97" s="166">
        <f>J166</f>
        <v>0</v>
      </c>
      <c r="K97" s="162"/>
      <c r="L97" s="167"/>
    </row>
    <row r="98" spans="1:31" s="2" customFormat="1" ht="21.75" customHeight="1">
      <c r="A98" s="34"/>
      <c r="B98" s="35"/>
      <c r="C98" s="36"/>
      <c r="D98" s="36"/>
      <c r="E98" s="36"/>
      <c r="F98" s="36"/>
      <c r="G98" s="36"/>
      <c r="H98" s="36"/>
      <c r="I98" s="115"/>
      <c r="J98" s="36"/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31" s="2" customFormat="1" ht="6.95" customHeight="1">
      <c r="A99" s="34"/>
      <c r="B99" s="54"/>
      <c r="C99" s="55"/>
      <c r="D99" s="55"/>
      <c r="E99" s="55"/>
      <c r="F99" s="55"/>
      <c r="G99" s="55"/>
      <c r="H99" s="55"/>
      <c r="I99" s="152"/>
      <c r="J99" s="55"/>
      <c r="K99" s="55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3" spans="1:31" s="2" customFormat="1" ht="6.95" customHeight="1">
      <c r="A103" s="34"/>
      <c r="B103" s="56"/>
      <c r="C103" s="57"/>
      <c r="D103" s="57"/>
      <c r="E103" s="57"/>
      <c r="F103" s="57"/>
      <c r="G103" s="57"/>
      <c r="H103" s="57"/>
      <c r="I103" s="155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2" customFormat="1" ht="24.95" customHeight="1">
      <c r="A104" s="34"/>
      <c r="B104" s="35"/>
      <c r="C104" s="23" t="s">
        <v>111</v>
      </c>
      <c r="D104" s="36"/>
      <c r="E104" s="36"/>
      <c r="F104" s="36"/>
      <c r="G104" s="36"/>
      <c r="H104" s="36"/>
      <c r="I104" s="115"/>
      <c r="J104" s="36"/>
      <c r="K104" s="36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pans="1:31" s="2" customFormat="1" ht="6.95" customHeight="1">
      <c r="A105" s="34"/>
      <c r="B105" s="35"/>
      <c r="C105" s="36"/>
      <c r="D105" s="36"/>
      <c r="E105" s="36"/>
      <c r="F105" s="36"/>
      <c r="G105" s="36"/>
      <c r="H105" s="36"/>
      <c r="I105" s="115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31" s="2" customFormat="1" ht="12" customHeight="1">
      <c r="A106" s="34"/>
      <c r="B106" s="35"/>
      <c r="C106" s="29" t="s">
        <v>16</v>
      </c>
      <c r="D106" s="36"/>
      <c r="E106" s="36"/>
      <c r="F106" s="36"/>
      <c r="G106" s="36"/>
      <c r="H106" s="36"/>
      <c r="I106" s="115"/>
      <c r="J106" s="36"/>
      <c r="K106" s="36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1:31" s="2" customFormat="1" ht="16.5" customHeight="1">
      <c r="A107" s="34"/>
      <c r="B107" s="35"/>
      <c r="C107" s="36"/>
      <c r="D107" s="36"/>
      <c r="E107" s="317" t="str">
        <f>E7</f>
        <v>Zabezpečení čekáren v obvodu OŘ Olomouc</v>
      </c>
      <c r="F107" s="318"/>
      <c r="G107" s="318"/>
      <c r="H107" s="318"/>
      <c r="I107" s="115"/>
      <c r="J107" s="36"/>
      <c r="K107" s="36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31" s="2" customFormat="1" ht="12" customHeight="1">
      <c r="A108" s="34"/>
      <c r="B108" s="35"/>
      <c r="C108" s="29" t="s">
        <v>96</v>
      </c>
      <c r="D108" s="36"/>
      <c r="E108" s="36"/>
      <c r="F108" s="36"/>
      <c r="G108" s="36"/>
      <c r="H108" s="36"/>
      <c r="I108" s="115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s="2" customFormat="1" ht="16.5" customHeight="1">
      <c r="A109" s="34"/>
      <c r="B109" s="35"/>
      <c r="C109" s="36"/>
      <c r="D109" s="36"/>
      <c r="E109" s="289" t="str">
        <f>E9</f>
        <v>PS01 - Doplnění stávajících EZS</v>
      </c>
      <c r="F109" s="319"/>
      <c r="G109" s="319"/>
      <c r="H109" s="319"/>
      <c r="I109" s="115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31" s="2" customFormat="1" ht="6.95" customHeight="1">
      <c r="A110" s="34"/>
      <c r="B110" s="35"/>
      <c r="C110" s="36"/>
      <c r="D110" s="36"/>
      <c r="E110" s="36"/>
      <c r="F110" s="36"/>
      <c r="G110" s="36"/>
      <c r="H110" s="36"/>
      <c r="I110" s="115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12" customHeight="1">
      <c r="A111" s="34"/>
      <c r="B111" s="35"/>
      <c r="C111" s="29" t="s">
        <v>20</v>
      </c>
      <c r="D111" s="36"/>
      <c r="E111" s="36"/>
      <c r="F111" s="27" t="str">
        <f>F12</f>
        <v>OŘ Olomouc</v>
      </c>
      <c r="G111" s="36"/>
      <c r="H111" s="36"/>
      <c r="I111" s="117" t="s">
        <v>22</v>
      </c>
      <c r="J111" s="66">
        <f>IF(J12="","",J12)</f>
        <v>0</v>
      </c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115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5.2" customHeight="1">
      <c r="A113" s="34"/>
      <c r="B113" s="35"/>
      <c r="C113" s="29" t="s">
        <v>23</v>
      </c>
      <c r="D113" s="36"/>
      <c r="E113" s="36"/>
      <c r="F113" s="27" t="str">
        <f>E15</f>
        <v xml:space="preserve"> </v>
      </c>
      <c r="G113" s="36"/>
      <c r="H113" s="36"/>
      <c r="I113" s="117" t="s">
        <v>28</v>
      </c>
      <c r="J113" s="32" t="str">
        <f>E21</f>
        <v xml:space="preserve"> </v>
      </c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5.2" customHeight="1">
      <c r="A114" s="34"/>
      <c r="B114" s="35"/>
      <c r="C114" s="29" t="s">
        <v>26</v>
      </c>
      <c r="D114" s="36"/>
      <c r="E114" s="36"/>
      <c r="F114" s="27" t="str">
        <f>IF(E18="","",E18)</f>
        <v>Vyplň údaj</v>
      </c>
      <c r="G114" s="36"/>
      <c r="H114" s="36"/>
      <c r="I114" s="117" t="s">
        <v>30</v>
      </c>
      <c r="J114" s="32" t="str">
        <f>E24</f>
        <v xml:space="preserve"> </v>
      </c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0.35" customHeight="1">
      <c r="A115" s="34"/>
      <c r="B115" s="35"/>
      <c r="C115" s="36"/>
      <c r="D115" s="36"/>
      <c r="E115" s="36"/>
      <c r="F115" s="36"/>
      <c r="G115" s="36"/>
      <c r="H115" s="36"/>
      <c r="I115" s="115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11" customFormat="1" ht="29.25" customHeight="1">
      <c r="A116" s="175"/>
      <c r="B116" s="176"/>
      <c r="C116" s="177" t="s">
        <v>112</v>
      </c>
      <c r="D116" s="178" t="s">
        <v>57</v>
      </c>
      <c r="E116" s="178" t="s">
        <v>53</v>
      </c>
      <c r="F116" s="178" t="s">
        <v>54</v>
      </c>
      <c r="G116" s="178" t="s">
        <v>113</v>
      </c>
      <c r="H116" s="178" t="s">
        <v>114</v>
      </c>
      <c r="I116" s="179" t="s">
        <v>115</v>
      </c>
      <c r="J116" s="180" t="s">
        <v>100</v>
      </c>
      <c r="K116" s="181" t="s">
        <v>116</v>
      </c>
      <c r="L116" s="182"/>
      <c r="M116" s="75" t="s">
        <v>1</v>
      </c>
      <c r="N116" s="76" t="s">
        <v>36</v>
      </c>
      <c r="O116" s="76" t="s">
        <v>117</v>
      </c>
      <c r="P116" s="76" t="s">
        <v>118</v>
      </c>
      <c r="Q116" s="76" t="s">
        <v>119</v>
      </c>
      <c r="R116" s="76" t="s">
        <v>120</v>
      </c>
      <c r="S116" s="76" t="s">
        <v>121</v>
      </c>
      <c r="T116" s="77" t="s">
        <v>122</v>
      </c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</row>
    <row r="117" spans="1:65" s="2" customFormat="1" ht="22.9" customHeight="1">
      <c r="A117" s="34"/>
      <c r="B117" s="35"/>
      <c r="C117" s="82" t="s">
        <v>123</v>
      </c>
      <c r="D117" s="36"/>
      <c r="E117" s="36"/>
      <c r="F117" s="36"/>
      <c r="G117" s="36"/>
      <c r="H117" s="36"/>
      <c r="I117" s="115"/>
      <c r="J117" s="183">
        <f>BK117</f>
        <v>0</v>
      </c>
      <c r="K117" s="36"/>
      <c r="L117" s="39"/>
      <c r="M117" s="78"/>
      <c r="N117" s="184"/>
      <c r="O117" s="79"/>
      <c r="P117" s="185">
        <f>P118+SUM(P119:P166)</f>
        <v>0</v>
      </c>
      <c r="Q117" s="79"/>
      <c r="R117" s="185">
        <f>R118+SUM(R119:R166)</f>
        <v>0</v>
      </c>
      <c r="S117" s="79"/>
      <c r="T117" s="186">
        <f>T118+SUM(T119:T166)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7" t="s">
        <v>71</v>
      </c>
      <c r="AU117" s="17" t="s">
        <v>102</v>
      </c>
      <c r="BK117" s="187">
        <f>BK118+SUM(BK119:BK166)</f>
        <v>0</v>
      </c>
    </row>
    <row r="118" spans="1:65" s="2" customFormat="1" ht="24" customHeight="1">
      <c r="A118" s="34"/>
      <c r="B118" s="35"/>
      <c r="C118" s="254" t="s">
        <v>80</v>
      </c>
      <c r="D118" s="254" t="s">
        <v>203</v>
      </c>
      <c r="E118" s="255" t="s">
        <v>269</v>
      </c>
      <c r="F118" s="256" t="s">
        <v>270</v>
      </c>
      <c r="G118" s="257" t="s">
        <v>199</v>
      </c>
      <c r="H118" s="258">
        <v>7</v>
      </c>
      <c r="I118" s="259"/>
      <c r="J118" s="260">
        <f>ROUND(I118*H118,2)</f>
        <v>0</v>
      </c>
      <c r="K118" s="261"/>
      <c r="L118" s="262"/>
      <c r="M118" s="263" t="s">
        <v>1</v>
      </c>
      <c r="N118" s="264" t="s">
        <v>37</v>
      </c>
      <c r="O118" s="71"/>
      <c r="P118" s="214">
        <f>O118*H118</f>
        <v>0</v>
      </c>
      <c r="Q118" s="214">
        <v>0</v>
      </c>
      <c r="R118" s="214">
        <f>Q118*H118</f>
        <v>0</v>
      </c>
      <c r="S118" s="214">
        <v>0</v>
      </c>
      <c r="T118" s="215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216" t="s">
        <v>181</v>
      </c>
      <c r="AT118" s="216" t="s">
        <v>203</v>
      </c>
      <c r="AU118" s="216" t="s">
        <v>72</v>
      </c>
      <c r="AY118" s="17" t="s">
        <v>126</v>
      </c>
      <c r="BE118" s="217">
        <f>IF(N118="základní",J118,0)</f>
        <v>0</v>
      </c>
      <c r="BF118" s="217">
        <f>IF(N118="snížená",J118,0)</f>
        <v>0</v>
      </c>
      <c r="BG118" s="217">
        <f>IF(N118="zákl. přenesená",J118,0)</f>
        <v>0</v>
      </c>
      <c r="BH118" s="217">
        <f>IF(N118="sníž. přenesená",J118,0)</f>
        <v>0</v>
      </c>
      <c r="BI118" s="217">
        <f>IF(N118="nulová",J118,0)</f>
        <v>0</v>
      </c>
      <c r="BJ118" s="17" t="s">
        <v>80</v>
      </c>
      <c r="BK118" s="217">
        <f>ROUND(I118*H118,2)</f>
        <v>0</v>
      </c>
      <c r="BL118" s="17" t="s">
        <v>133</v>
      </c>
      <c r="BM118" s="216" t="s">
        <v>271</v>
      </c>
    </row>
    <row r="119" spans="1:65" s="2" customFormat="1" ht="19.5">
      <c r="A119" s="34"/>
      <c r="B119" s="35"/>
      <c r="C119" s="36"/>
      <c r="D119" s="218" t="s">
        <v>135</v>
      </c>
      <c r="E119" s="36"/>
      <c r="F119" s="219" t="s">
        <v>270</v>
      </c>
      <c r="G119" s="36"/>
      <c r="H119" s="36"/>
      <c r="I119" s="115"/>
      <c r="J119" s="36"/>
      <c r="K119" s="36"/>
      <c r="L119" s="39"/>
      <c r="M119" s="220"/>
      <c r="N119" s="221"/>
      <c r="O119" s="71"/>
      <c r="P119" s="71"/>
      <c r="Q119" s="71"/>
      <c r="R119" s="71"/>
      <c r="S119" s="71"/>
      <c r="T119" s="72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T119" s="17" t="s">
        <v>135</v>
      </c>
      <c r="AU119" s="17" t="s">
        <v>72</v>
      </c>
    </row>
    <row r="120" spans="1:65" s="2" customFormat="1" ht="24" customHeight="1">
      <c r="A120" s="34"/>
      <c r="B120" s="35"/>
      <c r="C120" s="254" t="s">
        <v>82</v>
      </c>
      <c r="D120" s="254" t="s">
        <v>203</v>
      </c>
      <c r="E120" s="255" t="s">
        <v>272</v>
      </c>
      <c r="F120" s="256" t="s">
        <v>273</v>
      </c>
      <c r="G120" s="257" t="s">
        <v>199</v>
      </c>
      <c r="H120" s="258">
        <v>2</v>
      </c>
      <c r="I120" s="259"/>
      <c r="J120" s="260">
        <f>ROUND(I120*H120,2)</f>
        <v>0</v>
      </c>
      <c r="K120" s="261"/>
      <c r="L120" s="262"/>
      <c r="M120" s="263" t="s">
        <v>1</v>
      </c>
      <c r="N120" s="264" t="s">
        <v>37</v>
      </c>
      <c r="O120" s="71"/>
      <c r="P120" s="214">
        <f>O120*H120</f>
        <v>0</v>
      </c>
      <c r="Q120" s="214">
        <v>0</v>
      </c>
      <c r="R120" s="214">
        <f>Q120*H120</f>
        <v>0</v>
      </c>
      <c r="S120" s="214">
        <v>0</v>
      </c>
      <c r="T120" s="215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216" t="s">
        <v>181</v>
      </c>
      <c r="AT120" s="216" t="s">
        <v>203</v>
      </c>
      <c r="AU120" s="216" t="s">
        <v>72</v>
      </c>
      <c r="AY120" s="17" t="s">
        <v>126</v>
      </c>
      <c r="BE120" s="217">
        <f>IF(N120="základní",J120,0)</f>
        <v>0</v>
      </c>
      <c r="BF120" s="217">
        <f>IF(N120="snížená",J120,0)</f>
        <v>0</v>
      </c>
      <c r="BG120" s="217">
        <f>IF(N120="zákl. přenesená",J120,0)</f>
        <v>0</v>
      </c>
      <c r="BH120" s="217">
        <f>IF(N120="sníž. přenesená",J120,0)</f>
        <v>0</v>
      </c>
      <c r="BI120" s="217">
        <f>IF(N120="nulová",J120,0)</f>
        <v>0</v>
      </c>
      <c r="BJ120" s="17" t="s">
        <v>80</v>
      </c>
      <c r="BK120" s="217">
        <f>ROUND(I120*H120,2)</f>
        <v>0</v>
      </c>
      <c r="BL120" s="17" t="s">
        <v>133</v>
      </c>
      <c r="BM120" s="216" t="s">
        <v>274</v>
      </c>
    </row>
    <row r="121" spans="1:65" s="2" customFormat="1" ht="19.5">
      <c r="A121" s="34"/>
      <c r="B121" s="35"/>
      <c r="C121" s="36"/>
      <c r="D121" s="218" t="s">
        <v>135</v>
      </c>
      <c r="E121" s="36"/>
      <c r="F121" s="219" t="s">
        <v>275</v>
      </c>
      <c r="G121" s="36"/>
      <c r="H121" s="36"/>
      <c r="I121" s="115"/>
      <c r="J121" s="36"/>
      <c r="K121" s="36"/>
      <c r="L121" s="39"/>
      <c r="M121" s="220"/>
      <c r="N121" s="221"/>
      <c r="O121" s="71"/>
      <c r="P121" s="71"/>
      <c r="Q121" s="71"/>
      <c r="R121" s="71"/>
      <c r="S121" s="71"/>
      <c r="T121" s="72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7" t="s">
        <v>135</v>
      </c>
      <c r="AU121" s="17" t="s">
        <v>72</v>
      </c>
    </row>
    <row r="122" spans="1:65" s="2" customFormat="1" ht="16.5" customHeight="1">
      <c r="A122" s="34"/>
      <c r="B122" s="35"/>
      <c r="C122" s="254" t="s">
        <v>143</v>
      </c>
      <c r="D122" s="254" t="s">
        <v>203</v>
      </c>
      <c r="E122" s="255" t="s">
        <v>276</v>
      </c>
      <c r="F122" s="256" t="s">
        <v>277</v>
      </c>
      <c r="G122" s="257" t="s">
        <v>199</v>
      </c>
      <c r="H122" s="258">
        <v>2</v>
      </c>
      <c r="I122" s="259"/>
      <c r="J122" s="260">
        <f>ROUND(I122*H122,2)</f>
        <v>0</v>
      </c>
      <c r="K122" s="261"/>
      <c r="L122" s="262"/>
      <c r="M122" s="263" t="s">
        <v>1</v>
      </c>
      <c r="N122" s="264" t="s">
        <v>37</v>
      </c>
      <c r="O122" s="71"/>
      <c r="P122" s="214">
        <f>O122*H122</f>
        <v>0</v>
      </c>
      <c r="Q122" s="214">
        <v>0</v>
      </c>
      <c r="R122" s="214">
        <f>Q122*H122</f>
        <v>0</v>
      </c>
      <c r="S122" s="214">
        <v>0</v>
      </c>
      <c r="T122" s="215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216" t="s">
        <v>181</v>
      </c>
      <c r="AT122" s="216" t="s">
        <v>203</v>
      </c>
      <c r="AU122" s="216" t="s">
        <v>72</v>
      </c>
      <c r="AY122" s="17" t="s">
        <v>126</v>
      </c>
      <c r="BE122" s="217">
        <f>IF(N122="základní",J122,0)</f>
        <v>0</v>
      </c>
      <c r="BF122" s="217">
        <f>IF(N122="snížená",J122,0)</f>
        <v>0</v>
      </c>
      <c r="BG122" s="217">
        <f>IF(N122="zákl. přenesená",J122,0)</f>
        <v>0</v>
      </c>
      <c r="BH122" s="217">
        <f>IF(N122="sníž. přenesená",J122,0)</f>
        <v>0</v>
      </c>
      <c r="BI122" s="217">
        <f>IF(N122="nulová",J122,0)</f>
        <v>0</v>
      </c>
      <c r="BJ122" s="17" t="s">
        <v>80</v>
      </c>
      <c r="BK122" s="217">
        <f>ROUND(I122*H122,2)</f>
        <v>0</v>
      </c>
      <c r="BL122" s="17" t="s">
        <v>133</v>
      </c>
      <c r="BM122" s="216" t="s">
        <v>278</v>
      </c>
    </row>
    <row r="123" spans="1:65" s="2" customFormat="1" ht="11.25">
      <c r="A123" s="34"/>
      <c r="B123" s="35"/>
      <c r="C123" s="36"/>
      <c r="D123" s="218" t="s">
        <v>135</v>
      </c>
      <c r="E123" s="36"/>
      <c r="F123" s="219" t="s">
        <v>277</v>
      </c>
      <c r="G123" s="36"/>
      <c r="H123" s="36"/>
      <c r="I123" s="115"/>
      <c r="J123" s="36"/>
      <c r="K123" s="36"/>
      <c r="L123" s="39"/>
      <c r="M123" s="220"/>
      <c r="N123" s="221"/>
      <c r="O123" s="71"/>
      <c r="P123" s="71"/>
      <c r="Q123" s="71"/>
      <c r="R123" s="71"/>
      <c r="S123" s="71"/>
      <c r="T123" s="72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7" t="s">
        <v>135</v>
      </c>
      <c r="AU123" s="17" t="s">
        <v>72</v>
      </c>
    </row>
    <row r="124" spans="1:65" s="2" customFormat="1" ht="16.5" customHeight="1">
      <c r="A124" s="34"/>
      <c r="B124" s="35"/>
      <c r="C124" s="254" t="s">
        <v>133</v>
      </c>
      <c r="D124" s="254" t="s">
        <v>203</v>
      </c>
      <c r="E124" s="255" t="s">
        <v>279</v>
      </c>
      <c r="F124" s="256" t="s">
        <v>280</v>
      </c>
      <c r="G124" s="257" t="s">
        <v>199</v>
      </c>
      <c r="H124" s="258">
        <v>4</v>
      </c>
      <c r="I124" s="259"/>
      <c r="J124" s="260">
        <f>ROUND(I124*H124,2)</f>
        <v>0</v>
      </c>
      <c r="K124" s="261"/>
      <c r="L124" s="262"/>
      <c r="M124" s="263" t="s">
        <v>1</v>
      </c>
      <c r="N124" s="264" t="s">
        <v>37</v>
      </c>
      <c r="O124" s="71"/>
      <c r="P124" s="214">
        <f>O124*H124</f>
        <v>0</v>
      </c>
      <c r="Q124" s="214">
        <v>0</v>
      </c>
      <c r="R124" s="214">
        <f>Q124*H124</f>
        <v>0</v>
      </c>
      <c r="S124" s="214">
        <v>0</v>
      </c>
      <c r="T124" s="215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6" t="s">
        <v>181</v>
      </c>
      <c r="AT124" s="216" t="s">
        <v>203</v>
      </c>
      <c r="AU124" s="216" t="s">
        <v>72</v>
      </c>
      <c r="AY124" s="17" t="s">
        <v>126</v>
      </c>
      <c r="BE124" s="217">
        <f>IF(N124="základní",J124,0)</f>
        <v>0</v>
      </c>
      <c r="BF124" s="217">
        <f>IF(N124="snížená",J124,0)</f>
        <v>0</v>
      </c>
      <c r="BG124" s="217">
        <f>IF(N124="zákl. přenesená",J124,0)</f>
        <v>0</v>
      </c>
      <c r="BH124" s="217">
        <f>IF(N124="sníž. přenesená",J124,0)</f>
        <v>0</v>
      </c>
      <c r="BI124" s="217">
        <f>IF(N124="nulová",J124,0)</f>
        <v>0</v>
      </c>
      <c r="BJ124" s="17" t="s">
        <v>80</v>
      </c>
      <c r="BK124" s="217">
        <f>ROUND(I124*H124,2)</f>
        <v>0</v>
      </c>
      <c r="BL124" s="17" t="s">
        <v>133</v>
      </c>
      <c r="BM124" s="216" t="s">
        <v>281</v>
      </c>
    </row>
    <row r="125" spans="1:65" s="2" customFormat="1" ht="11.25">
      <c r="A125" s="34"/>
      <c r="B125" s="35"/>
      <c r="C125" s="36"/>
      <c r="D125" s="218" t="s">
        <v>135</v>
      </c>
      <c r="E125" s="36"/>
      <c r="F125" s="219" t="s">
        <v>280</v>
      </c>
      <c r="G125" s="36"/>
      <c r="H125" s="36"/>
      <c r="I125" s="115"/>
      <c r="J125" s="36"/>
      <c r="K125" s="36"/>
      <c r="L125" s="39"/>
      <c r="M125" s="220"/>
      <c r="N125" s="221"/>
      <c r="O125" s="71"/>
      <c r="P125" s="71"/>
      <c r="Q125" s="71"/>
      <c r="R125" s="71"/>
      <c r="S125" s="71"/>
      <c r="T125" s="72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7" t="s">
        <v>135</v>
      </c>
      <c r="AU125" s="17" t="s">
        <v>72</v>
      </c>
    </row>
    <row r="126" spans="1:65" s="2" customFormat="1" ht="16.5" customHeight="1">
      <c r="A126" s="34"/>
      <c r="B126" s="35"/>
      <c r="C126" s="254" t="s">
        <v>127</v>
      </c>
      <c r="D126" s="254" t="s">
        <v>203</v>
      </c>
      <c r="E126" s="255" t="s">
        <v>282</v>
      </c>
      <c r="F126" s="256" t="s">
        <v>283</v>
      </c>
      <c r="G126" s="257" t="s">
        <v>199</v>
      </c>
      <c r="H126" s="258">
        <v>16</v>
      </c>
      <c r="I126" s="259"/>
      <c r="J126" s="260">
        <f>ROUND(I126*H126,2)</f>
        <v>0</v>
      </c>
      <c r="K126" s="261"/>
      <c r="L126" s="262"/>
      <c r="M126" s="263" t="s">
        <v>1</v>
      </c>
      <c r="N126" s="264" t="s">
        <v>37</v>
      </c>
      <c r="O126" s="71"/>
      <c r="P126" s="214">
        <f>O126*H126</f>
        <v>0</v>
      </c>
      <c r="Q126" s="214">
        <v>0</v>
      </c>
      <c r="R126" s="214">
        <f>Q126*H126</f>
        <v>0</v>
      </c>
      <c r="S126" s="214">
        <v>0</v>
      </c>
      <c r="T126" s="215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6" t="s">
        <v>181</v>
      </c>
      <c r="AT126" s="216" t="s">
        <v>203</v>
      </c>
      <c r="AU126" s="216" t="s">
        <v>72</v>
      </c>
      <c r="AY126" s="17" t="s">
        <v>126</v>
      </c>
      <c r="BE126" s="217">
        <f>IF(N126="základní",J126,0)</f>
        <v>0</v>
      </c>
      <c r="BF126" s="217">
        <f>IF(N126="snížená",J126,0)</f>
        <v>0</v>
      </c>
      <c r="BG126" s="217">
        <f>IF(N126="zákl. přenesená",J126,0)</f>
        <v>0</v>
      </c>
      <c r="BH126" s="217">
        <f>IF(N126="sníž. přenesená",J126,0)</f>
        <v>0</v>
      </c>
      <c r="BI126" s="217">
        <f>IF(N126="nulová",J126,0)</f>
        <v>0</v>
      </c>
      <c r="BJ126" s="17" t="s">
        <v>80</v>
      </c>
      <c r="BK126" s="217">
        <f>ROUND(I126*H126,2)</f>
        <v>0</v>
      </c>
      <c r="BL126" s="17" t="s">
        <v>133</v>
      </c>
      <c r="BM126" s="216" t="s">
        <v>284</v>
      </c>
    </row>
    <row r="127" spans="1:65" s="2" customFormat="1" ht="11.25">
      <c r="A127" s="34"/>
      <c r="B127" s="35"/>
      <c r="C127" s="36"/>
      <c r="D127" s="218" t="s">
        <v>135</v>
      </c>
      <c r="E127" s="36"/>
      <c r="F127" s="219" t="s">
        <v>283</v>
      </c>
      <c r="G127" s="36"/>
      <c r="H127" s="36"/>
      <c r="I127" s="115"/>
      <c r="J127" s="36"/>
      <c r="K127" s="36"/>
      <c r="L127" s="39"/>
      <c r="M127" s="220"/>
      <c r="N127" s="221"/>
      <c r="O127" s="71"/>
      <c r="P127" s="71"/>
      <c r="Q127" s="71"/>
      <c r="R127" s="71"/>
      <c r="S127" s="71"/>
      <c r="T127" s="72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7" t="s">
        <v>135</v>
      </c>
      <c r="AU127" s="17" t="s">
        <v>72</v>
      </c>
    </row>
    <row r="128" spans="1:65" s="2" customFormat="1" ht="16.5" customHeight="1">
      <c r="A128" s="34"/>
      <c r="B128" s="35"/>
      <c r="C128" s="254" t="s">
        <v>155</v>
      </c>
      <c r="D128" s="254" t="s">
        <v>203</v>
      </c>
      <c r="E128" s="255" t="s">
        <v>285</v>
      </c>
      <c r="F128" s="256" t="s">
        <v>286</v>
      </c>
      <c r="G128" s="257" t="s">
        <v>199</v>
      </c>
      <c r="H128" s="258">
        <v>10</v>
      </c>
      <c r="I128" s="259"/>
      <c r="J128" s="260">
        <f>ROUND(I128*H128,2)</f>
        <v>0</v>
      </c>
      <c r="K128" s="261"/>
      <c r="L128" s="262"/>
      <c r="M128" s="263" t="s">
        <v>1</v>
      </c>
      <c r="N128" s="264" t="s">
        <v>37</v>
      </c>
      <c r="O128" s="71"/>
      <c r="P128" s="214">
        <f>O128*H128</f>
        <v>0</v>
      </c>
      <c r="Q128" s="214">
        <v>0</v>
      </c>
      <c r="R128" s="214">
        <f>Q128*H128</f>
        <v>0</v>
      </c>
      <c r="S128" s="214">
        <v>0</v>
      </c>
      <c r="T128" s="215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6" t="s">
        <v>181</v>
      </c>
      <c r="AT128" s="216" t="s">
        <v>203</v>
      </c>
      <c r="AU128" s="216" t="s">
        <v>72</v>
      </c>
      <c r="AY128" s="17" t="s">
        <v>126</v>
      </c>
      <c r="BE128" s="217">
        <f>IF(N128="základní",J128,0)</f>
        <v>0</v>
      </c>
      <c r="BF128" s="217">
        <f>IF(N128="snížená",J128,0)</f>
        <v>0</v>
      </c>
      <c r="BG128" s="217">
        <f>IF(N128="zákl. přenesená",J128,0)</f>
        <v>0</v>
      </c>
      <c r="BH128" s="217">
        <f>IF(N128="sníž. přenesená",J128,0)</f>
        <v>0</v>
      </c>
      <c r="BI128" s="217">
        <f>IF(N128="nulová",J128,0)</f>
        <v>0</v>
      </c>
      <c r="BJ128" s="17" t="s">
        <v>80</v>
      </c>
      <c r="BK128" s="217">
        <f>ROUND(I128*H128,2)</f>
        <v>0</v>
      </c>
      <c r="BL128" s="17" t="s">
        <v>133</v>
      </c>
      <c r="BM128" s="216" t="s">
        <v>287</v>
      </c>
    </row>
    <row r="129" spans="1:65" s="2" customFormat="1" ht="11.25">
      <c r="A129" s="34"/>
      <c r="B129" s="35"/>
      <c r="C129" s="36"/>
      <c r="D129" s="218" t="s">
        <v>135</v>
      </c>
      <c r="E129" s="36"/>
      <c r="F129" s="219" t="s">
        <v>288</v>
      </c>
      <c r="G129" s="36"/>
      <c r="H129" s="36"/>
      <c r="I129" s="115"/>
      <c r="J129" s="36"/>
      <c r="K129" s="36"/>
      <c r="L129" s="39"/>
      <c r="M129" s="220"/>
      <c r="N129" s="221"/>
      <c r="O129" s="71"/>
      <c r="P129" s="71"/>
      <c r="Q129" s="71"/>
      <c r="R129" s="71"/>
      <c r="S129" s="71"/>
      <c r="T129" s="72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7" t="s">
        <v>135</v>
      </c>
      <c r="AU129" s="17" t="s">
        <v>72</v>
      </c>
    </row>
    <row r="130" spans="1:65" s="2" customFormat="1" ht="16.5" customHeight="1">
      <c r="A130" s="34"/>
      <c r="B130" s="35"/>
      <c r="C130" s="254" t="s">
        <v>175</v>
      </c>
      <c r="D130" s="254" t="s">
        <v>203</v>
      </c>
      <c r="E130" s="255" t="s">
        <v>289</v>
      </c>
      <c r="F130" s="256" t="s">
        <v>290</v>
      </c>
      <c r="G130" s="257" t="s">
        <v>199</v>
      </c>
      <c r="H130" s="258">
        <v>2</v>
      </c>
      <c r="I130" s="259"/>
      <c r="J130" s="260">
        <f>ROUND(I130*H130,2)</f>
        <v>0</v>
      </c>
      <c r="K130" s="261"/>
      <c r="L130" s="262"/>
      <c r="M130" s="263" t="s">
        <v>1</v>
      </c>
      <c r="N130" s="264" t="s">
        <v>37</v>
      </c>
      <c r="O130" s="71"/>
      <c r="P130" s="214">
        <f>O130*H130</f>
        <v>0</v>
      </c>
      <c r="Q130" s="214">
        <v>0</v>
      </c>
      <c r="R130" s="214">
        <f>Q130*H130</f>
        <v>0</v>
      </c>
      <c r="S130" s="214">
        <v>0</v>
      </c>
      <c r="T130" s="215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6" t="s">
        <v>181</v>
      </c>
      <c r="AT130" s="216" t="s">
        <v>203</v>
      </c>
      <c r="AU130" s="216" t="s">
        <v>72</v>
      </c>
      <c r="AY130" s="17" t="s">
        <v>126</v>
      </c>
      <c r="BE130" s="217">
        <f>IF(N130="základní",J130,0)</f>
        <v>0</v>
      </c>
      <c r="BF130" s="217">
        <f>IF(N130="snížená",J130,0)</f>
        <v>0</v>
      </c>
      <c r="BG130" s="217">
        <f>IF(N130="zákl. přenesená",J130,0)</f>
        <v>0</v>
      </c>
      <c r="BH130" s="217">
        <f>IF(N130="sníž. přenesená",J130,0)</f>
        <v>0</v>
      </c>
      <c r="BI130" s="217">
        <f>IF(N130="nulová",J130,0)</f>
        <v>0</v>
      </c>
      <c r="BJ130" s="17" t="s">
        <v>80</v>
      </c>
      <c r="BK130" s="217">
        <f>ROUND(I130*H130,2)</f>
        <v>0</v>
      </c>
      <c r="BL130" s="17" t="s">
        <v>133</v>
      </c>
      <c r="BM130" s="216" t="s">
        <v>291</v>
      </c>
    </row>
    <row r="131" spans="1:65" s="2" customFormat="1" ht="11.25">
      <c r="A131" s="34"/>
      <c r="B131" s="35"/>
      <c r="C131" s="36"/>
      <c r="D131" s="218" t="s">
        <v>135</v>
      </c>
      <c r="E131" s="36"/>
      <c r="F131" s="219" t="s">
        <v>290</v>
      </c>
      <c r="G131" s="36"/>
      <c r="H131" s="36"/>
      <c r="I131" s="115"/>
      <c r="J131" s="36"/>
      <c r="K131" s="36"/>
      <c r="L131" s="39"/>
      <c r="M131" s="220"/>
      <c r="N131" s="221"/>
      <c r="O131" s="71"/>
      <c r="P131" s="71"/>
      <c r="Q131" s="71"/>
      <c r="R131" s="71"/>
      <c r="S131" s="71"/>
      <c r="T131" s="72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7" t="s">
        <v>135</v>
      </c>
      <c r="AU131" s="17" t="s">
        <v>72</v>
      </c>
    </row>
    <row r="132" spans="1:65" s="2" customFormat="1" ht="16.5" customHeight="1">
      <c r="A132" s="34"/>
      <c r="B132" s="35"/>
      <c r="C132" s="254" t="s">
        <v>181</v>
      </c>
      <c r="D132" s="254" t="s">
        <v>203</v>
      </c>
      <c r="E132" s="255" t="s">
        <v>292</v>
      </c>
      <c r="F132" s="256" t="s">
        <v>293</v>
      </c>
      <c r="G132" s="257" t="s">
        <v>199</v>
      </c>
      <c r="H132" s="258">
        <v>1</v>
      </c>
      <c r="I132" s="259"/>
      <c r="J132" s="260">
        <f>ROUND(I132*H132,2)</f>
        <v>0</v>
      </c>
      <c r="K132" s="261"/>
      <c r="L132" s="262"/>
      <c r="M132" s="263" t="s">
        <v>1</v>
      </c>
      <c r="N132" s="264" t="s">
        <v>37</v>
      </c>
      <c r="O132" s="71"/>
      <c r="P132" s="214">
        <f>O132*H132</f>
        <v>0</v>
      </c>
      <c r="Q132" s="214">
        <v>0</v>
      </c>
      <c r="R132" s="214">
        <f>Q132*H132</f>
        <v>0</v>
      </c>
      <c r="S132" s="214">
        <v>0</v>
      </c>
      <c r="T132" s="215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6" t="s">
        <v>181</v>
      </c>
      <c r="AT132" s="216" t="s">
        <v>203</v>
      </c>
      <c r="AU132" s="216" t="s">
        <v>72</v>
      </c>
      <c r="AY132" s="17" t="s">
        <v>126</v>
      </c>
      <c r="BE132" s="217">
        <f>IF(N132="základní",J132,0)</f>
        <v>0</v>
      </c>
      <c r="BF132" s="217">
        <f>IF(N132="snížená",J132,0)</f>
        <v>0</v>
      </c>
      <c r="BG132" s="217">
        <f>IF(N132="zákl. přenesená",J132,0)</f>
        <v>0</v>
      </c>
      <c r="BH132" s="217">
        <f>IF(N132="sníž. přenesená",J132,0)</f>
        <v>0</v>
      </c>
      <c r="BI132" s="217">
        <f>IF(N132="nulová",J132,0)</f>
        <v>0</v>
      </c>
      <c r="BJ132" s="17" t="s">
        <v>80</v>
      </c>
      <c r="BK132" s="217">
        <f>ROUND(I132*H132,2)</f>
        <v>0</v>
      </c>
      <c r="BL132" s="17" t="s">
        <v>133</v>
      </c>
      <c r="BM132" s="216" t="s">
        <v>294</v>
      </c>
    </row>
    <row r="133" spans="1:65" s="2" customFormat="1" ht="11.25">
      <c r="A133" s="34"/>
      <c r="B133" s="35"/>
      <c r="C133" s="36"/>
      <c r="D133" s="218" t="s">
        <v>135</v>
      </c>
      <c r="E133" s="36"/>
      <c r="F133" s="219" t="s">
        <v>293</v>
      </c>
      <c r="G133" s="36"/>
      <c r="H133" s="36"/>
      <c r="I133" s="115"/>
      <c r="J133" s="36"/>
      <c r="K133" s="36"/>
      <c r="L133" s="39"/>
      <c r="M133" s="220"/>
      <c r="N133" s="221"/>
      <c r="O133" s="71"/>
      <c r="P133" s="71"/>
      <c r="Q133" s="71"/>
      <c r="R133" s="71"/>
      <c r="S133" s="71"/>
      <c r="T133" s="72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7" t="s">
        <v>135</v>
      </c>
      <c r="AU133" s="17" t="s">
        <v>72</v>
      </c>
    </row>
    <row r="134" spans="1:65" s="2" customFormat="1" ht="16.5" customHeight="1">
      <c r="A134" s="34"/>
      <c r="B134" s="35"/>
      <c r="C134" s="254" t="s">
        <v>141</v>
      </c>
      <c r="D134" s="254" t="s">
        <v>203</v>
      </c>
      <c r="E134" s="255" t="s">
        <v>295</v>
      </c>
      <c r="F134" s="256" t="s">
        <v>296</v>
      </c>
      <c r="G134" s="257" t="s">
        <v>199</v>
      </c>
      <c r="H134" s="258">
        <v>20</v>
      </c>
      <c r="I134" s="259"/>
      <c r="J134" s="260">
        <f>ROUND(I134*H134,2)</f>
        <v>0</v>
      </c>
      <c r="K134" s="261"/>
      <c r="L134" s="262"/>
      <c r="M134" s="263" t="s">
        <v>1</v>
      </c>
      <c r="N134" s="264" t="s">
        <v>37</v>
      </c>
      <c r="O134" s="71"/>
      <c r="P134" s="214">
        <f>O134*H134</f>
        <v>0</v>
      </c>
      <c r="Q134" s="214">
        <v>0</v>
      </c>
      <c r="R134" s="214">
        <f>Q134*H134</f>
        <v>0</v>
      </c>
      <c r="S134" s="214">
        <v>0</v>
      </c>
      <c r="T134" s="215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6" t="s">
        <v>181</v>
      </c>
      <c r="AT134" s="216" t="s">
        <v>203</v>
      </c>
      <c r="AU134" s="216" t="s">
        <v>72</v>
      </c>
      <c r="AY134" s="17" t="s">
        <v>126</v>
      </c>
      <c r="BE134" s="217">
        <f>IF(N134="základní",J134,0)</f>
        <v>0</v>
      </c>
      <c r="BF134" s="217">
        <f>IF(N134="snížená",J134,0)</f>
        <v>0</v>
      </c>
      <c r="BG134" s="217">
        <f>IF(N134="zákl. přenesená",J134,0)</f>
        <v>0</v>
      </c>
      <c r="BH134" s="217">
        <f>IF(N134="sníž. přenesená",J134,0)</f>
        <v>0</v>
      </c>
      <c r="BI134" s="217">
        <f>IF(N134="nulová",J134,0)</f>
        <v>0</v>
      </c>
      <c r="BJ134" s="17" t="s">
        <v>80</v>
      </c>
      <c r="BK134" s="217">
        <f>ROUND(I134*H134,2)</f>
        <v>0</v>
      </c>
      <c r="BL134" s="17" t="s">
        <v>133</v>
      </c>
      <c r="BM134" s="216" t="s">
        <v>297</v>
      </c>
    </row>
    <row r="135" spans="1:65" s="2" customFormat="1" ht="11.25">
      <c r="A135" s="34"/>
      <c r="B135" s="35"/>
      <c r="C135" s="36"/>
      <c r="D135" s="218" t="s">
        <v>135</v>
      </c>
      <c r="E135" s="36"/>
      <c r="F135" s="219" t="s">
        <v>296</v>
      </c>
      <c r="G135" s="36"/>
      <c r="H135" s="36"/>
      <c r="I135" s="115"/>
      <c r="J135" s="36"/>
      <c r="K135" s="36"/>
      <c r="L135" s="39"/>
      <c r="M135" s="220"/>
      <c r="N135" s="221"/>
      <c r="O135" s="71"/>
      <c r="P135" s="71"/>
      <c r="Q135" s="71"/>
      <c r="R135" s="71"/>
      <c r="S135" s="71"/>
      <c r="T135" s="72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7" t="s">
        <v>135</v>
      </c>
      <c r="AU135" s="17" t="s">
        <v>72</v>
      </c>
    </row>
    <row r="136" spans="1:65" s="2" customFormat="1" ht="16.5" customHeight="1">
      <c r="A136" s="34"/>
      <c r="B136" s="35"/>
      <c r="C136" s="254" t="s">
        <v>202</v>
      </c>
      <c r="D136" s="254" t="s">
        <v>203</v>
      </c>
      <c r="E136" s="255" t="s">
        <v>298</v>
      </c>
      <c r="F136" s="256" t="s">
        <v>299</v>
      </c>
      <c r="G136" s="257" t="s">
        <v>199</v>
      </c>
      <c r="H136" s="258">
        <v>21</v>
      </c>
      <c r="I136" s="259"/>
      <c r="J136" s="260">
        <f>ROUND(I136*H136,2)</f>
        <v>0</v>
      </c>
      <c r="K136" s="261"/>
      <c r="L136" s="262"/>
      <c r="M136" s="263" t="s">
        <v>1</v>
      </c>
      <c r="N136" s="264" t="s">
        <v>37</v>
      </c>
      <c r="O136" s="7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6" t="s">
        <v>181</v>
      </c>
      <c r="AT136" s="216" t="s">
        <v>203</v>
      </c>
      <c r="AU136" s="216" t="s">
        <v>72</v>
      </c>
      <c r="AY136" s="17" t="s">
        <v>126</v>
      </c>
      <c r="BE136" s="217">
        <f>IF(N136="základní",J136,0)</f>
        <v>0</v>
      </c>
      <c r="BF136" s="217">
        <f>IF(N136="snížená",J136,0)</f>
        <v>0</v>
      </c>
      <c r="BG136" s="217">
        <f>IF(N136="zákl. přenesená",J136,0)</f>
        <v>0</v>
      </c>
      <c r="BH136" s="217">
        <f>IF(N136="sníž. přenesená",J136,0)</f>
        <v>0</v>
      </c>
      <c r="BI136" s="217">
        <f>IF(N136="nulová",J136,0)</f>
        <v>0</v>
      </c>
      <c r="BJ136" s="17" t="s">
        <v>80</v>
      </c>
      <c r="BK136" s="217">
        <f>ROUND(I136*H136,2)</f>
        <v>0</v>
      </c>
      <c r="BL136" s="17" t="s">
        <v>133</v>
      </c>
      <c r="BM136" s="216" t="s">
        <v>300</v>
      </c>
    </row>
    <row r="137" spans="1:65" s="2" customFormat="1" ht="11.25">
      <c r="A137" s="34"/>
      <c r="B137" s="35"/>
      <c r="C137" s="36"/>
      <c r="D137" s="218" t="s">
        <v>135</v>
      </c>
      <c r="E137" s="36"/>
      <c r="F137" s="219" t="s">
        <v>299</v>
      </c>
      <c r="G137" s="36"/>
      <c r="H137" s="36"/>
      <c r="I137" s="115"/>
      <c r="J137" s="36"/>
      <c r="K137" s="36"/>
      <c r="L137" s="39"/>
      <c r="M137" s="220"/>
      <c r="N137" s="221"/>
      <c r="O137" s="71"/>
      <c r="P137" s="71"/>
      <c r="Q137" s="71"/>
      <c r="R137" s="71"/>
      <c r="S137" s="71"/>
      <c r="T137" s="72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T137" s="17" t="s">
        <v>135</v>
      </c>
      <c r="AU137" s="17" t="s">
        <v>72</v>
      </c>
    </row>
    <row r="138" spans="1:65" s="2" customFormat="1" ht="24" customHeight="1">
      <c r="A138" s="34"/>
      <c r="B138" s="35"/>
      <c r="C138" s="254" t="s">
        <v>209</v>
      </c>
      <c r="D138" s="254" t="s">
        <v>203</v>
      </c>
      <c r="E138" s="255" t="s">
        <v>301</v>
      </c>
      <c r="F138" s="256" t="s">
        <v>302</v>
      </c>
      <c r="G138" s="257" t="s">
        <v>199</v>
      </c>
      <c r="H138" s="258">
        <v>86</v>
      </c>
      <c r="I138" s="259"/>
      <c r="J138" s="260">
        <f>ROUND(I138*H138,2)</f>
        <v>0</v>
      </c>
      <c r="K138" s="261"/>
      <c r="L138" s="262"/>
      <c r="M138" s="263" t="s">
        <v>1</v>
      </c>
      <c r="N138" s="264" t="s">
        <v>37</v>
      </c>
      <c r="O138" s="7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6" t="s">
        <v>181</v>
      </c>
      <c r="AT138" s="216" t="s">
        <v>203</v>
      </c>
      <c r="AU138" s="216" t="s">
        <v>72</v>
      </c>
      <c r="AY138" s="17" t="s">
        <v>126</v>
      </c>
      <c r="BE138" s="217">
        <f>IF(N138="základní",J138,0)</f>
        <v>0</v>
      </c>
      <c r="BF138" s="217">
        <f>IF(N138="snížená",J138,0)</f>
        <v>0</v>
      </c>
      <c r="BG138" s="217">
        <f>IF(N138="zákl. přenesená",J138,0)</f>
        <v>0</v>
      </c>
      <c r="BH138" s="217">
        <f>IF(N138="sníž. přenesená",J138,0)</f>
        <v>0</v>
      </c>
      <c r="BI138" s="217">
        <f>IF(N138="nulová",J138,0)</f>
        <v>0</v>
      </c>
      <c r="BJ138" s="17" t="s">
        <v>80</v>
      </c>
      <c r="BK138" s="217">
        <f>ROUND(I138*H138,2)</f>
        <v>0</v>
      </c>
      <c r="BL138" s="17" t="s">
        <v>133</v>
      </c>
      <c r="BM138" s="216" t="s">
        <v>303</v>
      </c>
    </row>
    <row r="139" spans="1:65" s="2" customFormat="1" ht="19.5">
      <c r="A139" s="34"/>
      <c r="B139" s="35"/>
      <c r="C139" s="36"/>
      <c r="D139" s="218" t="s">
        <v>135</v>
      </c>
      <c r="E139" s="36"/>
      <c r="F139" s="219" t="s">
        <v>302</v>
      </c>
      <c r="G139" s="36"/>
      <c r="H139" s="36"/>
      <c r="I139" s="115"/>
      <c r="J139" s="36"/>
      <c r="K139" s="36"/>
      <c r="L139" s="39"/>
      <c r="M139" s="220"/>
      <c r="N139" s="221"/>
      <c r="O139" s="71"/>
      <c r="P139" s="71"/>
      <c r="Q139" s="71"/>
      <c r="R139" s="71"/>
      <c r="S139" s="71"/>
      <c r="T139" s="72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7" t="s">
        <v>135</v>
      </c>
      <c r="AU139" s="17" t="s">
        <v>72</v>
      </c>
    </row>
    <row r="140" spans="1:65" s="2" customFormat="1" ht="36" customHeight="1">
      <c r="A140" s="34"/>
      <c r="B140" s="35"/>
      <c r="C140" s="254" t="s">
        <v>216</v>
      </c>
      <c r="D140" s="254" t="s">
        <v>203</v>
      </c>
      <c r="E140" s="255" t="s">
        <v>304</v>
      </c>
      <c r="F140" s="256" t="s">
        <v>305</v>
      </c>
      <c r="G140" s="257" t="s">
        <v>199</v>
      </c>
      <c r="H140" s="258">
        <v>51</v>
      </c>
      <c r="I140" s="259"/>
      <c r="J140" s="260">
        <f>ROUND(I140*H140,2)</f>
        <v>0</v>
      </c>
      <c r="K140" s="261"/>
      <c r="L140" s="262"/>
      <c r="M140" s="263" t="s">
        <v>1</v>
      </c>
      <c r="N140" s="264" t="s">
        <v>37</v>
      </c>
      <c r="O140" s="7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6" t="s">
        <v>181</v>
      </c>
      <c r="AT140" s="216" t="s">
        <v>203</v>
      </c>
      <c r="AU140" s="216" t="s">
        <v>72</v>
      </c>
      <c r="AY140" s="17" t="s">
        <v>126</v>
      </c>
      <c r="BE140" s="217">
        <f>IF(N140="základní",J140,0)</f>
        <v>0</v>
      </c>
      <c r="BF140" s="217">
        <f>IF(N140="snížená",J140,0)</f>
        <v>0</v>
      </c>
      <c r="BG140" s="217">
        <f>IF(N140="zákl. přenesená",J140,0)</f>
        <v>0</v>
      </c>
      <c r="BH140" s="217">
        <f>IF(N140="sníž. přenesená",J140,0)</f>
        <v>0</v>
      </c>
      <c r="BI140" s="217">
        <f>IF(N140="nulová",J140,0)</f>
        <v>0</v>
      </c>
      <c r="BJ140" s="17" t="s">
        <v>80</v>
      </c>
      <c r="BK140" s="217">
        <f>ROUND(I140*H140,2)</f>
        <v>0</v>
      </c>
      <c r="BL140" s="17" t="s">
        <v>133</v>
      </c>
      <c r="BM140" s="216" t="s">
        <v>306</v>
      </c>
    </row>
    <row r="141" spans="1:65" s="2" customFormat="1" ht="19.5">
      <c r="A141" s="34"/>
      <c r="B141" s="35"/>
      <c r="C141" s="36"/>
      <c r="D141" s="218" t="s">
        <v>135</v>
      </c>
      <c r="E141" s="36"/>
      <c r="F141" s="219" t="s">
        <v>305</v>
      </c>
      <c r="G141" s="36"/>
      <c r="H141" s="36"/>
      <c r="I141" s="115"/>
      <c r="J141" s="36"/>
      <c r="K141" s="36"/>
      <c r="L141" s="39"/>
      <c r="M141" s="220"/>
      <c r="N141" s="221"/>
      <c r="O141" s="71"/>
      <c r="P141" s="71"/>
      <c r="Q141" s="71"/>
      <c r="R141" s="71"/>
      <c r="S141" s="71"/>
      <c r="T141" s="72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T141" s="17" t="s">
        <v>135</v>
      </c>
      <c r="AU141" s="17" t="s">
        <v>72</v>
      </c>
    </row>
    <row r="142" spans="1:65" s="2" customFormat="1" ht="24" customHeight="1">
      <c r="A142" s="34"/>
      <c r="B142" s="35"/>
      <c r="C142" s="254" t="s">
        <v>307</v>
      </c>
      <c r="D142" s="254" t="s">
        <v>203</v>
      </c>
      <c r="E142" s="255" t="s">
        <v>308</v>
      </c>
      <c r="F142" s="256" t="s">
        <v>309</v>
      </c>
      <c r="G142" s="257" t="s">
        <v>199</v>
      </c>
      <c r="H142" s="258">
        <v>19</v>
      </c>
      <c r="I142" s="259"/>
      <c r="J142" s="260">
        <f>ROUND(I142*H142,2)</f>
        <v>0</v>
      </c>
      <c r="K142" s="261"/>
      <c r="L142" s="262"/>
      <c r="M142" s="263" t="s">
        <v>1</v>
      </c>
      <c r="N142" s="264" t="s">
        <v>37</v>
      </c>
      <c r="O142" s="7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6" t="s">
        <v>181</v>
      </c>
      <c r="AT142" s="216" t="s">
        <v>203</v>
      </c>
      <c r="AU142" s="216" t="s">
        <v>72</v>
      </c>
      <c r="AY142" s="17" t="s">
        <v>126</v>
      </c>
      <c r="BE142" s="217">
        <f>IF(N142="základní",J142,0)</f>
        <v>0</v>
      </c>
      <c r="BF142" s="217">
        <f>IF(N142="snížená",J142,0)</f>
        <v>0</v>
      </c>
      <c r="BG142" s="217">
        <f>IF(N142="zákl. přenesená",J142,0)</f>
        <v>0</v>
      </c>
      <c r="BH142" s="217">
        <f>IF(N142="sníž. přenesená",J142,0)</f>
        <v>0</v>
      </c>
      <c r="BI142" s="217">
        <f>IF(N142="nulová",J142,0)</f>
        <v>0</v>
      </c>
      <c r="BJ142" s="17" t="s">
        <v>80</v>
      </c>
      <c r="BK142" s="217">
        <f>ROUND(I142*H142,2)</f>
        <v>0</v>
      </c>
      <c r="BL142" s="17" t="s">
        <v>133</v>
      </c>
      <c r="BM142" s="216" t="s">
        <v>310</v>
      </c>
    </row>
    <row r="143" spans="1:65" s="2" customFormat="1" ht="19.5">
      <c r="A143" s="34"/>
      <c r="B143" s="35"/>
      <c r="C143" s="36"/>
      <c r="D143" s="218" t="s">
        <v>135</v>
      </c>
      <c r="E143" s="36"/>
      <c r="F143" s="219" t="s">
        <v>309</v>
      </c>
      <c r="G143" s="36"/>
      <c r="H143" s="36"/>
      <c r="I143" s="115"/>
      <c r="J143" s="36"/>
      <c r="K143" s="36"/>
      <c r="L143" s="39"/>
      <c r="M143" s="220"/>
      <c r="N143" s="221"/>
      <c r="O143" s="71"/>
      <c r="P143" s="71"/>
      <c r="Q143" s="71"/>
      <c r="R143" s="71"/>
      <c r="S143" s="71"/>
      <c r="T143" s="72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T143" s="17" t="s">
        <v>135</v>
      </c>
      <c r="AU143" s="17" t="s">
        <v>72</v>
      </c>
    </row>
    <row r="144" spans="1:65" s="2" customFormat="1" ht="24" customHeight="1">
      <c r="A144" s="34"/>
      <c r="B144" s="35"/>
      <c r="C144" s="254" t="s">
        <v>311</v>
      </c>
      <c r="D144" s="254" t="s">
        <v>203</v>
      </c>
      <c r="E144" s="255" t="s">
        <v>312</v>
      </c>
      <c r="F144" s="256" t="s">
        <v>313</v>
      </c>
      <c r="G144" s="257" t="s">
        <v>314</v>
      </c>
      <c r="H144" s="258">
        <v>1060</v>
      </c>
      <c r="I144" s="259"/>
      <c r="J144" s="260">
        <f>ROUND(I144*H144,2)</f>
        <v>0</v>
      </c>
      <c r="K144" s="261"/>
      <c r="L144" s="262"/>
      <c r="M144" s="263" t="s">
        <v>1</v>
      </c>
      <c r="N144" s="264" t="s">
        <v>37</v>
      </c>
      <c r="O144" s="7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6" t="s">
        <v>181</v>
      </c>
      <c r="AT144" s="216" t="s">
        <v>203</v>
      </c>
      <c r="AU144" s="216" t="s">
        <v>72</v>
      </c>
      <c r="AY144" s="17" t="s">
        <v>126</v>
      </c>
      <c r="BE144" s="217">
        <f>IF(N144="základní",J144,0)</f>
        <v>0</v>
      </c>
      <c r="BF144" s="217">
        <f>IF(N144="snížená",J144,0)</f>
        <v>0</v>
      </c>
      <c r="BG144" s="217">
        <f>IF(N144="zákl. přenesená",J144,0)</f>
        <v>0</v>
      </c>
      <c r="BH144" s="217">
        <f>IF(N144="sníž. přenesená",J144,0)</f>
        <v>0</v>
      </c>
      <c r="BI144" s="217">
        <f>IF(N144="nulová",J144,0)</f>
        <v>0</v>
      </c>
      <c r="BJ144" s="17" t="s">
        <v>80</v>
      </c>
      <c r="BK144" s="217">
        <f>ROUND(I144*H144,2)</f>
        <v>0</v>
      </c>
      <c r="BL144" s="17" t="s">
        <v>133</v>
      </c>
      <c r="BM144" s="216" t="s">
        <v>315</v>
      </c>
    </row>
    <row r="145" spans="1:65" s="2" customFormat="1" ht="19.5">
      <c r="A145" s="34"/>
      <c r="B145" s="35"/>
      <c r="C145" s="36"/>
      <c r="D145" s="218" t="s">
        <v>135</v>
      </c>
      <c r="E145" s="36"/>
      <c r="F145" s="219" t="s">
        <v>313</v>
      </c>
      <c r="G145" s="36"/>
      <c r="H145" s="36"/>
      <c r="I145" s="115"/>
      <c r="J145" s="36"/>
      <c r="K145" s="36"/>
      <c r="L145" s="39"/>
      <c r="M145" s="220"/>
      <c r="N145" s="221"/>
      <c r="O145" s="71"/>
      <c r="P145" s="71"/>
      <c r="Q145" s="71"/>
      <c r="R145" s="71"/>
      <c r="S145" s="71"/>
      <c r="T145" s="72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T145" s="17" t="s">
        <v>135</v>
      </c>
      <c r="AU145" s="17" t="s">
        <v>72</v>
      </c>
    </row>
    <row r="146" spans="1:65" s="2" customFormat="1" ht="36" customHeight="1">
      <c r="A146" s="34"/>
      <c r="B146" s="35"/>
      <c r="C146" s="254" t="s">
        <v>8</v>
      </c>
      <c r="D146" s="254" t="s">
        <v>203</v>
      </c>
      <c r="E146" s="255" t="s">
        <v>316</v>
      </c>
      <c r="F146" s="256" t="s">
        <v>317</v>
      </c>
      <c r="G146" s="257" t="s">
        <v>314</v>
      </c>
      <c r="H146" s="258">
        <v>260</v>
      </c>
      <c r="I146" s="259"/>
      <c r="J146" s="260">
        <f>ROUND(I146*H146,2)</f>
        <v>0</v>
      </c>
      <c r="K146" s="261"/>
      <c r="L146" s="262"/>
      <c r="M146" s="263" t="s">
        <v>1</v>
      </c>
      <c r="N146" s="264" t="s">
        <v>37</v>
      </c>
      <c r="O146" s="7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6" t="s">
        <v>181</v>
      </c>
      <c r="AT146" s="216" t="s">
        <v>203</v>
      </c>
      <c r="AU146" s="216" t="s">
        <v>72</v>
      </c>
      <c r="AY146" s="17" t="s">
        <v>126</v>
      </c>
      <c r="BE146" s="217">
        <f>IF(N146="základní",J146,0)</f>
        <v>0</v>
      </c>
      <c r="BF146" s="217">
        <f>IF(N146="snížená",J146,0)</f>
        <v>0</v>
      </c>
      <c r="BG146" s="217">
        <f>IF(N146="zákl. přenesená",J146,0)</f>
        <v>0</v>
      </c>
      <c r="BH146" s="217">
        <f>IF(N146="sníž. přenesená",J146,0)</f>
        <v>0</v>
      </c>
      <c r="BI146" s="217">
        <f>IF(N146="nulová",J146,0)</f>
        <v>0</v>
      </c>
      <c r="BJ146" s="17" t="s">
        <v>80</v>
      </c>
      <c r="BK146" s="217">
        <f>ROUND(I146*H146,2)</f>
        <v>0</v>
      </c>
      <c r="BL146" s="17" t="s">
        <v>133</v>
      </c>
      <c r="BM146" s="216" t="s">
        <v>318</v>
      </c>
    </row>
    <row r="147" spans="1:65" s="2" customFormat="1" ht="19.5">
      <c r="A147" s="34"/>
      <c r="B147" s="35"/>
      <c r="C147" s="36"/>
      <c r="D147" s="218" t="s">
        <v>135</v>
      </c>
      <c r="E147" s="36"/>
      <c r="F147" s="219" t="s">
        <v>317</v>
      </c>
      <c r="G147" s="36"/>
      <c r="H147" s="36"/>
      <c r="I147" s="115"/>
      <c r="J147" s="36"/>
      <c r="K147" s="36"/>
      <c r="L147" s="39"/>
      <c r="M147" s="220"/>
      <c r="N147" s="221"/>
      <c r="O147" s="71"/>
      <c r="P147" s="71"/>
      <c r="Q147" s="71"/>
      <c r="R147" s="71"/>
      <c r="S147" s="71"/>
      <c r="T147" s="72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T147" s="17" t="s">
        <v>135</v>
      </c>
      <c r="AU147" s="17" t="s">
        <v>72</v>
      </c>
    </row>
    <row r="148" spans="1:65" s="2" customFormat="1" ht="24" customHeight="1">
      <c r="A148" s="34"/>
      <c r="B148" s="35"/>
      <c r="C148" s="254" t="s">
        <v>139</v>
      </c>
      <c r="D148" s="254" t="s">
        <v>203</v>
      </c>
      <c r="E148" s="255" t="s">
        <v>319</v>
      </c>
      <c r="F148" s="256" t="s">
        <v>320</v>
      </c>
      <c r="G148" s="257" t="s">
        <v>314</v>
      </c>
      <c r="H148" s="258">
        <v>80</v>
      </c>
      <c r="I148" s="259"/>
      <c r="J148" s="260">
        <f>ROUND(I148*H148,2)</f>
        <v>0</v>
      </c>
      <c r="K148" s="261"/>
      <c r="L148" s="262"/>
      <c r="M148" s="263" t="s">
        <v>1</v>
      </c>
      <c r="N148" s="264" t="s">
        <v>37</v>
      </c>
      <c r="O148" s="7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6" t="s">
        <v>181</v>
      </c>
      <c r="AT148" s="216" t="s">
        <v>203</v>
      </c>
      <c r="AU148" s="216" t="s">
        <v>72</v>
      </c>
      <c r="AY148" s="17" t="s">
        <v>126</v>
      </c>
      <c r="BE148" s="217">
        <f>IF(N148="základní",J148,0)</f>
        <v>0</v>
      </c>
      <c r="BF148" s="217">
        <f>IF(N148="snížená",J148,0)</f>
        <v>0</v>
      </c>
      <c r="BG148" s="217">
        <f>IF(N148="zákl. přenesená",J148,0)</f>
        <v>0</v>
      </c>
      <c r="BH148" s="217">
        <f>IF(N148="sníž. přenesená",J148,0)</f>
        <v>0</v>
      </c>
      <c r="BI148" s="217">
        <f>IF(N148="nulová",J148,0)</f>
        <v>0</v>
      </c>
      <c r="BJ148" s="17" t="s">
        <v>80</v>
      </c>
      <c r="BK148" s="217">
        <f>ROUND(I148*H148,2)</f>
        <v>0</v>
      </c>
      <c r="BL148" s="17" t="s">
        <v>133</v>
      </c>
      <c r="BM148" s="216" t="s">
        <v>321</v>
      </c>
    </row>
    <row r="149" spans="1:65" s="2" customFormat="1" ht="19.5">
      <c r="A149" s="34"/>
      <c r="B149" s="35"/>
      <c r="C149" s="36"/>
      <c r="D149" s="218" t="s">
        <v>135</v>
      </c>
      <c r="E149" s="36"/>
      <c r="F149" s="219" t="s">
        <v>320</v>
      </c>
      <c r="G149" s="36"/>
      <c r="H149" s="36"/>
      <c r="I149" s="115"/>
      <c r="J149" s="36"/>
      <c r="K149" s="36"/>
      <c r="L149" s="39"/>
      <c r="M149" s="220"/>
      <c r="N149" s="221"/>
      <c r="O149" s="71"/>
      <c r="P149" s="71"/>
      <c r="Q149" s="71"/>
      <c r="R149" s="71"/>
      <c r="S149" s="71"/>
      <c r="T149" s="72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T149" s="17" t="s">
        <v>135</v>
      </c>
      <c r="AU149" s="17" t="s">
        <v>72</v>
      </c>
    </row>
    <row r="150" spans="1:65" s="2" customFormat="1" ht="24" customHeight="1">
      <c r="A150" s="34"/>
      <c r="B150" s="35"/>
      <c r="C150" s="254" t="s">
        <v>231</v>
      </c>
      <c r="D150" s="254" t="s">
        <v>203</v>
      </c>
      <c r="E150" s="255" t="s">
        <v>322</v>
      </c>
      <c r="F150" s="256" t="s">
        <v>323</v>
      </c>
      <c r="G150" s="257" t="s">
        <v>314</v>
      </c>
      <c r="H150" s="258">
        <v>544</v>
      </c>
      <c r="I150" s="259"/>
      <c r="J150" s="260">
        <f>ROUND(I150*H150,2)</f>
        <v>0</v>
      </c>
      <c r="K150" s="261"/>
      <c r="L150" s="262"/>
      <c r="M150" s="263" t="s">
        <v>1</v>
      </c>
      <c r="N150" s="264" t="s">
        <v>37</v>
      </c>
      <c r="O150" s="7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6" t="s">
        <v>181</v>
      </c>
      <c r="AT150" s="216" t="s">
        <v>203</v>
      </c>
      <c r="AU150" s="216" t="s">
        <v>72</v>
      </c>
      <c r="AY150" s="17" t="s">
        <v>126</v>
      </c>
      <c r="BE150" s="217">
        <f>IF(N150="základní",J150,0)</f>
        <v>0</v>
      </c>
      <c r="BF150" s="217">
        <f>IF(N150="snížená",J150,0)</f>
        <v>0</v>
      </c>
      <c r="BG150" s="217">
        <f>IF(N150="zákl. přenesená",J150,0)</f>
        <v>0</v>
      </c>
      <c r="BH150" s="217">
        <f>IF(N150="sníž. přenesená",J150,0)</f>
        <v>0</v>
      </c>
      <c r="BI150" s="217">
        <f>IF(N150="nulová",J150,0)</f>
        <v>0</v>
      </c>
      <c r="BJ150" s="17" t="s">
        <v>80</v>
      </c>
      <c r="BK150" s="217">
        <f>ROUND(I150*H150,2)</f>
        <v>0</v>
      </c>
      <c r="BL150" s="17" t="s">
        <v>133</v>
      </c>
      <c r="BM150" s="216" t="s">
        <v>324</v>
      </c>
    </row>
    <row r="151" spans="1:65" s="2" customFormat="1" ht="19.5">
      <c r="A151" s="34"/>
      <c r="B151" s="35"/>
      <c r="C151" s="36"/>
      <c r="D151" s="218" t="s">
        <v>135</v>
      </c>
      <c r="E151" s="36"/>
      <c r="F151" s="219" t="s">
        <v>323</v>
      </c>
      <c r="G151" s="36"/>
      <c r="H151" s="36"/>
      <c r="I151" s="115"/>
      <c r="J151" s="36"/>
      <c r="K151" s="36"/>
      <c r="L151" s="39"/>
      <c r="M151" s="220"/>
      <c r="N151" s="221"/>
      <c r="O151" s="71"/>
      <c r="P151" s="71"/>
      <c r="Q151" s="71"/>
      <c r="R151" s="71"/>
      <c r="S151" s="71"/>
      <c r="T151" s="72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T151" s="17" t="s">
        <v>135</v>
      </c>
      <c r="AU151" s="17" t="s">
        <v>72</v>
      </c>
    </row>
    <row r="152" spans="1:65" s="2" customFormat="1" ht="36" customHeight="1">
      <c r="A152" s="34"/>
      <c r="B152" s="35"/>
      <c r="C152" s="254" t="s">
        <v>235</v>
      </c>
      <c r="D152" s="254" t="s">
        <v>203</v>
      </c>
      <c r="E152" s="255" t="s">
        <v>325</v>
      </c>
      <c r="F152" s="256" t="s">
        <v>326</v>
      </c>
      <c r="G152" s="257" t="s">
        <v>199</v>
      </c>
      <c r="H152" s="258">
        <v>4</v>
      </c>
      <c r="I152" s="259"/>
      <c r="J152" s="260">
        <f>ROUND(I152*H152,2)</f>
        <v>0</v>
      </c>
      <c r="K152" s="261"/>
      <c r="L152" s="262"/>
      <c r="M152" s="263" t="s">
        <v>1</v>
      </c>
      <c r="N152" s="264" t="s">
        <v>37</v>
      </c>
      <c r="O152" s="7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6" t="s">
        <v>181</v>
      </c>
      <c r="AT152" s="216" t="s">
        <v>203</v>
      </c>
      <c r="AU152" s="216" t="s">
        <v>72</v>
      </c>
      <c r="AY152" s="17" t="s">
        <v>126</v>
      </c>
      <c r="BE152" s="217">
        <f>IF(N152="základní",J152,0)</f>
        <v>0</v>
      </c>
      <c r="BF152" s="217">
        <f>IF(N152="snížená",J152,0)</f>
        <v>0</v>
      </c>
      <c r="BG152" s="217">
        <f>IF(N152="zákl. přenesená",J152,0)</f>
        <v>0</v>
      </c>
      <c r="BH152" s="217">
        <f>IF(N152="sníž. přenesená",J152,0)</f>
        <v>0</v>
      </c>
      <c r="BI152" s="217">
        <f>IF(N152="nulová",J152,0)</f>
        <v>0</v>
      </c>
      <c r="BJ152" s="17" t="s">
        <v>80</v>
      </c>
      <c r="BK152" s="217">
        <f>ROUND(I152*H152,2)</f>
        <v>0</v>
      </c>
      <c r="BL152" s="17" t="s">
        <v>133</v>
      </c>
      <c r="BM152" s="216" t="s">
        <v>327</v>
      </c>
    </row>
    <row r="153" spans="1:65" s="2" customFormat="1" ht="19.5">
      <c r="A153" s="34"/>
      <c r="B153" s="35"/>
      <c r="C153" s="36"/>
      <c r="D153" s="218" t="s">
        <v>135</v>
      </c>
      <c r="E153" s="36"/>
      <c r="F153" s="219" t="s">
        <v>326</v>
      </c>
      <c r="G153" s="36"/>
      <c r="H153" s="36"/>
      <c r="I153" s="115"/>
      <c r="J153" s="36"/>
      <c r="K153" s="36"/>
      <c r="L153" s="39"/>
      <c r="M153" s="220"/>
      <c r="N153" s="221"/>
      <c r="O153" s="71"/>
      <c r="P153" s="71"/>
      <c r="Q153" s="71"/>
      <c r="R153" s="71"/>
      <c r="S153" s="71"/>
      <c r="T153" s="72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T153" s="17" t="s">
        <v>135</v>
      </c>
      <c r="AU153" s="17" t="s">
        <v>72</v>
      </c>
    </row>
    <row r="154" spans="1:65" s="2" customFormat="1" ht="24" customHeight="1">
      <c r="A154" s="34"/>
      <c r="B154" s="35"/>
      <c r="C154" s="254" t="s">
        <v>240</v>
      </c>
      <c r="D154" s="254" t="s">
        <v>203</v>
      </c>
      <c r="E154" s="255" t="s">
        <v>328</v>
      </c>
      <c r="F154" s="256" t="s">
        <v>329</v>
      </c>
      <c r="G154" s="257" t="s">
        <v>199</v>
      </c>
      <c r="H154" s="258">
        <v>20</v>
      </c>
      <c r="I154" s="259"/>
      <c r="J154" s="260">
        <f>ROUND(I154*H154,2)</f>
        <v>0</v>
      </c>
      <c r="K154" s="261"/>
      <c r="L154" s="262"/>
      <c r="M154" s="263" t="s">
        <v>1</v>
      </c>
      <c r="N154" s="264" t="s">
        <v>37</v>
      </c>
      <c r="O154" s="71"/>
      <c r="P154" s="214">
        <f>O154*H154</f>
        <v>0</v>
      </c>
      <c r="Q154" s="214">
        <v>0</v>
      </c>
      <c r="R154" s="214">
        <f>Q154*H154</f>
        <v>0</v>
      </c>
      <c r="S154" s="214">
        <v>0</v>
      </c>
      <c r="T154" s="215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16" t="s">
        <v>181</v>
      </c>
      <c r="AT154" s="216" t="s">
        <v>203</v>
      </c>
      <c r="AU154" s="216" t="s">
        <v>72</v>
      </c>
      <c r="AY154" s="17" t="s">
        <v>126</v>
      </c>
      <c r="BE154" s="217">
        <f>IF(N154="základní",J154,0)</f>
        <v>0</v>
      </c>
      <c r="BF154" s="217">
        <f>IF(N154="snížená",J154,0)</f>
        <v>0</v>
      </c>
      <c r="BG154" s="217">
        <f>IF(N154="zákl. přenesená",J154,0)</f>
        <v>0</v>
      </c>
      <c r="BH154" s="217">
        <f>IF(N154="sníž. přenesená",J154,0)</f>
        <v>0</v>
      </c>
      <c r="BI154" s="217">
        <f>IF(N154="nulová",J154,0)</f>
        <v>0</v>
      </c>
      <c r="BJ154" s="17" t="s">
        <v>80</v>
      </c>
      <c r="BK154" s="217">
        <f>ROUND(I154*H154,2)</f>
        <v>0</v>
      </c>
      <c r="BL154" s="17" t="s">
        <v>133</v>
      </c>
      <c r="BM154" s="216" t="s">
        <v>330</v>
      </c>
    </row>
    <row r="155" spans="1:65" s="2" customFormat="1" ht="19.5">
      <c r="A155" s="34"/>
      <c r="B155" s="35"/>
      <c r="C155" s="36"/>
      <c r="D155" s="218" t="s">
        <v>135</v>
      </c>
      <c r="E155" s="36"/>
      <c r="F155" s="219" t="s">
        <v>329</v>
      </c>
      <c r="G155" s="36"/>
      <c r="H155" s="36"/>
      <c r="I155" s="115"/>
      <c r="J155" s="36"/>
      <c r="K155" s="36"/>
      <c r="L155" s="39"/>
      <c r="M155" s="220"/>
      <c r="N155" s="221"/>
      <c r="O155" s="71"/>
      <c r="P155" s="71"/>
      <c r="Q155" s="71"/>
      <c r="R155" s="71"/>
      <c r="S155" s="71"/>
      <c r="T155" s="72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T155" s="17" t="s">
        <v>135</v>
      </c>
      <c r="AU155" s="17" t="s">
        <v>72</v>
      </c>
    </row>
    <row r="156" spans="1:65" s="2" customFormat="1" ht="24" customHeight="1">
      <c r="A156" s="34"/>
      <c r="B156" s="35"/>
      <c r="C156" s="254" t="s">
        <v>245</v>
      </c>
      <c r="D156" s="254" t="s">
        <v>203</v>
      </c>
      <c r="E156" s="255" t="s">
        <v>331</v>
      </c>
      <c r="F156" s="256" t="s">
        <v>332</v>
      </c>
      <c r="G156" s="257" t="s">
        <v>199</v>
      </c>
      <c r="H156" s="258">
        <v>146</v>
      </c>
      <c r="I156" s="259"/>
      <c r="J156" s="260">
        <f>ROUND(I156*H156,2)</f>
        <v>0</v>
      </c>
      <c r="K156" s="261"/>
      <c r="L156" s="262"/>
      <c r="M156" s="263" t="s">
        <v>1</v>
      </c>
      <c r="N156" s="264" t="s">
        <v>37</v>
      </c>
      <c r="O156" s="71"/>
      <c r="P156" s="214">
        <f>O156*H156</f>
        <v>0</v>
      </c>
      <c r="Q156" s="214">
        <v>0</v>
      </c>
      <c r="R156" s="214">
        <f>Q156*H156</f>
        <v>0</v>
      </c>
      <c r="S156" s="214">
        <v>0</v>
      </c>
      <c r="T156" s="215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6" t="s">
        <v>181</v>
      </c>
      <c r="AT156" s="216" t="s">
        <v>203</v>
      </c>
      <c r="AU156" s="216" t="s">
        <v>72</v>
      </c>
      <c r="AY156" s="17" t="s">
        <v>126</v>
      </c>
      <c r="BE156" s="217">
        <f>IF(N156="základní",J156,0)</f>
        <v>0</v>
      </c>
      <c r="BF156" s="217">
        <f>IF(N156="snížená",J156,0)</f>
        <v>0</v>
      </c>
      <c r="BG156" s="217">
        <f>IF(N156="zákl. přenesená",J156,0)</f>
        <v>0</v>
      </c>
      <c r="BH156" s="217">
        <f>IF(N156="sníž. přenesená",J156,0)</f>
        <v>0</v>
      </c>
      <c r="BI156" s="217">
        <f>IF(N156="nulová",J156,0)</f>
        <v>0</v>
      </c>
      <c r="BJ156" s="17" t="s">
        <v>80</v>
      </c>
      <c r="BK156" s="217">
        <f>ROUND(I156*H156,2)</f>
        <v>0</v>
      </c>
      <c r="BL156" s="17" t="s">
        <v>133</v>
      </c>
      <c r="BM156" s="216" t="s">
        <v>333</v>
      </c>
    </row>
    <row r="157" spans="1:65" s="2" customFormat="1" ht="19.5">
      <c r="A157" s="34"/>
      <c r="B157" s="35"/>
      <c r="C157" s="36"/>
      <c r="D157" s="218" t="s">
        <v>135</v>
      </c>
      <c r="E157" s="36"/>
      <c r="F157" s="219" t="s">
        <v>332</v>
      </c>
      <c r="G157" s="36"/>
      <c r="H157" s="36"/>
      <c r="I157" s="115"/>
      <c r="J157" s="36"/>
      <c r="K157" s="36"/>
      <c r="L157" s="39"/>
      <c r="M157" s="220"/>
      <c r="N157" s="221"/>
      <c r="O157" s="71"/>
      <c r="P157" s="71"/>
      <c r="Q157" s="71"/>
      <c r="R157" s="71"/>
      <c r="S157" s="71"/>
      <c r="T157" s="72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T157" s="17" t="s">
        <v>135</v>
      </c>
      <c r="AU157" s="17" t="s">
        <v>72</v>
      </c>
    </row>
    <row r="158" spans="1:65" s="2" customFormat="1" ht="24" customHeight="1">
      <c r="A158" s="34"/>
      <c r="B158" s="35"/>
      <c r="C158" s="254" t="s">
        <v>7</v>
      </c>
      <c r="D158" s="254" t="s">
        <v>203</v>
      </c>
      <c r="E158" s="255" t="s">
        <v>334</v>
      </c>
      <c r="F158" s="256" t="s">
        <v>335</v>
      </c>
      <c r="G158" s="257" t="s">
        <v>199</v>
      </c>
      <c r="H158" s="258">
        <v>226</v>
      </c>
      <c r="I158" s="259"/>
      <c r="J158" s="260">
        <f>ROUND(I158*H158,2)</f>
        <v>0</v>
      </c>
      <c r="K158" s="261"/>
      <c r="L158" s="262"/>
      <c r="M158" s="263" t="s">
        <v>1</v>
      </c>
      <c r="N158" s="264" t="s">
        <v>37</v>
      </c>
      <c r="O158" s="71"/>
      <c r="P158" s="214">
        <f>O158*H158</f>
        <v>0</v>
      </c>
      <c r="Q158" s="214">
        <v>0</v>
      </c>
      <c r="R158" s="214">
        <f>Q158*H158</f>
        <v>0</v>
      </c>
      <c r="S158" s="214">
        <v>0</v>
      </c>
      <c r="T158" s="215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16" t="s">
        <v>181</v>
      </c>
      <c r="AT158" s="216" t="s">
        <v>203</v>
      </c>
      <c r="AU158" s="216" t="s">
        <v>72</v>
      </c>
      <c r="AY158" s="17" t="s">
        <v>126</v>
      </c>
      <c r="BE158" s="217">
        <f>IF(N158="základní",J158,0)</f>
        <v>0</v>
      </c>
      <c r="BF158" s="217">
        <f>IF(N158="snížená",J158,0)</f>
        <v>0</v>
      </c>
      <c r="BG158" s="217">
        <f>IF(N158="zákl. přenesená",J158,0)</f>
        <v>0</v>
      </c>
      <c r="BH158" s="217">
        <f>IF(N158="sníž. přenesená",J158,0)</f>
        <v>0</v>
      </c>
      <c r="BI158" s="217">
        <f>IF(N158="nulová",J158,0)</f>
        <v>0</v>
      </c>
      <c r="BJ158" s="17" t="s">
        <v>80</v>
      </c>
      <c r="BK158" s="217">
        <f>ROUND(I158*H158,2)</f>
        <v>0</v>
      </c>
      <c r="BL158" s="17" t="s">
        <v>133</v>
      </c>
      <c r="BM158" s="216" t="s">
        <v>336</v>
      </c>
    </row>
    <row r="159" spans="1:65" s="2" customFormat="1" ht="19.5">
      <c r="A159" s="34"/>
      <c r="B159" s="35"/>
      <c r="C159" s="36"/>
      <c r="D159" s="218" t="s">
        <v>135</v>
      </c>
      <c r="E159" s="36"/>
      <c r="F159" s="219" t="s">
        <v>335</v>
      </c>
      <c r="G159" s="36"/>
      <c r="H159" s="36"/>
      <c r="I159" s="115"/>
      <c r="J159" s="36"/>
      <c r="K159" s="36"/>
      <c r="L159" s="39"/>
      <c r="M159" s="220"/>
      <c r="N159" s="221"/>
      <c r="O159" s="71"/>
      <c r="P159" s="71"/>
      <c r="Q159" s="71"/>
      <c r="R159" s="71"/>
      <c r="S159" s="71"/>
      <c r="T159" s="72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T159" s="17" t="s">
        <v>135</v>
      </c>
      <c r="AU159" s="17" t="s">
        <v>72</v>
      </c>
    </row>
    <row r="160" spans="1:65" s="2" customFormat="1" ht="48" customHeight="1">
      <c r="A160" s="34"/>
      <c r="B160" s="35"/>
      <c r="C160" s="254" t="s">
        <v>337</v>
      </c>
      <c r="D160" s="254" t="s">
        <v>203</v>
      </c>
      <c r="E160" s="255" t="s">
        <v>338</v>
      </c>
      <c r="F160" s="256" t="s">
        <v>339</v>
      </c>
      <c r="G160" s="257" t="s">
        <v>199</v>
      </c>
      <c r="H160" s="258">
        <v>13</v>
      </c>
      <c r="I160" s="259"/>
      <c r="J160" s="260">
        <f>ROUND(I160*H160,2)</f>
        <v>0</v>
      </c>
      <c r="K160" s="261"/>
      <c r="L160" s="262"/>
      <c r="M160" s="263" t="s">
        <v>1</v>
      </c>
      <c r="N160" s="264" t="s">
        <v>37</v>
      </c>
      <c r="O160" s="71"/>
      <c r="P160" s="214">
        <f>O160*H160</f>
        <v>0</v>
      </c>
      <c r="Q160" s="214">
        <v>0</v>
      </c>
      <c r="R160" s="214">
        <f>Q160*H160</f>
        <v>0</v>
      </c>
      <c r="S160" s="214">
        <v>0</v>
      </c>
      <c r="T160" s="215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16" t="s">
        <v>340</v>
      </c>
      <c r="AT160" s="216" t="s">
        <v>203</v>
      </c>
      <c r="AU160" s="216" t="s">
        <v>72</v>
      </c>
      <c r="AY160" s="17" t="s">
        <v>126</v>
      </c>
      <c r="BE160" s="217">
        <f>IF(N160="základní",J160,0)</f>
        <v>0</v>
      </c>
      <c r="BF160" s="217">
        <f>IF(N160="snížená",J160,0)</f>
        <v>0</v>
      </c>
      <c r="BG160" s="217">
        <f>IF(N160="zákl. přenesená",J160,0)</f>
        <v>0</v>
      </c>
      <c r="BH160" s="217">
        <f>IF(N160="sníž. přenesená",J160,0)</f>
        <v>0</v>
      </c>
      <c r="BI160" s="217">
        <f>IF(N160="nulová",J160,0)</f>
        <v>0</v>
      </c>
      <c r="BJ160" s="17" t="s">
        <v>80</v>
      </c>
      <c r="BK160" s="217">
        <f>ROUND(I160*H160,2)</f>
        <v>0</v>
      </c>
      <c r="BL160" s="17" t="s">
        <v>340</v>
      </c>
      <c r="BM160" s="216" t="s">
        <v>341</v>
      </c>
    </row>
    <row r="161" spans="1:65" s="2" customFormat="1" ht="39">
      <c r="A161" s="34"/>
      <c r="B161" s="35"/>
      <c r="C161" s="36"/>
      <c r="D161" s="218" t="s">
        <v>135</v>
      </c>
      <c r="E161" s="36"/>
      <c r="F161" s="219" t="s">
        <v>339</v>
      </c>
      <c r="G161" s="36"/>
      <c r="H161" s="36"/>
      <c r="I161" s="115"/>
      <c r="J161" s="36"/>
      <c r="K161" s="36"/>
      <c r="L161" s="39"/>
      <c r="M161" s="220"/>
      <c r="N161" s="221"/>
      <c r="O161" s="71"/>
      <c r="P161" s="71"/>
      <c r="Q161" s="71"/>
      <c r="R161" s="71"/>
      <c r="S161" s="71"/>
      <c r="T161" s="72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T161" s="17" t="s">
        <v>135</v>
      </c>
      <c r="AU161" s="17" t="s">
        <v>72</v>
      </c>
    </row>
    <row r="162" spans="1:65" s="2" customFormat="1" ht="24" customHeight="1">
      <c r="A162" s="34"/>
      <c r="B162" s="35"/>
      <c r="C162" s="254" t="s">
        <v>261</v>
      </c>
      <c r="D162" s="254" t="s">
        <v>203</v>
      </c>
      <c r="E162" s="255" t="s">
        <v>342</v>
      </c>
      <c r="F162" s="256" t="s">
        <v>343</v>
      </c>
      <c r="G162" s="257" t="s">
        <v>199</v>
      </c>
      <c r="H162" s="258">
        <v>174</v>
      </c>
      <c r="I162" s="259"/>
      <c r="J162" s="260">
        <f>ROUND(I162*H162,2)</f>
        <v>0</v>
      </c>
      <c r="K162" s="261"/>
      <c r="L162" s="262"/>
      <c r="M162" s="263" t="s">
        <v>1</v>
      </c>
      <c r="N162" s="264" t="s">
        <v>37</v>
      </c>
      <c r="O162" s="71"/>
      <c r="P162" s="214">
        <f>O162*H162</f>
        <v>0</v>
      </c>
      <c r="Q162" s="214">
        <v>0</v>
      </c>
      <c r="R162" s="214">
        <f>Q162*H162</f>
        <v>0</v>
      </c>
      <c r="S162" s="214">
        <v>0</v>
      </c>
      <c r="T162" s="215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16" t="s">
        <v>181</v>
      </c>
      <c r="AT162" s="216" t="s">
        <v>203</v>
      </c>
      <c r="AU162" s="216" t="s">
        <v>72</v>
      </c>
      <c r="AY162" s="17" t="s">
        <v>126</v>
      </c>
      <c r="BE162" s="217">
        <f>IF(N162="základní",J162,0)</f>
        <v>0</v>
      </c>
      <c r="BF162" s="217">
        <f>IF(N162="snížená",J162,0)</f>
        <v>0</v>
      </c>
      <c r="BG162" s="217">
        <f>IF(N162="zákl. přenesená",J162,0)</f>
        <v>0</v>
      </c>
      <c r="BH162" s="217">
        <f>IF(N162="sníž. přenesená",J162,0)</f>
        <v>0</v>
      </c>
      <c r="BI162" s="217">
        <f>IF(N162="nulová",J162,0)</f>
        <v>0</v>
      </c>
      <c r="BJ162" s="17" t="s">
        <v>80</v>
      </c>
      <c r="BK162" s="217">
        <f>ROUND(I162*H162,2)</f>
        <v>0</v>
      </c>
      <c r="BL162" s="17" t="s">
        <v>133</v>
      </c>
      <c r="BM162" s="216" t="s">
        <v>344</v>
      </c>
    </row>
    <row r="163" spans="1:65" s="2" customFormat="1" ht="19.5">
      <c r="A163" s="34"/>
      <c r="B163" s="35"/>
      <c r="C163" s="36"/>
      <c r="D163" s="218" t="s">
        <v>135</v>
      </c>
      <c r="E163" s="36"/>
      <c r="F163" s="219" t="s">
        <v>343</v>
      </c>
      <c r="G163" s="36"/>
      <c r="H163" s="36"/>
      <c r="I163" s="115"/>
      <c r="J163" s="36"/>
      <c r="K163" s="36"/>
      <c r="L163" s="39"/>
      <c r="M163" s="220"/>
      <c r="N163" s="221"/>
      <c r="O163" s="71"/>
      <c r="P163" s="71"/>
      <c r="Q163" s="71"/>
      <c r="R163" s="71"/>
      <c r="S163" s="71"/>
      <c r="T163" s="72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T163" s="17" t="s">
        <v>135</v>
      </c>
      <c r="AU163" s="17" t="s">
        <v>72</v>
      </c>
    </row>
    <row r="164" spans="1:65" s="2" customFormat="1" ht="24" customHeight="1">
      <c r="A164" s="34"/>
      <c r="B164" s="35"/>
      <c r="C164" s="254" t="s">
        <v>188</v>
      </c>
      <c r="D164" s="254" t="s">
        <v>203</v>
      </c>
      <c r="E164" s="255" t="s">
        <v>345</v>
      </c>
      <c r="F164" s="256" t="s">
        <v>346</v>
      </c>
      <c r="G164" s="257" t="s">
        <v>199</v>
      </c>
      <c r="H164" s="258">
        <v>94</v>
      </c>
      <c r="I164" s="259"/>
      <c r="J164" s="260">
        <f>ROUND(I164*H164,2)</f>
        <v>0</v>
      </c>
      <c r="K164" s="261"/>
      <c r="L164" s="262"/>
      <c r="M164" s="263" t="s">
        <v>1</v>
      </c>
      <c r="N164" s="264" t="s">
        <v>37</v>
      </c>
      <c r="O164" s="71"/>
      <c r="P164" s="214">
        <f>O164*H164</f>
        <v>0</v>
      </c>
      <c r="Q164" s="214">
        <v>0</v>
      </c>
      <c r="R164" s="214">
        <f>Q164*H164</f>
        <v>0</v>
      </c>
      <c r="S164" s="214">
        <v>0</v>
      </c>
      <c r="T164" s="215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16" t="s">
        <v>181</v>
      </c>
      <c r="AT164" s="216" t="s">
        <v>203</v>
      </c>
      <c r="AU164" s="216" t="s">
        <v>72</v>
      </c>
      <c r="AY164" s="17" t="s">
        <v>126</v>
      </c>
      <c r="BE164" s="217">
        <f>IF(N164="základní",J164,0)</f>
        <v>0</v>
      </c>
      <c r="BF164" s="217">
        <f>IF(N164="snížená",J164,0)</f>
        <v>0</v>
      </c>
      <c r="BG164" s="217">
        <f>IF(N164="zákl. přenesená",J164,0)</f>
        <v>0</v>
      </c>
      <c r="BH164" s="217">
        <f>IF(N164="sníž. přenesená",J164,0)</f>
        <v>0</v>
      </c>
      <c r="BI164" s="217">
        <f>IF(N164="nulová",J164,0)</f>
        <v>0</v>
      </c>
      <c r="BJ164" s="17" t="s">
        <v>80</v>
      </c>
      <c r="BK164" s="217">
        <f>ROUND(I164*H164,2)</f>
        <v>0</v>
      </c>
      <c r="BL164" s="17" t="s">
        <v>133</v>
      </c>
      <c r="BM164" s="216" t="s">
        <v>347</v>
      </c>
    </row>
    <row r="165" spans="1:65" s="2" customFormat="1" ht="19.5">
      <c r="A165" s="34"/>
      <c r="B165" s="35"/>
      <c r="C165" s="36"/>
      <c r="D165" s="218" t="s">
        <v>135</v>
      </c>
      <c r="E165" s="36"/>
      <c r="F165" s="219" t="s">
        <v>346</v>
      </c>
      <c r="G165" s="36"/>
      <c r="H165" s="36"/>
      <c r="I165" s="115"/>
      <c r="J165" s="36"/>
      <c r="K165" s="36"/>
      <c r="L165" s="39"/>
      <c r="M165" s="220"/>
      <c r="N165" s="221"/>
      <c r="O165" s="71"/>
      <c r="P165" s="71"/>
      <c r="Q165" s="71"/>
      <c r="R165" s="71"/>
      <c r="S165" s="71"/>
      <c r="T165" s="72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T165" s="17" t="s">
        <v>135</v>
      </c>
      <c r="AU165" s="17" t="s">
        <v>72</v>
      </c>
    </row>
    <row r="166" spans="1:65" s="12" customFormat="1" ht="25.9" customHeight="1">
      <c r="B166" s="188"/>
      <c r="C166" s="189"/>
      <c r="D166" s="190" t="s">
        <v>71</v>
      </c>
      <c r="E166" s="191" t="s">
        <v>348</v>
      </c>
      <c r="F166" s="191" t="s">
        <v>349</v>
      </c>
      <c r="G166" s="189"/>
      <c r="H166" s="189"/>
      <c r="I166" s="192"/>
      <c r="J166" s="193">
        <f>BK166</f>
        <v>0</v>
      </c>
      <c r="K166" s="189"/>
      <c r="L166" s="194"/>
      <c r="M166" s="195"/>
      <c r="N166" s="196"/>
      <c r="O166" s="196"/>
      <c r="P166" s="197">
        <f>SUM(P167:P200)</f>
        <v>0</v>
      </c>
      <c r="Q166" s="196"/>
      <c r="R166" s="197">
        <f>SUM(R167:R200)</f>
        <v>0</v>
      </c>
      <c r="S166" s="196"/>
      <c r="T166" s="198">
        <f>SUM(T167:T200)</f>
        <v>0</v>
      </c>
      <c r="AR166" s="199" t="s">
        <v>133</v>
      </c>
      <c r="AT166" s="200" t="s">
        <v>71</v>
      </c>
      <c r="AU166" s="200" t="s">
        <v>72</v>
      </c>
      <c r="AY166" s="199" t="s">
        <v>126</v>
      </c>
      <c r="BK166" s="201">
        <f>SUM(BK167:BK200)</f>
        <v>0</v>
      </c>
    </row>
    <row r="167" spans="1:65" s="2" customFormat="1" ht="36" customHeight="1">
      <c r="A167" s="34"/>
      <c r="B167" s="35"/>
      <c r="C167" s="204" t="s">
        <v>350</v>
      </c>
      <c r="D167" s="204" t="s">
        <v>129</v>
      </c>
      <c r="E167" s="205" t="s">
        <v>351</v>
      </c>
      <c r="F167" s="206" t="s">
        <v>352</v>
      </c>
      <c r="G167" s="207" t="s">
        <v>314</v>
      </c>
      <c r="H167" s="208">
        <v>146</v>
      </c>
      <c r="I167" s="209"/>
      <c r="J167" s="210">
        <f>ROUND(I167*H167,2)</f>
        <v>0</v>
      </c>
      <c r="K167" s="211"/>
      <c r="L167" s="39"/>
      <c r="M167" s="212" t="s">
        <v>1</v>
      </c>
      <c r="N167" s="213" t="s">
        <v>37</v>
      </c>
      <c r="O167" s="7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6" t="s">
        <v>353</v>
      </c>
      <c r="AT167" s="216" t="s">
        <v>129</v>
      </c>
      <c r="AU167" s="216" t="s">
        <v>80</v>
      </c>
      <c r="AY167" s="17" t="s">
        <v>126</v>
      </c>
      <c r="BE167" s="217">
        <f>IF(N167="základní",J167,0)</f>
        <v>0</v>
      </c>
      <c r="BF167" s="217">
        <f>IF(N167="snížená",J167,0)</f>
        <v>0</v>
      </c>
      <c r="BG167" s="217">
        <f>IF(N167="zákl. přenesená",J167,0)</f>
        <v>0</v>
      </c>
      <c r="BH167" s="217">
        <f>IF(N167="sníž. přenesená",J167,0)</f>
        <v>0</v>
      </c>
      <c r="BI167" s="217">
        <f>IF(N167="nulová",J167,0)</f>
        <v>0</v>
      </c>
      <c r="BJ167" s="17" t="s">
        <v>80</v>
      </c>
      <c r="BK167" s="217">
        <f>ROUND(I167*H167,2)</f>
        <v>0</v>
      </c>
      <c r="BL167" s="17" t="s">
        <v>353</v>
      </c>
      <c r="BM167" s="216" t="s">
        <v>354</v>
      </c>
    </row>
    <row r="168" spans="1:65" s="2" customFormat="1" ht="39">
      <c r="A168" s="34"/>
      <c r="B168" s="35"/>
      <c r="C168" s="36"/>
      <c r="D168" s="218" t="s">
        <v>135</v>
      </c>
      <c r="E168" s="36"/>
      <c r="F168" s="219" t="s">
        <v>355</v>
      </c>
      <c r="G168" s="36"/>
      <c r="H168" s="36"/>
      <c r="I168" s="115"/>
      <c r="J168" s="36"/>
      <c r="K168" s="36"/>
      <c r="L168" s="39"/>
      <c r="M168" s="220"/>
      <c r="N168" s="221"/>
      <c r="O168" s="71"/>
      <c r="P168" s="71"/>
      <c r="Q168" s="71"/>
      <c r="R168" s="71"/>
      <c r="S168" s="71"/>
      <c r="T168" s="72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T168" s="17" t="s">
        <v>135</v>
      </c>
      <c r="AU168" s="17" t="s">
        <v>80</v>
      </c>
    </row>
    <row r="169" spans="1:65" s="2" customFormat="1" ht="24" customHeight="1">
      <c r="A169" s="34"/>
      <c r="B169" s="35"/>
      <c r="C169" s="204" t="s">
        <v>356</v>
      </c>
      <c r="D169" s="204" t="s">
        <v>129</v>
      </c>
      <c r="E169" s="205" t="s">
        <v>357</v>
      </c>
      <c r="F169" s="206" t="s">
        <v>358</v>
      </c>
      <c r="G169" s="207" t="s">
        <v>314</v>
      </c>
      <c r="H169" s="208">
        <v>494</v>
      </c>
      <c r="I169" s="209"/>
      <c r="J169" s="210">
        <f>ROUND(I169*H169,2)</f>
        <v>0</v>
      </c>
      <c r="K169" s="211"/>
      <c r="L169" s="39"/>
      <c r="M169" s="212" t="s">
        <v>1</v>
      </c>
      <c r="N169" s="213" t="s">
        <v>37</v>
      </c>
      <c r="O169" s="7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6" t="s">
        <v>353</v>
      </c>
      <c r="AT169" s="216" t="s">
        <v>129</v>
      </c>
      <c r="AU169" s="216" t="s">
        <v>80</v>
      </c>
      <c r="AY169" s="17" t="s">
        <v>126</v>
      </c>
      <c r="BE169" s="217">
        <f>IF(N169="základní",J169,0)</f>
        <v>0</v>
      </c>
      <c r="BF169" s="217">
        <f>IF(N169="snížená",J169,0)</f>
        <v>0</v>
      </c>
      <c r="BG169" s="217">
        <f>IF(N169="zákl. přenesená",J169,0)</f>
        <v>0</v>
      </c>
      <c r="BH169" s="217">
        <f>IF(N169="sníž. přenesená",J169,0)</f>
        <v>0</v>
      </c>
      <c r="BI169" s="217">
        <f>IF(N169="nulová",J169,0)</f>
        <v>0</v>
      </c>
      <c r="BJ169" s="17" t="s">
        <v>80</v>
      </c>
      <c r="BK169" s="217">
        <f>ROUND(I169*H169,2)</f>
        <v>0</v>
      </c>
      <c r="BL169" s="17" t="s">
        <v>353</v>
      </c>
      <c r="BM169" s="216" t="s">
        <v>359</v>
      </c>
    </row>
    <row r="170" spans="1:65" s="2" customFormat="1" ht="29.25">
      <c r="A170" s="34"/>
      <c r="B170" s="35"/>
      <c r="C170" s="36"/>
      <c r="D170" s="218" t="s">
        <v>135</v>
      </c>
      <c r="E170" s="36"/>
      <c r="F170" s="219" t="s">
        <v>360</v>
      </c>
      <c r="G170" s="36"/>
      <c r="H170" s="36"/>
      <c r="I170" s="115"/>
      <c r="J170" s="36"/>
      <c r="K170" s="36"/>
      <c r="L170" s="39"/>
      <c r="M170" s="220"/>
      <c r="N170" s="221"/>
      <c r="O170" s="71"/>
      <c r="P170" s="71"/>
      <c r="Q170" s="71"/>
      <c r="R170" s="71"/>
      <c r="S170" s="71"/>
      <c r="T170" s="72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T170" s="17" t="s">
        <v>135</v>
      </c>
      <c r="AU170" s="17" t="s">
        <v>80</v>
      </c>
    </row>
    <row r="171" spans="1:65" s="2" customFormat="1" ht="24" customHeight="1">
      <c r="A171" s="34"/>
      <c r="B171" s="35"/>
      <c r="C171" s="204" t="s">
        <v>361</v>
      </c>
      <c r="D171" s="204" t="s">
        <v>129</v>
      </c>
      <c r="E171" s="205" t="s">
        <v>362</v>
      </c>
      <c r="F171" s="206" t="s">
        <v>363</v>
      </c>
      <c r="G171" s="207" t="s">
        <v>314</v>
      </c>
      <c r="H171" s="208">
        <v>1320</v>
      </c>
      <c r="I171" s="209"/>
      <c r="J171" s="210">
        <f>ROUND(I171*H171,2)</f>
        <v>0</v>
      </c>
      <c r="K171" s="211"/>
      <c r="L171" s="39"/>
      <c r="M171" s="212" t="s">
        <v>1</v>
      </c>
      <c r="N171" s="213" t="s">
        <v>37</v>
      </c>
      <c r="O171" s="7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6" t="s">
        <v>353</v>
      </c>
      <c r="AT171" s="216" t="s">
        <v>129</v>
      </c>
      <c r="AU171" s="216" t="s">
        <v>80</v>
      </c>
      <c r="AY171" s="17" t="s">
        <v>126</v>
      </c>
      <c r="BE171" s="217">
        <f>IF(N171="základní",J171,0)</f>
        <v>0</v>
      </c>
      <c r="BF171" s="217">
        <f>IF(N171="snížená",J171,0)</f>
        <v>0</v>
      </c>
      <c r="BG171" s="217">
        <f>IF(N171="zákl. přenesená",J171,0)</f>
        <v>0</v>
      </c>
      <c r="BH171" s="217">
        <f>IF(N171="sníž. přenesená",J171,0)</f>
        <v>0</v>
      </c>
      <c r="BI171" s="217">
        <f>IF(N171="nulová",J171,0)</f>
        <v>0</v>
      </c>
      <c r="BJ171" s="17" t="s">
        <v>80</v>
      </c>
      <c r="BK171" s="217">
        <f>ROUND(I171*H171,2)</f>
        <v>0</v>
      </c>
      <c r="BL171" s="17" t="s">
        <v>353</v>
      </c>
      <c r="BM171" s="216" t="s">
        <v>364</v>
      </c>
    </row>
    <row r="172" spans="1:65" s="2" customFormat="1" ht="11.25">
      <c r="A172" s="34"/>
      <c r="B172" s="35"/>
      <c r="C172" s="36"/>
      <c r="D172" s="218" t="s">
        <v>135</v>
      </c>
      <c r="E172" s="36"/>
      <c r="F172" s="219" t="s">
        <v>363</v>
      </c>
      <c r="G172" s="36"/>
      <c r="H172" s="36"/>
      <c r="I172" s="115"/>
      <c r="J172" s="36"/>
      <c r="K172" s="36"/>
      <c r="L172" s="39"/>
      <c r="M172" s="220"/>
      <c r="N172" s="221"/>
      <c r="O172" s="71"/>
      <c r="P172" s="71"/>
      <c r="Q172" s="71"/>
      <c r="R172" s="71"/>
      <c r="S172" s="71"/>
      <c r="T172" s="72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T172" s="17" t="s">
        <v>135</v>
      </c>
      <c r="AU172" s="17" t="s">
        <v>80</v>
      </c>
    </row>
    <row r="173" spans="1:65" s="2" customFormat="1" ht="16.5" customHeight="1">
      <c r="A173" s="34"/>
      <c r="B173" s="35"/>
      <c r="C173" s="204" t="s">
        <v>365</v>
      </c>
      <c r="D173" s="204" t="s">
        <v>129</v>
      </c>
      <c r="E173" s="205" t="s">
        <v>366</v>
      </c>
      <c r="F173" s="206" t="s">
        <v>367</v>
      </c>
      <c r="G173" s="207" t="s">
        <v>199</v>
      </c>
      <c r="H173" s="208">
        <v>13</v>
      </c>
      <c r="I173" s="209"/>
      <c r="J173" s="210">
        <f>ROUND(I173*H173,2)</f>
        <v>0</v>
      </c>
      <c r="K173" s="211"/>
      <c r="L173" s="39"/>
      <c r="M173" s="212" t="s">
        <v>1</v>
      </c>
      <c r="N173" s="213" t="s">
        <v>37</v>
      </c>
      <c r="O173" s="7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6" t="s">
        <v>353</v>
      </c>
      <c r="AT173" s="216" t="s">
        <v>129</v>
      </c>
      <c r="AU173" s="216" t="s">
        <v>80</v>
      </c>
      <c r="AY173" s="17" t="s">
        <v>126</v>
      </c>
      <c r="BE173" s="217">
        <f>IF(N173="základní",J173,0)</f>
        <v>0</v>
      </c>
      <c r="BF173" s="217">
        <f>IF(N173="snížená",J173,0)</f>
        <v>0</v>
      </c>
      <c r="BG173" s="217">
        <f>IF(N173="zákl. přenesená",J173,0)</f>
        <v>0</v>
      </c>
      <c r="BH173" s="217">
        <f>IF(N173="sníž. přenesená",J173,0)</f>
        <v>0</v>
      </c>
      <c r="BI173" s="217">
        <f>IF(N173="nulová",J173,0)</f>
        <v>0</v>
      </c>
      <c r="BJ173" s="17" t="s">
        <v>80</v>
      </c>
      <c r="BK173" s="217">
        <f>ROUND(I173*H173,2)</f>
        <v>0</v>
      </c>
      <c r="BL173" s="17" t="s">
        <v>353</v>
      </c>
      <c r="BM173" s="216" t="s">
        <v>368</v>
      </c>
    </row>
    <row r="174" spans="1:65" s="2" customFormat="1" ht="19.5">
      <c r="A174" s="34"/>
      <c r="B174" s="35"/>
      <c r="C174" s="36"/>
      <c r="D174" s="218" t="s">
        <v>135</v>
      </c>
      <c r="E174" s="36"/>
      <c r="F174" s="219" t="s">
        <v>369</v>
      </c>
      <c r="G174" s="36"/>
      <c r="H174" s="36"/>
      <c r="I174" s="115"/>
      <c r="J174" s="36"/>
      <c r="K174" s="36"/>
      <c r="L174" s="39"/>
      <c r="M174" s="220"/>
      <c r="N174" s="221"/>
      <c r="O174" s="71"/>
      <c r="P174" s="71"/>
      <c r="Q174" s="71"/>
      <c r="R174" s="71"/>
      <c r="S174" s="71"/>
      <c r="T174" s="72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T174" s="17" t="s">
        <v>135</v>
      </c>
      <c r="AU174" s="17" t="s">
        <v>80</v>
      </c>
    </row>
    <row r="175" spans="1:65" s="2" customFormat="1" ht="16.5" customHeight="1">
      <c r="A175" s="34"/>
      <c r="B175" s="35"/>
      <c r="C175" s="204" t="s">
        <v>370</v>
      </c>
      <c r="D175" s="204" t="s">
        <v>129</v>
      </c>
      <c r="E175" s="205" t="s">
        <v>371</v>
      </c>
      <c r="F175" s="206" t="s">
        <v>372</v>
      </c>
      <c r="G175" s="207" t="s">
        <v>199</v>
      </c>
      <c r="H175" s="208">
        <v>9</v>
      </c>
      <c r="I175" s="209"/>
      <c r="J175" s="210">
        <f>ROUND(I175*H175,2)</f>
        <v>0</v>
      </c>
      <c r="K175" s="211"/>
      <c r="L175" s="39"/>
      <c r="M175" s="212" t="s">
        <v>1</v>
      </c>
      <c r="N175" s="213" t="s">
        <v>37</v>
      </c>
      <c r="O175" s="7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6" t="s">
        <v>353</v>
      </c>
      <c r="AT175" s="216" t="s">
        <v>129</v>
      </c>
      <c r="AU175" s="216" t="s">
        <v>80</v>
      </c>
      <c r="AY175" s="17" t="s">
        <v>126</v>
      </c>
      <c r="BE175" s="217">
        <f>IF(N175="základní",J175,0)</f>
        <v>0</v>
      </c>
      <c r="BF175" s="217">
        <f>IF(N175="snížená",J175,0)</f>
        <v>0</v>
      </c>
      <c r="BG175" s="217">
        <f>IF(N175="zákl. přenesená",J175,0)</f>
        <v>0</v>
      </c>
      <c r="BH175" s="217">
        <f>IF(N175="sníž. přenesená",J175,0)</f>
        <v>0</v>
      </c>
      <c r="BI175" s="217">
        <f>IF(N175="nulová",J175,0)</f>
        <v>0</v>
      </c>
      <c r="BJ175" s="17" t="s">
        <v>80</v>
      </c>
      <c r="BK175" s="217">
        <f>ROUND(I175*H175,2)</f>
        <v>0</v>
      </c>
      <c r="BL175" s="17" t="s">
        <v>353</v>
      </c>
      <c r="BM175" s="216" t="s">
        <v>373</v>
      </c>
    </row>
    <row r="176" spans="1:65" s="2" customFormat="1" ht="48.75">
      <c r="A176" s="34"/>
      <c r="B176" s="35"/>
      <c r="C176" s="36"/>
      <c r="D176" s="218" t="s">
        <v>135</v>
      </c>
      <c r="E176" s="36"/>
      <c r="F176" s="219" t="s">
        <v>374</v>
      </c>
      <c r="G176" s="36"/>
      <c r="H176" s="36"/>
      <c r="I176" s="115"/>
      <c r="J176" s="36"/>
      <c r="K176" s="36"/>
      <c r="L176" s="39"/>
      <c r="M176" s="220"/>
      <c r="N176" s="221"/>
      <c r="O176" s="71"/>
      <c r="P176" s="71"/>
      <c r="Q176" s="71"/>
      <c r="R176" s="71"/>
      <c r="S176" s="71"/>
      <c r="T176" s="72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T176" s="17" t="s">
        <v>135</v>
      </c>
      <c r="AU176" s="17" t="s">
        <v>80</v>
      </c>
    </row>
    <row r="177" spans="1:65" s="2" customFormat="1" ht="16.5" customHeight="1">
      <c r="A177" s="34"/>
      <c r="B177" s="35"/>
      <c r="C177" s="204" t="s">
        <v>375</v>
      </c>
      <c r="D177" s="204" t="s">
        <v>129</v>
      </c>
      <c r="E177" s="205" t="s">
        <v>376</v>
      </c>
      <c r="F177" s="206" t="s">
        <v>377</v>
      </c>
      <c r="G177" s="207" t="s">
        <v>199</v>
      </c>
      <c r="H177" s="208">
        <v>9</v>
      </c>
      <c r="I177" s="209"/>
      <c r="J177" s="210">
        <f>ROUND(I177*H177,2)</f>
        <v>0</v>
      </c>
      <c r="K177" s="211"/>
      <c r="L177" s="39"/>
      <c r="M177" s="212" t="s">
        <v>1</v>
      </c>
      <c r="N177" s="213" t="s">
        <v>37</v>
      </c>
      <c r="O177" s="7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6" t="s">
        <v>353</v>
      </c>
      <c r="AT177" s="216" t="s">
        <v>129</v>
      </c>
      <c r="AU177" s="216" t="s">
        <v>80</v>
      </c>
      <c r="AY177" s="17" t="s">
        <v>126</v>
      </c>
      <c r="BE177" s="217">
        <f>IF(N177="základní",J177,0)</f>
        <v>0</v>
      </c>
      <c r="BF177" s="217">
        <f>IF(N177="snížená",J177,0)</f>
        <v>0</v>
      </c>
      <c r="BG177" s="217">
        <f>IF(N177="zákl. přenesená",J177,0)</f>
        <v>0</v>
      </c>
      <c r="BH177" s="217">
        <f>IF(N177="sníž. přenesená",J177,0)</f>
        <v>0</v>
      </c>
      <c r="BI177" s="217">
        <f>IF(N177="nulová",J177,0)</f>
        <v>0</v>
      </c>
      <c r="BJ177" s="17" t="s">
        <v>80</v>
      </c>
      <c r="BK177" s="217">
        <f>ROUND(I177*H177,2)</f>
        <v>0</v>
      </c>
      <c r="BL177" s="17" t="s">
        <v>353</v>
      </c>
      <c r="BM177" s="216" t="s">
        <v>378</v>
      </c>
    </row>
    <row r="178" spans="1:65" s="2" customFormat="1" ht="11.25">
      <c r="A178" s="34"/>
      <c r="B178" s="35"/>
      <c r="C178" s="36"/>
      <c r="D178" s="218" t="s">
        <v>135</v>
      </c>
      <c r="E178" s="36"/>
      <c r="F178" s="219" t="s">
        <v>377</v>
      </c>
      <c r="G178" s="36"/>
      <c r="H178" s="36"/>
      <c r="I178" s="115"/>
      <c r="J178" s="36"/>
      <c r="K178" s="36"/>
      <c r="L178" s="39"/>
      <c r="M178" s="220"/>
      <c r="N178" s="221"/>
      <c r="O178" s="71"/>
      <c r="P178" s="71"/>
      <c r="Q178" s="71"/>
      <c r="R178" s="71"/>
      <c r="S178" s="71"/>
      <c r="T178" s="72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T178" s="17" t="s">
        <v>135</v>
      </c>
      <c r="AU178" s="17" t="s">
        <v>80</v>
      </c>
    </row>
    <row r="179" spans="1:65" s="2" customFormat="1" ht="16.5" customHeight="1">
      <c r="A179" s="34"/>
      <c r="B179" s="35"/>
      <c r="C179" s="204" t="s">
        <v>379</v>
      </c>
      <c r="D179" s="204" t="s">
        <v>129</v>
      </c>
      <c r="E179" s="205" t="s">
        <v>380</v>
      </c>
      <c r="F179" s="206" t="s">
        <v>381</v>
      </c>
      <c r="G179" s="207" t="s">
        <v>199</v>
      </c>
      <c r="H179" s="208">
        <v>1</v>
      </c>
      <c r="I179" s="209"/>
      <c r="J179" s="210">
        <f>ROUND(I179*H179,2)</f>
        <v>0</v>
      </c>
      <c r="K179" s="211"/>
      <c r="L179" s="39"/>
      <c r="M179" s="212" t="s">
        <v>1</v>
      </c>
      <c r="N179" s="213" t="s">
        <v>37</v>
      </c>
      <c r="O179" s="7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6" t="s">
        <v>353</v>
      </c>
      <c r="AT179" s="216" t="s">
        <v>129</v>
      </c>
      <c r="AU179" s="216" t="s">
        <v>80</v>
      </c>
      <c r="AY179" s="17" t="s">
        <v>126</v>
      </c>
      <c r="BE179" s="217">
        <f>IF(N179="základní",J179,0)</f>
        <v>0</v>
      </c>
      <c r="BF179" s="217">
        <f>IF(N179="snížená",J179,0)</f>
        <v>0</v>
      </c>
      <c r="BG179" s="217">
        <f>IF(N179="zákl. přenesená",J179,0)</f>
        <v>0</v>
      </c>
      <c r="BH179" s="217">
        <f>IF(N179="sníž. přenesená",J179,0)</f>
        <v>0</v>
      </c>
      <c r="BI179" s="217">
        <f>IF(N179="nulová",J179,0)</f>
        <v>0</v>
      </c>
      <c r="BJ179" s="17" t="s">
        <v>80</v>
      </c>
      <c r="BK179" s="217">
        <f>ROUND(I179*H179,2)</f>
        <v>0</v>
      </c>
      <c r="BL179" s="17" t="s">
        <v>353</v>
      </c>
      <c r="BM179" s="216" t="s">
        <v>382</v>
      </c>
    </row>
    <row r="180" spans="1:65" s="2" customFormat="1" ht="19.5">
      <c r="A180" s="34"/>
      <c r="B180" s="35"/>
      <c r="C180" s="36"/>
      <c r="D180" s="218" t="s">
        <v>135</v>
      </c>
      <c r="E180" s="36"/>
      <c r="F180" s="219" t="s">
        <v>383</v>
      </c>
      <c r="G180" s="36"/>
      <c r="H180" s="36"/>
      <c r="I180" s="115"/>
      <c r="J180" s="36"/>
      <c r="K180" s="36"/>
      <c r="L180" s="39"/>
      <c r="M180" s="220"/>
      <c r="N180" s="221"/>
      <c r="O180" s="71"/>
      <c r="P180" s="71"/>
      <c r="Q180" s="71"/>
      <c r="R180" s="71"/>
      <c r="S180" s="71"/>
      <c r="T180" s="72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T180" s="17" t="s">
        <v>135</v>
      </c>
      <c r="AU180" s="17" t="s">
        <v>80</v>
      </c>
    </row>
    <row r="181" spans="1:65" s="2" customFormat="1" ht="24" customHeight="1">
      <c r="A181" s="34"/>
      <c r="B181" s="35"/>
      <c r="C181" s="204" t="s">
        <v>384</v>
      </c>
      <c r="D181" s="204" t="s">
        <v>129</v>
      </c>
      <c r="E181" s="205" t="s">
        <v>385</v>
      </c>
      <c r="F181" s="206" t="s">
        <v>386</v>
      </c>
      <c r="G181" s="207" t="s">
        <v>199</v>
      </c>
      <c r="H181" s="208">
        <v>70</v>
      </c>
      <c r="I181" s="209"/>
      <c r="J181" s="210">
        <f>ROUND(I181*H181,2)</f>
        <v>0</v>
      </c>
      <c r="K181" s="211"/>
      <c r="L181" s="39"/>
      <c r="M181" s="212" t="s">
        <v>1</v>
      </c>
      <c r="N181" s="213" t="s">
        <v>37</v>
      </c>
      <c r="O181" s="7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6" t="s">
        <v>353</v>
      </c>
      <c r="AT181" s="216" t="s">
        <v>129</v>
      </c>
      <c r="AU181" s="216" t="s">
        <v>80</v>
      </c>
      <c r="AY181" s="17" t="s">
        <v>126</v>
      </c>
      <c r="BE181" s="217">
        <f>IF(N181="základní",J181,0)</f>
        <v>0</v>
      </c>
      <c r="BF181" s="217">
        <f>IF(N181="snížená",J181,0)</f>
        <v>0</v>
      </c>
      <c r="BG181" s="217">
        <f>IF(N181="zákl. přenesená",J181,0)</f>
        <v>0</v>
      </c>
      <c r="BH181" s="217">
        <f>IF(N181="sníž. přenesená",J181,0)</f>
        <v>0</v>
      </c>
      <c r="BI181" s="217">
        <f>IF(N181="nulová",J181,0)</f>
        <v>0</v>
      </c>
      <c r="BJ181" s="17" t="s">
        <v>80</v>
      </c>
      <c r="BK181" s="217">
        <f>ROUND(I181*H181,2)</f>
        <v>0</v>
      </c>
      <c r="BL181" s="17" t="s">
        <v>353</v>
      </c>
      <c r="BM181" s="216" t="s">
        <v>387</v>
      </c>
    </row>
    <row r="182" spans="1:65" s="2" customFormat="1" ht="19.5">
      <c r="A182" s="34"/>
      <c r="B182" s="35"/>
      <c r="C182" s="36"/>
      <c r="D182" s="218" t="s">
        <v>135</v>
      </c>
      <c r="E182" s="36"/>
      <c r="F182" s="219" t="s">
        <v>388</v>
      </c>
      <c r="G182" s="36"/>
      <c r="H182" s="36"/>
      <c r="I182" s="115"/>
      <c r="J182" s="36"/>
      <c r="K182" s="36"/>
      <c r="L182" s="39"/>
      <c r="M182" s="220"/>
      <c r="N182" s="221"/>
      <c r="O182" s="71"/>
      <c r="P182" s="71"/>
      <c r="Q182" s="71"/>
      <c r="R182" s="71"/>
      <c r="S182" s="71"/>
      <c r="T182" s="72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T182" s="17" t="s">
        <v>135</v>
      </c>
      <c r="AU182" s="17" t="s">
        <v>80</v>
      </c>
    </row>
    <row r="183" spans="1:65" s="2" customFormat="1" ht="16.5" customHeight="1">
      <c r="A183" s="34"/>
      <c r="B183" s="35"/>
      <c r="C183" s="204" t="s">
        <v>206</v>
      </c>
      <c r="D183" s="204" t="s">
        <v>129</v>
      </c>
      <c r="E183" s="205" t="s">
        <v>389</v>
      </c>
      <c r="F183" s="206" t="s">
        <v>390</v>
      </c>
      <c r="G183" s="207" t="s">
        <v>199</v>
      </c>
      <c r="H183" s="208">
        <v>16</v>
      </c>
      <c r="I183" s="209"/>
      <c r="J183" s="210">
        <f>ROUND(I183*H183,2)</f>
        <v>0</v>
      </c>
      <c r="K183" s="211"/>
      <c r="L183" s="39"/>
      <c r="M183" s="212" t="s">
        <v>1</v>
      </c>
      <c r="N183" s="213" t="s">
        <v>37</v>
      </c>
      <c r="O183" s="71"/>
      <c r="P183" s="214">
        <f>O183*H183</f>
        <v>0</v>
      </c>
      <c r="Q183" s="214">
        <v>0</v>
      </c>
      <c r="R183" s="214">
        <f>Q183*H183</f>
        <v>0</v>
      </c>
      <c r="S183" s="214">
        <v>0</v>
      </c>
      <c r="T183" s="215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16" t="s">
        <v>353</v>
      </c>
      <c r="AT183" s="216" t="s">
        <v>129</v>
      </c>
      <c r="AU183" s="216" t="s">
        <v>80</v>
      </c>
      <c r="AY183" s="17" t="s">
        <v>126</v>
      </c>
      <c r="BE183" s="217">
        <f>IF(N183="základní",J183,0)</f>
        <v>0</v>
      </c>
      <c r="BF183" s="217">
        <f>IF(N183="snížená",J183,0)</f>
        <v>0</v>
      </c>
      <c r="BG183" s="217">
        <f>IF(N183="zákl. přenesená",J183,0)</f>
        <v>0</v>
      </c>
      <c r="BH183" s="217">
        <f>IF(N183="sníž. přenesená",J183,0)</f>
        <v>0</v>
      </c>
      <c r="BI183" s="217">
        <f>IF(N183="nulová",J183,0)</f>
        <v>0</v>
      </c>
      <c r="BJ183" s="17" t="s">
        <v>80</v>
      </c>
      <c r="BK183" s="217">
        <f>ROUND(I183*H183,2)</f>
        <v>0</v>
      </c>
      <c r="BL183" s="17" t="s">
        <v>353</v>
      </c>
      <c r="BM183" s="216" t="s">
        <v>391</v>
      </c>
    </row>
    <row r="184" spans="1:65" s="2" customFormat="1" ht="19.5">
      <c r="A184" s="34"/>
      <c r="B184" s="35"/>
      <c r="C184" s="36"/>
      <c r="D184" s="218" t="s">
        <v>135</v>
      </c>
      <c r="E184" s="36"/>
      <c r="F184" s="219" t="s">
        <v>392</v>
      </c>
      <c r="G184" s="36"/>
      <c r="H184" s="36"/>
      <c r="I184" s="115"/>
      <c r="J184" s="36"/>
      <c r="K184" s="36"/>
      <c r="L184" s="39"/>
      <c r="M184" s="220"/>
      <c r="N184" s="221"/>
      <c r="O184" s="71"/>
      <c r="P184" s="71"/>
      <c r="Q184" s="71"/>
      <c r="R184" s="71"/>
      <c r="S184" s="71"/>
      <c r="T184" s="72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T184" s="17" t="s">
        <v>135</v>
      </c>
      <c r="AU184" s="17" t="s">
        <v>80</v>
      </c>
    </row>
    <row r="185" spans="1:65" s="2" customFormat="1" ht="24" customHeight="1">
      <c r="A185" s="34"/>
      <c r="B185" s="35"/>
      <c r="C185" s="204" t="s">
        <v>393</v>
      </c>
      <c r="D185" s="204" t="s">
        <v>129</v>
      </c>
      <c r="E185" s="205" t="s">
        <v>394</v>
      </c>
      <c r="F185" s="206" t="s">
        <v>395</v>
      </c>
      <c r="G185" s="207" t="s">
        <v>199</v>
      </c>
      <c r="H185" s="208">
        <v>4</v>
      </c>
      <c r="I185" s="209"/>
      <c r="J185" s="210">
        <f>ROUND(I185*H185,2)</f>
        <v>0</v>
      </c>
      <c r="K185" s="211"/>
      <c r="L185" s="39"/>
      <c r="M185" s="212" t="s">
        <v>1</v>
      </c>
      <c r="N185" s="213" t="s">
        <v>37</v>
      </c>
      <c r="O185" s="71"/>
      <c r="P185" s="214">
        <f>O185*H185</f>
        <v>0</v>
      </c>
      <c r="Q185" s="214">
        <v>0</v>
      </c>
      <c r="R185" s="214">
        <f>Q185*H185</f>
        <v>0</v>
      </c>
      <c r="S185" s="214">
        <v>0</v>
      </c>
      <c r="T185" s="215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16" t="s">
        <v>353</v>
      </c>
      <c r="AT185" s="216" t="s">
        <v>129</v>
      </c>
      <c r="AU185" s="216" t="s">
        <v>80</v>
      </c>
      <c r="AY185" s="17" t="s">
        <v>126</v>
      </c>
      <c r="BE185" s="217">
        <f>IF(N185="základní",J185,0)</f>
        <v>0</v>
      </c>
      <c r="BF185" s="217">
        <f>IF(N185="snížená",J185,0)</f>
        <v>0</v>
      </c>
      <c r="BG185" s="217">
        <f>IF(N185="zákl. přenesená",J185,0)</f>
        <v>0</v>
      </c>
      <c r="BH185" s="217">
        <f>IF(N185="sníž. přenesená",J185,0)</f>
        <v>0</v>
      </c>
      <c r="BI185" s="217">
        <f>IF(N185="nulová",J185,0)</f>
        <v>0</v>
      </c>
      <c r="BJ185" s="17" t="s">
        <v>80</v>
      </c>
      <c r="BK185" s="217">
        <f>ROUND(I185*H185,2)</f>
        <v>0</v>
      </c>
      <c r="BL185" s="17" t="s">
        <v>353</v>
      </c>
      <c r="BM185" s="216" t="s">
        <v>396</v>
      </c>
    </row>
    <row r="186" spans="1:65" s="2" customFormat="1" ht="19.5">
      <c r="A186" s="34"/>
      <c r="B186" s="35"/>
      <c r="C186" s="36"/>
      <c r="D186" s="218" t="s">
        <v>135</v>
      </c>
      <c r="E186" s="36"/>
      <c r="F186" s="219" t="s">
        <v>397</v>
      </c>
      <c r="G186" s="36"/>
      <c r="H186" s="36"/>
      <c r="I186" s="115"/>
      <c r="J186" s="36"/>
      <c r="K186" s="36"/>
      <c r="L186" s="39"/>
      <c r="M186" s="220"/>
      <c r="N186" s="221"/>
      <c r="O186" s="71"/>
      <c r="P186" s="71"/>
      <c r="Q186" s="71"/>
      <c r="R186" s="71"/>
      <c r="S186" s="71"/>
      <c r="T186" s="72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T186" s="17" t="s">
        <v>135</v>
      </c>
      <c r="AU186" s="17" t="s">
        <v>80</v>
      </c>
    </row>
    <row r="187" spans="1:65" s="2" customFormat="1" ht="24" customHeight="1">
      <c r="A187" s="34"/>
      <c r="B187" s="35"/>
      <c r="C187" s="204" t="s">
        <v>398</v>
      </c>
      <c r="D187" s="204" t="s">
        <v>129</v>
      </c>
      <c r="E187" s="205" t="s">
        <v>399</v>
      </c>
      <c r="F187" s="206" t="s">
        <v>400</v>
      </c>
      <c r="G187" s="207" t="s">
        <v>401</v>
      </c>
      <c r="H187" s="208">
        <v>9</v>
      </c>
      <c r="I187" s="209"/>
      <c r="J187" s="210">
        <f>ROUND(I187*H187,2)</f>
        <v>0</v>
      </c>
      <c r="K187" s="211"/>
      <c r="L187" s="39"/>
      <c r="M187" s="212" t="s">
        <v>1</v>
      </c>
      <c r="N187" s="213" t="s">
        <v>37</v>
      </c>
      <c r="O187" s="71"/>
      <c r="P187" s="214">
        <f>O187*H187</f>
        <v>0</v>
      </c>
      <c r="Q187" s="214">
        <v>0</v>
      </c>
      <c r="R187" s="214">
        <f>Q187*H187</f>
        <v>0</v>
      </c>
      <c r="S187" s="214">
        <v>0</v>
      </c>
      <c r="T187" s="215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16" t="s">
        <v>353</v>
      </c>
      <c r="AT187" s="216" t="s">
        <v>129</v>
      </c>
      <c r="AU187" s="216" t="s">
        <v>80</v>
      </c>
      <c r="AY187" s="17" t="s">
        <v>126</v>
      </c>
      <c r="BE187" s="217">
        <f>IF(N187="základní",J187,0)</f>
        <v>0</v>
      </c>
      <c r="BF187" s="217">
        <f>IF(N187="snížená",J187,0)</f>
        <v>0</v>
      </c>
      <c r="BG187" s="217">
        <f>IF(N187="zákl. přenesená",J187,0)</f>
        <v>0</v>
      </c>
      <c r="BH187" s="217">
        <f>IF(N187="sníž. přenesená",J187,0)</f>
        <v>0</v>
      </c>
      <c r="BI187" s="217">
        <f>IF(N187="nulová",J187,0)</f>
        <v>0</v>
      </c>
      <c r="BJ187" s="17" t="s">
        <v>80</v>
      </c>
      <c r="BK187" s="217">
        <f>ROUND(I187*H187,2)</f>
        <v>0</v>
      </c>
      <c r="BL187" s="17" t="s">
        <v>353</v>
      </c>
      <c r="BM187" s="216" t="s">
        <v>402</v>
      </c>
    </row>
    <row r="188" spans="1:65" s="2" customFormat="1" ht="19.5">
      <c r="A188" s="34"/>
      <c r="B188" s="35"/>
      <c r="C188" s="36"/>
      <c r="D188" s="218" t="s">
        <v>135</v>
      </c>
      <c r="E188" s="36"/>
      <c r="F188" s="219" t="s">
        <v>403</v>
      </c>
      <c r="G188" s="36"/>
      <c r="H188" s="36"/>
      <c r="I188" s="115"/>
      <c r="J188" s="36"/>
      <c r="K188" s="36"/>
      <c r="L188" s="39"/>
      <c r="M188" s="220"/>
      <c r="N188" s="221"/>
      <c r="O188" s="71"/>
      <c r="P188" s="71"/>
      <c r="Q188" s="71"/>
      <c r="R188" s="71"/>
      <c r="S188" s="71"/>
      <c r="T188" s="72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T188" s="17" t="s">
        <v>135</v>
      </c>
      <c r="AU188" s="17" t="s">
        <v>80</v>
      </c>
    </row>
    <row r="189" spans="1:65" s="2" customFormat="1" ht="24" customHeight="1">
      <c r="A189" s="34"/>
      <c r="B189" s="35"/>
      <c r="C189" s="204" t="s">
        <v>404</v>
      </c>
      <c r="D189" s="204" t="s">
        <v>129</v>
      </c>
      <c r="E189" s="205" t="s">
        <v>405</v>
      </c>
      <c r="F189" s="206" t="s">
        <v>406</v>
      </c>
      <c r="G189" s="207" t="s">
        <v>199</v>
      </c>
      <c r="H189" s="208">
        <v>13</v>
      </c>
      <c r="I189" s="209"/>
      <c r="J189" s="210">
        <f>ROUND(I189*H189,2)</f>
        <v>0</v>
      </c>
      <c r="K189" s="211"/>
      <c r="L189" s="39"/>
      <c r="M189" s="212" t="s">
        <v>1</v>
      </c>
      <c r="N189" s="213" t="s">
        <v>37</v>
      </c>
      <c r="O189" s="71"/>
      <c r="P189" s="214">
        <f>O189*H189</f>
        <v>0</v>
      </c>
      <c r="Q189" s="214">
        <v>0</v>
      </c>
      <c r="R189" s="214">
        <f>Q189*H189</f>
        <v>0</v>
      </c>
      <c r="S189" s="214">
        <v>0</v>
      </c>
      <c r="T189" s="215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16" t="s">
        <v>353</v>
      </c>
      <c r="AT189" s="216" t="s">
        <v>129</v>
      </c>
      <c r="AU189" s="216" t="s">
        <v>80</v>
      </c>
      <c r="AY189" s="17" t="s">
        <v>126</v>
      </c>
      <c r="BE189" s="217">
        <f>IF(N189="základní",J189,0)</f>
        <v>0</v>
      </c>
      <c r="BF189" s="217">
        <f>IF(N189="snížená",J189,0)</f>
        <v>0</v>
      </c>
      <c r="BG189" s="217">
        <f>IF(N189="zákl. přenesená",J189,0)</f>
        <v>0</v>
      </c>
      <c r="BH189" s="217">
        <f>IF(N189="sníž. přenesená",J189,0)</f>
        <v>0</v>
      </c>
      <c r="BI189" s="217">
        <f>IF(N189="nulová",J189,0)</f>
        <v>0</v>
      </c>
      <c r="BJ189" s="17" t="s">
        <v>80</v>
      </c>
      <c r="BK189" s="217">
        <f>ROUND(I189*H189,2)</f>
        <v>0</v>
      </c>
      <c r="BL189" s="17" t="s">
        <v>353</v>
      </c>
      <c r="BM189" s="216" t="s">
        <v>407</v>
      </c>
    </row>
    <row r="190" spans="1:65" s="2" customFormat="1" ht="19.5">
      <c r="A190" s="34"/>
      <c r="B190" s="35"/>
      <c r="C190" s="36"/>
      <c r="D190" s="218" t="s">
        <v>135</v>
      </c>
      <c r="E190" s="36"/>
      <c r="F190" s="219" t="s">
        <v>408</v>
      </c>
      <c r="G190" s="36"/>
      <c r="H190" s="36"/>
      <c r="I190" s="115"/>
      <c r="J190" s="36"/>
      <c r="K190" s="36"/>
      <c r="L190" s="39"/>
      <c r="M190" s="220"/>
      <c r="N190" s="221"/>
      <c r="O190" s="71"/>
      <c r="P190" s="71"/>
      <c r="Q190" s="71"/>
      <c r="R190" s="71"/>
      <c r="S190" s="71"/>
      <c r="T190" s="72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T190" s="17" t="s">
        <v>135</v>
      </c>
      <c r="AU190" s="17" t="s">
        <v>80</v>
      </c>
    </row>
    <row r="191" spans="1:65" s="2" customFormat="1" ht="24" customHeight="1">
      <c r="A191" s="34"/>
      <c r="B191" s="35"/>
      <c r="C191" s="204" t="s">
        <v>409</v>
      </c>
      <c r="D191" s="204" t="s">
        <v>129</v>
      </c>
      <c r="E191" s="205" t="s">
        <v>410</v>
      </c>
      <c r="F191" s="206" t="s">
        <v>411</v>
      </c>
      <c r="G191" s="207" t="s">
        <v>199</v>
      </c>
      <c r="H191" s="208">
        <v>13</v>
      </c>
      <c r="I191" s="209"/>
      <c r="J191" s="210">
        <f>ROUND(I191*H191,2)</f>
        <v>0</v>
      </c>
      <c r="K191" s="211"/>
      <c r="L191" s="39"/>
      <c r="M191" s="212" t="s">
        <v>1</v>
      </c>
      <c r="N191" s="213" t="s">
        <v>37</v>
      </c>
      <c r="O191" s="71"/>
      <c r="P191" s="214">
        <f>O191*H191</f>
        <v>0</v>
      </c>
      <c r="Q191" s="214">
        <v>0</v>
      </c>
      <c r="R191" s="214">
        <f>Q191*H191</f>
        <v>0</v>
      </c>
      <c r="S191" s="214">
        <v>0</v>
      </c>
      <c r="T191" s="215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16" t="s">
        <v>353</v>
      </c>
      <c r="AT191" s="216" t="s">
        <v>129</v>
      </c>
      <c r="AU191" s="216" t="s">
        <v>80</v>
      </c>
      <c r="AY191" s="17" t="s">
        <v>126</v>
      </c>
      <c r="BE191" s="217">
        <f>IF(N191="základní",J191,0)</f>
        <v>0</v>
      </c>
      <c r="BF191" s="217">
        <f>IF(N191="snížená",J191,0)</f>
        <v>0</v>
      </c>
      <c r="BG191" s="217">
        <f>IF(N191="zákl. přenesená",J191,0)</f>
        <v>0</v>
      </c>
      <c r="BH191" s="217">
        <f>IF(N191="sníž. přenesená",J191,0)</f>
        <v>0</v>
      </c>
      <c r="BI191" s="217">
        <f>IF(N191="nulová",J191,0)</f>
        <v>0</v>
      </c>
      <c r="BJ191" s="17" t="s">
        <v>80</v>
      </c>
      <c r="BK191" s="217">
        <f>ROUND(I191*H191,2)</f>
        <v>0</v>
      </c>
      <c r="BL191" s="17" t="s">
        <v>353</v>
      </c>
      <c r="BM191" s="216" t="s">
        <v>412</v>
      </c>
    </row>
    <row r="192" spans="1:65" s="2" customFormat="1" ht="29.25">
      <c r="A192" s="34"/>
      <c r="B192" s="35"/>
      <c r="C192" s="36"/>
      <c r="D192" s="218" t="s">
        <v>135</v>
      </c>
      <c r="E192" s="36"/>
      <c r="F192" s="219" t="s">
        <v>413</v>
      </c>
      <c r="G192" s="36"/>
      <c r="H192" s="36"/>
      <c r="I192" s="115"/>
      <c r="J192" s="36"/>
      <c r="K192" s="36"/>
      <c r="L192" s="39"/>
      <c r="M192" s="220"/>
      <c r="N192" s="221"/>
      <c r="O192" s="71"/>
      <c r="P192" s="71"/>
      <c r="Q192" s="71"/>
      <c r="R192" s="71"/>
      <c r="S192" s="71"/>
      <c r="T192" s="72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T192" s="17" t="s">
        <v>135</v>
      </c>
      <c r="AU192" s="17" t="s">
        <v>80</v>
      </c>
    </row>
    <row r="193" spans="1:65" s="2" customFormat="1" ht="16.5" customHeight="1">
      <c r="A193" s="34"/>
      <c r="B193" s="35"/>
      <c r="C193" s="204" t="s">
        <v>414</v>
      </c>
      <c r="D193" s="204" t="s">
        <v>129</v>
      </c>
      <c r="E193" s="205" t="s">
        <v>415</v>
      </c>
      <c r="F193" s="206" t="s">
        <v>416</v>
      </c>
      <c r="G193" s="207" t="s">
        <v>199</v>
      </c>
      <c r="H193" s="208">
        <v>127</v>
      </c>
      <c r="I193" s="209"/>
      <c r="J193" s="210">
        <f>ROUND(I193*H193,2)</f>
        <v>0</v>
      </c>
      <c r="K193" s="211"/>
      <c r="L193" s="39"/>
      <c r="M193" s="212" t="s">
        <v>1</v>
      </c>
      <c r="N193" s="213" t="s">
        <v>37</v>
      </c>
      <c r="O193" s="71"/>
      <c r="P193" s="214">
        <f>O193*H193</f>
        <v>0</v>
      </c>
      <c r="Q193" s="214">
        <v>0</v>
      </c>
      <c r="R193" s="214">
        <f>Q193*H193</f>
        <v>0</v>
      </c>
      <c r="S193" s="214">
        <v>0</v>
      </c>
      <c r="T193" s="215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16" t="s">
        <v>353</v>
      </c>
      <c r="AT193" s="216" t="s">
        <v>129</v>
      </c>
      <c r="AU193" s="216" t="s">
        <v>80</v>
      </c>
      <c r="AY193" s="17" t="s">
        <v>126</v>
      </c>
      <c r="BE193" s="217">
        <f>IF(N193="základní",J193,0)</f>
        <v>0</v>
      </c>
      <c r="BF193" s="217">
        <f>IF(N193="snížená",J193,0)</f>
        <v>0</v>
      </c>
      <c r="BG193" s="217">
        <f>IF(N193="zákl. přenesená",J193,0)</f>
        <v>0</v>
      </c>
      <c r="BH193" s="217">
        <f>IF(N193="sníž. přenesená",J193,0)</f>
        <v>0</v>
      </c>
      <c r="BI193" s="217">
        <f>IF(N193="nulová",J193,0)</f>
        <v>0</v>
      </c>
      <c r="BJ193" s="17" t="s">
        <v>80</v>
      </c>
      <c r="BK193" s="217">
        <f>ROUND(I193*H193,2)</f>
        <v>0</v>
      </c>
      <c r="BL193" s="17" t="s">
        <v>353</v>
      </c>
      <c r="BM193" s="216" t="s">
        <v>417</v>
      </c>
    </row>
    <row r="194" spans="1:65" s="2" customFormat="1" ht="11.25">
      <c r="A194" s="34"/>
      <c r="B194" s="35"/>
      <c r="C194" s="36"/>
      <c r="D194" s="218" t="s">
        <v>135</v>
      </c>
      <c r="E194" s="36"/>
      <c r="F194" s="219" t="s">
        <v>416</v>
      </c>
      <c r="G194" s="36"/>
      <c r="H194" s="36"/>
      <c r="I194" s="115"/>
      <c r="J194" s="36"/>
      <c r="K194" s="36"/>
      <c r="L194" s="39"/>
      <c r="M194" s="220"/>
      <c r="N194" s="221"/>
      <c r="O194" s="71"/>
      <c r="P194" s="71"/>
      <c r="Q194" s="71"/>
      <c r="R194" s="71"/>
      <c r="S194" s="71"/>
      <c r="T194" s="72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T194" s="17" t="s">
        <v>135</v>
      </c>
      <c r="AU194" s="17" t="s">
        <v>80</v>
      </c>
    </row>
    <row r="195" spans="1:65" s="2" customFormat="1" ht="16.5" customHeight="1">
      <c r="A195" s="34"/>
      <c r="B195" s="35"/>
      <c r="C195" s="204" t="s">
        <v>418</v>
      </c>
      <c r="D195" s="204" t="s">
        <v>129</v>
      </c>
      <c r="E195" s="205" t="s">
        <v>419</v>
      </c>
      <c r="F195" s="206" t="s">
        <v>420</v>
      </c>
      <c r="G195" s="207" t="s">
        <v>199</v>
      </c>
      <c r="H195" s="208">
        <v>9</v>
      </c>
      <c r="I195" s="209"/>
      <c r="J195" s="210">
        <f>ROUND(I195*H195,2)</f>
        <v>0</v>
      </c>
      <c r="K195" s="211"/>
      <c r="L195" s="39"/>
      <c r="M195" s="212" t="s">
        <v>1</v>
      </c>
      <c r="N195" s="213" t="s">
        <v>37</v>
      </c>
      <c r="O195" s="71"/>
      <c r="P195" s="214">
        <f>O195*H195</f>
        <v>0</v>
      </c>
      <c r="Q195" s="214">
        <v>0</v>
      </c>
      <c r="R195" s="214">
        <f>Q195*H195</f>
        <v>0</v>
      </c>
      <c r="S195" s="214">
        <v>0</v>
      </c>
      <c r="T195" s="215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16" t="s">
        <v>353</v>
      </c>
      <c r="AT195" s="216" t="s">
        <v>129</v>
      </c>
      <c r="AU195" s="216" t="s">
        <v>80</v>
      </c>
      <c r="AY195" s="17" t="s">
        <v>126</v>
      </c>
      <c r="BE195" s="217">
        <f>IF(N195="základní",J195,0)</f>
        <v>0</v>
      </c>
      <c r="BF195" s="217">
        <f>IF(N195="snížená",J195,0)</f>
        <v>0</v>
      </c>
      <c r="BG195" s="217">
        <f>IF(N195="zákl. přenesená",J195,0)</f>
        <v>0</v>
      </c>
      <c r="BH195" s="217">
        <f>IF(N195="sníž. přenesená",J195,0)</f>
        <v>0</v>
      </c>
      <c r="BI195" s="217">
        <f>IF(N195="nulová",J195,0)</f>
        <v>0</v>
      </c>
      <c r="BJ195" s="17" t="s">
        <v>80</v>
      </c>
      <c r="BK195" s="217">
        <f>ROUND(I195*H195,2)</f>
        <v>0</v>
      </c>
      <c r="BL195" s="17" t="s">
        <v>353</v>
      </c>
      <c r="BM195" s="216" t="s">
        <v>421</v>
      </c>
    </row>
    <row r="196" spans="1:65" s="2" customFormat="1" ht="48.75">
      <c r="A196" s="34"/>
      <c r="B196" s="35"/>
      <c r="C196" s="36"/>
      <c r="D196" s="218" t="s">
        <v>135</v>
      </c>
      <c r="E196" s="36"/>
      <c r="F196" s="219" t="s">
        <v>422</v>
      </c>
      <c r="G196" s="36"/>
      <c r="H196" s="36"/>
      <c r="I196" s="115"/>
      <c r="J196" s="36"/>
      <c r="K196" s="36"/>
      <c r="L196" s="39"/>
      <c r="M196" s="220"/>
      <c r="N196" s="221"/>
      <c r="O196" s="71"/>
      <c r="P196" s="71"/>
      <c r="Q196" s="71"/>
      <c r="R196" s="71"/>
      <c r="S196" s="71"/>
      <c r="T196" s="72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T196" s="17" t="s">
        <v>135</v>
      </c>
      <c r="AU196" s="17" t="s">
        <v>80</v>
      </c>
    </row>
    <row r="197" spans="1:65" s="2" customFormat="1" ht="36" customHeight="1">
      <c r="A197" s="34"/>
      <c r="B197" s="35"/>
      <c r="C197" s="204" t="s">
        <v>423</v>
      </c>
      <c r="D197" s="204" t="s">
        <v>129</v>
      </c>
      <c r="E197" s="205" t="s">
        <v>424</v>
      </c>
      <c r="F197" s="206" t="s">
        <v>425</v>
      </c>
      <c r="G197" s="207" t="s">
        <v>199</v>
      </c>
      <c r="H197" s="208">
        <v>13</v>
      </c>
      <c r="I197" s="209"/>
      <c r="J197" s="210">
        <f>ROUND(I197*H197,2)</f>
        <v>0</v>
      </c>
      <c r="K197" s="211"/>
      <c r="L197" s="39"/>
      <c r="M197" s="212" t="s">
        <v>1</v>
      </c>
      <c r="N197" s="213" t="s">
        <v>37</v>
      </c>
      <c r="O197" s="71"/>
      <c r="P197" s="214">
        <f>O197*H197</f>
        <v>0</v>
      </c>
      <c r="Q197" s="214">
        <v>0</v>
      </c>
      <c r="R197" s="214">
        <f>Q197*H197</f>
        <v>0</v>
      </c>
      <c r="S197" s="214">
        <v>0</v>
      </c>
      <c r="T197" s="215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16" t="s">
        <v>353</v>
      </c>
      <c r="AT197" s="216" t="s">
        <v>129</v>
      </c>
      <c r="AU197" s="216" t="s">
        <v>80</v>
      </c>
      <c r="AY197" s="17" t="s">
        <v>126</v>
      </c>
      <c r="BE197" s="217">
        <f>IF(N197="základní",J197,0)</f>
        <v>0</v>
      </c>
      <c r="BF197" s="217">
        <f>IF(N197="snížená",J197,0)</f>
        <v>0</v>
      </c>
      <c r="BG197" s="217">
        <f>IF(N197="zákl. přenesená",J197,0)</f>
        <v>0</v>
      </c>
      <c r="BH197" s="217">
        <f>IF(N197="sníž. přenesená",J197,0)</f>
        <v>0</v>
      </c>
      <c r="BI197" s="217">
        <f>IF(N197="nulová",J197,0)</f>
        <v>0</v>
      </c>
      <c r="BJ197" s="17" t="s">
        <v>80</v>
      </c>
      <c r="BK197" s="217">
        <f>ROUND(I197*H197,2)</f>
        <v>0</v>
      </c>
      <c r="BL197" s="17" t="s">
        <v>353</v>
      </c>
      <c r="BM197" s="216" t="s">
        <v>426</v>
      </c>
    </row>
    <row r="198" spans="1:65" s="2" customFormat="1" ht="117">
      <c r="A198" s="34"/>
      <c r="B198" s="35"/>
      <c r="C198" s="36"/>
      <c r="D198" s="218" t="s">
        <v>135</v>
      </c>
      <c r="E198" s="36"/>
      <c r="F198" s="219" t="s">
        <v>427</v>
      </c>
      <c r="G198" s="36"/>
      <c r="H198" s="36"/>
      <c r="I198" s="115"/>
      <c r="J198" s="36"/>
      <c r="K198" s="36"/>
      <c r="L198" s="39"/>
      <c r="M198" s="220"/>
      <c r="N198" s="221"/>
      <c r="O198" s="71"/>
      <c r="P198" s="71"/>
      <c r="Q198" s="71"/>
      <c r="R198" s="71"/>
      <c r="S198" s="71"/>
      <c r="T198" s="72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T198" s="17" t="s">
        <v>135</v>
      </c>
      <c r="AU198" s="17" t="s">
        <v>80</v>
      </c>
    </row>
    <row r="199" spans="1:65" s="2" customFormat="1" ht="36" customHeight="1">
      <c r="A199" s="34"/>
      <c r="B199" s="35"/>
      <c r="C199" s="204" t="s">
        <v>428</v>
      </c>
      <c r="D199" s="204" t="s">
        <v>129</v>
      </c>
      <c r="E199" s="205" t="s">
        <v>429</v>
      </c>
      <c r="F199" s="206" t="s">
        <v>430</v>
      </c>
      <c r="G199" s="207" t="s">
        <v>199</v>
      </c>
      <c r="H199" s="208">
        <v>13</v>
      </c>
      <c r="I199" s="209"/>
      <c r="J199" s="210">
        <f>ROUND(I199*H199,2)</f>
        <v>0</v>
      </c>
      <c r="K199" s="211"/>
      <c r="L199" s="39"/>
      <c r="M199" s="212" t="s">
        <v>1</v>
      </c>
      <c r="N199" s="213" t="s">
        <v>37</v>
      </c>
      <c r="O199" s="71"/>
      <c r="P199" s="214">
        <f>O199*H199</f>
        <v>0</v>
      </c>
      <c r="Q199" s="214">
        <v>0</v>
      </c>
      <c r="R199" s="214">
        <f>Q199*H199</f>
        <v>0</v>
      </c>
      <c r="S199" s="214">
        <v>0</v>
      </c>
      <c r="T199" s="215">
        <f>S199*H199</f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216" t="s">
        <v>353</v>
      </c>
      <c r="AT199" s="216" t="s">
        <v>129</v>
      </c>
      <c r="AU199" s="216" t="s">
        <v>80</v>
      </c>
      <c r="AY199" s="17" t="s">
        <v>126</v>
      </c>
      <c r="BE199" s="217">
        <f>IF(N199="základní",J199,0)</f>
        <v>0</v>
      </c>
      <c r="BF199" s="217">
        <f>IF(N199="snížená",J199,0)</f>
        <v>0</v>
      </c>
      <c r="BG199" s="217">
        <f>IF(N199="zákl. přenesená",J199,0)</f>
        <v>0</v>
      </c>
      <c r="BH199" s="217">
        <f>IF(N199="sníž. přenesená",J199,0)</f>
        <v>0</v>
      </c>
      <c r="BI199" s="217">
        <f>IF(N199="nulová",J199,0)</f>
        <v>0</v>
      </c>
      <c r="BJ199" s="17" t="s">
        <v>80</v>
      </c>
      <c r="BK199" s="217">
        <f>ROUND(I199*H199,2)</f>
        <v>0</v>
      </c>
      <c r="BL199" s="17" t="s">
        <v>353</v>
      </c>
      <c r="BM199" s="216" t="s">
        <v>431</v>
      </c>
    </row>
    <row r="200" spans="1:65" s="2" customFormat="1" ht="117">
      <c r="A200" s="34"/>
      <c r="B200" s="35"/>
      <c r="C200" s="36"/>
      <c r="D200" s="218" t="s">
        <v>135</v>
      </c>
      <c r="E200" s="36"/>
      <c r="F200" s="219" t="s">
        <v>432</v>
      </c>
      <c r="G200" s="36"/>
      <c r="H200" s="36"/>
      <c r="I200" s="115"/>
      <c r="J200" s="36"/>
      <c r="K200" s="36"/>
      <c r="L200" s="39"/>
      <c r="M200" s="265"/>
      <c r="N200" s="266"/>
      <c r="O200" s="267"/>
      <c r="P200" s="267"/>
      <c r="Q200" s="267"/>
      <c r="R200" s="267"/>
      <c r="S200" s="267"/>
      <c r="T200" s="268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T200" s="17" t="s">
        <v>135</v>
      </c>
      <c r="AU200" s="17" t="s">
        <v>80</v>
      </c>
    </row>
    <row r="201" spans="1:65" s="2" customFormat="1" ht="6.95" customHeight="1">
      <c r="A201" s="34"/>
      <c r="B201" s="54"/>
      <c r="C201" s="55"/>
      <c r="D201" s="55"/>
      <c r="E201" s="55"/>
      <c r="F201" s="55"/>
      <c r="G201" s="55"/>
      <c r="H201" s="55"/>
      <c r="I201" s="152"/>
      <c r="J201" s="55"/>
      <c r="K201" s="55"/>
      <c r="L201" s="39"/>
      <c r="M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</row>
  </sheetData>
  <sheetProtection algorithmName="SHA-512" hashValue="tBJOlciozEzm490v8FG9VLnZwA0v3kWU3AyArM4UcsJegp8LoVCtnF1De+V4dYM1FQxql6nifgwoiXMEPIl8WA==" saltValue="8i8N2OZbrYFBc55Ybnf+zSofq83vkBZxWhbKKdtM7XoX1cRL/ZQFycFRU6bQojflmb/hGvp1bhhAlcKCv8Ensg==" spinCount="100000" sheet="1" objects="1" scenarios="1" formatColumns="0" formatRows="0" autoFilter="0"/>
  <autoFilter ref="C116:K200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83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8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8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AT2" s="17" t="s">
        <v>88</v>
      </c>
    </row>
    <row r="3" spans="1:46" s="1" customFormat="1" ht="6.95" customHeight="1">
      <c r="B3" s="109"/>
      <c r="C3" s="110"/>
      <c r="D3" s="110"/>
      <c r="E3" s="110"/>
      <c r="F3" s="110"/>
      <c r="G3" s="110"/>
      <c r="H3" s="110"/>
      <c r="I3" s="111"/>
      <c r="J3" s="110"/>
      <c r="K3" s="110"/>
      <c r="L3" s="20"/>
      <c r="AT3" s="17" t="s">
        <v>82</v>
      </c>
    </row>
    <row r="4" spans="1:46" s="1" customFormat="1" ht="24.95" customHeight="1">
      <c r="B4" s="20"/>
      <c r="D4" s="112" t="s">
        <v>95</v>
      </c>
      <c r="I4" s="108"/>
      <c r="L4" s="20"/>
      <c r="M4" s="113" t="s">
        <v>10</v>
      </c>
      <c r="AT4" s="17" t="s">
        <v>4</v>
      </c>
    </row>
    <row r="5" spans="1:46" s="1" customFormat="1" ht="6.95" customHeight="1">
      <c r="B5" s="20"/>
      <c r="I5" s="108"/>
      <c r="L5" s="20"/>
    </row>
    <row r="6" spans="1:46" s="1" customFormat="1" ht="12" customHeight="1">
      <c r="B6" s="20"/>
      <c r="D6" s="114" t="s">
        <v>16</v>
      </c>
      <c r="I6" s="108"/>
      <c r="L6" s="20"/>
    </row>
    <row r="7" spans="1:46" s="1" customFormat="1" ht="16.5" customHeight="1">
      <c r="B7" s="20"/>
      <c r="E7" s="310" t="str">
        <f>'Rekapitulace stavby'!K6</f>
        <v>Zabezpečení čekáren v obvodu OŘ Olomouc</v>
      </c>
      <c r="F7" s="311"/>
      <c r="G7" s="311"/>
      <c r="H7" s="311"/>
      <c r="I7" s="108"/>
      <c r="L7" s="20"/>
    </row>
    <row r="8" spans="1:46" s="2" customFormat="1" ht="12" customHeight="1">
      <c r="A8" s="34"/>
      <c r="B8" s="39"/>
      <c r="C8" s="34"/>
      <c r="D8" s="114" t="s">
        <v>96</v>
      </c>
      <c r="E8" s="34"/>
      <c r="F8" s="34"/>
      <c r="G8" s="34"/>
      <c r="H8" s="34"/>
      <c r="I8" s="115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312" t="s">
        <v>433</v>
      </c>
      <c r="F9" s="313"/>
      <c r="G9" s="313"/>
      <c r="H9" s="313"/>
      <c r="I9" s="115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115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14" t="s">
        <v>18</v>
      </c>
      <c r="E11" s="34"/>
      <c r="F11" s="116" t="s">
        <v>1</v>
      </c>
      <c r="G11" s="34"/>
      <c r="H11" s="34"/>
      <c r="I11" s="117" t="s">
        <v>19</v>
      </c>
      <c r="J11" s="116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14" t="s">
        <v>20</v>
      </c>
      <c r="E12" s="34"/>
      <c r="F12" s="116" t="s">
        <v>267</v>
      </c>
      <c r="G12" s="34"/>
      <c r="H12" s="34"/>
      <c r="I12" s="117" t="s">
        <v>22</v>
      </c>
      <c r="J12" s="118">
        <f>'Rekapitulace stavby'!AN8</f>
        <v>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115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14" t="s">
        <v>23</v>
      </c>
      <c r="E14" s="34"/>
      <c r="F14" s="34"/>
      <c r="G14" s="34"/>
      <c r="H14" s="34"/>
      <c r="I14" s="117" t="s">
        <v>24</v>
      </c>
      <c r="J14" s="116" t="str">
        <f>IF('Rekapitulace stavby'!AN10="","",'Rekapitulace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16" t="str">
        <f>IF('Rekapitulace stavby'!E11="","",'Rekapitulace stavby'!E11)</f>
        <v xml:space="preserve"> </v>
      </c>
      <c r="F15" s="34"/>
      <c r="G15" s="34"/>
      <c r="H15" s="34"/>
      <c r="I15" s="117" t="s">
        <v>25</v>
      </c>
      <c r="J15" s="116" t="str">
        <f>IF('Rekapitulace stavby'!AN11="","",'Rekapitulace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115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14" t="s">
        <v>26</v>
      </c>
      <c r="E17" s="34"/>
      <c r="F17" s="34"/>
      <c r="G17" s="34"/>
      <c r="H17" s="34"/>
      <c r="I17" s="117" t="s">
        <v>24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314" t="str">
        <f>'Rekapitulace stavby'!E14</f>
        <v>Vyplň údaj</v>
      </c>
      <c r="F18" s="315"/>
      <c r="G18" s="315"/>
      <c r="H18" s="315"/>
      <c r="I18" s="117" t="s">
        <v>25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115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14" t="s">
        <v>28</v>
      </c>
      <c r="E20" s="34"/>
      <c r="F20" s="34"/>
      <c r="G20" s="34"/>
      <c r="H20" s="34"/>
      <c r="I20" s="117" t="s">
        <v>24</v>
      </c>
      <c r="J20" s="116" t="str">
        <f>IF('Rekapitulace stavby'!AN16="","",'Rekapitulace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16" t="str">
        <f>IF('Rekapitulace stavby'!E17="","",'Rekapitulace stavby'!E17)</f>
        <v xml:space="preserve"> </v>
      </c>
      <c r="F21" s="34"/>
      <c r="G21" s="34"/>
      <c r="H21" s="34"/>
      <c r="I21" s="117" t="s">
        <v>25</v>
      </c>
      <c r="J21" s="116" t="str">
        <f>IF('Rekapitulace stavby'!AN17="","",'Rekapitulace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115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14" t="s">
        <v>30</v>
      </c>
      <c r="E23" s="34"/>
      <c r="F23" s="34"/>
      <c r="G23" s="34"/>
      <c r="H23" s="34"/>
      <c r="I23" s="117" t="s">
        <v>24</v>
      </c>
      <c r="J23" s="116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16" t="str">
        <f>IF('Rekapitulace stavby'!E20="","",'Rekapitulace stavby'!E20)</f>
        <v xml:space="preserve"> </v>
      </c>
      <c r="F24" s="34"/>
      <c r="G24" s="34"/>
      <c r="H24" s="34"/>
      <c r="I24" s="117" t="s">
        <v>25</v>
      </c>
      <c r="J24" s="116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115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14" t="s">
        <v>31</v>
      </c>
      <c r="E26" s="34"/>
      <c r="F26" s="34"/>
      <c r="G26" s="34"/>
      <c r="H26" s="34"/>
      <c r="I26" s="115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9"/>
      <c r="B27" s="120"/>
      <c r="C27" s="119"/>
      <c r="D27" s="119"/>
      <c r="E27" s="316" t="s">
        <v>1</v>
      </c>
      <c r="F27" s="316"/>
      <c r="G27" s="316"/>
      <c r="H27" s="316"/>
      <c r="I27" s="121"/>
      <c r="J27" s="119"/>
      <c r="K27" s="119"/>
      <c r="L27" s="122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115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23"/>
      <c r="E29" s="123"/>
      <c r="F29" s="123"/>
      <c r="G29" s="123"/>
      <c r="H29" s="123"/>
      <c r="I29" s="124"/>
      <c r="J29" s="123"/>
      <c r="K29" s="123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25" t="s">
        <v>32</v>
      </c>
      <c r="E30" s="34"/>
      <c r="F30" s="34"/>
      <c r="G30" s="34"/>
      <c r="H30" s="34"/>
      <c r="I30" s="115"/>
      <c r="J30" s="126">
        <f>ROUND(J117,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23"/>
      <c r="E31" s="123"/>
      <c r="F31" s="123"/>
      <c r="G31" s="123"/>
      <c r="H31" s="123"/>
      <c r="I31" s="124"/>
      <c r="J31" s="123"/>
      <c r="K31" s="123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7" t="s">
        <v>34</v>
      </c>
      <c r="G32" s="34"/>
      <c r="H32" s="34"/>
      <c r="I32" s="128" t="s">
        <v>33</v>
      </c>
      <c r="J32" s="127" t="s">
        <v>35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9" t="s">
        <v>36</v>
      </c>
      <c r="E33" s="114" t="s">
        <v>37</v>
      </c>
      <c r="F33" s="130">
        <f>ROUND((SUM(BE117:BE182)),  2)</f>
        <v>0</v>
      </c>
      <c r="G33" s="34"/>
      <c r="H33" s="34"/>
      <c r="I33" s="131">
        <v>0.21</v>
      </c>
      <c r="J33" s="130">
        <f>ROUND(((SUM(BE117:BE182))*I33),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14" t="s">
        <v>38</v>
      </c>
      <c r="F34" s="130">
        <f>ROUND((SUM(BF117:BF182)),  2)</f>
        <v>0</v>
      </c>
      <c r="G34" s="34"/>
      <c r="H34" s="34"/>
      <c r="I34" s="131">
        <v>0.15</v>
      </c>
      <c r="J34" s="130">
        <f>ROUND(((SUM(BF117:BF182))*I34),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14" t="s">
        <v>39</v>
      </c>
      <c r="F35" s="130">
        <f>ROUND((SUM(BG117:BG182)),  2)</f>
        <v>0</v>
      </c>
      <c r="G35" s="34"/>
      <c r="H35" s="34"/>
      <c r="I35" s="131">
        <v>0.21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14" t="s">
        <v>40</v>
      </c>
      <c r="F36" s="130">
        <f>ROUND((SUM(BH117:BH182)),  2)</f>
        <v>0</v>
      </c>
      <c r="G36" s="34"/>
      <c r="H36" s="34"/>
      <c r="I36" s="131">
        <v>0.15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14" t="s">
        <v>41</v>
      </c>
      <c r="F37" s="130">
        <f>ROUND((SUM(BI117:BI182)),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115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32"/>
      <c r="D39" s="133" t="s">
        <v>42</v>
      </c>
      <c r="E39" s="134"/>
      <c r="F39" s="134"/>
      <c r="G39" s="135" t="s">
        <v>43</v>
      </c>
      <c r="H39" s="136" t="s">
        <v>44</v>
      </c>
      <c r="I39" s="137"/>
      <c r="J39" s="138">
        <f>SUM(J30:J37)</f>
        <v>0</v>
      </c>
      <c r="K39" s="139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115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I41" s="108"/>
      <c r="L41" s="20"/>
    </row>
    <row r="42" spans="1:31" s="1" customFormat="1" ht="14.45" customHeight="1">
      <c r="B42" s="20"/>
      <c r="I42" s="108"/>
      <c r="L42" s="20"/>
    </row>
    <row r="43" spans="1:31" s="1" customFormat="1" ht="14.45" customHeight="1">
      <c r="B43" s="20"/>
      <c r="I43" s="108"/>
      <c r="L43" s="20"/>
    </row>
    <row r="44" spans="1:31" s="1" customFormat="1" ht="14.45" customHeight="1">
      <c r="B44" s="20"/>
      <c r="I44" s="108"/>
      <c r="L44" s="20"/>
    </row>
    <row r="45" spans="1:31" s="1" customFormat="1" ht="14.45" customHeight="1">
      <c r="B45" s="20"/>
      <c r="I45" s="108"/>
      <c r="L45" s="20"/>
    </row>
    <row r="46" spans="1:31" s="1" customFormat="1" ht="14.45" customHeight="1">
      <c r="B46" s="20"/>
      <c r="I46" s="108"/>
      <c r="L46" s="20"/>
    </row>
    <row r="47" spans="1:31" s="1" customFormat="1" ht="14.45" customHeight="1">
      <c r="B47" s="20"/>
      <c r="I47" s="108"/>
      <c r="L47" s="20"/>
    </row>
    <row r="48" spans="1:31" s="1" customFormat="1" ht="14.45" customHeight="1">
      <c r="B48" s="20"/>
      <c r="I48" s="108"/>
      <c r="L48" s="20"/>
    </row>
    <row r="49" spans="1:31" s="1" customFormat="1" ht="14.45" customHeight="1">
      <c r="B49" s="20"/>
      <c r="I49" s="108"/>
      <c r="L49" s="20"/>
    </row>
    <row r="50" spans="1:31" s="2" customFormat="1" ht="14.45" customHeight="1">
      <c r="B50" s="51"/>
      <c r="D50" s="140" t="s">
        <v>45</v>
      </c>
      <c r="E50" s="141"/>
      <c r="F50" s="141"/>
      <c r="G50" s="140" t="s">
        <v>46</v>
      </c>
      <c r="H50" s="141"/>
      <c r="I50" s="142"/>
      <c r="J50" s="141"/>
      <c r="K50" s="141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3" t="s">
        <v>47</v>
      </c>
      <c r="E61" s="144"/>
      <c r="F61" s="145" t="s">
        <v>48</v>
      </c>
      <c r="G61" s="143" t="s">
        <v>47</v>
      </c>
      <c r="H61" s="144"/>
      <c r="I61" s="146"/>
      <c r="J61" s="147" t="s">
        <v>48</v>
      </c>
      <c r="K61" s="144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0" t="s">
        <v>49</v>
      </c>
      <c r="E65" s="148"/>
      <c r="F65" s="148"/>
      <c r="G65" s="140" t="s">
        <v>50</v>
      </c>
      <c r="H65" s="148"/>
      <c r="I65" s="149"/>
      <c r="J65" s="148"/>
      <c r="K65" s="148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3" t="s">
        <v>47</v>
      </c>
      <c r="E76" s="144"/>
      <c r="F76" s="145" t="s">
        <v>48</v>
      </c>
      <c r="G76" s="143" t="s">
        <v>47</v>
      </c>
      <c r="H76" s="144"/>
      <c r="I76" s="146"/>
      <c r="J76" s="147" t="s">
        <v>48</v>
      </c>
      <c r="K76" s="144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0"/>
      <c r="C77" s="151"/>
      <c r="D77" s="151"/>
      <c r="E77" s="151"/>
      <c r="F77" s="151"/>
      <c r="G77" s="151"/>
      <c r="H77" s="151"/>
      <c r="I77" s="152"/>
      <c r="J77" s="151"/>
      <c r="K77" s="151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53"/>
      <c r="C81" s="154"/>
      <c r="D81" s="154"/>
      <c r="E81" s="154"/>
      <c r="F81" s="154"/>
      <c r="G81" s="154"/>
      <c r="H81" s="154"/>
      <c r="I81" s="155"/>
      <c r="J81" s="154"/>
      <c r="K81" s="154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98</v>
      </c>
      <c r="D82" s="36"/>
      <c r="E82" s="36"/>
      <c r="F82" s="36"/>
      <c r="G82" s="36"/>
      <c r="H82" s="36"/>
      <c r="I82" s="115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15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15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317" t="str">
        <f>E7</f>
        <v>Zabezpečení čekáren v obvodu OŘ Olomouc</v>
      </c>
      <c r="F85" s="318"/>
      <c r="G85" s="318"/>
      <c r="H85" s="318"/>
      <c r="I85" s="115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96</v>
      </c>
      <c r="D86" s="36"/>
      <c r="E86" s="36"/>
      <c r="F86" s="36"/>
      <c r="G86" s="36"/>
      <c r="H86" s="36"/>
      <c r="I86" s="115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89" t="str">
        <f>E9</f>
        <v>PS02 - Doplnění kamerových systémů</v>
      </c>
      <c r="F87" s="319"/>
      <c r="G87" s="319"/>
      <c r="H87" s="319"/>
      <c r="I87" s="115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115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>OŘ Olomouc</v>
      </c>
      <c r="G89" s="36"/>
      <c r="H89" s="36"/>
      <c r="I89" s="117" t="s">
        <v>22</v>
      </c>
      <c r="J89" s="66">
        <f>IF(J12="","",J12)</f>
        <v>0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15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23</v>
      </c>
      <c r="D91" s="36"/>
      <c r="E91" s="36"/>
      <c r="F91" s="27" t="str">
        <f>E15</f>
        <v xml:space="preserve"> </v>
      </c>
      <c r="G91" s="36"/>
      <c r="H91" s="36"/>
      <c r="I91" s="117" t="s">
        <v>28</v>
      </c>
      <c r="J91" s="32" t="str">
        <f>E21</f>
        <v xml:space="preserve"> 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26</v>
      </c>
      <c r="D92" s="36"/>
      <c r="E92" s="36"/>
      <c r="F92" s="27" t="str">
        <f>IF(E18="","",E18)</f>
        <v>Vyplň údaj</v>
      </c>
      <c r="G92" s="36"/>
      <c r="H92" s="36"/>
      <c r="I92" s="117" t="s">
        <v>30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115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56" t="s">
        <v>99</v>
      </c>
      <c r="D94" s="157"/>
      <c r="E94" s="157"/>
      <c r="F94" s="157"/>
      <c r="G94" s="157"/>
      <c r="H94" s="157"/>
      <c r="I94" s="158"/>
      <c r="J94" s="159" t="s">
        <v>100</v>
      </c>
      <c r="K94" s="15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15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60" t="s">
        <v>101</v>
      </c>
      <c r="D96" s="36"/>
      <c r="E96" s="36"/>
      <c r="F96" s="36"/>
      <c r="G96" s="36"/>
      <c r="H96" s="36"/>
      <c r="I96" s="115"/>
      <c r="J96" s="84">
        <f>J117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102</v>
      </c>
    </row>
    <row r="97" spans="1:31" s="9" customFormat="1" ht="24.95" customHeight="1">
      <c r="B97" s="161"/>
      <c r="C97" s="162"/>
      <c r="D97" s="163" t="s">
        <v>268</v>
      </c>
      <c r="E97" s="164"/>
      <c r="F97" s="164"/>
      <c r="G97" s="164"/>
      <c r="H97" s="164"/>
      <c r="I97" s="165"/>
      <c r="J97" s="166">
        <f>J154</f>
        <v>0</v>
      </c>
      <c r="K97" s="162"/>
      <c r="L97" s="167"/>
    </row>
    <row r="98" spans="1:31" s="2" customFormat="1" ht="21.75" customHeight="1">
      <c r="A98" s="34"/>
      <c r="B98" s="35"/>
      <c r="C98" s="36"/>
      <c r="D98" s="36"/>
      <c r="E98" s="36"/>
      <c r="F98" s="36"/>
      <c r="G98" s="36"/>
      <c r="H98" s="36"/>
      <c r="I98" s="115"/>
      <c r="J98" s="36"/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31" s="2" customFormat="1" ht="6.95" customHeight="1">
      <c r="A99" s="34"/>
      <c r="B99" s="54"/>
      <c r="C99" s="55"/>
      <c r="D99" s="55"/>
      <c r="E99" s="55"/>
      <c r="F99" s="55"/>
      <c r="G99" s="55"/>
      <c r="H99" s="55"/>
      <c r="I99" s="152"/>
      <c r="J99" s="55"/>
      <c r="K99" s="55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3" spans="1:31" s="2" customFormat="1" ht="6.95" customHeight="1">
      <c r="A103" s="34"/>
      <c r="B103" s="56"/>
      <c r="C103" s="57"/>
      <c r="D103" s="57"/>
      <c r="E103" s="57"/>
      <c r="F103" s="57"/>
      <c r="G103" s="57"/>
      <c r="H103" s="57"/>
      <c r="I103" s="155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2" customFormat="1" ht="24.95" customHeight="1">
      <c r="A104" s="34"/>
      <c r="B104" s="35"/>
      <c r="C104" s="23" t="s">
        <v>111</v>
      </c>
      <c r="D104" s="36"/>
      <c r="E104" s="36"/>
      <c r="F104" s="36"/>
      <c r="G104" s="36"/>
      <c r="H104" s="36"/>
      <c r="I104" s="115"/>
      <c r="J104" s="36"/>
      <c r="K104" s="36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pans="1:31" s="2" customFormat="1" ht="6.95" customHeight="1">
      <c r="A105" s="34"/>
      <c r="B105" s="35"/>
      <c r="C105" s="36"/>
      <c r="D105" s="36"/>
      <c r="E105" s="36"/>
      <c r="F105" s="36"/>
      <c r="G105" s="36"/>
      <c r="H105" s="36"/>
      <c r="I105" s="115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31" s="2" customFormat="1" ht="12" customHeight="1">
      <c r="A106" s="34"/>
      <c r="B106" s="35"/>
      <c r="C106" s="29" t="s">
        <v>16</v>
      </c>
      <c r="D106" s="36"/>
      <c r="E106" s="36"/>
      <c r="F106" s="36"/>
      <c r="G106" s="36"/>
      <c r="H106" s="36"/>
      <c r="I106" s="115"/>
      <c r="J106" s="36"/>
      <c r="K106" s="36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1:31" s="2" customFormat="1" ht="16.5" customHeight="1">
      <c r="A107" s="34"/>
      <c r="B107" s="35"/>
      <c r="C107" s="36"/>
      <c r="D107" s="36"/>
      <c r="E107" s="317" t="str">
        <f>E7</f>
        <v>Zabezpečení čekáren v obvodu OŘ Olomouc</v>
      </c>
      <c r="F107" s="318"/>
      <c r="G107" s="318"/>
      <c r="H107" s="318"/>
      <c r="I107" s="115"/>
      <c r="J107" s="36"/>
      <c r="K107" s="36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31" s="2" customFormat="1" ht="12" customHeight="1">
      <c r="A108" s="34"/>
      <c r="B108" s="35"/>
      <c r="C108" s="29" t="s">
        <v>96</v>
      </c>
      <c r="D108" s="36"/>
      <c r="E108" s="36"/>
      <c r="F108" s="36"/>
      <c r="G108" s="36"/>
      <c r="H108" s="36"/>
      <c r="I108" s="115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s="2" customFormat="1" ht="16.5" customHeight="1">
      <c r="A109" s="34"/>
      <c r="B109" s="35"/>
      <c r="C109" s="36"/>
      <c r="D109" s="36"/>
      <c r="E109" s="289" t="str">
        <f>E9</f>
        <v>PS02 - Doplnění kamerových systémů</v>
      </c>
      <c r="F109" s="319"/>
      <c r="G109" s="319"/>
      <c r="H109" s="319"/>
      <c r="I109" s="115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31" s="2" customFormat="1" ht="6.95" customHeight="1">
      <c r="A110" s="34"/>
      <c r="B110" s="35"/>
      <c r="C110" s="36"/>
      <c r="D110" s="36"/>
      <c r="E110" s="36"/>
      <c r="F110" s="36"/>
      <c r="G110" s="36"/>
      <c r="H110" s="36"/>
      <c r="I110" s="115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12" customHeight="1">
      <c r="A111" s="34"/>
      <c r="B111" s="35"/>
      <c r="C111" s="29" t="s">
        <v>20</v>
      </c>
      <c r="D111" s="36"/>
      <c r="E111" s="36"/>
      <c r="F111" s="27" t="str">
        <f>F12</f>
        <v>OŘ Olomouc</v>
      </c>
      <c r="G111" s="36"/>
      <c r="H111" s="36"/>
      <c r="I111" s="117" t="s">
        <v>22</v>
      </c>
      <c r="J111" s="66">
        <f>IF(J12="","",J12)</f>
        <v>0</v>
      </c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115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5.2" customHeight="1">
      <c r="A113" s="34"/>
      <c r="B113" s="35"/>
      <c r="C113" s="29" t="s">
        <v>23</v>
      </c>
      <c r="D113" s="36"/>
      <c r="E113" s="36"/>
      <c r="F113" s="27" t="str">
        <f>E15</f>
        <v xml:space="preserve"> </v>
      </c>
      <c r="G113" s="36"/>
      <c r="H113" s="36"/>
      <c r="I113" s="117" t="s">
        <v>28</v>
      </c>
      <c r="J113" s="32" t="str">
        <f>E21</f>
        <v xml:space="preserve"> </v>
      </c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5.2" customHeight="1">
      <c r="A114" s="34"/>
      <c r="B114" s="35"/>
      <c r="C114" s="29" t="s">
        <v>26</v>
      </c>
      <c r="D114" s="36"/>
      <c r="E114" s="36"/>
      <c r="F114" s="27" t="str">
        <f>IF(E18="","",E18)</f>
        <v>Vyplň údaj</v>
      </c>
      <c r="G114" s="36"/>
      <c r="H114" s="36"/>
      <c r="I114" s="117" t="s">
        <v>30</v>
      </c>
      <c r="J114" s="32" t="str">
        <f>E24</f>
        <v xml:space="preserve"> </v>
      </c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0.35" customHeight="1">
      <c r="A115" s="34"/>
      <c r="B115" s="35"/>
      <c r="C115" s="36"/>
      <c r="D115" s="36"/>
      <c r="E115" s="36"/>
      <c r="F115" s="36"/>
      <c r="G115" s="36"/>
      <c r="H115" s="36"/>
      <c r="I115" s="115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11" customFormat="1" ht="29.25" customHeight="1">
      <c r="A116" s="175"/>
      <c r="B116" s="176"/>
      <c r="C116" s="177" t="s">
        <v>112</v>
      </c>
      <c r="D116" s="178" t="s">
        <v>57</v>
      </c>
      <c r="E116" s="178" t="s">
        <v>53</v>
      </c>
      <c r="F116" s="178" t="s">
        <v>54</v>
      </c>
      <c r="G116" s="178" t="s">
        <v>113</v>
      </c>
      <c r="H116" s="178" t="s">
        <v>114</v>
      </c>
      <c r="I116" s="179" t="s">
        <v>115</v>
      </c>
      <c r="J116" s="180" t="s">
        <v>100</v>
      </c>
      <c r="K116" s="181" t="s">
        <v>116</v>
      </c>
      <c r="L116" s="182"/>
      <c r="M116" s="75" t="s">
        <v>1</v>
      </c>
      <c r="N116" s="76" t="s">
        <v>36</v>
      </c>
      <c r="O116" s="76" t="s">
        <v>117</v>
      </c>
      <c r="P116" s="76" t="s">
        <v>118</v>
      </c>
      <c r="Q116" s="76" t="s">
        <v>119</v>
      </c>
      <c r="R116" s="76" t="s">
        <v>120</v>
      </c>
      <c r="S116" s="76" t="s">
        <v>121</v>
      </c>
      <c r="T116" s="77" t="s">
        <v>122</v>
      </c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</row>
    <row r="117" spans="1:65" s="2" customFormat="1" ht="22.9" customHeight="1">
      <c r="A117" s="34"/>
      <c r="B117" s="35"/>
      <c r="C117" s="82" t="s">
        <v>123</v>
      </c>
      <c r="D117" s="36"/>
      <c r="E117" s="36"/>
      <c r="F117" s="36"/>
      <c r="G117" s="36"/>
      <c r="H117" s="36"/>
      <c r="I117" s="115"/>
      <c r="J117" s="183">
        <f>BK117</f>
        <v>0</v>
      </c>
      <c r="K117" s="36"/>
      <c r="L117" s="39"/>
      <c r="M117" s="78"/>
      <c r="N117" s="184"/>
      <c r="O117" s="79"/>
      <c r="P117" s="185">
        <f>P118+SUM(P119:P154)</f>
        <v>0</v>
      </c>
      <c r="Q117" s="79"/>
      <c r="R117" s="185">
        <f>R118+SUM(R119:R154)</f>
        <v>0</v>
      </c>
      <c r="S117" s="79"/>
      <c r="T117" s="186">
        <f>T118+SUM(T119:T154)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7" t="s">
        <v>71</v>
      </c>
      <c r="AU117" s="17" t="s">
        <v>102</v>
      </c>
      <c r="BK117" s="187">
        <f>BK118+SUM(BK119:BK154)</f>
        <v>0</v>
      </c>
    </row>
    <row r="118" spans="1:65" s="2" customFormat="1" ht="24" customHeight="1">
      <c r="A118" s="34"/>
      <c r="B118" s="35"/>
      <c r="C118" s="254" t="s">
        <v>80</v>
      </c>
      <c r="D118" s="254" t="s">
        <v>203</v>
      </c>
      <c r="E118" s="255" t="s">
        <v>434</v>
      </c>
      <c r="F118" s="256" t="s">
        <v>435</v>
      </c>
      <c r="G118" s="257" t="s">
        <v>199</v>
      </c>
      <c r="H118" s="258">
        <v>14</v>
      </c>
      <c r="I118" s="259"/>
      <c r="J118" s="260">
        <f>ROUND(I118*H118,2)</f>
        <v>0</v>
      </c>
      <c r="K118" s="261"/>
      <c r="L118" s="262"/>
      <c r="M118" s="263" t="s">
        <v>1</v>
      </c>
      <c r="N118" s="264" t="s">
        <v>37</v>
      </c>
      <c r="O118" s="71"/>
      <c r="P118" s="214">
        <f>O118*H118</f>
        <v>0</v>
      </c>
      <c r="Q118" s="214">
        <v>0</v>
      </c>
      <c r="R118" s="214">
        <f>Q118*H118</f>
        <v>0</v>
      </c>
      <c r="S118" s="214">
        <v>0</v>
      </c>
      <c r="T118" s="215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216" t="s">
        <v>181</v>
      </c>
      <c r="AT118" s="216" t="s">
        <v>203</v>
      </c>
      <c r="AU118" s="216" t="s">
        <v>72</v>
      </c>
      <c r="AY118" s="17" t="s">
        <v>126</v>
      </c>
      <c r="BE118" s="217">
        <f>IF(N118="základní",J118,0)</f>
        <v>0</v>
      </c>
      <c r="BF118" s="217">
        <f>IF(N118="snížená",J118,0)</f>
        <v>0</v>
      </c>
      <c r="BG118" s="217">
        <f>IF(N118="zákl. přenesená",J118,0)</f>
        <v>0</v>
      </c>
      <c r="BH118" s="217">
        <f>IF(N118="sníž. přenesená",J118,0)</f>
        <v>0</v>
      </c>
      <c r="BI118" s="217">
        <f>IF(N118="nulová",J118,0)</f>
        <v>0</v>
      </c>
      <c r="BJ118" s="17" t="s">
        <v>80</v>
      </c>
      <c r="BK118" s="217">
        <f>ROUND(I118*H118,2)</f>
        <v>0</v>
      </c>
      <c r="BL118" s="17" t="s">
        <v>133</v>
      </c>
      <c r="BM118" s="216" t="s">
        <v>436</v>
      </c>
    </row>
    <row r="119" spans="1:65" s="2" customFormat="1" ht="19.5">
      <c r="A119" s="34"/>
      <c r="B119" s="35"/>
      <c r="C119" s="36"/>
      <c r="D119" s="218" t="s">
        <v>135</v>
      </c>
      <c r="E119" s="36"/>
      <c r="F119" s="219" t="s">
        <v>437</v>
      </c>
      <c r="G119" s="36"/>
      <c r="H119" s="36"/>
      <c r="I119" s="115"/>
      <c r="J119" s="36"/>
      <c r="K119" s="36"/>
      <c r="L119" s="39"/>
      <c r="M119" s="220"/>
      <c r="N119" s="221"/>
      <c r="O119" s="71"/>
      <c r="P119" s="71"/>
      <c r="Q119" s="71"/>
      <c r="R119" s="71"/>
      <c r="S119" s="71"/>
      <c r="T119" s="72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T119" s="17" t="s">
        <v>135</v>
      </c>
      <c r="AU119" s="17" t="s">
        <v>72</v>
      </c>
    </row>
    <row r="120" spans="1:65" s="2" customFormat="1" ht="24" customHeight="1">
      <c r="A120" s="34"/>
      <c r="B120" s="35"/>
      <c r="C120" s="254" t="s">
        <v>82</v>
      </c>
      <c r="D120" s="254" t="s">
        <v>203</v>
      </c>
      <c r="E120" s="255" t="s">
        <v>438</v>
      </c>
      <c r="F120" s="256" t="s">
        <v>439</v>
      </c>
      <c r="G120" s="257" t="s">
        <v>199</v>
      </c>
      <c r="H120" s="258">
        <v>1</v>
      </c>
      <c r="I120" s="259"/>
      <c r="J120" s="260">
        <f>ROUND(I120*H120,2)</f>
        <v>0</v>
      </c>
      <c r="K120" s="261"/>
      <c r="L120" s="262"/>
      <c r="M120" s="263" t="s">
        <v>1</v>
      </c>
      <c r="N120" s="264" t="s">
        <v>37</v>
      </c>
      <c r="O120" s="71"/>
      <c r="P120" s="214">
        <f>O120*H120</f>
        <v>0</v>
      </c>
      <c r="Q120" s="214">
        <v>0</v>
      </c>
      <c r="R120" s="214">
        <f>Q120*H120</f>
        <v>0</v>
      </c>
      <c r="S120" s="214">
        <v>0</v>
      </c>
      <c r="T120" s="215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216" t="s">
        <v>181</v>
      </c>
      <c r="AT120" s="216" t="s">
        <v>203</v>
      </c>
      <c r="AU120" s="216" t="s">
        <v>72</v>
      </c>
      <c r="AY120" s="17" t="s">
        <v>126</v>
      </c>
      <c r="BE120" s="217">
        <f>IF(N120="základní",J120,0)</f>
        <v>0</v>
      </c>
      <c r="BF120" s="217">
        <f>IF(N120="snížená",J120,0)</f>
        <v>0</v>
      </c>
      <c r="BG120" s="217">
        <f>IF(N120="zákl. přenesená",J120,0)</f>
        <v>0</v>
      </c>
      <c r="BH120" s="217">
        <f>IF(N120="sníž. přenesená",J120,0)</f>
        <v>0</v>
      </c>
      <c r="BI120" s="217">
        <f>IF(N120="nulová",J120,0)</f>
        <v>0</v>
      </c>
      <c r="BJ120" s="17" t="s">
        <v>80</v>
      </c>
      <c r="BK120" s="217">
        <f>ROUND(I120*H120,2)</f>
        <v>0</v>
      </c>
      <c r="BL120" s="17" t="s">
        <v>133</v>
      </c>
      <c r="BM120" s="216" t="s">
        <v>440</v>
      </c>
    </row>
    <row r="121" spans="1:65" s="2" customFormat="1" ht="19.5">
      <c r="A121" s="34"/>
      <c r="B121" s="35"/>
      <c r="C121" s="36"/>
      <c r="D121" s="218" t="s">
        <v>135</v>
      </c>
      <c r="E121" s="36"/>
      <c r="F121" s="219" t="s">
        <v>439</v>
      </c>
      <c r="G121" s="36"/>
      <c r="H121" s="36"/>
      <c r="I121" s="115"/>
      <c r="J121" s="36"/>
      <c r="K121" s="36"/>
      <c r="L121" s="39"/>
      <c r="M121" s="220"/>
      <c r="N121" s="221"/>
      <c r="O121" s="71"/>
      <c r="P121" s="71"/>
      <c r="Q121" s="71"/>
      <c r="R121" s="71"/>
      <c r="S121" s="71"/>
      <c r="T121" s="72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7" t="s">
        <v>135</v>
      </c>
      <c r="AU121" s="17" t="s">
        <v>72</v>
      </c>
    </row>
    <row r="122" spans="1:65" s="2" customFormat="1" ht="16.5" customHeight="1">
      <c r="A122" s="34"/>
      <c r="B122" s="35"/>
      <c r="C122" s="254" t="s">
        <v>155</v>
      </c>
      <c r="D122" s="254" t="s">
        <v>203</v>
      </c>
      <c r="E122" s="255" t="s">
        <v>441</v>
      </c>
      <c r="F122" s="256" t="s">
        <v>442</v>
      </c>
      <c r="G122" s="257" t="s">
        <v>199</v>
      </c>
      <c r="H122" s="258">
        <v>6</v>
      </c>
      <c r="I122" s="259"/>
      <c r="J122" s="260">
        <f>ROUND(I122*H122,2)</f>
        <v>0</v>
      </c>
      <c r="K122" s="261"/>
      <c r="L122" s="262"/>
      <c r="M122" s="263" t="s">
        <v>1</v>
      </c>
      <c r="N122" s="264" t="s">
        <v>37</v>
      </c>
      <c r="O122" s="71"/>
      <c r="P122" s="214">
        <f>O122*H122</f>
        <v>0</v>
      </c>
      <c r="Q122" s="214">
        <v>0</v>
      </c>
      <c r="R122" s="214">
        <f>Q122*H122</f>
        <v>0</v>
      </c>
      <c r="S122" s="214">
        <v>0</v>
      </c>
      <c r="T122" s="215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216" t="s">
        <v>181</v>
      </c>
      <c r="AT122" s="216" t="s">
        <v>203</v>
      </c>
      <c r="AU122" s="216" t="s">
        <v>72</v>
      </c>
      <c r="AY122" s="17" t="s">
        <v>126</v>
      </c>
      <c r="BE122" s="217">
        <f>IF(N122="základní",J122,0)</f>
        <v>0</v>
      </c>
      <c r="BF122" s="217">
        <f>IF(N122="snížená",J122,0)</f>
        <v>0</v>
      </c>
      <c r="BG122" s="217">
        <f>IF(N122="zákl. přenesená",J122,0)</f>
        <v>0</v>
      </c>
      <c r="BH122" s="217">
        <f>IF(N122="sníž. přenesená",J122,0)</f>
        <v>0</v>
      </c>
      <c r="BI122" s="217">
        <f>IF(N122="nulová",J122,0)</f>
        <v>0</v>
      </c>
      <c r="BJ122" s="17" t="s">
        <v>80</v>
      </c>
      <c r="BK122" s="217">
        <f>ROUND(I122*H122,2)</f>
        <v>0</v>
      </c>
      <c r="BL122" s="17" t="s">
        <v>133</v>
      </c>
      <c r="BM122" s="216" t="s">
        <v>443</v>
      </c>
    </row>
    <row r="123" spans="1:65" s="2" customFormat="1" ht="11.25">
      <c r="A123" s="34"/>
      <c r="B123" s="35"/>
      <c r="C123" s="36"/>
      <c r="D123" s="218" t="s">
        <v>135</v>
      </c>
      <c r="E123" s="36"/>
      <c r="F123" s="219" t="s">
        <v>444</v>
      </c>
      <c r="G123" s="36"/>
      <c r="H123" s="36"/>
      <c r="I123" s="115"/>
      <c r="J123" s="36"/>
      <c r="K123" s="36"/>
      <c r="L123" s="39"/>
      <c r="M123" s="220"/>
      <c r="N123" s="221"/>
      <c r="O123" s="71"/>
      <c r="P123" s="71"/>
      <c r="Q123" s="71"/>
      <c r="R123" s="71"/>
      <c r="S123" s="71"/>
      <c r="T123" s="72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7" t="s">
        <v>135</v>
      </c>
      <c r="AU123" s="17" t="s">
        <v>72</v>
      </c>
    </row>
    <row r="124" spans="1:65" s="2" customFormat="1" ht="36" customHeight="1">
      <c r="A124" s="34"/>
      <c r="B124" s="35"/>
      <c r="C124" s="254" t="s">
        <v>127</v>
      </c>
      <c r="D124" s="254" t="s">
        <v>203</v>
      </c>
      <c r="E124" s="255" t="s">
        <v>445</v>
      </c>
      <c r="F124" s="256" t="s">
        <v>446</v>
      </c>
      <c r="G124" s="257" t="s">
        <v>199</v>
      </c>
      <c r="H124" s="258">
        <v>6</v>
      </c>
      <c r="I124" s="259"/>
      <c r="J124" s="260">
        <f>ROUND(I124*H124,2)</f>
        <v>0</v>
      </c>
      <c r="K124" s="261"/>
      <c r="L124" s="262"/>
      <c r="M124" s="263" t="s">
        <v>1</v>
      </c>
      <c r="N124" s="264" t="s">
        <v>37</v>
      </c>
      <c r="O124" s="71"/>
      <c r="P124" s="214">
        <f>O124*H124</f>
        <v>0</v>
      </c>
      <c r="Q124" s="214">
        <v>0</v>
      </c>
      <c r="R124" s="214">
        <f>Q124*H124</f>
        <v>0</v>
      </c>
      <c r="S124" s="214">
        <v>0</v>
      </c>
      <c r="T124" s="215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6" t="s">
        <v>181</v>
      </c>
      <c r="AT124" s="216" t="s">
        <v>203</v>
      </c>
      <c r="AU124" s="216" t="s">
        <v>72</v>
      </c>
      <c r="AY124" s="17" t="s">
        <v>126</v>
      </c>
      <c r="BE124" s="217">
        <f>IF(N124="základní",J124,0)</f>
        <v>0</v>
      </c>
      <c r="BF124" s="217">
        <f>IF(N124="snížená",J124,0)</f>
        <v>0</v>
      </c>
      <c r="BG124" s="217">
        <f>IF(N124="zákl. přenesená",J124,0)</f>
        <v>0</v>
      </c>
      <c r="BH124" s="217">
        <f>IF(N124="sníž. přenesená",J124,0)</f>
        <v>0</v>
      </c>
      <c r="BI124" s="217">
        <f>IF(N124="nulová",J124,0)</f>
        <v>0</v>
      </c>
      <c r="BJ124" s="17" t="s">
        <v>80</v>
      </c>
      <c r="BK124" s="217">
        <f>ROUND(I124*H124,2)</f>
        <v>0</v>
      </c>
      <c r="BL124" s="17" t="s">
        <v>133</v>
      </c>
      <c r="BM124" s="216" t="s">
        <v>447</v>
      </c>
    </row>
    <row r="125" spans="1:65" s="2" customFormat="1" ht="29.25">
      <c r="A125" s="34"/>
      <c r="B125" s="35"/>
      <c r="C125" s="36"/>
      <c r="D125" s="218" t="s">
        <v>135</v>
      </c>
      <c r="E125" s="36"/>
      <c r="F125" s="219" t="s">
        <v>448</v>
      </c>
      <c r="G125" s="36"/>
      <c r="H125" s="36"/>
      <c r="I125" s="115"/>
      <c r="J125" s="36"/>
      <c r="K125" s="36"/>
      <c r="L125" s="39"/>
      <c r="M125" s="220"/>
      <c r="N125" s="221"/>
      <c r="O125" s="71"/>
      <c r="P125" s="71"/>
      <c r="Q125" s="71"/>
      <c r="R125" s="71"/>
      <c r="S125" s="71"/>
      <c r="T125" s="72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7" t="s">
        <v>135</v>
      </c>
      <c r="AU125" s="17" t="s">
        <v>72</v>
      </c>
    </row>
    <row r="126" spans="1:65" s="2" customFormat="1" ht="24" customHeight="1">
      <c r="A126" s="34"/>
      <c r="B126" s="35"/>
      <c r="C126" s="254" t="s">
        <v>175</v>
      </c>
      <c r="D126" s="254" t="s">
        <v>203</v>
      </c>
      <c r="E126" s="255" t="s">
        <v>449</v>
      </c>
      <c r="F126" s="256" t="s">
        <v>450</v>
      </c>
      <c r="G126" s="257" t="s">
        <v>199</v>
      </c>
      <c r="H126" s="258">
        <v>14</v>
      </c>
      <c r="I126" s="259"/>
      <c r="J126" s="260">
        <f>ROUND(I126*H126,2)</f>
        <v>0</v>
      </c>
      <c r="K126" s="261"/>
      <c r="L126" s="262"/>
      <c r="M126" s="263" t="s">
        <v>1</v>
      </c>
      <c r="N126" s="264" t="s">
        <v>37</v>
      </c>
      <c r="O126" s="71"/>
      <c r="P126" s="214">
        <f>O126*H126</f>
        <v>0</v>
      </c>
      <c r="Q126" s="214">
        <v>0</v>
      </c>
      <c r="R126" s="214">
        <f>Q126*H126</f>
        <v>0</v>
      </c>
      <c r="S126" s="214">
        <v>0</v>
      </c>
      <c r="T126" s="215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6" t="s">
        <v>181</v>
      </c>
      <c r="AT126" s="216" t="s">
        <v>203</v>
      </c>
      <c r="AU126" s="216" t="s">
        <v>72</v>
      </c>
      <c r="AY126" s="17" t="s">
        <v>126</v>
      </c>
      <c r="BE126" s="217">
        <f>IF(N126="základní",J126,0)</f>
        <v>0</v>
      </c>
      <c r="BF126" s="217">
        <f>IF(N126="snížená",J126,0)</f>
        <v>0</v>
      </c>
      <c r="BG126" s="217">
        <f>IF(N126="zákl. přenesená",J126,0)</f>
        <v>0</v>
      </c>
      <c r="BH126" s="217">
        <f>IF(N126="sníž. přenesená",J126,0)</f>
        <v>0</v>
      </c>
      <c r="BI126" s="217">
        <f>IF(N126="nulová",J126,0)</f>
        <v>0</v>
      </c>
      <c r="BJ126" s="17" t="s">
        <v>80</v>
      </c>
      <c r="BK126" s="217">
        <f>ROUND(I126*H126,2)</f>
        <v>0</v>
      </c>
      <c r="BL126" s="17" t="s">
        <v>133</v>
      </c>
      <c r="BM126" s="216" t="s">
        <v>451</v>
      </c>
    </row>
    <row r="127" spans="1:65" s="2" customFormat="1" ht="19.5">
      <c r="A127" s="34"/>
      <c r="B127" s="35"/>
      <c r="C127" s="36"/>
      <c r="D127" s="218" t="s">
        <v>135</v>
      </c>
      <c r="E127" s="36"/>
      <c r="F127" s="219" t="s">
        <v>450</v>
      </c>
      <c r="G127" s="36"/>
      <c r="H127" s="36"/>
      <c r="I127" s="115"/>
      <c r="J127" s="36"/>
      <c r="K127" s="36"/>
      <c r="L127" s="39"/>
      <c r="M127" s="220"/>
      <c r="N127" s="221"/>
      <c r="O127" s="71"/>
      <c r="P127" s="71"/>
      <c r="Q127" s="71"/>
      <c r="R127" s="71"/>
      <c r="S127" s="71"/>
      <c r="T127" s="72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7" t="s">
        <v>135</v>
      </c>
      <c r="AU127" s="17" t="s">
        <v>72</v>
      </c>
    </row>
    <row r="128" spans="1:65" s="2" customFormat="1" ht="24" customHeight="1">
      <c r="A128" s="34"/>
      <c r="B128" s="35"/>
      <c r="C128" s="254" t="s">
        <v>181</v>
      </c>
      <c r="D128" s="254" t="s">
        <v>203</v>
      </c>
      <c r="E128" s="255" t="s">
        <v>452</v>
      </c>
      <c r="F128" s="256" t="s">
        <v>453</v>
      </c>
      <c r="G128" s="257" t="s">
        <v>199</v>
      </c>
      <c r="H128" s="258">
        <v>14</v>
      </c>
      <c r="I128" s="259"/>
      <c r="J128" s="260">
        <f>ROUND(I128*H128,2)</f>
        <v>0</v>
      </c>
      <c r="K128" s="261"/>
      <c r="L128" s="262"/>
      <c r="M128" s="263" t="s">
        <v>1</v>
      </c>
      <c r="N128" s="264" t="s">
        <v>37</v>
      </c>
      <c r="O128" s="71"/>
      <c r="P128" s="214">
        <f>O128*H128</f>
        <v>0</v>
      </c>
      <c r="Q128" s="214">
        <v>0</v>
      </c>
      <c r="R128" s="214">
        <f>Q128*H128</f>
        <v>0</v>
      </c>
      <c r="S128" s="214">
        <v>0</v>
      </c>
      <c r="T128" s="215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6" t="s">
        <v>181</v>
      </c>
      <c r="AT128" s="216" t="s">
        <v>203</v>
      </c>
      <c r="AU128" s="216" t="s">
        <v>72</v>
      </c>
      <c r="AY128" s="17" t="s">
        <v>126</v>
      </c>
      <c r="BE128" s="217">
        <f>IF(N128="základní",J128,0)</f>
        <v>0</v>
      </c>
      <c r="BF128" s="217">
        <f>IF(N128="snížená",J128,0)</f>
        <v>0</v>
      </c>
      <c r="BG128" s="217">
        <f>IF(N128="zákl. přenesená",J128,0)</f>
        <v>0</v>
      </c>
      <c r="BH128" s="217">
        <f>IF(N128="sníž. přenesená",J128,0)</f>
        <v>0</v>
      </c>
      <c r="BI128" s="217">
        <f>IF(N128="nulová",J128,0)</f>
        <v>0</v>
      </c>
      <c r="BJ128" s="17" t="s">
        <v>80</v>
      </c>
      <c r="BK128" s="217">
        <f>ROUND(I128*H128,2)</f>
        <v>0</v>
      </c>
      <c r="BL128" s="17" t="s">
        <v>133</v>
      </c>
      <c r="BM128" s="216" t="s">
        <v>454</v>
      </c>
    </row>
    <row r="129" spans="1:65" s="2" customFormat="1" ht="19.5">
      <c r="A129" s="34"/>
      <c r="B129" s="35"/>
      <c r="C129" s="36"/>
      <c r="D129" s="218" t="s">
        <v>135</v>
      </c>
      <c r="E129" s="36"/>
      <c r="F129" s="219" t="s">
        <v>455</v>
      </c>
      <c r="G129" s="36"/>
      <c r="H129" s="36"/>
      <c r="I129" s="115"/>
      <c r="J129" s="36"/>
      <c r="K129" s="36"/>
      <c r="L129" s="39"/>
      <c r="M129" s="220"/>
      <c r="N129" s="221"/>
      <c r="O129" s="71"/>
      <c r="P129" s="71"/>
      <c r="Q129" s="71"/>
      <c r="R129" s="71"/>
      <c r="S129" s="71"/>
      <c r="T129" s="72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7" t="s">
        <v>135</v>
      </c>
      <c r="AU129" s="17" t="s">
        <v>72</v>
      </c>
    </row>
    <row r="130" spans="1:65" s="2" customFormat="1" ht="24" customHeight="1">
      <c r="A130" s="34"/>
      <c r="B130" s="35"/>
      <c r="C130" s="254" t="s">
        <v>141</v>
      </c>
      <c r="D130" s="254" t="s">
        <v>203</v>
      </c>
      <c r="E130" s="255" t="s">
        <v>456</v>
      </c>
      <c r="F130" s="256" t="s">
        <v>457</v>
      </c>
      <c r="G130" s="257" t="s">
        <v>199</v>
      </c>
      <c r="H130" s="258">
        <v>10</v>
      </c>
      <c r="I130" s="259"/>
      <c r="J130" s="260">
        <f>ROUND(I130*H130,2)</f>
        <v>0</v>
      </c>
      <c r="K130" s="261"/>
      <c r="L130" s="262"/>
      <c r="M130" s="263" t="s">
        <v>1</v>
      </c>
      <c r="N130" s="264" t="s">
        <v>37</v>
      </c>
      <c r="O130" s="71"/>
      <c r="P130" s="214">
        <f>O130*H130</f>
        <v>0</v>
      </c>
      <c r="Q130" s="214">
        <v>0</v>
      </c>
      <c r="R130" s="214">
        <f>Q130*H130</f>
        <v>0</v>
      </c>
      <c r="S130" s="214">
        <v>0</v>
      </c>
      <c r="T130" s="215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6" t="s">
        <v>181</v>
      </c>
      <c r="AT130" s="216" t="s">
        <v>203</v>
      </c>
      <c r="AU130" s="216" t="s">
        <v>72</v>
      </c>
      <c r="AY130" s="17" t="s">
        <v>126</v>
      </c>
      <c r="BE130" s="217">
        <f>IF(N130="základní",J130,0)</f>
        <v>0</v>
      </c>
      <c r="BF130" s="217">
        <f>IF(N130="snížená",J130,0)</f>
        <v>0</v>
      </c>
      <c r="BG130" s="217">
        <f>IF(N130="zákl. přenesená",J130,0)</f>
        <v>0</v>
      </c>
      <c r="BH130" s="217">
        <f>IF(N130="sníž. přenesená",J130,0)</f>
        <v>0</v>
      </c>
      <c r="BI130" s="217">
        <f>IF(N130="nulová",J130,0)</f>
        <v>0</v>
      </c>
      <c r="BJ130" s="17" t="s">
        <v>80</v>
      </c>
      <c r="BK130" s="217">
        <f>ROUND(I130*H130,2)</f>
        <v>0</v>
      </c>
      <c r="BL130" s="17" t="s">
        <v>133</v>
      </c>
      <c r="BM130" s="216" t="s">
        <v>458</v>
      </c>
    </row>
    <row r="131" spans="1:65" s="2" customFormat="1" ht="19.5">
      <c r="A131" s="34"/>
      <c r="B131" s="35"/>
      <c r="C131" s="36"/>
      <c r="D131" s="218" t="s">
        <v>135</v>
      </c>
      <c r="E131" s="36"/>
      <c r="F131" s="219" t="s">
        <v>457</v>
      </c>
      <c r="G131" s="36"/>
      <c r="H131" s="36"/>
      <c r="I131" s="115"/>
      <c r="J131" s="36"/>
      <c r="K131" s="36"/>
      <c r="L131" s="39"/>
      <c r="M131" s="220"/>
      <c r="N131" s="221"/>
      <c r="O131" s="71"/>
      <c r="P131" s="71"/>
      <c r="Q131" s="71"/>
      <c r="R131" s="71"/>
      <c r="S131" s="71"/>
      <c r="T131" s="72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7" t="s">
        <v>135</v>
      </c>
      <c r="AU131" s="17" t="s">
        <v>72</v>
      </c>
    </row>
    <row r="132" spans="1:65" s="2" customFormat="1" ht="48" customHeight="1">
      <c r="A132" s="34"/>
      <c r="B132" s="35"/>
      <c r="C132" s="254" t="s">
        <v>202</v>
      </c>
      <c r="D132" s="254" t="s">
        <v>203</v>
      </c>
      <c r="E132" s="255" t="s">
        <v>459</v>
      </c>
      <c r="F132" s="256" t="s">
        <v>460</v>
      </c>
      <c r="G132" s="257" t="s">
        <v>199</v>
      </c>
      <c r="H132" s="258">
        <v>1</v>
      </c>
      <c r="I132" s="259"/>
      <c r="J132" s="260">
        <f>ROUND(I132*H132,2)</f>
        <v>0</v>
      </c>
      <c r="K132" s="261"/>
      <c r="L132" s="262"/>
      <c r="M132" s="263" t="s">
        <v>1</v>
      </c>
      <c r="N132" s="264" t="s">
        <v>37</v>
      </c>
      <c r="O132" s="71"/>
      <c r="P132" s="214">
        <f>O132*H132</f>
        <v>0</v>
      </c>
      <c r="Q132" s="214">
        <v>0</v>
      </c>
      <c r="R132" s="214">
        <f>Q132*H132</f>
        <v>0</v>
      </c>
      <c r="S132" s="214">
        <v>0</v>
      </c>
      <c r="T132" s="215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6" t="s">
        <v>181</v>
      </c>
      <c r="AT132" s="216" t="s">
        <v>203</v>
      </c>
      <c r="AU132" s="216" t="s">
        <v>72</v>
      </c>
      <c r="AY132" s="17" t="s">
        <v>126</v>
      </c>
      <c r="BE132" s="217">
        <f>IF(N132="základní",J132,0)</f>
        <v>0</v>
      </c>
      <c r="BF132" s="217">
        <f>IF(N132="snížená",J132,0)</f>
        <v>0</v>
      </c>
      <c r="BG132" s="217">
        <f>IF(N132="zákl. přenesená",J132,0)</f>
        <v>0</v>
      </c>
      <c r="BH132" s="217">
        <f>IF(N132="sníž. přenesená",J132,0)</f>
        <v>0</v>
      </c>
      <c r="BI132" s="217">
        <f>IF(N132="nulová",J132,0)</f>
        <v>0</v>
      </c>
      <c r="BJ132" s="17" t="s">
        <v>80</v>
      </c>
      <c r="BK132" s="217">
        <f>ROUND(I132*H132,2)</f>
        <v>0</v>
      </c>
      <c r="BL132" s="17" t="s">
        <v>133</v>
      </c>
      <c r="BM132" s="216" t="s">
        <v>461</v>
      </c>
    </row>
    <row r="133" spans="1:65" s="2" customFormat="1" ht="29.25">
      <c r="A133" s="34"/>
      <c r="B133" s="35"/>
      <c r="C133" s="36"/>
      <c r="D133" s="218" t="s">
        <v>135</v>
      </c>
      <c r="E133" s="36"/>
      <c r="F133" s="219" t="s">
        <v>460</v>
      </c>
      <c r="G133" s="36"/>
      <c r="H133" s="36"/>
      <c r="I133" s="115"/>
      <c r="J133" s="36"/>
      <c r="K133" s="36"/>
      <c r="L133" s="39"/>
      <c r="M133" s="220"/>
      <c r="N133" s="221"/>
      <c r="O133" s="71"/>
      <c r="P133" s="71"/>
      <c r="Q133" s="71"/>
      <c r="R133" s="71"/>
      <c r="S133" s="71"/>
      <c r="T133" s="72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7" t="s">
        <v>135</v>
      </c>
      <c r="AU133" s="17" t="s">
        <v>72</v>
      </c>
    </row>
    <row r="134" spans="1:65" s="2" customFormat="1" ht="16.5" customHeight="1">
      <c r="A134" s="34"/>
      <c r="B134" s="35"/>
      <c r="C134" s="254" t="s">
        <v>428</v>
      </c>
      <c r="D134" s="254" t="s">
        <v>203</v>
      </c>
      <c r="E134" s="255" t="s">
        <v>462</v>
      </c>
      <c r="F134" s="256" t="s">
        <v>463</v>
      </c>
      <c r="G134" s="257" t="s">
        <v>199</v>
      </c>
      <c r="H134" s="258">
        <v>3</v>
      </c>
      <c r="I134" s="259"/>
      <c r="J134" s="260">
        <f>ROUND(I134*H134,2)</f>
        <v>0</v>
      </c>
      <c r="K134" s="261"/>
      <c r="L134" s="262"/>
      <c r="M134" s="263" t="s">
        <v>1</v>
      </c>
      <c r="N134" s="264" t="s">
        <v>37</v>
      </c>
      <c r="O134" s="71"/>
      <c r="P134" s="214">
        <f>O134*H134</f>
        <v>0</v>
      </c>
      <c r="Q134" s="214">
        <v>0</v>
      </c>
      <c r="R134" s="214">
        <f>Q134*H134</f>
        <v>0</v>
      </c>
      <c r="S134" s="214">
        <v>0</v>
      </c>
      <c r="T134" s="215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6" t="s">
        <v>340</v>
      </c>
      <c r="AT134" s="216" t="s">
        <v>203</v>
      </c>
      <c r="AU134" s="216" t="s">
        <v>72</v>
      </c>
      <c r="AY134" s="17" t="s">
        <v>126</v>
      </c>
      <c r="BE134" s="217">
        <f>IF(N134="základní",J134,0)</f>
        <v>0</v>
      </c>
      <c r="BF134" s="217">
        <f>IF(N134="snížená",J134,0)</f>
        <v>0</v>
      </c>
      <c r="BG134" s="217">
        <f>IF(N134="zákl. přenesená",J134,0)</f>
        <v>0</v>
      </c>
      <c r="BH134" s="217">
        <f>IF(N134="sníž. přenesená",J134,0)</f>
        <v>0</v>
      </c>
      <c r="BI134" s="217">
        <f>IF(N134="nulová",J134,0)</f>
        <v>0</v>
      </c>
      <c r="BJ134" s="17" t="s">
        <v>80</v>
      </c>
      <c r="BK134" s="217">
        <f>ROUND(I134*H134,2)</f>
        <v>0</v>
      </c>
      <c r="BL134" s="17" t="s">
        <v>340</v>
      </c>
      <c r="BM134" s="216" t="s">
        <v>464</v>
      </c>
    </row>
    <row r="135" spans="1:65" s="2" customFormat="1" ht="11.25">
      <c r="A135" s="34"/>
      <c r="B135" s="35"/>
      <c r="C135" s="36"/>
      <c r="D135" s="218" t="s">
        <v>135</v>
      </c>
      <c r="E135" s="36"/>
      <c r="F135" s="219" t="s">
        <v>463</v>
      </c>
      <c r="G135" s="36"/>
      <c r="H135" s="36"/>
      <c r="I135" s="115"/>
      <c r="J135" s="36"/>
      <c r="K135" s="36"/>
      <c r="L135" s="39"/>
      <c r="M135" s="220"/>
      <c r="N135" s="221"/>
      <c r="O135" s="71"/>
      <c r="P135" s="71"/>
      <c r="Q135" s="71"/>
      <c r="R135" s="71"/>
      <c r="S135" s="71"/>
      <c r="T135" s="72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7" t="s">
        <v>135</v>
      </c>
      <c r="AU135" s="17" t="s">
        <v>72</v>
      </c>
    </row>
    <row r="136" spans="1:65" s="2" customFormat="1" ht="16.5" customHeight="1">
      <c r="A136" s="34"/>
      <c r="B136" s="35"/>
      <c r="C136" s="254" t="s">
        <v>209</v>
      </c>
      <c r="D136" s="254" t="s">
        <v>203</v>
      </c>
      <c r="E136" s="255" t="s">
        <v>465</v>
      </c>
      <c r="F136" s="256" t="s">
        <v>466</v>
      </c>
      <c r="G136" s="257" t="s">
        <v>199</v>
      </c>
      <c r="H136" s="258">
        <v>2</v>
      </c>
      <c r="I136" s="259"/>
      <c r="J136" s="260">
        <f>ROUND(I136*H136,2)</f>
        <v>0</v>
      </c>
      <c r="K136" s="261"/>
      <c r="L136" s="262"/>
      <c r="M136" s="263" t="s">
        <v>1</v>
      </c>
      <c r="N136" s="264" t="s">
        <v>37</v>
      </c>
      <c r="O136" s="7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6" t="s">
        <v>181</v>
      </c>
      <c r="AT136" s="216" t="s">
        <v>203</v>
      </c>
      <c r="AU136" s="216" t="s">
        <v>72</v>
      </c>
      <c r="AY136" s="17" t="s">
        <v>126</v>
      </c>
      <c r="BE136" s="217">
        <f>IF(N136="základní",J136,0)</f>
        <v>0</v>
      </c>
      <c r="BF136" s="217">
        <f>IF(N136="snížená",J136,0)</f>
        <v>0</v>
      </c>
      <c r="BG136" s="217">
        <f>IF(N136="zákl. přenesená",J136,0)</f>
        <v>0</v>
      </c>
      <c r="BH136" s="217">
        <f>IF(N136="sníž. přenesená",J136,0)</f>
        <v>0</v>
      </c>
      <c r="BI136" s="217">
        <f>IF(N136="nulová",J136,0)</f>
        <v>0</v>
      </c>
      <c r="BJ136" s="17" t="s">
        <v>80</v>
      </c>
      <c r="BK136" s="217">
        <f>ROUND(I136*H136,2)</f>
        <v>0</v>
      </c>
      <c r="BL136" s="17" t="s">
        <v>133</v>
      </c>
      <c r="BM136" s="216" t="s">
        <v>467</v>
      </c>
    </row>
    <row r="137" spans="1:65" s="2" customFormat="1" ht="11.25">
      <c r="A137" s="34"/>
      <c r="B137" s="35"/>
      <c r="C137" s="36"/>
      <c r="D137" s="218" t="s">
        <v>135</v>
      </c>
      <c r="E137" s="36"/>
      <c r="F137" s="219" t="s">
        <v>466</v>
      </c>
      <c r="G137" s="36"/>
      <c r="H137" s="36"/>
      <c r="I137" s="115"/>
      <c r="J137" s="36"/>
      <c r="K137" s="36"/>
      <c r="L137" s="39"/>
      <c r="M137" s="220"/>
      <c r="N137" s="221"/>
      <c r="O137" s="71"/>
      <c r="P137" s="71"/>
      <c r="Q137" s="71"/>
      <c r="R137" s="71"/>
      <c r="S137" s="71"/>
      <c r="T137" s="72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T137" s="17" t="s">
        <v>135</v>
      </c>
      <c r="AU137" s="17" t="s">
        <v>72</v>
      </c>
    </row>
    <row r="138" spans="1:65" s="2" customFormat="1" ht="36" customHeight="1">
      <c r="A138" s="34"/>
      <c r="B138" s="35"/>
      <c r="C138" s="254" t="s">
        <v>216</v>
      </c>
      <c r="D138" s="254" t="s">
        <v>203</v>
      </c>
      <c r="E138" s="255" t="s">
        <v>468</v>
      </c>
      <c r="F138" s="256" t="s">
        <v>469</v>
      </c>
      <c r="G138" s="257" t="s">
        <v>314</v>
      </c>
      <c r="H138" s="258">
        <v>780</v>
      </c>
      <c r="I138" s="259"/>
      <c r="J138" s="260">
        <f>ROUND(I138*H138,2)</f>
        <v>0</v>
      </c>
      <c r="K138" s="261"/>
      <c r="L138" s="262"/>
      <c r="M138" s="263" t="s">
        <v>1</v>
      </c>
      <c r="N138" s="264" t="s">
        <v>37</v>
      </c>
      <c r="O138" s="7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6" t="s">
        <v>181</v>
      </c>
      <c r="AT138" s="216" t="s">
        <v>203</v>
      </c>
      <c r="AU138" s="216" t="s">
        <v>72</v>
      </c>
      <c r="AY138" s="17" t="s">
        <v>126</v>
      </c>
      <c r="BE138" s="217">
        <f>IF(N138="základní",J138,0)</f>
        <v>0</v>
      </c>
      <c r="BF138" s="217">
        <f>IF(N138="snížená",J138,0)</f>
        <v>0</v>
      </c>
      <c r="BG138" s="217">
        <f>IF(N138="zákl. přenesená",J138,0)</f>
        <v>0</v>
      </c>
      <c r="BH138" s="217">
        <f>IF(N138="sníž. přenesená",J138,0)</f>
        <v>0</v>
      </c>
      <c r="BI138" s="217">
        <f>IF(N138="nulová",J138,0)</f>
        <v>0</v>
      </c>
      <c r="BJ138" s="17" t="s">
        <v>80</v>
      </c>
      <c r="BK138" s="217">
        <f>ROUND(I138*H138,2)</f>
        <v>0</v>
      </c>
      <c r="BL138" s="17" t="s">
        <v>133</v>
      </c>
      <c r="BM138" s="216" t="s">
        <v>470</v>
      </c>
    </row>
    <row r="139" spans="1:65" s="2" customFormat="1" ht="29.25">
      <c r="A139" s="34"/>
      <c r="B139" s="35"/>
      <c r="C139" s="36"/>
      <c r="D139" s="218" t="s">
        <v>135</v>
      </c>
      <c r="E139" s="36"/>
      <c r="F139" s="219" t="s">
        <v>471</v>
      </c>
      <c r="G139" s="36"/>
      <c r="H139" s="36"/>
      <c r="I139" s="115"/>
      <c r="J139" s="36"/>
      <c r="K139" s="36"/>
      <c r="L139" s="39"/>
      <c r="M139" s="220"/>
      <c r="N139" s="221"/>
      <c r="O139" s="71"/>
      <c r="P139" s="71"/>
      <c r="Q139" s="71"/>
      <c r="R139" s="71"/>
      <c r="S139" s="71"/>
      <c r="T139" s="72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7" t="s">
        <v>135</v>
      </c>
      <c r="AU139" s="17" t="s">
        <v>72</v>
      </c>
    </row>
    <row r="140" spans="1:65" s="2" customFormat="1" ht="24" customHeight="1">
      <c r="A140" s="34"/>
      <c r="B140" s="35"/>
      <c r="C140" s="254" t="s">
        <v>307</v>
      </c>
      <c r="D140" s="254" t="s">
        <v>203</v>
      </c>
      <c r="E140" s="255" t="s">
        <v>345</v>
      </c>
      <c r="F140" s="256" t="s">
        <v>472</v>
      </c>
      <c r="G140" s="257" t="s">
        <v>199</v>
      </c>
      <c r="H140" s="258">
        <v>300</v>
      </c>
      <c r="I140" s="259"/>
      <c r="J140" s="260">
        <f>ROUND(I140*H140,2)</f>
        <v>0</v>
      </c>
      <c r="K140" s="261"/>
      <c r="L140" s="262"/>
      <c r="M140" s="263" t="s">
        <v>1</v>
      </c>
      <c r="N140" s="264" t="s">
        <v>37</v>
      </c>
      <c r="O140" s="7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6" t="s">
        <v>181</v>
      </c>
      <c r="AT140" s="216" t="s">
        <v>203</v>
      </c>
      <c r="AU140" s="216" t="s">
        <v>72</v>
      </c>
      <c r="AY140" s="17" t="s">
        <v>126</v>
      </c>
      <c r="BE140" s="217">
        <f>IF(N140="základní",J140,0)</f>
        <v>0</v>
      </c>
      <c r="BF140" s="217">
        <f>IF(N140="snížená",J140,0)</f>
        <v>0</v>
      </c>
      <c r="BG140" s="217">
        <f>IF(N140="zákl. přenesená",J140,0)</f>
        <v>0</v>
      </c>
      <c r="BH140" s="217">
        <f>IF(N140="sníž. přenesená",J140,0)</f>
        <v>0</v>
      </c>
      <c r="BI140" s="217">
        <f>IF(N140="nulová",J140,0)</f>
        <v>0</v>
      </c>
      <c r="BJ140" s="17" t="s">
        <v>80</v>
      </c>
      <c r="BK140" s="217">
        <f>ROUND(I140*H140,2)</f>
        <v>0</v>
      </c>
      <c r="BL140" s="17" t="s">
        <v>133</v>
      </c>
      <c r="BM140" s="216" t="s">
        <v>473</v>
      </c>
    </row>
    <row r="141" spans="1:65" s="2" customFormat="1" ht="19.5">
      <c r="A141" s="34"/>
      <c r="B141" s="35"/>
      <c r="C141" s="36"/>
      <c r="D141" s="218" t="s">
        <v>135</v>
      </c>
      <c r="E141" s="36"/>
      <c r="F141" s="219" t="s">
        <v>472</v>
      </c>
      <c r="G141" s="36"/>
      <c r="H141" s="36"/>
      <c r="I141" s="115"/>
      <c r="J141" s="36"/>
      <c r="K141" s="36"/>
      <c r="L141" s="39"/>
      <c r="M141" s="220"/>
      <c r="N141" s="221"/>
      <c r="O141" s="71"/>
      <c r="P141" s="71"/>
      <c r="Q141" s="71"/>
      <c r="R141" s="71"/>
      <c r="S141" s="71"/>
      <c r="T141" s="72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T141" s="17" t="s">
        <v>135</v>
      </c>
      <c r="AU141" s="17" t="s">
        <v>72</v>
      </c>
    </row>
    <row r="142" spans="1:65" s="2" customFormat="1" ht="36" customHeight="1">
      <c r="A142" s="34"/>
      <c r="B142" s="35"/>
      <c r="C142" s="254" t="s">
        <v>261</v>
      </c>
      <c r="D142" s="254" t="s">
        <v>203</v>
      </c>
      <c r="E142" s="255" t="s">
        <v>474</v>
      </c>
      <c r="F142" s="256" t="s">
        <v>475</v>
      </c>
      <c r="G142" s="257" t="s">
        <v>314</v>
      </c>
      <c r="H142" s="258">
        <v>300</v>
      </c>
      <c r="I142" s="259"/>
      <c r="J142" s="260">
        <f>ROUND(I142*H142,2)</f>
        <v>0</v>
      </c>
      <c r="K142" s="261"/>
      <c r="L142" s="262"/>
      <c r="M142" s="263" t="s">
        <v>1</v>
      </c>
      <c r="N142" s="264" t="s">
        <v>37</v>
      </c>
      <c r="O142" s="7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6" t="s">
        <v>181</v>
      </c>
      <c r="AT142" s="216" t="s">
        <v>203</v>
      </c>
      <c r="AU142" s="216" t="s">
        <v>72</v>
      </c>
      <c r="AY142" s="17" t="s">
        <v>126</v>
      </c>
      <c r="BE142" s="217">
        <f>IF(N142="základní",J142,0)</f>
        <v>0</v>
      </c>
      <c r="BF142" s="217">
        <f>IF(N142="snížená",J142,0)</f>
        <v>0</v>
      </c>
      <c r="BG142" s="217">
        <f>IF(N142="zákl. přenesená",J142,0)</f>
        <v>0</v>
      </c>
      <c r="BH142" s="217">
        <f>IF(N142="sníž. přenesená",J142,0)</f>
        <v>0</v>
      </c>
      <c r="BI142" s="217">
        <f>IF(N142="nulová",J142,0)</f>
        <v>0</v>
      </c>
      <c r="BJ142" s="17" t="s">
        <v>80</v>
      </c>
      <c r="BK142" s="217">
        <f>ROUND(I142*H142,2)</f>
        <v>0</v>
      </c>
      <c r="BL142" s="17" t="s">
        <v>133</v>
      </c>
      <c r="BM142" s="216" t="s">
        <v>476</v>
      </c>
    </row>
    <row r="143" spans="1:65" s="2" customFormat="1" ht="19.5">
      <c r="A143" s="34"/>
      <c r="B143" s="35"/>
      <c r="C143" s="36"/>
      <c r="D143" s="218" t="s">
        <v>135</v>
      </c>
      <c r="E143" s="36"/>
      <c r="F143" s="219" t="s">
        <v>475</v>
      </c>
      <c r="G143" s="36"/>
      <c r="H143" s="36"/>
      <c r="I143" s="115"/>
      <c r="J143" s="36"/>
      <c r="K143" s="36"/>
      <c r="L143" s="39"/>
      <c r="M143" s="220"/>
      <c r="N143" s="221"/>
      <c r="O143" s="71"/>
      <c r="P143" s="71"/>
      <c r="Q143" s="71"/>
      <c r="R143" s="71"/>
      <c r="S143" s="71"/>
      <c r="T143" s="72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T143" s="17" t="s">
        <v>135</v>
      </c>
      <c r="AU143" s="17" t="s">
        <v>72</v>
      </c>
    </row>
    <row r="144" spans="1:65" s="2" customFormat="1" ht="36" customHeight="1">
      <c r="A144" s="34"/>
      <c r="B144" s="35"/>
      <c r="C144" s="254" t="s">
        <v>188</v>
      </c>
      <c r="D144" s="254" t="s">
        <v>203</v>
      </c>
      <c r="E144" s="255" t="s">
        <v>477</v>
      </c>
      <c r="F144" s="256" t="s">
        <v>478</v>
      </c>
      <c r="G144" s="257" t="s">
        <v>199</v>
      </c>
      <c r="H144" s="258">
        <v>4</v>
      </c>
      <c r="I144" s="259"/>
      <c r="J144" s="260">
        <f>ROUND(I144*H144,2)</f>
        <v>0</v>
      </c>
      <c r="K144" s="261"/>
      <c r="L144" s="262"/>
      <c r="M144" s="263" t="s">
        <v>1</v>
      </c>
      <c r="N144" s="264" t="s">
        <v>37</v>
      </c>
      <c r="O144" s="7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6" t="s">
        <v>181</v>
      </c>
      <c r="AT144" s="216" t="s">
        <v>203</v>
      </c>
      <c r="AU144" s="216" t="s">
        <v>72</v>
      </c>
      <c r="AY144" s="17" t="s">
        <v>126</v>
      </c>
      <c r="BE144" s="217">
        <f>IF(N144="základní",J144,0)</f>
        <v>0</v>
      </c>
      <c r="BF144" s="217">
        <f>IF(N144="snížená",J144,0)</f>
        <v>0</v>
      </c>
      <c r="BG144" s="217">
        <f>IF(N144="zákl. přenesená",J144,0)</f>
        <v>0</v>
      </c>
      <c r="BH144" s="217">
        <f>IF(N144="sníž. přenesená",J144,0)</f>
        <v>0</v>
      </c>
      <c r="BI144" s="217">
        <f>IF(N144="nulová",J144,0)</f>
        <v>0</v>
      </c>
      <c r="BJ144" s="17" t="s">
        <v>80</v>
      </c>
      <c r="BK144" s="217">
        <f>ROUND(I144*H144,2)</f>
        <v>0</v>
      </c>
      <c r="BL144" s="17" t="s">
        <v>133</v>
      </c>
      <c r="BM144" s="216" t="s">
        <v>479</v>
      </c>
    </row>
    <row r="145" spans="1:65" s="2" customFormat="1" ht="29.25">
      <c r="A145" s="34"/>
      <c r="B145" s="35"/>
      <c r="C145" s="36"/>
      <c r="D145" s="218" t="s">
        <v>135</v>
      </c>
      <c r="E145" s="36"/>
      <c r="F145" s="219" t="s">
        <v>478</v>
      </c>
      <c r="G145" s="36"/>
      <c r="H145" s="36"/>
      <c r="I145" s="115"/>
      <c r="J145" s="36"/>
      <c r="K145" s="36"/>
      <c r="L145" s="39"/>
      <c r="M145" s="220"/>
      <c r="N145" s="221"/>
      <c r="O145" s="71"/>
      <c r="P145" s="71"/>
      <c r="Q145" s="71"/>
      <c r="R145" s="71"/>
      <c r="S145" s="71"/>
      <c r="T145" s="72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T145" s="17" t="s">
        <v>135</v>
      </c>
      <c r="AU145" s="17" t="s">
        <v>72</v>
      </c>
    </row>
    <row r="146" spans="1:65" s="2" customFormat="1" ht="24" customHeight="1">
      <c r="A146" s="34"/>
      <c r="B146" s="35"/>
      <c r="C146" s="254" t="s">
        <v>337</v>
      </c>
      <c r="D146" s="254" t="s">
        <v>203</v>
      </c>
      <c r="E146" s="255" t="s">
        <v>480</v>
      </c>
      <c r="F146" s="256" t="s">
        <v>481</v>
      </c>
      <c r="G146" s="257" t="s">
        <v>199</v>
      </c>
      <c r="H146" s="258">
        <v>4</v>
      </c>
      <c r="I146" s="259"/>
      <c r="J146" s="260">
        <f>ROUND(I146*H146,2)</f>
        <v>0</v>
      </c>
      <c r="K146" s="261"/>
      <c r="L146" s="262"/>
      <c r="M146" s="263" t="s">
        <v>1</v>
      </c>
      <c r="N146" s="264" t="s">
        <v>37</v>
      </c>
      <c r="O146" s="7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6" t="s">
        <v>181</v>
      </c>
      <c r="AT146" s="216" t="s">
        <v>203</v>
      </c>
      <c r="AU146" s="216" t="s">
        <v>72</v>
      </c>
      <c r="AY146" s="17" t="s">
        <v>126</v>
      </c>
      <c r="BE146" s="217">
        <f>IF(N146="základní",J146,0)</f>
        <v>0</v>
      </c>
      <c r="BF146" s="217">
        <f>IF(N146="snížená",J146,0)</f>
        <v>0</v>
      </c>
      <c r="BG146" s="217">
        <f>IF(N146="zákl. přenesená",J146,0)</f>
        <v>0</v>
      </c>
      <c r="BH146" s="217">
        <f>IF(N146="sníž. přenesená",J146,0)</f>
        <v>0</v>
      </c>
      <c r="BI146" s="217">
        <f>IF(N146="nulová",J146,0)</f>
        <v>0</v>
      </c>
      <c r="BJ146" s="17" t="s">
        <v>80</v>
      </c>
      <c r="BK146" s="217">
        <f>ROUND(I146*H146,2)</f>
        <v>0</v>
      </c>
      <c r="BL146" s="17" t="s">
        <v>133</v>
      </c>
      <c r="BM146" s="216" t="s">
        <v>482</v>
      </c>
    </row>
    <row r="147" spans="1:65" s="2" customFormat="1" ht="19.5">
      <c r="A147" s="34"/>
      <c r="B147" s="35"/>
      <c r="C147" s="36"/>
      <c r="D147" s="218" t="s">
        <v>135</v>
      </c>
      <c r="E147" s="36"/>
      <c r="F147" s="219" t="s">
        <v>481</v>
      </c>
      <c r="G147" s="36"/>
      <c r="H147" s="36"/>
      <c r="I147" s="115"/>
      <c r="J147" s="36"/>
      <c r="K147" s="36"/>
      <c r="L147" s="39"/>
      <c r="M147" s="220"/>
      <c r="N147" s="221"/>
      <c r="O147" s="71"/>
      <c r="P147" s="71"/>
      <c r="Q147" s="71"/>
      <c r="R147" s="71"/>
      <c r="S147" s="71"/>
      <c r="T147" s="72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T147" s="17" t="s">
        <v>135</v>
      </c>
      <c r="AU147" s="17" t="s">
        <v>72</v>
      </c>
    </row>
    <row r="148" spans="1:65" s="2" customFormat="1" ht="16.5" customHeight="1">
      <c r="A148" s="34"/>
      <c r="B148" s="35"/>
      <c r="C148" s="254" t="s">
        <v>379</v>
      </c>
      <c r="D148" s="254" t="s">
        <v>203</v>
      </c>
      <c r="E148" s="255" t="s">
        <v>483</v>
      </c>
      <c r="F148" s="256" t="s">
        <v>484</v>
      </c>
      <c r="G148" s="257" t="s">
        <v>199</v>
      </c>
      <c r="H148" s="258">
        <v>2</v>
      </c>
      <c r="I148" s="259"/>
      <c r="J148" s="260">
        <f>ROUND(I148*H148,2)</f>
        <v>0</v>
      </c>
      <c r="K148" s="261"/>
      <c r="L148" s="262"/>
      <c r="M148" s="263" t="s">
        <v>1</v>
      </c>
      <c r="N148" s="264" t="s">
        <v>37</v>
      </c>
      <c r="O148" s="71"/>
      <c r="P148" s="214">
        <f>O148*H148</f>
        <v>0</v>
      </c>
      <c r="Q148" s="214">
        <v>0</v>
      </c>
      <c r="R148" s="214">
        <f>Q148*H148</f>
        <v>0</v>
      </c>
      <c r="S148" s="214">
        <v>0</v>
      </c>
      <c r="T148" s="215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6" t="s">
        <v>181</v>
      </c>
      <c r="AT148" s="216" t="s">
        <v>203</v>
      </c>
      <c r="AU148" s="216" t="s">
        <v>72</v>
      </c>
      <c r="AY148" s="17" t="s">
        <v>126</v>
      </c>
      <c r="BE148" s="217">
        <f>IF(N148="základní",J148,0)</f>
        <v>0</v>
      </c>
      <c r="BF148" s="217">
        <f>IF(N148="snížená",J148,0)</f>
        <v>0</v>
      </c>
      <c r="BG148" s="217">
        <f>IF(N148="zákl. přenesená",J148,0)</f>
        <v>0</v>
      </c>
      <c r="BH148" s="217">
        <f>IF(N148="sníž. přenesená",J148,0)</f>
        <v>0</v>
      </c>
      <c r="BI148" s="217">
        <f>IF(N148="nulová",J148,0)</f>
        <v>0</v>
      </c>
      <c r="BJ148" s="17" t="s">
        <v>80</v>
      </c>
      <c r="BK148" s="217">
        <f>ROUND(I148*H148,2)</f>
        <v>0</v>
      </c>
      <c r="BL148" s="17" t="s">
        <v>133</v>
      </c>
      <c r="BM148" s="216" t="s">
        <v>485</v>
      </c>
    </row>
    <row r="149" spans="1:65" s="2" customFormat="1" ht="11.25">
      <c r="A149" s="34"/>
      <c r="B149" s="35"/>
      <c r="C149" s="36"/>
      <c r="D149" s="218" t="s">
        <v>135</v>
      </c>
      <c r="E149" s="36"/>
      <c r="F149" s="219" t="s">
        <v>486</v>
      </c>
      <c r="G149" s="36"/>
      <c r="H149" s="36"/>
      <c r="I149" s="115"/>
      <c r="J149" s="36"/>
      <c r="K149" s="36"/>
      <c r="L149" s="39"/>
      <c r="M149" s="220"/>
      <c r="N149" s="221"/>
      <c r="O149" s="71"/>
      <c r="P149" s="71"/>
      <c r="Q149" s="71"/>
      <c r="R149" s="71"/>
      <c r="S149" s="71"/>
      <c r="T149" s="72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T149" s="17" t="s">
        <v>135</v>
      </c>
      <c r="AU149" s="17" t="s">
        <v>72</v>
      </c>
    </row>
    <row r="150" spans="1:65" s="2" customFormat="1" ht="16.5" customHeight="1">
      <c r="A150" s="34"/>
      <c r="B150" s="35"/>
      <c r="C150" s="254" t="s">
        <v>404</v>
      </c>
      <c r="D150" s="254" t="s">
        <v>203</v>
      </c>
      <c r="E150" s="255" t="s">
        <v>487</v>
      </c>
      <c r="F150" s="256" t="s">
        <v>488</v>
      </c>
      <c r="G150" s="257" t="s">
        <v>199</v>
      </c>
      <c r="H150" s="258">
        <v>2</v>
      </c>
      <c r="I150" s="259"/>
      <c r="J150" s="260">
        <f>ROUND(I150*H150,2)</f>
        <v>0</v>
      </c>
      <c r="K150" s="261"/>
      <c r="L150" s="262"/>
      <c r="M150" s="263" t="s">
        <v>1</v>
      </c>
      <c r="N150" s="264" t="s">
        <v>37</v>
      </c>
      <c r="O150" s="71"/>
      <c r="P150" s="214">
        <f>O150*H150</f>
        <v>0</v>
      </c>
      <c r="Q150" s="214">
        <v>0</v>
      </c>
      <c r="R150" s="214">
        <f>Q150*H150</f>
        <v>0</v>
      </c>
      <c r="S150" s="214">
        <v>0</v>
      </c>
      <c r="T150" s="215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16" t="s">
        <v>181</v>
      </c>
      <c r="AT150" s="216" t="s">
        <v>203</v>
      </c>
      <c r="AU150" s="216" t="s">
        <v>72</v>
      </c>
      <c r="AY150" s="17" t="s">
        <v>126</v>
      </c>
      <c r="BE150" s="217">
        <f>IF(N150="základní",J150,0)</f>
        <v>0</v>
      </c>
      <c r="BF150" s="217">
        <f>IF(N150="snížená",J150,0)</f>
        <v>0</v>
      </c>
      <c r="BG150" s="217">
        <f>IF(N150="zákl. přenesená",J150,0)</f>
        <v>0</v>
      </c>
      <c r="BH150" s="217">
        <f>IF(N150="sníž. přenesená",J150,0)</f>
        <v>0</v>
      </c>
      <c r="BI150" s="217">
        <f>IF(N150="nulová",J150,0)</f>
        <v>0</v>
      </c>
      <c r="BJ150" s="17" t="s">
        <v>80</v>
      </c>
      <c r="BK150" s="217">
        <f>ROUND(I150*H150,2)</f>
        <v>0</v>
      </c>
      <c r="BL150" s="17" t="s">
        <v>133</v>
      </c>
      <c r="BM150" s="216" t="s">
        <v>489</v>
      </c>
    </row>
    <row r="151" spans="1:65" s="2" customFormat="1" ht="11.25">
      <c r="A151" s="34"/>
      <c r="B151" s="35"/>
      <c r="C151" s="36"/>
      <c r="D151" s="218" t="s">
        <v>135</v>
      </c>
      <c r="E151" s="36"/>
      <c r="F151" s="219" t="s">
        <v>488</v>
      </c>
      <c r="G151" s="36"/>
      <c r="H151" s="36"/>
      <c r="I151" s="115"/>
      <c r="J151" s="36"/>
      <c r="K151" s="36"/>
      <c r="L151" s="39"/>
      <c r="M151" s="220"/>
      <c r="N151" s="221"/>
      <c r="O151" s="71"/>
      <c r="P151" s="71"/>
      <c r="Q151" s="71"/>
      <c r="R151" s="71"/>
      <c r="S151" s="71"/>
      <c r="T151" s="72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T151" s="17" t="s">
        <v>135</v>
      </c>
      <c r="AU151" s="17" t="s">
        <v>72</v>
      </c>
    </row>
    <row r="152" spans="1:65" s="2" customFormat="1" ht="16.5" customHeight="1">
      <c r="A152" s="34"/>
      <c r="B152" s="35"/>
      <c r="C152" s="254" t="s">
        <v>398</v>
      </c>
      <c r="D152" s="254" t="s">
        <v>203</v>
      </c>
      <c r="E152" s="255" t="s">
        <v>490</v>
      </c>
      <c r="F152" s="256" t="s">
        <v>491</v>
      </c>
      <c r="G152" s="257" t="s">
        <v>199</v>
      </c>
      <c r="H152" s="258">
        <v>2</v>
      </c>
      <c r="I152" s="259"/>
      <c r="J152" s="260">
        <f>ROUND(I152*H152,2)</f>
        <v>0</v>
      </c>
      <c r="K152" s="261"/>
      <c r="L152" s="262"/>
      <c r="M152" s="263" t="s">
        <v>1</v>
      </c>
      <c r="N152" s="264" t="s">
        <v>37</v>
      </c>
      <c r="O152" s="71"/>
      <c r="P152" s="214">
        <f>O152*H152</f>
        <v>0</v>
      </c>
      <c r="Q152" s="214">
        <v>0</v>
      </c>
      <c r="R152" s="214">
        <f>Q152*H152</f>
        <v>0</v>
      </c>
      <c r="S152" s="214">
        <v>0</v>
      </c>
      <c r="T152" s="215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16" t="s">
        <v>181</v>
      </c>
      <c r="AT152" s="216" t="s">
        <v>203</v>
      </c>
      <c r="AU152" s="216" t="s">
        <v>72</v>
      </c>
      <c r="AY152" s="17" t="s">
        <v>126</v>
      </c>
      <c r="BE152" s="217">
        <f>IF(N152="základní",J152,0)</f>
        <v>0</v>
      </c>
      <c r="BF152" s="217">
        <f>IF(N152="snížená",J152,0)</f>
        <v>0</v>
      </c>
      <c r="BG152" s="217">
        <f>IF(N152="zákl. přenesená",J152,0)</f>
        <v>0</v>
      </c>
      <c r="BH152" s="217">
        <f>IF(N152="sníž. přenesená",J152,0)</f>
        <v>0</v>
      </c>
      <c r="BI152" s="217">
        <f>IF(N152="nulová",J152,0)</f>
        <v>0</v>
      </c>
      <c r="BJ152" s="17" t="s">
        <v>80</v>
      </c>
      <c r="BK152" s="217">
        <f>ROUND(I152*H152,2)</f>
        <v>0</v>
      </c>
      <c r="BL152" s="17" t="s">
        <v>133</v>
      </c>
      <c r="BM152" s="216" t="s">
        <v>492</v>
      </c>
    </row>
    <row r="153" spans="1:65" s="2" customFormat="1" ht="11.25">
      <c r="A153" s="34"/>
      <c r="B153" s="35"/>
      <c r="C153" s="36"/>
      <c r="D153" s="218" t="s">
        <v>135</v>
      </c>
      <c r="E153" s="36"/>
      <c r="F153" s="219" t="s">
        <v>493</v>
      </c>
      <c r="G153" s="36"/>
      <c r="H153" s="36"/>
      <c r="I153" s="115"/>
      <c r="J153" s="36"/>
      <c r="K153" s="36"/>
      <c r="L153" s="39"/>
      <c r="M153" s="220"/>
      <c r="N153" s="221"/>
      <c r="O153" s="71"/>
      <c r="P153" s="71"/>
      <c r="Q153" s="71"/>
      <c r="R153" s="71"/>
      <c r="S153" s="71"/>
      <c r="T153" s="72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T153" s="17" t="s">
        <v>135</v>
      </c>
      <c r="AU153" s="17" t="s">
        <v>72</v>
      </c>
    </row>
    <row r="154" spans="1:65" s="12" customFormat="1" ht="25.9" customHeight="1">
      <c r="B154" s="188"/>
      <c r="C154" s="189"/>
      <c r="D154" s="190" t="s">
        <v>71</v>
      </c>
      <c r="E154" s="191" t="s">
        <v>348</v>
      </c>
      <c r="F154" s="191" t="s">
        <v>349</v>
      </c>
      <c r="G154" s="189"/>
      <c r="H154" s="189"/>
      <c r="I154" s="192"/>
      <c r="J154" s="193">
        <f>BK154</f>
        <v>0</v>
      </c>
      <c r="K154" s="189"/>
      <c r="L154" s="194"/>
      <c r="M154" s="195"/>
      <c r="N154" s="196"/>
      <c r="O154" s="196"/>
      <c r="P154" s="197">
        <f>SUM(P155:P182)</f>
        <v>0</v>
      </c>
      <c r="Q154" s="196"/>
      <c r="R154" s="197">
        <f>SUM(R155:R182)</f>
        <v>0</v>
      </c>
      <c r="S154" s="196"/>
      <c r="T154" s="198">
        <f>SUM(T155:T182)</f>
        <v>0</v>
      </c>
      <c r="AR154" s="199" t="s">
        <v>133</v>
      </c>
      <c r="AT154" s="200" t="s">
        <v>71</v>
      </c>
      <c r="AU154" s="200" t="s">
        <v>72</v>
      </c>
      <c r="AY154" s="199" t="s">
        <v>126</v>
      </c>
      <c r="BK154" s="201">
        <f>SUM(BK155:BK182)</f>
        <v>0</v>
      </c>
    </row>
    <row r="155" spans="1:65" s="2" customFormat="1" ht="24" customHeight="1">
      <c r="A155" s="34"/>
      <c r="B155" s="35"/>
      <c r="C155" s="204" t="s">
        <v>240</v>
      </c>
      <c r="D155" s="204" t="s">
        <v>129</v>
      </c>
      <c r="E155" s="205" t="s">
        <v>357</v>
      </c>
      <c r="F155" s="206" t="s">
        <v>358</v>
      </c>
      <c r="G155" s="207" t="s">
        <v>314</v>
      </c>
      <c r="H155" s="208">
        <v>300</v>
      </c>
      <c r="I155" s="209"/>
      <c r="J155" s="210">
        <f>ROUND(I155*H155,2)</f>
        <v>0</v>
      </c>
      <c r="K155" s="211"/>
      <c r="L155" s="39"/>
      <c r="M155" s="212" t="s">
        <v>1</v>
      </c>
      <c r="N155" s="213" t="s">
        <v>37</v>
      </c>
      <c r="O155" s="7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6" t="s">
        <v>353</v>
      </c>
      <c r="AT155" s="216" t="s">
        <v>129</v>
      </c>
      <c r="AU155" s="216" t="s">
        <v>80</v>
      </c>
      <c r="AY155" s="17" t="s">
        <v>126</v>
      </c>
      <c r="BE155" s="217">
        <f>IF(N155="základní",J155,0)</f>
        <v>0</v>
      </c>
      <c r="BF155" s="217">
        <f>IF(N155="snížená",J155,0)</f>
        <v>0</v>
      </c>
      <c r="BG155" s="217">
        <f>IF(N155="zákl. přenesená",J155,0)</f>
        <v>0</v>
      </c>
      <c r="BH155" s="217">
        <f>IF(N155="sníž. přenesená",J155,0)</f>
        <v>0</v>
      </c>
      <c r="BI155" s="217">
        <f>IF(N155="nulová",J155,0)</f>
        <v>0</v>
      </c>
      <c r="BJ155" s="17" t="s">
        <v>80</v>
      </c>
      <c r="BK155" s="217">
        <f>ROUND(I155*H155,2)</f>
        <v>0</v>
      </c>
      <c r="BL155" s="17" t="s">
        <v>353</v>
      </c>
      <c r="BM155" s="216" t="s">
        <v>494</v>
      </c>
    </row>
    <row r="156" spans="1:65" s="2" customFormat="1" ht="29.25">
      <c r="A156" s="34"/>
      <c r="B156" s="35"/>
      <c r="C156" s="36"/>
      <c r="D156" s="218" t="s">
        <v>135</v>
      </c>
      <c r="E156" s="36"/>
      <c r="F156" s="219" t="s">
        <v>360</v>
      </c>
      <c r="G156" s="36"/>
      <c r="H156" s="36"/>
      <c r="I156" s="115"/>
      <c r="J156" s="36"/>
      <c r="K156" s="36"/>
      <c r="L156" s="39"/>
      <c r="M156" s="220"/>
      <c r="N156" s="221"/>
      <c r="O156" s="71"/>
      <c r="P156" s="71"/>
      <c r="Q156" s="71"/>
      <c r="R156" s="71"/>
      <c r="S156" s="71"/>
      <c r="T156" s="72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T156" s="17" t="s">
        <v>135</v>
      </c>
      <c r="AU156" s="17" t="s">
        <v>80</v>
      </c>
    </row>
    <row r="157" spans="1:65" s="2" customFormat="1" ht="24" customHeight="1">
      <c r="A157" s="34"/>
      <c r="B157" s="35"/>
      <c r="C157" s="204" t="s">
        <v>350</v>
      </c>
      <c r="D157" s="204" t="s">
        <v>129</v>
      </c>
      <c r="E157" s="205" t="s">
        <v>362</v>
      </c>
      <c r="F157" s="206" t="s">
        <v>495</v>
      </c>
      <c r="G157" s="207" t="s">
        <v>314</v>
      </c>
      <c r="H157" s="208">
        <v>780</v>
      </c>
      <c r="I157" s="209"/>
      <c r="J157" s="210">
        <f>ROUND(I157*H157,2)</f>
        <v>0</v>
      </c>
      <c r="K157" s="211"/>
      <c r="L157" s="39"/>
      <c r="M157" s="212" t="s">
        <v>1</v>
      </c>
      <c r="N157" s="213" t="s">
        <v>37</v>
      </c>
      <c r="O157" s="7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6" t="s">
        <v>353</v>
      </c>
      <c r="AT157" s="216" t="s">
        <v>129</v>
      </c>
      <c r="AU157" s="216" t="s">
        <v>80</v>
      </c>
      <c r="AY157" s="17" t="s">
        <v>126</v>
      </c>
      <c r="BE157" s="217">
        <f>IF(N157="základní",J157,0)</f>
        <v>0</v>
      </c>
      <c r="BF157" s="217">
        <f>IF(N157="snížená",J157,0)</f>
        <v>0</v>
      </c>
      <c r="BG157" s="217">
        <f>IF(N157="zákl. přenesená",J157,0)</f>
        <v>0</v>
      </c>
      <c r="BH157" s="217">
        <f>IF(N157="sníž. přenesená",J157,0)</f>
        <v>0</v>
      </c>
      <c r="BI157" s="217">
        <f>IF(N157="nulová",J157,0)</f>
        <v>0</v>
      </c>
      <c r="BJ157" s="17" t="s">
        <v>80</v>
      </c>
      <c r="BK157" s="217">
        <f>ROUND(I157*H157,2)</f>
        <v>0</v>
      </c>
      <c r="BL157" s="17" t="s">
        <v>353</v>
      </c>
      <c r="BM157" s="216" t="s">
        <v>496</v>
      </c>
    </row>
    <row r="158" spans="1:65" s="2" customFormat="1" ht="11.25">
      <c r="A158" s="34"/>
      <c r="B158" s="35"/>
      <c r="C158" s="36"/>
      <c r="D158" s="218" t="s">
        <v>135</v>
      </c>
      <c r="E158" s="36"/>
      <c r="F158" s="219" t="s">
        <v>495</v>
      </c>
      <c r="G158" s="36"/>
      <c r="H158" s="36"/>
      <c r="I158" s="115"/>
      <c r="J158" s="36"/>
      <c r="K158" s="36"/>
      <c r="L158" s="39"/>
      <c r="M158" s="220"/>
      <c r="N158" s="221"/>
      <c r="O158" s="71"/>
      <c r="P158" s="71"/>
      <c r="Q158" s="71"/>
      <c r="R158" s="71"/>
      <c r="S158" s="71"/>
      <c r="T158" s="72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T158" s="17" t="s">
        <v>135</v>
      </c>
      <c r="AU158" s="17" t="s">
        <v>80</v>
      </c>
    </row>
    <row r="159" spans="1:65" s="2" customFormat="1" ht="24" customHeight="1">
      <c r="A159" s="34"/>
      <c r="B159" s="35"/>
      <c r="C159" s="204" t="s">
        <v>206</v>
      </c>
      <c r="D159" s="204" t="s">
        <v>129</v>
      </c>
      <c r="E159" s="205" t="s">
        <v>497</v>
      </c>
      <c r="F159" s="206" t="s">
        <v>498</v>
      </c>
      <c r="G159" s="207" t="s">
        <v>199</v>
      </c>
      <c r="H159" s="208">
        <v>2</v>
      </c>
      <c r="I159" s="209"/>
      <c r="J159" s="210">
        <f>ROUND(I159*H159,2)</f>
        <v>0</v>
      </c>
      <c r="K159" s="211"/>
      <c r="L159" s="39"/>
      <c r="M159" s="212" t="s">
        <v>1</v>
      </c>
      <c r="N159" s="213" t="s">
        <v>37</v>
      </c>
      <c r="O159" s="7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6" t="s">
        <v>353</v>
      </c>
      <c r="AT159" s="216" t="s">
        <v>129</v>
      </c>
      <c r="AU159" s="216" t="s">
        <v>80</v>
      </c>
      <c r="AY159" s="17" t="s">
        <v>126</v>
      </c>
      <c r="BE159" s="217">
        <f>IF(N159="základní",J159,0)</f>
        <v>0</v>
      </c>
      <c r="BF159" s="217">
        <f>IF(N159="snížená",J159,0)</f>
        <v>0</v>
      </c>
      <c r="BG159" s="217">
        <f>IF(N159="zákl. přenesená",J159,0)</f>
        <v>0</v>
      </c>
      <c r="BH159" s="217">
        <f>IF(N159="sníž. přenesená",J159,0)</f>
        <v>0</v>
      </c>
      <c r="BI159" s="217">
        <f>IF(N159="nulová",J159,0)</f>
        <v>0</v>
      </c>
      <c r="BJ159" s="17" t="s">
        <v>80</v>
      </c>
      <c r="BK159" s="217">
        <f>ROUND(I159*H159,2)</f>
        <v>0</v>
      </c>
      <c r="BL159" s="17" t="s">
        <v>353</v>
      </c>
      <c r="BM159" s="216" t="s">
        <v>499</v>
      </c>
    </row>
    <row r="160" spans="1:65" s="2" customFormat="1" ht="29.25">
      <c r="A160" s="34"/>
      <c r="B160" s="35"/>
      <c r="C160" s="36"/>
      <c r="D160" s="218" t="s">
        <v>135</v>
      </c>
      <c r="E160" s="36"/>
      <c r="F160" s="219" t="s">
        <v>500</v>
      </c>
      <c r="G160" s="36"/>
      <c r="H160" s="36"/>
      <c r="I160" s="115"/>
      <c r="J160" s="36"/>
      <c r="K160" s="36"/>
      <c r="L160" s="39"/>
      <c r="M160" s="220"/>
      <c r="N160" s="221"/>
      <c r="O160" s="71"/>
      <c r="P160" s="71"/>
      <c r="Q160" s="71"/>
      <c r="R160" s="71"/>
      <c r="S160" s="71"/>
      <c r="T160" s="72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T160" s="17" t="s">
        <v>135</v>
      </c>
      <c r="AU160" s="17" t="s">
        <v>80</v>
      </c>
    </row>
    <row r="161" spans="1:65" s="2" customFormat="1" ht="16.5" customHeight="1">
      <c r="A161" s="34"/>
      <c r="B161" s="35"/>
      <c r="C161" s="204" t="s">
        <v>393</v>
      </c>
      <c r="D161" s="204" t="s">
        <v>129</v>
      </c>
      <c r="E161" s="205" t="s">
        <v>501</v>
      </c>
      <c r="F161" s="206" t="s">
        <v>502</v>
      </c>
      <c r="G161" s="207" t="s">
        <v>199</v>
      </c>
      <c r="H161" s="208">
        <v>2</v>
      </c>
      <c r="I161" s="209"/>
      <c r="J161" s="210">
        <f>ROUND(I161*H161,2)</f>
        <v>0</v>
      </c>
      <c r="K161" s="211"/>
      <c r="L161" s="39"/>
      <c r="M161" s="212" t="s">
        <v>1</v>
      </c>
      <c r="N161" s="213" t="s">
        <v>37</v>
      </c>
      <c r="O161" s="7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6" t="s">
        <v>353</v>
      </c>
      <c r="AT161" s="216" t="s">
        <v>129</v>
      </c>
      <c r="AU161" s="216" t="s">
        <v>80</v>
      </c>
      <c r="AY161" s="17" t="s">
        <v>126</v>
      </c>
      <c r="BE161" s="217">
        <f>IF(N161="základní",J161,0)</f>
        <v>0</v>
      </c>
      <c r="BF161" s="217">
        <f>IF(N161="snížená",J161,0)</f>
        <v>0</v>
      </c>
      <c r="BG161" s="217">
        <f>IF(N161="zákl. přenesená",J161,0)</f>
        <v>0</v>
      </c>
      <c r="BH161" s="217">
        <f>IF(N161="sníž. přenesená",J161,0)</f>
        <v>0</v>
      </c>
      <c r="BI161" s="217">
        <f>IF(N161="nulová",J161,0)</f>
        <v>0</v>
      </c>
      <c r="BJ161" s="17" t="s">
        <v>80</v>
      </c>
      <c r="BK161" s="217">
        <f>ROUND(I161*H161,2)</f>
        <v>0</v>
      </c>
      <c r="BL161" s="17" t="s">
        <v>353</v>
      </c>
      <c r="BM161" s="216" t="s">
        <v>503</v>
      </c>
    </row>
    <row r="162" spans="1:65" s="2" customFormat="1" ht="11.25">
      <c r="A162" s="34"/>
      <c r="B162" s="35"/>
      <c r="C162" s="36"/>
      <c r="D162" s="218" t="s">
        <v>135</v>
      </c>
      <c r="E162" s="36"/>
      <c r="F162" s="219" t="s">
        <v>502</v>
      </c>
      <c r="G162" s="36"/>
      <c r="H162" s="36"/>
      <c r="I162" s="115"/>
      <c r="J162" s="36"/>
      <c r="K162" s="36"/>
      <c r="L162" s="39"/>
      <c r="M162" s="220"/>
      <c r="N162" s="221"/>
      <c r="O162" s="71"/>
      <c r="P162" s="71"/>
      <c r="Q162" s="71"/>
      <c r="R162" s="71"/>
      <c r="S162" s="71"/>
      <c r="T162" s="72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T162" s="17" t="s">
        <v>135</v>
      </c>
      <c r="AU162" s="17" t="s">
        <v>80</v>
      </c>
    </row>
    <row r="163" spans="1:65" s="2" customFormat="1" ht="24" customHeight="1">
      <c r="A163" s="34"/>
      <c r="B163" s="35"/>
      <c r="C163" s="204" t="s">
        <v>356</v>
      </c>
      <c r="D163" s="204" t="s">
        <v>129</v>
      </c>
      <c r="E163" s="205" t="s">
        <v>504</v>
      </c>
      <c r="F163" s="206" t="s">
        <v>505</v>
      </c>
      <c r="G163" s="207" t="s">
        <v>314</v>
      </c>
      <c r="H163" s="208">
        <v>300</v>
      </c>
      <c r="I163" s="209"/>
      <c r="J163" s="210">
        <f>ROUND(I163*H163,2)</f>
        <v>0</v>
      </c>
      <c r="K163" s="211"/>
      <c r="L163" s="39"/>
      <c r="M163" s="212" t="s">
        <v>1</v>
      </c>
      <c r="N163" s="213" t="s">
        <v>37</v>
      </c>
      <c r="O163" s="7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6" t="s">
        <v>353</v>
      </c>
      <c r="AT163" s="216" t="s">
        <v>129</v>
      </c>
      <c r="AU163" s="216" t="s">
        <v>80</v>
      </c>
      <c r="AY163" s="17" t="s">
        <v>126</v>
      </c>
      <c r="BE163" s="217">
        <f>IF(N163="základní",J163,0)</f>
        <v>0</v>
      </c>
      <c r="BF163" s="217">
        <f>IF(N163="snížená",J163,0)</f>
        <v>0</v>
      </c>
      <c r="BG163" s="217">
        <f>IF(N163="zákl. přenesená",J163,0)</f>
        <v>0</v>
      </c>
      <c r="BH163" s="217">
        <f>IF(N163="sníž. přenesená",J163,0)</f>
        <v>0</v>
      </c>
      <c r="BI163" s="217">
        <f>IF(N163="nulová",J163,0)</f>
        <v>0</v>
      </c>
      <c r="BJ163" s="17" t="s">
        <v>80</v>
      </c>
      <c r="BK163" s="217">
        <f>ROUND(I163*H163,2)</f>
        <v>0</v>
      </c>
      <c r="BL163" s="17" t="s">
        <v>353</v>
      </c>
      <c r="BM163" s="216" t="s">
        <v>506</v>
      </c>
    </row>
    <row r="164" spans="1:65" s="2" customFormat="1" ht="11.25">
      <c r="A164" s="34"/>
      <c r="B164" s="35"/>
      <c r="C164" s="36"/>
      <c r="D164" s="218" t="s">
        <v>135</v>
      </c>
      <c r="E164" s="36"/>
      <c r="F164" s="219" t="s">
        <v>505</v>
      </c>
      <c r="G164" s="36"/>
      <c r="H164" s="36"/>
      <c r="I164" s="115"/>
      <c r="J164" s="36"/>
      <c r="K164" s="36"/>
      <c r="L164" s="39"/>
      <c r="M164" s="220"/>
      <c r="N164" s="221"/>
      <c r="O164" s="71"/>
      <c r="P164" s="71"/>
      <c r="Q164" s="71"/>
      <c r="R164" s="71"/>
      <c r="S164" s="71"/>
      <c r="T164" s="72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T164" s="17" t="s">
        <v>135</v>
      </c>
      <c r="AU164" s="17" t="s">
        <v>80</v>
      </c>
    </row>
    <row r="165" spans="1:65" s="2" customFormat="1" ht="16.5" customHeight="1">
      <c r="A165" s="34"/>
      <c r="B165" s="35"/>
      <c r="C165" s="204" t="s">
        <v>423</v>
      </c>
      <c r="D165" s="204" t="s">
        <v>129</v>
      </c>
      <c r="E165" s="205" t="s">
        <v>507</v>
      </c>
      <c r="F165" s="206" t="s">
        <v>508</v>
      </c>
      <c r="G165" s="207" t="s">
        <v>199</v>
      </c>
      <c r="H165" s="208">
        <v>3</v>
      </c>
      <c r="I165" s="209"/>
      <c r="J165" s="210">
        <f>ROUND(I165*H165,2)</f>
        <v>0</v>
      </c>
      <c r="K165" s="211"/>
      <c r="L165" s="39"/>
      <c r="M165" s="212" t="s">
        <v>1</v>
      </c>
      <c r="N165" s="213" t="s">
        <v>37</v>
      </c>
      <c r="O165" s="71"/>
      <c r="P165" s="214">
        <f>O165*H165</f>
        <v>0</v>
      </c>
      <c r="Q165" s="214">
        <v>0</v>
      </c>
      <c r="R165" s="214">
        <f>Q165*H165</f>
        <v>0</v>
      </c>
      <c r="S165" s="214">
        <v>0</v>
      </c>
      <c r="T165" s="215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16" t="s">
        <v>353</v>
      </c>
      <c r="AT165" s="216" t="s">
        <v>129</v>
      </c>
      <c r="AU165" s="216" t="s">
        <v>80</v>
      </c>
      <c r="AY165" s="17" t="s">
        <v>126</v>
      </c>
      <c r="BE165" s="217">
        <f>IF(N165="základní",J165,0)</f>
        <v>0</v>
      </c>
      <c r="BF165" s="217">
        <f>IF(N165="snížená",J165,0)</f>
        <v>0</v>
      </c>
      <c r="BG165" s="217">
        <f>IF(N165="zákl. přenesená",J165,0)</f>
        <v>0</v>
      </c>
      <c r="BH165" s="217">
        <f>IF(N165="sníž. přenesená",J165,0)</f>
        <v>0</v>
      </c>
      <c r="BI165" s="217">
        <f>IF(N165="nulová",J165,0)</f>
        <v>0</v>
      </c>
      <c r="BJ165" s="17" t="s">
        <v>80</v>
      </c>
      <c r="BK165" s="217">
        <f>ROUND(I165*H165,2)</f>
        <v>0</v>
      </c>
      <c r="BL165" s="17" t="s">
        <v>353</v>
      </c>
      <c r="BM165" s="216" t="s">
        <v>509</v>
      </c>
    </row>
    <row r="166" spans="1:65" s="2" customFormat="1" ht="11.25">
      <c r="A166" s="34"/>
      <c r="B166" s="35"/>
      <c r="C166" s="36"/>
      <c r="D166" s="218" t="s">
        <v>135</v>
      </c>
      <c r="E166" s="36"/>
      <c r="F166" s="219" t="s">
        <v>510</v>
      </c>
      <c r="G166" s="36"/>
      <c r="H166" s="36"/>
      <c r="I166" s="115"/>
      <c r="J166" s="36"/>
      <c r="K166" s="36"/>
      <c r="L166" s="39"/>
      <c r="M166" s="220"/>
      <c r="N166" s="221"/>
      <c r="O166" s="71"/>
      <c r="P166" s="71"/>
      <c r="Q166" s="71"/>
      <c r="R166" s="71"/>
      <c r="S166" s="71"/>
      <c r="T166" s="72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T166" s="17" t="s">
        <v>135</v>
      </c>
      <c r="AU166" s="17" t="s">
        <v>80</v>
      </c>
    </row>
    <row r="167" spans="1:65" s="2" customFormat="1" ht="16.5" customHeight="1">
      <c r="A167" s="34"/>
      <c r="B167" s="35"/>
      <c r="C167" s="204" t="s">
        <v>409</v>
      </c>
      <c r="D167" s="204" t="s">
        <v>129</v>
      </c>
      <c r="E167" s="205" t="s">
        <v>511</v>
      </c>
      <c r="F167" s="206" t="s">
        <v>512</v>
      </c>
      <c r="G167" s="207" t="s">
        <v>314</v>
      </c>
      <c r="H167" s="208">
        <v>50</v>
      </c>
      <c r="I167" s="209"/>
      <c r="J167" s="210">
        <f>ROUND(I167*H167,2)</f>
        <v>0</v>
      </c>
      <c r="K167" s="211"/>
      <c r="L167" s="39"/>
      <c r="M167" s="212" t="s">
        <v>1</v>
      </c>
      <c r="N167" s="213" t="s">
        <v>37</v>
      </c>
      <c r="O167" s="71"/>
      <c r="P167" s="214">
        <f>O167*H167</f>
        <v>0</v>
      </c>
      <c r="Q167" s="214">
        <v>0</v>
      </c>
      <c r="R167" s="214">
        <f>Q167*H167</f>
        <v>0</v>
      </c>
      <c r="S167" s="214">
        <v>0</v>
      </c>
      <c r="T167" s="215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16" t="s">
        <v>353</v>
      </c>
      <c r="AT167" s="216" t="s">
        <v>129</v>
      </c>
      <c r="AU167" s="216" t="s">
        <v>80</v>
      </c>
      <c r="AY167" s="17" t="s">
        <v>126</v>
      </c>
      <c r="BE167" s="217">
        <f>IF(N167="základní",J167,0)</f>
        <v>0</v>
      </c>
      <c r="BF167" s="217">
        <f>IF(N167="snížená",J167,0)</f>
        <v>0</v>
      </c>
      <c r="BG167" s="217">
        <f>IF(N167="zákl. přenesená",J167,0)</f>
        <v>0</v>
      </c>
      <c r="BH167" s="217">
        <f>IF(N167="sníž. přenesená",J167,0)</f>
        <v>0</v>
      </c>
      <c r="BI167" s="217">
        <f>IF(N167="nulová",J167,0)</f>
        <v>0</v>
      </c>
      <c r="BJ167" s="17" t="s">
        <v>80</v>
      </c>
      <c r="BK167" s="217">
        <f>ROUND(I167*H167,2)</f>
        <v>0</v>
      </c>
      <c r="BL167" s="17" t="s">
        <v>353</v>
      </c>
      <c r="BM167" s="216" t="s">
        <v>513</v>
      </c>
    </row>
    <row r="168" spans="1:65" s="2" customFormat="1" ht="11.25">
      <c r="A168" s="34"/>
      <c r="B168" s="35"/>
      <c r="C168" s="36"/>
      <c r="D168" s="218" t="s">
        <v>135</v>
      </c>
      <c r="E168" s="36"/>
      <c r="F168" s="219" t="s">
        <v>512</v>
      </c>
      <c r="G168" s="36"/>
      <c r="H168" s="36"/>
      <c r="I168" s="115"/>
      <c r="J168" s="36"/>
      <c r="K168" s="36"/>
      <c r="L168" s="39"/>
      <c r="M168" s="220"/>
      <c r="N168" s="221"/>
      <c r="O168" s="71"/>
      <c r="P168" s="71"/>
      <c r="Q168" s="71"/>
      <c r="R168" s="71"/>
      <c r="S168" s="71"/>
      <c r="T168" s="72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T168" s="17" t="s">
        <v>135</v>
      </c>
      <c r="AU168" s="17" t="s">
        <v>80</v>
      </c>
    </row>
    <row r="169" spans="1:65" s="2" customFormat="1" ht="16.5" customHeight="1">
      <c r="A169" s="34"/>
      <c r="B169" s="35"/>
      <c r="C169" s="204" t="s">
        <v>8</v>
      </c>
      <c r="D169" s="204" t="s">
        <v>129</v>
      </c>
      <c r="E169" s="205" t="s">
        <v>514</v>
      </c>
      <c r="F169" s="206" t="s">
        <v>515</v>
      </c>
      <c r="G169" s="207" t="s">
        <v>199</v>
      </c>
      <c r="H169" s="208">
        <v>15</v>
      </c>
      <c r="I169" s="209"/>
      <c r="J169" s="210">
        <f>ROUND(I169*H169,2)</f>
        <v>0</v>
      </c>
      <c r="K169" s="211"/>
      <c r="L169" s="39"/>
      <c r="M169" s="212" t="s">
        <v>1</v>
      </c>
      <c r="N169" s="213" t="s">
        <v>37</v>
      </c>
      <c r="O169" s="71"/>
      <c r="P169" s="214">
        <f>O169*H169</f>
        <v>0</v>
      </c>
      <c r="Q169" s="214">
        <v>0</v>
      </c>
      <c r="R169" s="214">
        <f>Q169*H169</f>
        <v>0</v>
      </c>
      <c r="S169" s="214">
        <v>0</v>
      </c>
      <c r="T169" s="215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16" t="s">
        <v>353</v>
      </c>
      <c r="AT169" s="216" t="s">
        <v>129</v>
      </c>
      <c r="AU169" s="216" t="s">
        <v>80</v>
      </c>
      <c r="AY169" s="17" t="s">
        <v>126</v>
      </c>
      <c r="BE169" s="217">
        <f>IF(N169="základní",J169,0)</f>
        <v>0</v>
      </c>
      <c r="BF169" s="217">
        <f>IF(N169="snížená",J169,0)</f>
        <v>0</v>
      </c>
      <c r="BG169" s="217">
        <f>IF(N169="zákl. přenesená",J169,0)</f>
        <v>0</v>
      </c>
      <c r="BH169" s="217">
        <f>IF(N169="sníž. přenesená",J169,0)</f>
        <v>0</v>
      </c>
      <c r="BI169" s="217">
        <f>IF(N169="nulová",J169,0)</f>
        <v>0</v>
      </c>
      <c r="BJ169" s="17" t="s">
        <v>80</v>
      </c>
      <c r="BK169" s="217">
        <f>ROUND(I169*H169,2)</f>
        <v>0</v>
      </c>
      <c r="BL169" s="17" t="s">
        <v>353</v>
      </c>
      <c r="BM169" s="216" t="s">
        <v>516</v>
      </c>
    </row>
    <row r="170" spans="1:65" s="2" customFormat="1" ht="11.25">
      <c r="A170" s="34"/>
      <c r="B170" s="35"/>
      <c r="C170" s="36"/>
      <c r="D170" s="218" t="s">
        <v>135</v>
      </c>
      <c r="E170" s="36"/>
      <c r="F170" s="219" t="s">
        <v>515</v>
      </c>
      <c r="G170" s="36"/>
      <c r="H170" s="36"/>
      <c r="I170" s="115"/>
      <c r="J170" s="36"/>
      <c r="K170" s="36"/>
      <c r="L170" s="39"/>
      <c r="M170" s="220"/>
      <c r="N170" s="221"/>
      <c r="O170" s="71"/>
      <c r="P170" s="71"/>
      <c r="Q170" s="71"/>
      <c r="R170" s="71"/>
      <c r="S170" s="71"/>
      <c r="T170" s="72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T170" s="17" t="s">
        <v>135</v>
      </c>
      <c r="AU170" s="17" t="s">
        <v>80</v>
      </c>
    </row>
    <row r="171" spans="1:65" s="2" customFormat="1" ht="16.5" customHeight="1">
      <c r="A171" s="34"/>
      <c r="B171" s="35"/>
      <c r="C171" s="204" t="s">
        <v>418</v>
      </c>
      <c r="D171" s="204" t="s">
        <v>129</v>
      </c>
      <c r="E171" s="205" t="s">
        <v>517</v>
      </c>
      <c r="F171" s="206" t="s">
        <v>518</v>
      </c>
      <c r="G171" s="207" t="s">
        <v>199</v>
      </c>
      <c r="H171" s="208">
        <v>15</v>
      </c>
      <c r="I171" s="209"/>
      <c r="J171" s="210">
        <f>ROUND(I171*H171,2)</f>
        <v>0</v>
      </c>
      <c r="K171" s="211"/>
      <c r="L171" s="39"/>
      <c r="M171" s="212" t="s">
        <v>1</v>
      </c>
      <c r="N171" s="213" t="s">
        <v>37</v>
      </c>
      <c r="O171" s="71"/>
      <c r="P171" s="214">
        <f>O171*H171</f>
        <v>0</v>
      </c>
      <c r="Q171" s="214">
        <v>0</v>
      </c>
      <c r="R171" s="214">
        <f>Q171*H171</f>
        <v>0</v>
      </c>
      <c r="S171" s="214">
        <v>0</v>
      </c>
      <c r="T171" s="215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16" t="s">
        <v>353</v>
      </c>
      <c r="AT171" s="216" t="s">
        <v>129</v>
      </c>
      <c r="AU171" s="216" t="s">
        <v>80</v>
      </c>
      <c r="AY171" s="17" t="s">
        <v>126</v>
      </c>
      <c r="BE171" s="217">
        <f>IF(N171="základní",J171,0)</f>
        <v>0</v>
      </c>
      <c r="BF171" s="217">
        <f>IF(N171="snížená",J171,0)</f>
        <v>0</v>
      </c>
      <c r="BG171" s="217">
        <f>IF(N171="zákl. přenesená",J171,0)</f>
        <v>0</v>
      </c>
      <c r="BH171" s="217">
        <f>IF(N171="sníž. přenesená",J171,0)</f>
        <v>0</v>
      </c>
      <c r="BI171" s="217">
        <f>IF(N171="nulová",J171,0)</f>
        <v>0</v>
      </c>
      <c r="BJ171" s="17" t="s">
        <v>80</v>
      </c>
      <c r="BK171" s="217">
        <f>ROUND(I171*H171,2)</f>
        <v>0</v>
      </c>
      <c r="BL171" s="17" t="s">
        <v>353</v>
      </c>
      <c r="BM171" s="216" t="s">
        <v>519</v>
      </c>
    </row>
    <row r="172" spans="1:65" s="2" customFormat="1" ht="11.25">
      <c r="A172" s="34"/>
      <c r="B172" s="35"/>
      <c r="C172" s="36"/>
      <c r="D172" s="218" t="s">
        <v>135</v>
      </c>
      <c r="E172" s="36"/>
      <c r="F172" s="219" t="s">
        <v>518</v>
      </c>
      <c r="G172" s="36"/>
      <c r="H172" s="36"/>
      <c r="I172" s="115"/>
      <c r="J172" s="36"/>
      <c r="K172" s="36"/>
      <c r="L172" s="39"/>
      <c r="M172" s="220"/>
      <c r="N172" s="221"/>
      <c r="O172" s="71"/>
      <c r="P172" s="71"/>
      <c r="Q172" s="71"/>
      <c r="R172" s="71"/>
      <c r="S172" s="71"/>
      <c r="T172" s="72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T172" s="17" t="s">
        <v>135</v>
      </c>
      <c r="AU172" s="17" t="s">
        <v>80</v>
      </c>
    </row>
    <row r="173" spans="1:65" s="2" customFormat="1" ht="24" customHeight="1">
      <c r="A173" s="34"/>
      <c r="B173" s="35"/>
      <c r="C173" s="204" t="s">
        <v>231</v>
      </c>
      <c r="D173" s="204" t="s">
        <v>129</v>
      </c>
      <c r="E173" s="205" t="s">
        <v>520</v>
      </c>
      <c r="F173" s="206" t="s">
        <v>521</v>
      </c>
      <c r="G173" s="207" t="s">
        <v>199</v>
      </c>
      <c r="H173" s="208">
        <v>1</v>
      </c>
      <c r="I173" s="209"/>
      <c r="J173" s="210">
        <f>ROUND(I173*H173,2)</f>
        <v>0</v>
      </c>
      <c r="K173" s="211"/>
      <c r="L173" s="39"/>
      <c r="M173" s="212" t="s">
        <v>1</v>
      </c>
      <c r="N173" s="213" t="s">
        <v>37</v>
      </c>
      <c r="O173" s="71"/>
      <c r="P173" s="214">
        <f>O173*H173</f>
        <v>0</v>
      </c>
      <c r="Q173" s="214">
        <v>0</v>
      </c>
      <c r="R173" s="214">
        <f>Q173*H173</f>
        <v>0</v>
      </c>
      <c r="S173" s="214">
        <v>0</v>
      </c>
      <c r="T173" s="215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16" t="s">
        <v>353</v>
      </c>
      <c r="AT173" s="216" t="s">
        <v>129</v>
      </c>
      <c r="AU173" s="216" t="s">
        <v>80</v>
      </c>
      <c r="AY173" s="17" t="s">
        <v>126</v>
      </c>
      <c r="BE173" s="217">
        <f>IF(N173="základní",J173,0)</f>
        <v>0</v>
      </c>
      <c r="BF173" s="217">
        <f>IF(N173="snížená",J173,0)</f>
        <v>0</v>
      </c>
      <c r="BG173" s="217">
        <f>IF(N173="zákl. přenesená",J173,0)</f>
        <v>0</v>
      </c>
      <c r="BH173" s="217">
        <f>IF(N173="sníž. přenesená",J173,0)</f>
        <v>0</v>
      </c>
      <c r="BI173" s="217">
        <f>IF(N173="nulová",J173,0)</f>
        <v>0</v>
      </c>
      <c r="BJ173" s="17" t="s">
        <v>80</v>
      </c>
      <c r="BK173" s="217">
        <f>ROUND(I173*H173,2)</f>
        <v>0</v>
      </c>
      <c r="BL173" s="17" t="s">
        <v>353</v>
      </c>
      <c r="BM173" s="216" t="s">
        <v>522</v>
      </c>
    </row>
    <row r="174" spans="1:65" s="2" customFormat="1" ht="11.25">
      <c r="A174" s="34"/>
      <c r="B174" s="35"/>
      <c r="C174" s="36"/>
      <c r="D174" s="218" t="s">
        <v>135</v>
      </c>
      <c r="E174" s="36"/>
      <c r="F174" s="219" t="s">
        <v>521</v>
      </c>
      <c r="G174" s="36"/>
      <c r="H174" s="36"/>
      <c r="I174" s="115"/>
      <c r="J174" s="36"/>
      <c r="K174" s="36"/>
      <c r="L174" s="39"/>
      <c r="M174" s="220"/>
      <c r="N174" s="221"/>
      <c r="O174" s="71"/>
      <c r="P174" s="71"/>
      <c r="Q174" s="71"/>
      <c r="R174" s="71"/>
      <c r="S174" s="71"/>
      <c r="T174" s="72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T174" s="17" t="s">
        <v>135</v>
      </c>
      <c r="AU174" s="17" t="s">
        <v>80</v>
      </c>
    </row>
    <row r="175" spans="1:65" s="2" customFormat="1" ht="24" customHeight="1">
      <c r="A175" s="34"/>
      <c r="B175" s="35"/>
      <c r="C175" s="204" t="s">
        <v>235</v>
      </c>
      <c r="D175" s="204" t="s">
        <v>129</v>
      </c>
      <c r="E175" s="205" t="s">
        <v>523</v>
      </c>
      <c r="F175" s="206" t="s">
        <v>524</v>
      </c>
      <c r="G175" s="207" t="s">
        <v>199</v>
      </c>
      <c r="H175" s="208">
        <v>14</v>
      </c>
      <c r="I175" s="209"/>
      <c r="J175" s="210">
        <f>ROUND(I175*H175,2)</f>
        <v>0</v>
      </c>
      <c r="K175" s="211"/>
      <c r="L175" s="39"/>
      <c r="M175" s="212" t="s">
        <v>1</v>
      </c>
      <c r="N175" s="213" t="s">
        <v>37</v>
      </c>
      <c r="O175" s="71"/>
      <c r="P175" s="214">
        <f>O175*H175</f>
        <v>0</v>
      </c>
      <c r="Q175" s="214">
        <v>0</v>
      </c>
      <c r="R175" s="214">
        <f>Q175*H175</f>
        <v>0</v>
      </c>
      <c r="S175" s="214">
        <v>0</v>
      </c>
      <c r="T175" s="215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16" t="s">
        <v>353</v>
      </c>
      <c r="AT175" s="216" t="s">
        <v>129</v>
      </c>
      <c r="AU175" s="216" t="s">
        <v>80</v>
      </c>
      <c r="AY175" s="17" t="s">
        <v>126</v>
      </c>
      <c r="BE175" s="217">
        <f>IF(N175="základní",J175,0)</f>
        <v>0</v>
      </c>
      <c r="BF175" s="217">
        <f>IF(N175="snížená",J175,0)</f>
        <v>0</v>
      </c>
      <c r="BG175" s="217">
        <f>IF(N175="zákl. přenesená",J175,0)</f>
        <v>0</v>
      </c>
      <c r="BH175" s="217">
        <f>IF(N175="sníž. přenesená",J175,0)</f>
        <v>0</v>
      </c>
      <c r="BI175" s="217">
        <f>IF(N175="nulová",J175,0)</f>
        <v>0</v>
      </c>
      <c r="BJ175" s="17" t="s">
        <v>80</v>
      </c>
      <c r="BK175" s="217">
        <f>ROUND(I175*H175,2)</f>
        <v>0</v>
      </c>
      <c r="BL175" s="17" t="s">
        <v>353</v>
      </c>
      <c r="BM175" s="216" t="s">
        <v>525</v>
      </c>
    </row>
    <row r="176" spans="1:65" s="2" customFormat="1" ht="11.25">
      <c r="A176" s="34"/>
      <c r="B176" s="35"/>
      <c r="C176" s="36"/>
      <c r="D176" s="218" t="s">
        <v>135</v>
      </c>
      <c r="E176" s="36"/>
      <c r="F176" s="219" t="s">
        <v>524</v>
      </c>
      <c r="G176" s="36"/>
      <c r="H176" s="36"/>
      <c r="I176" s="115"/>
      <c r="J176" s="36"/>
      <c r="K176" s="36"/>
      <c r="L176" s="39"/>
      <c r="M176" s="220"/>
      <c r="N176" s="221"/>
      <c r="O176" s="71"/>
      <c r="P176" s="71"/>
      <c r="Q176" s="71"/>
      <c r="R176" s="71"/>
      <c r="S176" s="71"/>
      <c r="T176" s="72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T176" s="17" t="s">
        <v>135</v>
      </c>
      <c r="AU176" s="17" t="s">
        <v>80</v>
      </c>
    </row>
    <row r="177" spans="1:65" s="2" customFormat="1" ht="16.5" customHeight="1">
      <c r="A177" s="34"/>
      <c r="B177" s="35"/>
      <c r="C177" s="204" t="s">
        <v>256</v>
      </c>
      <c r="D177" s="204" t="s">
        <v>129</v>
      </c>
      <c r="E177" s="205" t="s">
        <v>526</v>
      </c>
      <c r="F177" s="206" t="s">
        <v>527</v>
      </c>
      <c r="G177" s="207" t="s">
        <v>199</v>
      </c>
      <c r="H177" s="208">
        <v>13</v>
      </c>
      <c r="I177" s="209"/>
      <c r="J177" s="210">
        <f>ROUND(I177*H177,2)</f>
        <v>0</v>
      </c>
      <c r="K177" s="211"/>
      <c r="L177" s="39"/>
      <c r="M177" s="212" t="s">
        <v>1</v>
      </c>
      <c r="N177" s="213" t="s">
        <v>37</v>
      </c>
      <c r="O177" s="71"/>
      <c r="P177" s="214">
        <f>O177*H177</f>
        <v>0</v>
      </c>
      <c r="Q177" s="214">
        <v>0</v>
      </c>
      <c r="R177" s="214">
        <f>Q177*H177</f>
        <v>0</v>
      </c>
      <c r="S177" s="214">
        <v>0</v>
      </c>
      <c r="T177" s="215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16" t="s">
        <v>353</v>
      </c>
      <c r="AT177" s="216" t="s">
        <v>129</v>
      </c>
      <c r="AU177" s="216" t="s">
        <v>80</v>
      </c>
      <c r="AY177" s="17" t="s">
        <v>126</v>
      </c>
      <c r="BE177" s="217">
        <f>IF(N177="základní",J177,0)</f>
        <v>0</v>
      </c>
      <c r="BF177" s="217">
        <f>IF(N177="snížená",J177,0)</f>
        <v>0</v>
      </c>
      <c r="BG177" s="217">
        <f>IF(N177="zákl. přenesená",J177,0)</f>
        <v>0</v>
      </c>
      <c r="BH177" s="217">
        <f>IF(N177="sníž. přenesená",J177,0)</f>
        <v>0</v>
      </c>
      <c r="BI177" s="217">
        <f>IF(N177="nulová",J177,0)</f>
        <v>0</v>
      </c>
      <c r="BJ177" s="17" t="s">
        <v>80</v>
      </c>
      <c r="BK177" s="217">
        <f>ROUND(I177*H177,2)</f>
        <v>0</v>
      </c>
      <c r="BL177" s="17" t="s">
        <v>353</v>
      </c>
      <c r="BM177" s="216" t="s">
        <v>528</v>
      </c>
    </row>
    <row r="178" spans="1:65" s="2" customFormat="1" ht="11.25">
      <c r="A178" s="34"/>
      <c r="B178" s="35"/>
      <c r="C178" s="36"/>
      <c r="D178" s="218" t="s">
        <v>135</v>
      </c>
      <c r="E178" s="36"/>
      <c r="F178" s="219" t="s">
        <v>527</v>
      </c>
      <c r="G178" s="36"/>
      <c r="H178" s="36"/>
      <c r="I178" s="115"/>
      <c r="J178" s="36"/>
      <c r="K178" s="36"/>
      <c r="L178" s="39"/>
      <c r="M178" s="220"/>
      <c r="N178" s="221"/>
      <c r="O178" s="71"/>
      <c r="P178" s="71"/>
      <c r="Q178" s="71"/>
      <c r="R178" s="71"/>
      <c r="S178" s="71"/>
      <c r="T178" s="72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T178" s="17" t="s">
        <v>135</v>
      </c>
      <c r="AU178" s="17" t="s">
        <v>80</v>
      </c>
    </row>
    <row r="179" spans="1:65" s="2" customFormat="1" ht="24" customHeight="1">
      <c r="A179" s="34"/>
      <c r="B179" s="35"/>
      <c r="C179" s="204" t="s">
        <v>414</v>
      </c>
      <c r="D179" s="204" t="s">
        <v>129</v>
      </c>
      <c r="E179" s="205" t="s">
        <v>529</v>
      </c>
      <c r="F179" s="206" t="s">
        <v>530</v>
      </c>
      <c r="G179" s="207" t="s">
        <v>199</v>
      </c>
      <c r="H179" s="208">
        <v>2</v>
      </c>
      <c r="I179" s="209"/>
      <c r="J179" s="210">
        <f>ROUND(I179*H179,2)</f>
        <v>0</v>
      </c>
      <c r="K179" s="211"/>
      <c r="L179" s="39"/>
      <c r="M179" s="212" t="s">
        <v>1</v>
      </c>
      <c r="N179" s="213" t="s">
        <v>37</v>
      </c>
      <c r="O179" s="71"/>
      <c r="P179" s="214">
        <f>O179*H179</f>
        <v>0</v>
      </c>
      <c r="Q179" s="214">
        <v>0</v>
      </c>
      <c r="R179" s="214">
        <f>Q179*H179</f>
        <v>0</v>
      </c>
      <c r="S179" s="214">
        <v>0</v>
      </c>
      <c r="T179" s="215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16" t="s">
        <v>353</v>
      </c>
      <c r="AT179" s="216" t="s">
        <v>129</v>
      </c>
      <c r="AU179" s="216" t="s">
        <v>80</v>
      </c>
      <c r="AY179" s="17" t="s">
        <v>126</v>
      </c>
      <c r="BE179" s="217">
        <f>IF(N179="základní",J179,0)</f>
        <v>0</v>
      </c>
      <c r="BF179" s="217">
        <f>IF(N179="snížená",J179,0)</f>
        <v>0</v>
      </c>
      <c r="BG179" s="217">
        <f>IF(N179="zákl. přenesená",J179,0)</f>
        <v>0</v>
      </c>
      <c r="BH179" s="217">
        <f>IF(N179="sníž. přenesená",J179,0)</f>
        <v>0</v>
      </c>
      <c r="BI179" s="217">
        <f>IF(N179="nulová",J179,0)</f>
        <v>0</v>
      </c>
      <c r="BJ179" s="17" t="s">
        <v>80</v>
      </c>
      <c r="BK179" s="217">
        <f>ROUND(I179*H179,2)</f>
        <v>0</v>
      </c>
      <c r="BL179" s="17" t="s">
        <v>353</v>
      </c>
      <c r="BM179" s="216" t="s">
        <v>531</v>
      </c>
    </row>
    <row r="180" spans="1:65" s="2" customFormat="1" ht="11.25">
      <c r="A180" s="34"/>
      <c r="B180" s="35"/>
      <c r="C180" s="36"/>
      <c r="D180" s="218" t="s">
        <v>135</v>
      </c>
      <c r="E180" s="36"/>
      <c r="F180" s="219" t="s">
        <v>530</v>
      </c>
      <c r="G180" s="36"/>
      <c r="H180" s="36"/>
      <c r="I180" s="115"/>
      <c r="J180" s="36"/>
      <c r="K180" s="36"/>
      <c r="L180" s="39"/>
      <c r="M180" s="220"/>
      <c r="N180" s="221"/>
      <c r="O180" s="71"/>
      <c r="P180" s="71"/>
      <c r="Q180" s="71"/>
      <c r="R180" s="71"/>
      <c r="S180" s="71"/>
      <c r="T180" s="72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T180" s="17" t="s">
        <v>135</v>
      </c>
      <c r="AU180" s="17" t="s">
        <v>80</v>
      </c>
    </row>
    <row r="181" spans="1:65" s="2" customFormat="1" ht="36" customHeight="1">
      <c r="A181" s="34"/>
      <c r="B181" s="35"/>
      <c r="C181" s="204" t="s">
        <v>245</v>
      </c>
      <c r="D181" s="204" t="s">
        <v>129</v>
      </c>
      <c r="E181" s="205" t="s">
        <v>424</v>
      </c>
      <c r="F181" s="206" t="s">
        <v>425</v>
      </c>
      <c r="G181" s="207" t="s">
        <v>199</v>
      </c>
      <c r="H181" s="208">
        <v>13</v>
      </c>
      <c r="I181" s="209"/>
      <c r="J181" s="210">
        <f>ROUND(I181*H181,2)</f>
        <v>0</v>
      </c>
      <c r="K181" s="211"/>
      <c r="L181" s="39"/>
      <c r="M181" s="212" t="s">
        <v>1</v>
      </c>
      <c r="N181" s="213" t="s">
        <v>37</v>
      </c>
      <c r="O181" s="71"/>
      <c r="P181" s="214">
        <f>O181*H181</f>
        <v>0</v>
      </c>
      <c r="Q181" s="214">
        <v>0</v>
      </c>
      <c r="R181" s="214">
        <f>Q181*H181</f>
        <v>0</v>
      </c>
      <c r="S181" s="214">
        <v>0</v>
      </c>
      <c r="T181" s="215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16" t="s">
        <v>353</v>
      </c>
      <c r="AT181" s="216" t="s">
        <v>129</v>
      </c>
      <c r="AU181" s="216" t="s">
        <v>80</v>
      </c>
      <c r="AY181" s="17" t="s">
        <v>126</v>
      </c>
      <c r="BE181" s="217">
        <f>IF(N181="základní",J181,0)</f>
        <v>0</v>
      </c>
      <c r="BF181" s="217">
        <f>IF(N181="snížená",J181,0)</f>
        <v>0</v>
      </c>
      <c r="BG181" s="217">
        <f>IF(N181="zákl. přenesená",J181,0)</f>
        <v>0</v>
      </c>
      <c r="BH181" s="217">
        <f>IF(N181="sníž. přenesená",J181,0)</f>
        <v>0</v>
      </c>
      <c r="BI181" s="217">
        <f>IF(N181="nulová",J181,0)</f>
        <v>0</v>
      </c>
      <c r="BJ181" s="17" t="s">
        <v>80</v>
      </c>
      <c r="BK181" s="217">
        <f>ROUND(I181*H181,2)</f>
        <v>0</v>
      </c>
      <c r="BL181" s="17" t="s">
        <v>353</v>
      </c>
      <c r="BM181" s="216" t="s">
        <v>532</v>
      </c>
    </row>
    <row r="182" spans="1:65" s="2" customFormat="1" ht="117">
      <c r="A182" s="34"/>
      <c r="B182" s="35"/>
      <c r="C182" s="36"/>
      <c r="D182" s="218" t="s">
        <v>135</v>
      </c>
      <c r="E182" s="36"/>
      <c r="F182" s="219" t="s">
        <v>427</v>
      </c>
      <c r="G182" s="36"/>
      <c r="H182" s="36"/>
      <c r="I182" s="115"/>
      <c r="J182" s="36"/>
      <c r="K182" s="36"/>
      <c r="L182" s="39"/>
      <c r="M182" s="265"/>
      <c r="N182" s="266"/>
      <c r="O182" s="267"/>
      <c r="P182" s="267"/>
      <c r="Q182" s="267"/>
      <c r="R182" s="267"/>
      <c r="S182" s="267"/>
      <c r="T182" s="268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T182" s="17" t="s">
        <v>135</v>
      </c>
      <c r="AU182" s="17" t="s">
        <v>80</v>
      </c>
    </row>
    <row r="183" spans="1:65" s="2" customFormat="1" ht="6.95" customHeight="1">
      <c r="A183" s="34"/>
      <c r="B183" s="54"/>
      <c r="C183" s="55"/>
      <c r="D183" s="55"/>
      <c r="E183" s="55"/>
      <c r="F183" s="55"/>
      <c r="G183" s="55"/>
      <c r="H183" s="55"/>
      <c r="I183" s="152"/>
      <c r="J183" s="55"/>
      <c r="K183" s="55"/>
      <c r="L183" s="39"/>
      <c r="M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</row>
  </sheetData>
  <sheetProtection algorithmName="SHA-512" hashValue="l7RbTFrIJSgrZ0Qpo/1kwo7fynPhmAnAbwNj+FnEfrJeIyCPTEImouBCZJvsJQtOdqshHUGtvNles5ym4l4MIQ==" saltValue="sMljnJTe+iJyq57BVbqXphO1TkZYhv66Yh6joEbMnqja7qjfmKKSQfrPuWBq4NDVx7itu32prHopuOXaKeyyCw==" spinCount="100000" sheet="1" objects="1" scenarios="1" formatColumns="0" formatRows="0" autoFilter="0"/>
  <autoFilter ref="C116:K182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5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8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8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AT2" s="17" t="s">
        <v>91</v>
      </c>
    </row>
    <row r="3" spans="1:46" s="1" customFormat="1" ht="6.95" customHeight="1">
      <c r="B3" s="109"/>
      <c r="C3" s="110"/>
      <c r="D3" s="110"/>
      <c r="E3" s="110"/>
      <c r="F3" s="110"/>
      <c r="G3" s="110"/>
      <c r="H3" s="110"/>
      <c r="I3" s="111"/>
      <c r="J3" s="110"/>
      <c r="K3" s="110"/>
      <c r="L3" s="20"/>
      <c r="AT3" s="17" t="s">
        <v>82</v>
      </c>
    </row>
    <row r="4" spans="1:46" s="1" customFormat="1" ht="24.95" customHeight="1">
      <c r="B4" s="20"/>
      <c r="D4" s="112" t="s">
        <v>95</v>
      </c>
      <c r="I4" s="108"/>
      <c r="L4" s="20"/>
      <c r="M4" s="113" t="s">
        <v>10</v>
      </c>
      <c r="AT4" s="17" t="s">
        <v>4</v>
      </c>
    </row>
    <row r="5" spans="1:46" s="1" customFormat="1" ht="6.95" customHeight="1">
      <c r="B5" s="20"/>
      <c r="I5" s="108"/>
      <c r="L5" s="20"/>
    </row>
    <row r="6" spans="1:46" s="1" customFormat="1" ht="12" customHeight="1">
      <c r="B6" s="20"/>
      <c r="D6" s="114" t="s">
        <v>16</v>
      </c>
      <c r="I6" s="108"/>
      <c r="L6" s="20"/>
    </row>
    <row r="7" spans="1:46" s="1" customFormat="1" ht="16.5" customHeight="1">
      <c r="B7" s="20"/>
      <c r="E7" s="310" t="str">
        <f>'Rekapitulace stavby'!K6</f>
        <v>Zabezpečení čekáren v obvodu OŘ Olomouc</v>
      </c>
      <c r="F7" s="311"/>
      <c r="G7" s="311"/>
      <c r="H7" s="311"/>
      <c r="I7" s="108"/>
      <c r="L7" s="20"/>
    </row>
    <row r="8" spans="1:46" s="2" customFormat="1" ht="12" customHeight="1">
      <c r="A8" s="34"/>
      <c r="B8" s="39"/>
      <c r="C8" s="34"/>
      <c r="D8" s="114" t="s">
        <v>96</v>
      </c>
      <c r="E8" s="34"/>
      <c r="F8" s="34"/>
      <c r="G8" s="34"/>
      <c r="H8" s="34"/>
      <c r="I8" s="115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312" t="s">
        <v>533</v>
      </c>
      <c r="F9" s="313"/>
      <c r="G9" s="313"/>
      <c r="H9" s="313"/>
      <c r="I9" s="115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115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14" t="s">
        <v>18</v>
      </c>
      <c r="E11" s="34"/>
      <c r="F11" s="116" t="s">
        <v>1</v>
      </c>
      <c r="G11" s="34"/>
      <c r="H11" s="34"/>
      <c r="I11" s="117" t="s">
        <v>19</v>
      </c>
      <c r="J11" s="116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14" t="s">
        <v>20</v>
      </c>
      <c r="E12" s="34"/>
      <c r="F12" s="116" t="s">
        <v>267</v>
      </c>
      <c r="G12" s="34"/>
      <c r="H12" s="34"/>
      <c r="I12" s="117" t="s">
        <v>22</v>
      </c>
      <c r="J12" s="118">
        <f>'Rekapitulace stavby'!AN8</f>
        <v>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115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14" t="s">
        <v>23</v>
      </c>
      <c r="E14" s="34"/>
      <c r="F14" s="34"/>
      <c r="G14" s="34"/>
      <c r="H14" s="34"/>
      <c r="I14" s="117" t="s">
        <v>24</v>
      </c>
      <c r="J14" s="116" t="str">
        <f>IF('Rekapitulace stavby'!AN10="","",'Rekapitulace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16" t="str">
        <f>IF('Rekapitulace stavby'!E11="","",'Rekapitulace stavby'!E11)</f>
        <v xml:space="preserve"> </v>
      </c>
      <c r="F15" s="34"/>
      <c r="G15" s="34"/>
      <c r="H15" s="34"/>
      <c r="I15" s="117" t="s">
        <v>25</v>
      </c>
      <c r="J15" s="116" t="str">
        <f>IF('Rekapitulace stavby'!AN11="","",'Rekapitulace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115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14" t="s">
        <v>26</v>
      </c>
      <c r="E17" s="34"/>
      <c r="F17" s="34"/>
      <c r="G17" s="34"/>
      <c r="H17" s="34"/>
      <c r="I17" s="117" t="s">
        <v>24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314" t="str">
        <f>'Rekapitulace stavby'!E14</f>
        <v>Vyplň údaj</v>
      </c>
      <c r="F18" s="315"/>
      <c r="G18" s="315"/>
      <c r="H18" s="315"/>
      <c r="I18" s="117" t="s">
        <v>25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115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14" t="s">
        <v>28</v>
      </c>
      <c r="E20" s="34"/>
      <c r="F20" s="34"/>
      <c r="G20" s="34"/>
      <c r="H20" s="34"/>
      <c r="I20" s="117" t="s">
        <v>24</v>
      </c>
      <c r="J20" s="116" t="str">
        <f>IF('Rekapitulace stavby'!AN16="","",'Rekapitulace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16" t="str">
        <f>IF('Rekapitulace stavby'!E17="","",'Rekapitulace stavby'!E17)</f>
        <v xml:space="preserve"> </v>
      </c>
      <c r="F21" s="34"/>
      <c r="G21" s="34"/>
      <c r="H21" s="34"/>
      <c r="I21" s="117" t="s">
        <v>25</v>
      </c>
      <c r="J21" s="116" t="str">
        <f>IF('Rekapitulace stavby'!AN17="","",'Rekapitulace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115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14" t="s">
        <v>30</v>
      </c>
      <c r="E23" s="34"/>
      <c r="F23" s="34"/>
      <c r="G23" s="34"/>
      <c r="H23" s="34"/>
      <c r="I23" s="117" t="s">
        <v>24</v>
      </c>
      <c r="J23" s="116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16" t="str">
        <f>IF('Rekapitulace stavby'!E20="","",'Rekapitulace stavby'!E20)</f>
        <v xml:space="preserve"> </v>
      </c>
      <c r="F24" s="34"/>
      <c r="G24" s="34"/>
      <c r="H24" s="34"/>
      <c r="I24" s="117" t="s">
        <v>25</v>
      </c>
      <c r="J24" s="116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115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14" t="s">
        <v>31</v>
      </c>
      <c r="E26" s="34"/>
      <c r="F26" s="34"/>
      <c r="G26" s="34"/>
      <c r="H26" s="34"/>
      <c r="I26" s="115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9"/>
      <c r="B27" s="120"/>
      <c r="C27" s="119"/>
      <c r="D27" s="119"/>
      <c r="E27" s="316" t="s">
        <v>1</v>
      </c>
      <c r="F27" s="316"/>
      <c r="G27" s="316"/>
      <c r="H27" s="316"/>
      <c r="I27" s="121"/>
      <c r="J27" s="119"/>
      <c r="K27" s="119"/>
      <c r="L27" s="122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115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23"/>
      <c r="E29" s="123"/>
      <c r="F29" s="123"/>
      <c r="G29" s="123"/>
      <c r="H29" s="123"/>
      <c r="I29" s="124"/>
      <c r="J29" s="123"/>
      <c r="K29" s="123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25" t="s">
        <v>32</v>
      </c>
      <c r="E30" s="34"/>
      <c r="F30" s="34"/>
      <c r="G30" s="34"/>
      <c r="H30" s="34"/>
      <c r="I30" s="115"/>
      <c r="J30" s="126">
        <f>ROUND(J117,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23"/>
      <c r="E31" s="123"/>
      <c r="F31" s="123"/>
      <c r="G31" s="123"/>
      <c r="H31" s="123"/>
      <c r="I31" s="124"/>
      <c r="J31" s="123"/>
      <c r="K31" s="123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7" t="s">
        <v>34</v>
      </c>
      <c r="G32" s="34"/>
      <c r="H32" s="34"/>
      <c r="I32" s="128" t="s">
        <v>33</v>
      </c>
      <c r="J32" s="127" t="s">
        <v>35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9" t="s">
        <v>36</v>
      </c>
      <c r="E33" s="114" t="s">
        <v>37</v>
      </c>
      <c r="F33" s="130">
        <f>ROUND((SUM(BE117:BE164)),  2)</f>
        <v>0</v>
      </c>
      <c r="G33" s="34"/>
      <c r="H33" s="34"/>
      <c r="I33" s="131">
        <v>0.21</v>
      </c>
      <c r="J33" s="130">
        <f>ROUND(((SUM(BE117:BE164))*I33),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14" t="s">
        <v>38</v>
      </c>
      <c r="F34" s="130">
        <f>ROUND((SUM(BF117:BF164)),  2)</f>
        <v>0</v>
      </c>
      <c r="G34" s="34"/>
      <c r="H34" s="34"/>
      <c r="I34" s="131">
        <v>0.15</v>
      </c>
      <c r="J34" s="130">
        <f>ROUND(((SUM(BF117:BF164))*I34),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14" t="s">
        <v>39</v>
      </c>
      <c r="F35" s="130">
        <f>ROUND((SUM(BG117:BG164)),  2)</f>
        <v>0</v>
      </c>
      <c r="G35" s="34"/>
      <c r="H35" s="34"/>
      <c r="I35" s="131">
        <v>0.21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14" t="s">
        <v>40</v>
      </c>
      <c r="F36" s="130">
        <f>ROUND((SUM(BH117:BH164)),  2)</f>
        <v>0</v>
      </c>
      <c r="G36" s="34"/>
      <c r="H36" s="34"/>
      <c r="I36" s="131">
        <v>0.15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14" t="s">
        <v>41</v>
      </c>
      <c r="F37" s="130">
        <f>ROUND((SUM(BI117:BI164)),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115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32"/>
      <c r="D39" s="133" t="s">
        <v>42</v>
      </c>
      <c r="E39" s="134"/>
      <c r="F39" s="134"/>
      <c r="G39" s="135" t="s">
        <v>43</v>
      </c>
      <c r="H39" s="136" t="s">
        <v>44</v>
      </c>
      <c r="I39" s="137"/>
      <c r="J39" s="138">
        <f>SUM(J30:J37)</f>
        <v>0</v>
      </c>
      <c r="K39" s="139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115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I41" s="108"/>
      <c r="L41" s="20"/>
    </row>
    <row r="42" spans="1:31" s="1" customFormat="1" ht="14.45" customHeight="1">
      <c r="B42" s="20"/>
      <c r="I42" s="108"/>
      <c r="L42" s="20"/>
    </row>
    <row r="43" spans="1:31" s="1" customFormat="1" ht="14.45" customHeight="1">
      <c r="B43" s="20"/>
      <c r="I43" s="108"/>
      <c r="L43" s="20"/>
    </row>
    <row r="44" spans="1:31" s="1" customFormat="1" ht="14.45" customHeight="1">
      <c r="B44" s="20"/>
      <c r="I44" s="108"/>
      <c r="L44" s="20"/>
    </row>
    <row r="45" spans="1:31" s="1" customFormat="1" ht="14.45" customHeight="1">
      <c r="B45" s="20"/>
      <c r="I45" s="108"/>
      <c r="L45" s="20"/>
    </row>
    <row r="46" spans="1:31" s="1" customFormat="1" ht="14.45" customHeight="1">
      <c r="B46" s="20"/>
      <c r="I46" s="108"/>
      <c r="L46" s="20"/>
    </row>
    <row r="47" spans="1:31" s="1" customFormat="1" ht="14.45" customHeight="1">
      <c r="B47" s="20"/>
      <c r="I47" s="108"/>
      <c r="L47" s="20"/>
    </row>
    <row r="48" spans="1:31" s="1" customFormat="1" ht="14.45" customHeight="1">
      <c r="B48" s="20"/>
      <c r="I48" s="108"/>
      <c r="L48" s="20"/>
    </row>
    <row r="49" spans="1:31" s="1" customFormat="1" ht="14.45" customHeight="1">
      <c r="B49" s="20"/>
      <c r="I49" s="108"/>
      <c r="L49" s="20"/>
    </row>
    <row r="50" spans="1:31" s="2" customFormat="1" ht="14.45" customHeight="1">
      <c r="B50" s="51"/>
      <c r="D50" s="140" t="s">
        <v>45</v>
      </c>
      <c r="E50" s="141"/>
      <c r="F50" s="141"/>
      <c r="G50" s="140" t="s">
        <v>46</v>
      </c>
      <c r="H50" s="141"/>
      <c r="I50" s="142"/>
      <c r="J50" s="141"/>
      <c r="K50" s="141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3" t="s">
        <v>47</v>
      </c>
      <c r="E61" s="144"/>
      <c r="F61" s="145" t="s">
        <v>48</v>
      </c>
      <c r="G61" s="143" t="s">
        <v>47</v>
      </c>
      <c r="H61" s="144"/>
      <c r="I61" s="146"/>
      <c r="J61" s="147" t="s">
        <v>48</v>
      </c>
      <c r="K61" s="144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0" t="s">
        <v>49</v>
      </c>
      <c r="E65" s="148"/>
      <c r="F65" s="148"/>
      <c r="G65" s="140" t="s">
        <v>50</v>
      </c>
      <c r="H65" s="148"/>
      <c r="I65" s="149"/>
      <c r="J65" s="148"/>
      <c r="K65" s="148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3" t="s">
        <v>47</v>
      </c>
      <c r="E76" s="144"/>
      <c r="F76" s="145" t="s">
        <v>48</v>
      </c>
      <c r="G76" s="143" t="s">
        <v>47</v>
      </c>
      <c r="H76" s="144"/>
      <c r="I76" s="146"/>
      <c r="J76" s="147" t="s">
        <v>48</v>
      </c>
      <c r="K76" s="144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0"/>
      <c r="C77" s="151"/>
      <c r="D77" s="151"/>
      <c r="E77" s="151"/>
      <c r="F77" s="151"/>
      <c r="G77" s="151"/>
      <c r="H77" s="151"/>
      <c r="I77" s="152"/>
      <c r="J77" s="151"/>
      <c r="K77" s="151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53"/>
      <c r="C81" s="154"/>
      <c r="D81" s="154"/>
      <c r="E81" s="154"/>
      <c r="F81" s="154"/>
      <c r="G81" s="154"/>
      <c r="H81" s="154"/>
      <c r="I81" s="155"/>
      <c r="J81" s="154"/>
      <c r="K81" s="154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98</v>
      </c>
      <c r="D82" s="36"/>
      <c r="E82" s="36"/>
      <c r="F82" s="36"/>
      <c r="G82" s="36"/>
      <c r="H82" s="36"/>
      <c r="I82" s="115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15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15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317" t="str">
        <f>E7</f>
        <v>Zabezpečení čekáren v obvodu OŘ Olomouc</v>
      </c>
      <c r="F85" s="318"/>
      <c r="G85" s="318"/>
      <c r="H85" s="318"/>
      <c r="I85" s="115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96</v>
      </c>
      <c r="D86" s="36"/>
      <c r="E86" s="36"/>
      <c r="F86" s="36"/>
      <c r="G86" s="36"/>
      <c r="H86" s="36"/>
      <c r="I86" s="115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89" t="str">
        <f>E9</f>
        <v>PS 03 - Kamerový systém v žst. Kojetín</v>
      </c>
      <c r="F87" s="319"/>
      <c r="G87" s="319"/>
      <c r="H87" s="319"/>
      <c r="I87" s="115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115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>OŘ Olomouc</v>
      </c>
      <c r="G89" s="36"/>
      <c r="H89" s="36"/>
      <c r="I89" s="117" t="s">
        <v>22</v>
      </c>
      <c r="J89" s="66">
        <f>IF(J12="","",J12)</f>
        <v>0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15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23</v>
      </c>
      <c r="D91" s="36"/>
      <c r="E91" s="36"/>
      <c r="F91" s="27" t="str">
        <f>E15</f>
        <v xml:space="preserve"> </v>
      </c>
      <c r="G91" s="36"/>
      <c r="H91" s="36"/>
      <c r="I91" s="117" t="s">
        <v>28</v>
      </c>
      <c r="J91" s="32" t="str">
        <f>E21</f>
        <v xml:space="preserve"> 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26</v>
      </c>
      <c r="D92" s="36"/>
      <c r="E92" s="36"/>
      <c r="F92" s="27" t="str">
        <f>IF(E18="","",E18)</f>
        <v>Vyplň údaj</v>
      </c>
      <c r="G92" s="36"/>
      <c r="H92" s="36"/>
      <c r="I92" s="117" t="s">
        <v>30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115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56" t="s">
        <v>99</v>
      </c>
      <c r="D94" s="157"/>
      <c r="E94" s="157"/>
      <c r="F94" s="157"/>
      <c r="G94" s="157"/>
      <c r="H94" s="157"/>
      <c r="I94" s="158"/>
      <c r="J94" s="159" t="s">
        <v>100</v>
      </c>
      <c r="K94" s="15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15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60" t="s">
        <v>101</v>
      </c>
      <c r="D96" s="36"/>
      <c r="E96" s="36"/>
      <c r="F96" s="36"/>
      <c r="G96" s="36"/>
      <c r="H96" s="36"/>
      <c r="I96" s="115"/>
      <c r="J96" s="84">
        <f>J117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102</v>
      </c>
    </row>
    <row r="97" spans="1:31" s="9" customFormat="1" ht="24.95" customHeight="1">
      <c r="B97" s="161"/>
      <c r="C97" s="162"/>
      <c r="D97" s="163" t="s">
        <v>268</v>
      </c>
      <c r="E97" s="164"/>
      <c r="F97" s="164"/>
      <c r="G97" s="164"/>
      <c r="H97" s="164"/>
      <c r="I97" s="165"/>
      <c r="J97" s="166">
        <f>J148</f>
        <v>0</v>
      </c>
      <c r="K97" s="162"/>
      <c r="L97" s="167"/>
    </row>
    <row r="98" spans="1:31" s="2" customFormat="1" ht="21.75" customHeight="1">
      <c r="A98" s="34"/>
      <c r="B98" s="35"/>
      <c r="C98" s="36"/>
      <c r="D98" s="36"/>
      <c r="E98" s="36"/>
      <c r="F98" s="36"/>
      <c r="G98" s="36"/>
      <c r="H98" s="36"/>
      <c r="I98" s="115"/>
      <c r="J98" s="36"/>
      <c r="K98" s="36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</row>
    <row r="99" spans="1:31" s="2" customFormat="1" ht="6.95" customHeight="1">
      <c r="A99" s="34"/>
      <c r="B99" s="54"/>
      <c r="C99" s="55"/>
      <c r="D99" s="55"/>
      <c r="E99" s="55"/>
      <c r="F99" s="55"/>
      <c r="G99" s="55"/>
      <c r="H99" s="55"/>
      <c r="I99" s="152"/>
      <c r="J99" s="55"/>
      <c r="K99" s="55"/>
      <c r="L99" s="51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</row>
    <row r="103" spans="1:31" s="2" customFormat="1" ht="6.95" customHeight="1">
      <c r="A103" s="34"/>
      <c r="B103" s="56"/>
      <c r="C103" s="57"/>
      <c r="D103" s="57"/>
      <c r="E103" s="57"/>
      <c r="F103" s="57"/>
      <c r="G103" s="57"/>
      <c r="H103" s="57"/>
      <c r="I103" s="155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2" customFormat="1" ht="24.95" customHeight="1">
      <c r="A104" s="34"/>
      <c r="B104" s="35"/>
      <c r="C104" s="23" t="s">
        <v>111</v>
      </c>
      <c r="D104" s="36"/>
      <c r="E104" s="36"/>
      <c r="F104" s="36"/>
      <c r="G104" s="36"/>
      <c r="H104" s="36"/>
      <c r="I104" s="115"/>
      <c r="J104" s="36"/>
      <c r="K104" s="36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pans="1:31" s="2" customFormat="1" ht="6.95" customHeight="1">
      <c r="A105" s="34"/>
      <c r="B105" s="35"/>
      <c r="C105" s="36"/>
      <c r="D105" s="36"/>
      <c r="E105" s="36"/>
      <c r="F105" s="36"/>
      <c r="G105" s="36"/>
      <c r="H105" s="36"/>
      <c r="I105" s="115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31" s="2" customFormat="1" ht="12" customHeight="1">
      <c r="A106" s="34"/>
      <c r="B106" s="35"/>
      <c r="C106" s="29" t="s">
        <v>16</v>
      </c>
      <c r="D106" s="36"/>
      <c r="E106" s="36"/>
      <c r="F106" s="36"/>
      <c r="G106" s="36"/>
      <c r="H106" s="36"/>
      <c r="I106" s="115"/>
      <c r="J106" s="36"/>
      <c r="K106" s="36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pans="1:31" s="2" customFormat="1" ht="16.5" customHeight="1">
      <c r="A107" s="34"/>
      <c r="B107" s="35"/>
      <c r="C107" s="36"/>
      <c r="D107" s="36"/>
      <c r="E107" s="317" t="str">
        <f>E7</f>
        <v>Zabezpečení čekáren v obvodu OŘ Olomouc</v>
      </c>
      <c r="F107" s="318"/>
      <c r="G107" s="318"/>
      <c r="H107" s="318"/>
      <c r="I107" s="115"/>
      <c r="J107" s="36"/>
      <c r="K107" s="36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31" s="2" customFormat="1" ht="12" customHeight="1">
      <c r="A108" s="34"/>
      <c r="B108" s="35"/>
      <c r="C108" s="29" t="s">
        <v>96</v>
      </c>
      <c r="D108" s="36"/>
      <c r="E108" s="36"/>
      <c r="F108" s="36"/>
      <c r="G108" s="36"/>
      <c r="H108" s="36"/>
      <c r="I108" s="115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s="2" customFormat="1" ht="16.5" customHeight="1">
      <c r="A109" s="34"/>
      <c r="B109" s="35"/>
      <c r="C109" s="36"/>
      <c r="D109" s="36"/>
      <c r="E109" s="289" t="str">
        <f>E9</f>
        <v>PS 03 - Kamerový systém v žst. Kojetín</v>
      </c>
      <c r="F109" s="319"/>
      <c r="G109" s="319"/>
      <c r="H109" s="319"/>
      <c r="I109" s="115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31" s="2" customFormat="1" ht="6.95" customHeight="1">
      <c r="A110" s="34"/>
      <c r="B110" s="35"/>
      <c r="C110" s="36"/>
      <c r="D110" s="36"/>
      <c r="E110" s="36"/>
      <c r="F110" s="36"/>
      <c r="G110" s="36"/>
      <c r="H110" s="36"/>
      <c r="I110" s="115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12" customHeight="1">
      <c r="A111" s="34"/>
      <c r="B111" s="35"/>
      <c r="C111" s="29" t="s">
        <v>20</v>
      </c>
      <c r="D111" s="36"/>
      <c r="E111" s="36"/>
      <c r="F111" s="27" t="str">
        <f>F12</f>
        <v>OŘ Olomouc</v>
      </c>
      <c r="G111" s="36"/>
      <c r="H111" s="36"/>
      <c r="I111" s="117" t="s">
        <v>22</v>
      </c>
      <c r="J111" s="66">
        <f>IF(J12="","",J12)</f>
        <v>0</v>
      </c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115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5.2" customHeight="1">
      <c r="A113" s="34"/>
      <c r="B113" s="35"/>
      <c r="C113" s="29" t="s">
        <v>23</v>
      </c>
      <c r="D113" s="36"/>
      <c r="E113" s="36"/>
      <c r="F113" s="27" t="str">
        <f>E15</f>
        <v xml:space="preserve"> </v>
      </c>
      <c r="G113" s="36"/>
      <c r="H113" s="36"/>
      <c r="I113" s="117" t="s">
        <v>28</v>
      </c>
      <c r="J113" s="32" t="str">
        <f>E21</f>
        <v xml:space="preserve"> </v>
      </c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5.2" customHeight="1">
      <c r="A114" s="34"/>
      <c r="B114" s="35"/>
      <c r="C114" s="29" t="s">
        <v>26</v>
      </c>
      <c r="D114" s="36"/>
      <c r="E114" s="36"/>
      <c r="F114" s="27" t="str">
        <f>IF(E18="","",E18)</f>
        <v>Vyplň údaj</v>
      </c>
      <c r="G114" s="36"/>
      <c r="H114" s="36"/>
      <c r="I114" s="117" t="s">
        <v>30</v>
      </c>
      <c r="J114" s="32" t="str">
        <f>E24</f>
        <v xml:space="preserve"> </v>
      </c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0.35" customHeight="1">
      <c r="A115" s="34"/>
      <c r="B115" s="35"/>
      <c r="C115" s="36"/>
      <c r="D115" s="36"/>
      <c r="E115" s="36"/>
      <c r="F115" s="36"/>
      <c r="G115" s="36"/>
      <c r="H115" s="36"/>
      <c r="I115" s="115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11" customFormat="1" ht="29.25" customHeight="1">
      <c r="A116" s="175"/>
      <c r="B116" s="176"/>
      <c r="C116" s="177" t="s">
        <v>112</v>
      </c>
      <c r="D116" s="178" t="s">
        <v>57</v>
      </c>
      <c r="E116" s="178" t="s">
        <v>53</v>
      </c>
      <c r="F116" s="178" t="s">
        <v>54</v>
      </c>
      <c r="G116" s="178" t="s">
        <v>113</v>
      </c>
      <c r="H116" s="178" t="s">
        <v>114</v>
      </c>
      <c r="I116" s="179" t="s">
        <v>115</v>
      </c>
      <c r="J116" s="180" t="s">
        <v>100</v>
      </c>
      <c r="K116" s="181" t="s">
        <v>116</v>
      </c>
      <c r="L116" s="182"/>
      <c r="M116" s="75" t="s">
        <v>1</v>
      </c>
      <c r="N116" s="76" t="s">
        <v>36</v>
      </c>
      <c r="O116" s="76" t="s">
        <v>117</v>
      </c>
      <c r="P116" s="76" t="s">
        <v>118</v>
      </c>
      <c r="Q116" s="76" t="s">
        <v>119</v>
      </c>
      <c r="R116" s="76" t="s">
        <v>120</v>
      </c>
      <c r="S116" s="76" t="s">
        <v>121</v>
      </c>
      <c r="T116" s="77" t="s">
        <v>122</v>
      </c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</row>
    <row r="117" spans="1:65" s="2" customFormat="1" ht="22.9" customHeight="1">
      <c r="A117" s="34"/>
      <c r="B117" s="35"/>
      <c r="C117" s="82" t="s">
        <v>123</v>
      </c>
      <c r="D117" s="36"/>
      <c r="E117" s="36"/>
      <c r="F117" s="36"/>
      <c r="G117" s="36"/>
      <c r="H117" s="36"/>
      <c r="I117" s="115"/>
      <c r="J117" s="183">
        <f>BK117</f>
        <v>0</v>
      </c>
      <c r="K117" s="36"/>
      <c r="L117" s="39"/>
      <c r="M117" s="78"/>
      <c r="N117" s="184"/>
      <c r="O117" s="79"/>
      <c r="P117" s="185">
        <f>P118+SUM(P119:P148)</f>
        <v>0</v>
      </c>
      <c r="Q117" s="79"/>
      <c r="R117" s="185">
        <f>R118+SUM(R119:R148)</f>
        <v>0</v>
      </c>
      <c r="S117" s="79"/>
      <c r="T117" s="186">
        <f>T118+SUM(T119:T148)</f>
        <v>0</v>
      </c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T117" s="17" t="s">
        <v>71</v>
      </c>
      <c r="AU117" s="17" t="s">
        <v>102</v>
      </c>
      <c r="BK117" s="187">
        <f>BK118+SUM(BK119:BK148)</f>
        <v>0</v>
      </c>
    </row>
    <row r="118" spans="1:65" s="2" customFormat="1" ht="24" customHeight="1">
      <c r="A118" s="34"/>
      <c r="B118" s="35"/>
      <c r="C118" s="254" t="s">
        <v>80</v>
      </c>
      <c r="D118" s="254" t="s">
        <v>203</v>
      </c>
      <c r="E118" s="255" t="s">
        <v>534</v>
      </c>
      <c r="F118" s="256" t="s">
        <v>535</v>
      </c>
      <c r="G118" s="257" t="s">
        <v>199</v>
      </c>
      <c r="H118" s="258">
        <v>4</v>
      </c>
      <c r="I118" s="259"/>
      <c r="J118" s="260">
        <f>ROUND(I118*H118,2)</f>
        <v>0</v>
      </c>
      <c r="K118" s="261"/>
      <c r="L118" s="262"/>
      <c r="M118" s="263" t="s">
        <v>1</v>
      </c>
      <c r="N118" s="264" t="s">
        <v>37</v>
      </c>
      <c r="O118" s="71"/>
      <c r="P118" s="214">
        <f>O118*H118</f>
        <v>0</v>
      </c>
      <c r="Q118" s="214">
        <v>0</v>
      </c>
      <c r="R118" s="214">
        <f>Q118*H118</f>
        <v>0</v>
      </c>
      <c r="S118" s="214">
        <v>0</v>
      </c>
      <c r="T118" s="215">
        <f>S118*H118</f>
        <v>0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R118" s="216" t="s">
        <v>181</v>
      </c>
      <c r="AT118" s="216" t="s">
        <v>203</v>
      </c>
      <c r="AU118" s="216" t="s">
        <v>72</v>
      </c>
      <c r="AY118" s="17" t="s">
        <v>126</v>
      </c>
      <c r="BE118" s="217">
        <f>IF(N118="základní",J118,0)</f>
        <v>0</v>
      </c>
      <c r="BF118" s="217">
        <f>IF(N118="snížená",J118,0)</f>
        <v>0</v>
      </c>
      <c r="BG118" s="217">
        <f>IF(N118="zákl. přenesená",J118,0)</f>
        <v>0</v>
      </c>
      <c r="BH118" s="217">
        <f>IF(N118="sníž. přenesená",J118,0)</f>
        <v>0</v>
      </c>
      <c r="BI118" s="217">
        <f>IF(N118="nulová",J118,0)</f>
        <v>0</v>
      </c>
      <c r="BJ118" s="17" t="s">
        <v>80</v>
      </c>
      <c r="BK118" s="217">
        <f>ROUND(I118*H118,2)</f>
        <v>0</v>
      </c>
      <c r="BL118" s="17" t="s">
        <v>133</v>
      </c>
      <c r="BM118" s="216" t="s">
        <v>536</v>
      </c>
    </row>
    <row r="119" spans="1:65" s="2" customFormat="1" ht="19.5">
      <c r="A119" s="34"/>
      <c r="B119" s="35"/>
      <c r="C119" s="36"/>
      <c r="D119" s="218" t="s">
        <v>135</v>
      </c>
      <c r="E119" s="36"/>
      <c r="F119" s="219" t="s">
        <v>535</v>
      </c>
      <c r="G119" s="36"/>
      <c r="H119" s="36"/>
      <c r="I119" s="115"/>
      <c r="J119" s="36"/>
      <c r="K119" s="36"/>
      <c r="L119" s="39"/>
      <c r="M119" s="220"/>
      <c r="N119" s="221"/>
      <c r="O119" s="71"/>
      <c r="P119" s="71"/>
      <c r="Q119" s="71"/>
      <c r="R119" s="71"/>
      <c r="S119" s="71"/>
      <c r="T119" s="72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T119" s="17" t="s">
        <v>135</v>
      </c>
      <c r="AU119" s="17" t="s">
        <v>72</v>
      </c>
    </row>
    <row r="120" spans="1:65" s="2" customFormat="1" ht="24" customHeight="1">
      <c r="A120" s="34"/>
      <c r="B120" s="35"/>
      <c r="C120" s="254" t="s">
        <v>82</v>
      </c>
      <c r="D120" s="254" t="s">
        <v>203</v>
      </c>
      <c r="E120" s="255" t="s">
        <v>438</v>
      </c>
      <c r="F120" s="256" t="s">
        <v>439</v>
      </c>
      <c r="G120" s="257" t="s">
        <v>199</v>
      </c>
      <c r="H120" s="258">
        <v>1</v>
      </c>
      <c r="I120" s="259"/>
      <c r="J120" s="260">
        <f>ROUND(I120*H120,2)</f>
        <v>0</v>
      </c>
      <c r="K120" s="261"/>
      <c r="L120" s="262"/>
      <c r="M120" s="263" t="s">
        <v>1</v>
      </c>
      <c r="N120" s="264" t="s">
        <v>37</v>
      </c>
      <c r="O120" s="71"/>
      <c r="P120" s="214">
        <f>O120*H120</f>
        <v>0</v>
      </c>
      <c r="Q120" s="214">
        <v>0</v>
      </c>
      <c r="R120" s="214">
        <f>Q120*H120</f>
        <v>0</v>
      </c>
      <c r="S120" s="214">
        <v>0</v>
      </c>
      <c r="T120" s="215">
        <f>S120*H120</f>
        <v>0</v>
      </c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R120" s="216" t="s">
        <v>181</v>
      </c>
      <c r="AT120" s="216" t="s">
        <v>203</v>
      </c>
      <c r="AU120" s="216" t="s">
        <v>72</v>
      </c>
      <c r="AY120" s="17" t="s">
        <v>126</v>
      </c>
      <c r="BE120" s="217">
        <f>IF(N120="základní",J120,0)</f>
        <v>0</v>
      </c>
      <c r="BF120" s="217">
        <f>IF(N120="snížená",J120,0)</f>
        <v>0</v>
      </c>
      <c r="BG120" s="217">
        <f>IF(N120="zákl. přenesená",J120,0)</f>
        <v>0</v>
      </c>
      <c r="BH120" s="217">
        <f>IF(N120="sníž. přenesená",J120,0)</f>
        <v>0</v>
      </c>
      <c r="BI120" s="217">
        <f>IF(N120="nulová",J120,0)</f>
        <v>0</v>
      </c>
      <c r="BJ120" s="17" t="s">
        <v>80</v>
      </c>
      <c r="BK120" s="217">
        <f>ROUND(I120*H120,2)</f>
        <v>0</v>
      </c>
      <c r="BL120" s="17" t="s">
        <v>133</v>
      </c>
      <c r="BM120" s="216" t="s">
        <v>537</v>
      </c>
    </row>
    <row r="121" spans="1:65" s="2" customFormat="1" ht="19.5">
      <c r="A121" s="34"/>
      <c r="B121" s="35"/>
      <c r="C121" s="36"/>
      <c r="D121" s="218" t="s">
        <v>135</v>
      </c>
      <c r="E121" s="36"/>
      <c r="F121" s="219" t="s">
        <v>439</v>
      </c>
      <c r="G121" s="36"/>
      <c r="H121" s="36"/>
      <c r="I121" s="115"/>
      <c r="J121" s="36"/>
      <c r="K121" s="36"/>
      <c r="L121" s="39"/>
      <c r="M121" s="220"/>
      <c r="N121" s="221"/>
      <c r="O121" s="71"/>
      <c r="P121" s="71"/>
      <c r="Q121" s="71"/>
      <c r="R121" s="71"/>
      <c r="S121" s="71"/>
      <c r="T121" s="72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7" t="s">
        <v>135</v>
      </c>
      <c r="AU121" s="17" t="s">
        <v>72</v>
      </c>
    </row>
    <row r="122" spans="1:65" s="2" customFormat="1" ht="24" customHeight="1">
      <c r="A122" s="34"/>
      <c r="B122" s="35"/>
      <c r="C122" s="254" t="s">
        <v>143</v>
      </c>
      <c r="D122" s="254" t="s">
        <v>203</v>
      </c>
      <c r="E122" s="255" t="s">
        <v>538</v>
      </c>
      <c r="F122" s="256" t="s">
        <v>539</v>
      </c>
      <c r="G122" s="257" t="s">
        <v>199</v>
      </c>
      <c r="H122" s="258">
        <v>5</v>
      </c>
      <c r="I122" s="259"/>
      <c r="J122" s="260">
        <f>ROUND(I122*H122,2)</f>
        <v>0</v>
      </c>
      <c r="K122" s="261"/>
      <c r="L122" s="262"/>
      <c r="M122" s="263" t="s">
        <v>1</v>
      </c>
      <c r="N122" s="264" t="s">
        <v>37</v>
      </c>
      <c r="O122" s="71"/>
      <c r="P122" s="214">
        <f>O122*H122</f>
        <v>0</v>
      </c>
      <c r="Q122" s="214">
        <v>0</v>
      </c>
      <c r="R122" s="214">
        <f>Q122*H122</f>
        <v>0</v>
      </c>
      <c r="S122" s="214">
        <v>0</v>
      </c>
      <c r="T122" s="215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216" t="s">
        <v>181</v>
      </c>
      <c r="AT122" s="216" t="s">
        <v>203</v>
      </c>
      <c r="AU122" s="216" t="s">
        <v>72</v>
      </c>
      <c r="AY122" s="17" t="s">
        <v>126</v>
      </c>
      <c r="BE122" s="217">
        <f>IF(N122="základní",J122,0)</f>
        <v>0</v>
      </c>
      <c r="BF122" s="217">
        <f>IF(N122="snížená",J122,0)</f>
        <v>0</v>
      </c>
      <c r="BG122" s="217">
        <f>IF(N122="zákl. přenesená",J122,0)</f>
        <v>0</v>
      </c>
      <c r="BH122" s="217">
        <f>IF(N122="sníž. přenesená",J122,0)</f>
        <v>0</v>
      </c>
      <c r="BI122" s="217">
        <f>IF(N122="nulová",J122,0)</f>
        <v>0</v>
      </c>
      <c r="BJ122" s="17" t="s">
        <v>80</v>
      </c>
      <c r="BK122" s="217">
        <f>ROUND(I122*H122,2)</f>
        <v>0</v>
      </c>
      <c r="BL122" s="17" t="s">
        <v>133</v>
      </c>
      <c r="BM122" s="216" t="s">
        <v>540</v>
      </c>
    </row>
    <row r="123" spans="1:65" s="2" customFormat="1" ht="19.5">
      <c r="A123" s="34"/>
      <c r="B123" s="35"/>
      <c r="C123" s="36"/>
      <c r="D123" s="218" t="s">
        <v>135</v>
      </c>
      <c r="E123" s="36"/>
      <c r="F123" s="219" t="s">
        <v>539</v>
      </c>
      <c r="G123" s="36"/>
      <c r="H123" s="36"/>
      <c r="I123" s="115"/>
      <c r="J123" s="36"/>
      <c r="K123" s="36"/>
      <c r="L123" s="39"/>
      <c r="M123" s="220"/>
      <c r="N123" s="221"/>
      <c r="O123" s="71"/>
      <c r="P123" s="71"/>
      <c r="Q123" s="71"/>
      <c r="R123" s="71"/>
      <c r="S123" s="71"/>
      <c r="T123" s="72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7" t="s">
        <v>135</v>
      </c>
      <c r="AU123" s="17" t="s">
        <v>72</v>
      </c>
    </row>
    <row r="124" spans="1:65" s="2" customFormat="1" ht="24" customHeight="1">
      <c r="A124" s="34"/>
      <c r="B124" s="35"/>
      <c r="C124" s="254" t="s">
        <v>209</v>
      </c>
      <c r="D124" s="254" t="s">
        <v>203</v>
      </c>
      <c r="E124" s="255" t="s">
        <v>541</v>
      </c>
      <c r="F124" s="256" t="s">
        <v>542</v>
      </c>
      <c r="G124" s="257" t="s">
        <v>199</v>
      </c>
      <c r="H124" s="258">
        <v>1</v>
      </c>
      <c r="I124" s="259"/>
      <c r="J124" s="260">
        <f>ROUND(I124*H124,2)</f>
        <v>0</v>
      </c>
      <c r="K124" s="261"/>
      <c r="L124" s="262"/>
      <c r="M124" s="263" t="s">
        <v>1</v>
      </c>
      <c r="N124" s="264" t="s">
        <v>37</v>
      </c>
      <c r="O124" s="71"/>
      <c r="P124" s="214">
        <f>O124*H124</f>
        <v>0</v>
      </c>
      <c r="Q124" s="214">
        <v>0</v>
      </c>
      <c r="R124" s="214">
        <f>Q124*H124</f>
        <v>0</v>
      </c>
      <c r="S124" s="214">
        <v>0</v>
      </c>
      <c r="T124" s="215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6" t="s">
        <v>181</v>
      </c>
      <c r="AT124" s="216" t="s">
        <v>203</v>
      </c>
      <c r="AU124" s="216" t="s">
        <v>72</v>
      </c>
      <c r="AY124" s="17" t="s">
        <v>126</v>
      </c>
      <c r="BE124" s="217">
        <f>IF(N124="základní",J124,0)</f>
        <v>0</v>
      </c>
      <c r="BF124" s="217">
        <f>IF(N124="snížená",J124,0)</f>
        <v>0</v>
      </c>
      <c r="BG124" s="217">
        <f>IF(N124="zákl. přenesená",J124,0)</f>
        <v>0</v>
      </c>
      <c r="BH124" s="217">
        <f>IF(N124="sníž. přenesená",J124,0)</f>
        <v>0</v>
      </c>
      <c r="BI124" s="217">
        <f>IF(N124="nulová",J124,0)</f>
        <v>0</v>
      </c>
      <c r="BJ124" s="17" t="s">
        <v>80</v>
      </c>
      <c r="BK124" s="217">
        <f>ROUND(I124*H124,2)</f>
        <v>0</v>
      </c>
      <c r="BL124" s="17" t="s">
        <v>133</v>
      </c>
      <c r="BM124" s="216" t="s">
        <v>543</v>
      </c>
    </row>
    <row r="125" spans="1:65" s="2" customFormat="1" ht="19.5">
      <c r="A125" s="34"/>
      <c r="B125" s="35"/>
      <c r="C125" s="36"/>
      <c r="D125" s="218" t="s">
        <v>135</v>
      </c>
      <c r="E125" s="36"/>
      <c r="F125" s="219" t="s">
        <v>544</v>
      </c>
      <c r="G125" s="36"/>
      <c r="H125" s="36"/>
      <c r="I125" s="115"/>
      <c r="J125" s="36"/>
      <c r="K125" s="36"/>
      <c r="L125" s="39"/>
      <c r="M125" s="220"/>
      <c r="N125" s="221"/>
      <c r="O125" s="71"/>
      <c r="P125" s="71"/>
      <c r="Q125" s="71"/>
      <c r="R125" s="71"/>
      <c r="S125" s="71"/>
      <c r="T125" s="72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7" t="s">
        <v>135</v>
      </c>
      <c r="AU125" s="17" t="s">
        <v>72</v>
      </c>
    </row>
    <row r="126" spans="1:65" s="2" customFormat="1" ht="24" customHeight="1">
      <c r="A126" s="34"/>
      <c r="B126" s="35"/>
      <c r="C126" s="254" t="s">
        <v>375</v>
      </c>
      <c r="D126" s="254" t="s">
        <v>203</v>
      </c>
      <c r="E126" s="255" t="s">
        <v>545</v>
      </c>
      <c r="F126" s="256" t="s">
        <v>546</v>
      </c>
      <c r="G126" s="257" t="s">
        <v>199</v>
      </c>
      <c r="H126" s="258">
        <v>1</v>
      </c>
      <c r="I126" s="259"/>
      <c r="J126" s="260">
        <f>ROUND(I126*H126,2)</f>
        <v>0</v>
      </c>
      <c r="K126" s="261"/>
      <c r="L126" s="262"/>
      <c r="M126" s="263" t="s">
        <v>1</v>
      </c>
      <c r="N126" s="264" t="s">
        <v>37</v>
      </c>
      <c r="O126" s="71"/>
      <c r="P126" s="214">
        <f>O126*H126</f>
        <v>0</v>
      </c>
      <c r="Q126" s="214">
        <v>0</v>
      </c>
      <c r="R126" s="214">
        <f>Q126*H126</f>
        <v>0</v>
      </c>
      <c r="S126" s="214">
        <v>0</v>
      </c>
      <c r="T126" s="215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216" t="s">
        <v>340</v>
      </c>
      <c r="AT126" s="216" t="s">
        <v>203</v>
      </c>
      <c r="AU126" s="216" t="s">
        <v>72</v>
      </c>
      <c r="AY126" s="17" t="s">
        <v>126</v>
      </c>
      <c r="BE126" s="217">
        <f>IF(N126="základní",J126,0)</f>
        <v>0</v>
      </c>
      <c r="BF126" s="217">
        <f>IF(N126="snížená",J126,0)</f>
        <v>0</v>
      </c>
      <c r="BG126" s="217">
        <f>IF(N126="zákl. přenesená",J126,0)</f>
        <v>0</v>
      </c>
      <c r="BH126" s="217">
        <f>IF(N126="sníž. přenesená",J126,0)</f>
        <v>0</v>
      </c>
      <c r="BI126" s="217">
        <f>IF(N126="nulová",J126,0)</f>
        <v>0</v>
      </c>
      <c r="BJ126" s="17" t="s">
        <v>80</v>
      </c>
      <c r="BK126" s="217">
        <f>ROUND(I126*H126,2)</f>
        <v>0</v>
      </c>
      <c r="BL126" s="17" t="s">
        <v>340</v>
      </c>
      <c r="BM126" s="216" t="s">
        <v>547</v>
      </c>
    </row>
    <row r="127" spans="1:65" s="2" customFormat="1" ht="19.5">
      <c r="A127" s="34"/>
      <c r="B127" s="35"/>
      <c r="C127" s="36"/>
      <c r="D127" s="218" t="s">
        <v>135</v>
      </c>
      <c r="E127" s="36"/>
      <c r="F127" s="219" t="s">
        <v>546</v>
      </c>
      <c r="G127" s="36"/>
      <c r="H127" s="36"/>
      <c r="I127" s="115"/>
      <c r="J127" s="36"/>
      <c r="K127" s="36"/>
      <c r="L127" s="39"/>
      <c r="M127" s="220"/>
      <c r="N127" s="221"/>
      <c r="O127" s="71"/>
      <c r="P127" s="71"/>
      <c r="Q127" s="71"/>
      <c r="R127" s="71"/>
      <c r="S127" s="71"/>
      <c r="T127" s="72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7" t="s">
        <v>135</v>
      </c>
      <c r="AU127" s="17" t="s">
        <v>72</v>
      </c>
    </row>
    <row r="128" spans="1:65" s="2" customFormat="1" ht="16.5" customHeight="1">
      <c r="A128" s="34"/>
      <c r="B128" s="35"/>
      <c r="C128" s="254" t="s">
        <v>216</v>
      </c>
      <c r="D128" s="254" t="s">
        <v>203</v>
      </c>
      <c r="E128" s="255" t="s">
        <v>441</v>
      </c>
      <c r="F128" s="256" t="s">
        <v>442</v>
      </c>
      <c r="G128" s="257" t="s">
        <v>199</v>
      </c>
      <c r="H128" s="258">
        <v>5</v>
      </c>
      <c r="I128" s="259"/>
      <c r="J128" s="260">
        <f>ROUND(I128*H128,2)</f>
        <v>0</v>
      </c>
      <c r="K128" s="261"/>
      <c r="L128" s="262"/>
      <c r="M128" s="263" t="s">
        <v>1</v>
      </c>
      <c r="N128" s="264" t="s">
        <v>37</v>
      </c>
      <c r="O128" s="71"/>
      <c r="P128" s="214">
        <f>O128*H128</f>
        <v>0</v>
      </c>
      <c r="Q128" s="214">
        <v>0</v>
      </c>
      <c r="R128" s="214">
        <f>Q128*H128</f>
        <v>0</v>
      </c>
      <c r="S128" s="214">
        <v>0</v>
      </c>
      <c r="T128" s="215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216" t="s">
        <v>181</v>
      </c>
      <c r="AT128" s="216" t="s">
        <v>203</v>
      </c>
      <c r="AU128" s="216" t="s">
        <v>72</v>
      </c>
      <c r="AY128" s="17" t="s">
        <v>126</v>
      </c>
      <c r="BE128" s="217">
        <f>IF(N128="základní",J128,0)</f>
        <v>0</v>
      </c>
      <c r="BF128" s="217">
        <f>IF(N128="snížená",J128,0)</f>
        <v>0</v>
      </c>
      <c r="BG128" s="217">
        <f>IF(N128="zákl. přenesená",J128,0)</f>
        <v>0</v>
      </c>
      <c r="BH128" s="217">
        <f>IF(N128="sníž. přenesená",J128,0)</f>
        <v>0</v>
      </c>
      <c r="BI128" s="217">
        <f>IF(N128="nulová",J128,0)</f>
        <v>0</v>
      </c>
      <c r="BJ128" s="17" t="s">
        <v>80</v>
      </c>
      <c r="BK128" s="217">
        <f>ROUND(I128*H128,2)</f>
        <v>0</v>
      </c>
      <c r="BL128" s="17" t="s">
        <v>133</v>
      </c>
      <c r="BM128" s="216" t="s">
        <v>548</v>
      </c>
    </row>
    <row r="129" spans="1:65" s="2" customFormat="1" ht="11.25">
      <c r="A129" s="34"/>
      <c r="B129" s="35"/>
      <c r="C129" s="36"/>
      <c r="D129" s="218" t="s">
        <v>135</v>
      </c>
      <c r="E129" s="36"/>
      <c r="F129" s="219" t="s">
        <v>444</v>
      </c>
      <c r="G129" s="36"/>
      <c r="H129" s="36"/>
      <c r="I129" s="115"/>
      <c r="J129" s="36"/>
      <c r="K129" s="36"/>
      <c r="L129" s="39"/>
      <c r="M129" s="220"/>
      <c r="N129" s="221"/>
      <c r="O129" s="71"/>
      <c r="P129" s="71"/>
      <c r="Q129" s="71"/>
      <c r="R129" s="71"/>
      <c r="S129" s="71"/>
      <c r="T129" s="72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7" t="s">
        <v>135</v>
      </c>
      <c r="AU129" s="17" t="s">
        <v>72</v>
      </c>
    </row>
    <row r="130" spans="1:65" s="2" customFormat="1" ht="24" customHeight="1">
      <c r="A130" s="34"/>
      <c r="B130" s="35"/>
      <c r="C130" s="254" t="s">
        <v>307</v>
      </c>
      <c r="D130" s="254" t="s">
        <v>203</v>
      </c>
      <c r="E130" s="255" t="s">
        <v>465</v>
      </c>
      <c r="F130" s="256" t="s">
        <v>549</v>
      </c>
      <c r="G130" s="257" t="s">
        <v>199</v>
      </c>
      <c r="H130" s="258">
        <v>1</v>
      </c>
      <c r="I130" s="259"/>
      <c r="J130" s="260">
        <f>ROUND(I130*H130,2)</f>
        <v>0</v>
      </c>
      <c r="K130" s="261"/>
      <c r="L130" s="262"/>
      <c r="M130" s="263" t="s">
        <v>1</v>
      </c>
      <c r="N130" s="264" t="s">
        <v>37</v>
      </c>
      <c r="O130" s="71"/>
      <c r="P130" s="214">
        <f>O130*H130</f>
        <v>0</v>
      </c>
      <c r="Q130" s="214">
        <v>0</v>
      </c>
      <c r="R130" s="214">
        <f>Q130*H130</f>
        <v>0</v>
      </c>
      <c r="S130" s="214">
        <v>0</v>
      </c>
      <c r="T130" s="215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6" t="s">
        <v>181</v>
      </c>
      <c r="AT130" s="216" t="s">
        <v>203</v>
      </c>
      <c r="AU130" s="216" t="s">
        <v>72</v>
      </c>
      <c r="AY130" s="17" t="s">
        <v>126</v>
      </c>
      <c r="BE130" s="217">
        <f>IF(N130="základní",J130,0)</f>
        <v>0</v>
      </c>
      <c r="BF130" s="217">
        <f>IF(N130="snížená",J130,0)</f>
        <v>0</v>
      </c>
      <c r="BG130" s="217">
        <f>IF(N130="zákl. přenesená",J130,0)</f>
        <v>0</v>
      </c>
      <c r="BH130" s="217">
        <f>IF(N130="sníž. přenesená",J130,0)</f>
        <v>0</v>
      </c>
      <c r="BI130" s="217">
        <f>IF(N130="nulová",J130,0)</f>
        <v>0</v>
      </c>
      <c r="BJ130" s="17" t="s">
        <v>80</v>
      </c>
      <c r="BK130" s="217">
        <f>ROUND(I130*H130,2)</f>
        <v>0</v>
      </c>
      <c r="BL130" s="17" t="s">
        <v>133</v>
      </c>
      <c r="BM130" s="216" t="s">
        <v>550</v>
      </c>
    </row>
    <row r="131" spans="1:65" s="2" customFormat="1" ht="19.5">
      <c r="A131" s="34"/>
      <c r="B131" s="35"/>
      <c r="C131" s="36"/>
      <c r="D131" s="218" t="s">
        <v>135</v>
      </c>
      <c r="E131" s="36"/>
      <c r="F131" s="219" t="s">
        <v>549</v>
      </c>
      <c r="G131" s="36"/>
      <c r="H131" s="36"/>
      <c r="I131" s="115"/>
      <c r="J131" s="36"/>
      <c r="K131" s="36"/>
      <c r="L131" s="39"/>
      <c r="M131" s="220"/>
      <c r="N131" s="221"/>
      <c r="O131" s="71"/>
      <c r="P131" s="71"/>
      <c r="Q131" s="71"/>
      <c r="R131" s="71"/>
      <c r="S131" s="71"/>
      <c r="T131" s="72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7" t="s">
        <v>135</v>
      </c>
      <c r="AU131" s="17" t="s">
        <v>72</v>
      </c>
    </row>
    <row r="132" spans="1:65" s="2" customFormat="1" ht="24" customHeight="1">
      <c r="A132" s="34"/>
      <c r="B132" s="35"/>
      <c r="C132" s="254" t="s">
        <v>165</v>
      </c>
      <c r="D132" s="254" t="s">
        <v>203</v>
      </c>
      <c r="E132" s="255" t="s">
        <v>551</v>
      </c>
      <c r="F132" s="256" t="s">
        <v>552</v>
      </c>
      <c r="G132" s="257" t="s">
        <v>199</v>
      </c>
      <c r="H132" s="258">
        <v>1</v>
      </c>
      <c r="I132" s="259"/>
      <c r="J132" s="260">
        <f>ROUND(I132*H132,2)</f>
        <v>0</v>
      </c>
      <c r="K132" s="261"/>
      <c r="L132" s="262"/>
      <c r="M132" s="263" t="s">
        <v>1</v>
      </c>
      <c r="N132" s="264" t="s">
        <v>37</v>
      </c>
      <c r="O132" s="71"/>
      <c r="P132" s="214">
        <f>O132*H132</f>
        <v>0</v>
      </c>
      <c r="Q132" s="214">
        <v>0</v>
      </c>
      <c r="R132" s="214">
        <f>Q132*H132</f>
        <v>0</v>
      </c>
      <c r="S132" s="214">
        <v>0</v>
      </c>
      <c r="T132" s="215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6" t="s">
        <v>340</v>
      </c>
      <c r="AT132" s="216" t="s">
        <v>203</v>
      </c>
      <c r="AU132" s="216" t="s">
        <v>72</v>
      </c>
      <c r="AY132" s="17" t="s">
        <v>126</v>
      </c>
      <c r="BE132" s="217">
        <f>IF(N132="základní",J132,0)</f>
        <v>0</v>
      </c>
      <c r="BF132" s="217">
        <f>IF(N132="snížená",J132,0)</f>
        <v>0</v>
      </c>
      <c r="BG132" s="217">
        <f>IF(N132="zákl. přenesená",J132,0)</f>
        <v>0</v>
      </c>
      <c r="BH132" s="217">
        <f>IF(N132="sníž. přenesená",J132,0)</f>
        <v>0</v>
      </c>
      <c r="BI132" s="217">
        <f>IF(N132="nulová",J132,0)</f>
        <v>0</v>
      </c>
      <c r="BJ132" s="17" t="s">
        <v>80</v>
      </c>
      <c r="BK132" s="217">
        <f>ROUND(I132*H132,2)</f>
        <v>0</v>
      </c>
      <c r="BL132" s="17" t="s">
        <v>340</v>
      </c>
      <c r="BM132" s="216" t="s">
        <v>553</v>
      </c>
    </row>
    <row r="133" spans="1:65" s="2" customFormat="1" ht="19.5">
      <c r="A133" s="34"/>
      <c r="B133" s="35"/>
      <c r="C133" s="36"/>
      <c r="D133" s="218" t="s">
        <v>135</v>
      </c>
      <c r="E133" s="36"/>
      <c r="F133" s="219" t="s">
        <v>552</v>
      </c>
      <c r="G133" s="36"/>
      <c r="H133" s="36"/>
      <c r="I133" s="115"/>
      <c r="J133" s="36"/>
      <c r="K133" s="36"/>
      <c r="L133" s="39"/>
      <c r="M133" s="220"/>
      <c r="N133" s="221"/>
      <c r="O133" s="71"/>
      <c r="P133" s="71"/>
      <c r="Q133" s="71"/>
      <c r="R133" s="71"/>
      <c r="S133" s="71"/>
      <c r="T133" s="72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7" t="s">
        <v>135</v>
      </c>
      <c r="AU133" s="17" t="s">
        <v>72</v>
      </c>
    </row>
    <row r="134" spans="1:65" s="2" customFormat="1" ht="16.5" customHeight="1">
      <c r="A134" s="34"/>
      <c r="B134" s="35"/>
      <c r="C134" s="254" t="s">
        <v>133</v>
      </c>
      <c r="D134" s="254" t="s">
        <v>203</v>
      </c>
      <c r="E134" s="255" t="s">
        <v>554</v>
      </c>
      <c r="F134" s="256" t="s">
        <v>555</v>
      </c>
      <c r="G134" s="257" t="s">
        <v>199</v>
      </c>
      <c r="H134" s="258">
        <v>5</v>
      </c>
      <c r="I134" s="259"/>
      <c r="J134" s="260">
        <f>ROUND(I134*H134,2)</f>
        <v>0</v>
      </c>
      <c r="K134" s="261"/>
      <c r="L134" s="262"/>
      <c r="M134" s="263" t="s">
        <v>1</v>
      </c>
      <c r="N134" s="264" t="s">
        <v>37</v>
      </c>
      <c r="O134" s="71"/>
      <c r="P134" s="214">
        <f>O134*H134</f>
        <v>0</v>
      </c>
      <c r="Q134" s="214">
        <v>0</v>
      </c>
      <c r="R134" s="214">
        <f>Q134*H134</f>
        <v>0</v>
      </c>
      <c r="S134" s="214">
        <v>0</v>
      </c>
      <c r="T134" s="215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6" t="s">
        <v>181</v>
      </c>
      <c r="AT134" s="216" t="s">
        <v>203</v>
      </c>
      <c r="AU134" s="216" t="s">
        <v>72</v>
      </c>
      <c r="AY134" s="17" t="s">
        <v>126</v>
      </c>
      <c r="BE134" s="217">
        <f>IF(N134="základní",J134,0)</f>
        <v>0</v>
      </c>
      <c r="BF134" s="217">
        <f>IF(N134="snížená",J134,0)</f>
        <v>0</v>
      </c>
      <c r="BG134" s="217">
        <f>IF(N134="zákl. přenesená",J134,0)</f>
        <v>0</v>
      </c>
      <c r="BH134" s="217">
        <f>IF(N134="sníž. přenesená",J134,0)</f>
        <v>0</v>
      </c>
      <c r="BI134" s="217">
        <f>IF(N134="nulová",J134,0)</f>
        <v>0</v>
      </c>
      <c r="BJ134" s="17" t="s">
        <v>80</v>
      </c>
      <c r="BK134" s="217">
        <f>ROUND(I134*H134,2)</f>
        <v>0</v>
      </c>
      <c r="BL134" s="17" t="s">
        <v>133</v>
      </c>
      <c r="BM134" s="216" t="s">
        <v>556</v>
      </c>
    </row>
    <row r="135" spans="1:65" s="2" customFormat="1" ht="11.25">
      <c r="A135" s="34"/>
      <c r="B135" s="35"/>
      <c r="C135" s="36"/>
      <c r="D135" s="218" t="s">
        <v>135</v>
      </c>
      <c r="E135" s="36"/>
      <c r="F135" s="219" t="s">
        <v>555</v>
      </c>
      <c r="G135" s="36"/>
      <c r="H135" s="36"/>
      <c r="I135" s="115"/>
      <c r="J135" s="36"/>
      <c r="K135" s="36"/>
      <c r="L135" s="39"/>
      <c r="M135" s="220"/>
      <c r="N135" s="221"/>
      <c r="O135" s="71"/>
      <c r="P135" s="71"/>
      <c r="Q135" s="71"/>
      <c r="R135" s="71"/>
      <c r="S135" s="71"/>
      <c r="T135" s="72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7" t="s">
        <v>135</v>
      </c>
      <c r="AU135" s="17" t="s">
        <v>72</v>
      </c>
    </row>
    <row r="136" spans="1:65" s="2" customFormat="1" ht="24" customHeight="1">
      <c r="A136" s="34"/>
      <c r="B136" s="35"/>
      <c r="C136" s="254" t="s">
        <v>155</v>
      </c>
      <c r="D136" s="254" t="s">
        <v>203</v>
      </c>
      <c r="E136" s="255" t="s">
        <v>557</v>
      </c>
      <c r="F136" s="256" t="s">
        <v>558</v>
      </c>
      <c r="G136" s="257" t="s">
        <v>199</v>
      </c>
      <c r="H136" s="258">
        <v>5</v>
      </c>
      <c r="I136" s="259"/>
      <c r="J136" s="260">
        <f>ROUND(I136*H136,2)</f>
        <v>0</v>
      </c>
      <c r="K136" s="261"/>
      <c r="L136" s="262"/>
      <c r="M136" s="263" t="s">
        <v>1</v>
      </c>
      <c r="N136" s="264" t="s">
        <v>37</v>
      </c>
      <c r="O136" s="71"/>
      <c r="P136" s="214">
        <f>O136*H136</f>
        <v>0</v>
      </c>
      <c r="Q136" s="214">
        <v>0</v>
      </c>
      <c r="R136" s="214">
        <f>Q136*H136</f>
        <v>0</v>
      </c>
      <c r="S136" s="214">
        <v>0</v>
      </c>
      <c r="T136" s="215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16" t="s">
        <v>181</v>
      </c>
      <c r="AT136" s="216" t="s">
        <v>203</v>
      </c>
      <c r="AU136" s="216" t="s">
        <v>72</v>
      </c>
      <c r="AY136" s="17" t="s">
        <v>126</v>
      </c>
      <c r="BE136" s="217">
        <f>IF(N136="základní",J136,0)</f>
        <v>0</v>
      </c>
      <c r="BF136" s="217">
        <f>IF(N136="snížená",J136,0)</f>
        <v>0</v>
      </c>
      <c r="BG136" s="217">
        <f>IF(N136="zákl. přenesená",J136,0)</f>
        <v>0</v>
      </c>
      <c r="BH136" s="217">
        <f>IF(N136="sníž. přenesená",J136,0)</f>
        <v>0</v>
      </c>
      <c r="BI136" s="217">
        <f>IF(N136="nulová",J136,0)</f>
        <v>0</v>
      </c>
      <c r="BJ136" s="17" t="s">
        <v>80</v>
      </c>
      <c r="BK136" s="217">
        <f>ROUND(I136*H136,2)</f>
        <v>0</v>
      </c>
      <c r="BL136" s="17" t="s">
        <v>133</v>
      </c>
      <c r="BM136" s="216" t="s">
        <v>559</v>
      </c>
    </row>
    <row r="137" spans="1:65" s="2" customFormat="1" ht="19.5">
      <c r="A137" s="34"/>
      <c r="B137" s="35"/>
      <c r="C137" s="36"/>
      <c r="D137" s="218" t="s">
        <v>135</v>
      </c>
      <c r="E137" s="36"/>
      <c r="F137" s="219" t="s">
        <v>558</v>
      </c>
      <c r="G137" s="36"/>
      <c r="H137" s="36"/>
      <c r="I137" s="115"/>
      <c r="J137" s="36"/>
      <c r="K137" s="36"/>
      <c r="L137" s="39"/>
      <c r="M137" s="220"/>
      <c r="N137" s="221"/>
      <c r="O137" s="71"/>
      <c r="P137" s="71"/>
      <c r="Q137" s="71"/>
      <c r="R137" s="71"/>
      <c r="S137" s="71"/>
      <c r="T137" s="72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T137" s="17" t="s">
        <v>135</v>
      </c>
      <c r="AU137" s="17" t="s">
        <v>72</v>
      </c>
    </row>
    <row r="138" spans="1:65" s="2" customFormat="1" ht="24" customHeight="1">
      <c r="A138" s="34"/>
      <c r="B138" s="35"/>
      <c r="C138" s="254" t="s">
        <v>127</v>
      </c>
      <c r="D138" s="254" t="s">
        <v>203</v>
      </c>
      <c r="E138" s="255" t="s">
        <v>560</v>
      </c>
      <c r="F138" s="256" t="s">
        <v>561</v>
      </c>
      <c r="G138" s="257" t="s">
        <v>199</v>
      </c>
      <c r="H138" s="258">
        <v>1</v>
      </c>
      <c r="I138" s="259"/>
      <c r="J138" s="260">
        <f>ROUND(I138*H138,2)</f>
        <v>0</v>
      </c>
      <c r="K138" s="261"/>
      <c r="L138" s="262"/>
      <c r="M138" s="263" t="s">
        <v>1</v>
      </c>
      <c r="N138" s="264" t="s">
        <v>37</v>
      </c>
      <c r="O138" s="71"/>
      <c r="P138" s="214">
        <f>O138*H138</f>
        <v>0</v>
      </c>
      <c r="Q138" s="214">
        <v>0</v>
      </c>
      <c r="R138" s="214">
        <f>Q138*H138</f>
        <v>0</v>
      </c>
      <c r="S138" s="214">
        <v>0</v>
      </c>
      <c r="T138" s="215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6" t="s">
        <v>181</v>
      </c>
      <c r="AT138" s="216" t="s">
        <v>203</v>
      </c>
      <c r="AU138" s="216" t="s">
        <v>72</v>
      </c>
      <c r="AY138" s="17" t="s">
        <v>126</v>
      </c>
      <c r="BE138" s="217">
        <f>IF(N138="základní",J138,0)</f>
        <v>0</v>
      </c>
      <c r="BF138" s="217">
        <f>IF(N138="snížená",J138,0)</f>
        <v>0</v>
      </c>
      <c r="BG138" s="217">
        <f>IF(N138="zákl. přenesená",J138,0)</f>
        <v>0</v>
      </c>
      <c r="BH138" s="217">
        <f>IF(N138="sníž. přenesená",J138,0)</f>
        <v>0</v>
      </c>
      <c r="BI138" s="217">
        <f>IF(N138="nulová",J138,0)</f>
        <v>0</v>
      </c>
      <c r="BJ138" s="17" t="s">
        <v>80</v>
      </c>
      <c r="BK138" s="217">
        <f>ROUND(I138*H138,2)</f>
        <v>0</v>
      </c>
      <c r="BL138" s="17" t="s">
        <v>133</v>
      </c>
      <c r="BM138" s="216" t="s">
        <v>562</v>
      </c>
    </row>
    <row r="139" spans="1:65" s="2" customFormat="1" ht="19.5">
      <c r="A139" s="34"/>
      <c r="B139" s="35"/>
      <c r="C139" s="36"/>
      <c r="D139" s="218" t="s">
        <v>135</v>
      </c>
      <c r="E139" s="36"/>
      <c r="F139" s="219" t="s">
        <v>561</v>
      </c>
      <c r="G139" s="36"/>
      <c r="H139" s="36"/>
      <c r="I139" s="115"/>
      <c r="J139" s="36"/>
      <c r="K139" s="36"/>
      <c r="L139" s="39"/>
      <c r="M139" s="220"/>
      <c r="N139" s="221"/>
      <c r="O139" s="71"/>
      <c r="P139" s="71"/>
      <c r="Q139" s="71"/>
      <c r="R139" s="71"/>
      <c r="S139" s="71"/>
      <c r="T139" s="72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7" t="s">
        <v>135</v>
      </c>
      <c r="AU139" s="17" t="s">
        <v>72</v>
      </c>
    </row>
    <row r="140" spans="1:65" s="2" customFormat="1" ht="36" customHeight="1">
      <c r="A140" s="34"/>
      <c r="B140" s="35"/>
      <c r="C140" s="254" t="s">
        <v>175</v>
      </c>
      <c r="D140" s="254" t="s">
        <v>203</v>
      </c>
      <c r="E140" s="255" t="s">
        <v>563</v>
      </c>
      <c r="F140" s="256" t="s">
        <v>564</v>
      </c>
      <c r="G140" s="257" t="s">
        <v>199</v>
      </c>
      <c r="H140" s="258">
        <v>1</v>
      </c>
      <c r="I140" s="259"/>
      <c r="J140" s="260">
        <f>ROUND(I140*H140,2)</f>
        <v>0</v>
      </c>
      <c r="K140" s="261"/>
      <c r="L140" s="262"/>
      <c r="M140" s="263" t="s">
        <v>1</v>
      </c>
      <c r="N140" s="264" t="s">
        <v>37</v>
      </c>
      <c r="O140" s="71"/>
      <c r="P140" s="214">
        <f>O140*H140</f>
        <v>0</v>
      </c>
      <c r="Q140" s="214">
        <v>0</v>
      </c>
      <c r="R140" s="214">
        <f>Q140*H140</f>
        <v>0</v>
      </c>
      <c r="S140" s="214">
        <v>0</v>
      </c>
      <c r="T140" s="215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16" t="s">
        <v>181</v>
      </c>
      <c r="AT140" s="216" t="s">
        <v>203</v>
      </c>
      <c r="AU140" s="216" t="s">
        <v>72</v>
      </c>
      <c r="AY140" s="17" t="s">
        <v>126</v>
      </c>
      <c r="BE140" s="217">
        <f>IF(N140="základní",J140,0)</f>
        <v>0</v>
      </c>
      <c r="BF140" s="217">
        <f>IF(N140="snížená",J140,0)</f>
        <v>0</v>
      </c>
      <c r="BG140" s="217">
        <f>IF(N140="zákl. přenesená",J140,0)</f>
        <v>0</v>
      </c>
      <c r="BH140" s="217">
        <f>IF(N140="sníž. přenesená",J140,0)</f>
        <v>0</v>
      </c>
      <c r="BI140" s="217">
        <f>IF(N140="nulová",J140,0)</f>
        <v>0</v>
      </c>
      <c r="BJ140" s="17" t="s">
        <v>80</v>
      </c>
      <c r="BK140" s="217">
        <f>ROUND(I140*H140,2)</f>
        <v>0</v>
      </c>
      <c r="BL140" s="17" t="s">
        <v>133</v>
      </c>
      <c r="BM140" s="216" t="s">
        <v>565</v>
      </c>
    </row>
    <row r="141" spans="1:65" s="2" customFormat="1" ht="19.5">
      <c r="A141" s="34"/>
      <c r="B141" s="35"/>
      <c r="C141" s="36"/>
      <c r="D141" s="218" t="s">
        <v>135</v>
      </c>
      <c r="E141" s="36"/>
      <c r="F141" s="219" t="s">
        <v>564</v>
      </c>
      <c r="G141" s="36"/>
      <c r="H141" s="36"/>
      <c r="I141" s="115"/>
      <c r="J141" s="36"/>
      <c r="K141" s="36"/>
      <c r="L141" s="39"/>
      <c r="M141" s="220"/>
      <c r="N141" s="221"/>
      <c r="O141" s="71"/>
      <c r="P141" s="71"/>
      <c r="Q141" s="71"/>
      <c r="R141" s="71"/>
      <c r="S141" s="71"/>
      <c r="T141" s="72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T141" s="17" t="s">
        <v>135</v>
      </c>
      <c r="AU141" s="17" t="s">
        <v>72</v>
      </c>
    </row>
    <row r="142" spans="1:65" s="2" customFormat="1" ht="48" customHeight="1">
      <c r="A142" s="34"/>
      <c r="B142" s="35"/>
      <c r="C142" s="254" t="s">
        <v>370</v>
      </c>
      <c r="D142" s="254" t="s">
        <v>203</v>
      </c>
      <c r="E142" s="255" t="s">
        <v>566</v>
      </c>
      <c r="F142" s="256" t="s">
        <v>567</v>
      </c>
      <c r="G142" s="257" t="s">
        <v>314</v>
      </c>
      <c r="H142" s="258">
        <v>380</v>
      </c>
      <c r="I142" s="259"/>
      <c r="J142" s="260">
        <f>ROUND(I142*H142,2)</f>
        <v>0</v>
      </c>
      <c r="K142" s="261"/>
      <c r="L142" s="262"/>
      <c r="M142" s="263" t="s">
        <v>1</v>
      </c>
      <c r="N142" s="264" t="s">
        <v>37</v>
      </c>
      <c r="O142" s="71"/>
      <c r="P142" s="214">
        <f>O142*H142</f>
        <v>0</v>
      </c>
      <c r="Q142" s="214">
        <v>0</v>
      </c>
      <c r="R142" s="214">
        <f>Q142*H142</f>
        <v>0</v>
      </c>
      <c r="S142" s="214">
        <v>0</v>
      </c>
      <c r="T142" s="215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6" t="s">
        <v>340</v>
      </c>
      <c r="AT142" s="216" t="s">
        <v>203</v>
      </c>
      <c r="AU142" s="216" t="s">
        <v>72</v>
      </c>
      <c r="AY142" s="17" t="s">
        <v>126</v>
      </c>
      <c r="BE142" s="217">
        <f>IF(N142="základní",J142,0)</f>
        <v>0</v>
      </c>
      <c r="BF142" s="217">
        <f>IF(N142="snížená",J142,0)</f>
        <v>0</v>
      </c>
      <c r="BG142" s="217">
        <f>IF(N142="zákl. přenesená",J142,0)</f>
        <v>0</v>
      </c>
      <c r="BH142" s="217">
        <f>IF(N142="sníž. přenesená",J142,0)</f>
        <v>0</v>
      </c>
      <c r="BI142" s="217">
        <f>IF(N142="nulová",J142,0)</f>
        <v>0</v>
      </c>
      <c r="BJ142" s="17" t="s">
        <v>80</v>
      </c>
      <c r="BK142" s="217">
        <f>ROUND(I142*H142,2)</f>
        <v>0</v>
      </c>
      <c r="BL142" s="17" t="s">
        <v>340</v>
      </c>
      <c r="BM142" s="216" t="s">
        <v>568</v>
      </c>
    </row>
    <row r="143" spans="1:65" s="2" customFormat="1" ht="29.25">
      <c r="A143" s="34"/>
      <c r="B143" s="35"/>
      <c r="C143" s="36"/>
      <c r="D143" s="218" t="s">
        <v>135</v>
      </c>
      <c r="E143" s="36"/>
      <c r="F143" s="219" t="s">
        <v>567</v>
      </c>
      <c r="G143" s="36"/>
      <c r="H143" s="36"/>
      <c r="I143" s="115"/>
      <c r="J143" s="36"/>
      <c r="K143" s="36"/>
      <c r="L143" s="39"/>
      <c r="M143" s="220"/>
      <c r="N143" s="221"/>
      <c r="O143" s="71"/>
      <c r="P143" s="71"/>
      <c r="Q143" s="71"/>
      <c r="R143" s="71"/>
      <c r="S143" s="71"/>
      <c r="T143" s="72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T143" s="17" t="s">
        <v>135</v>
      </c>
      <c r="AU143" s="17" t="s">
        <v>72</v>
      </c>
    </row>
    <row r="144" spans="1:65" s="2" customFormat="1" ht="24" customHeight="1">
      <c r="A144" s="34"/>
      <c r="B144" s="35"/>
      <c r="C144" s="254" t="s">
        <v>202</v>
      </c>
      <c r="D144" s="254" t="s">
        <v>203</v>
      </c>
      <c r="E144" s="255" t="s">
        <v>569</v>
      </c>
      <c r="F144" s="256" t="s">
        <v>570</v>
      </c>
      <c r="G144" s="257" t="s">
        <v>199</v>
      </c>
      <c r="H144" s="258">
        <v>1</v>
      </c>
      <c r="I144" s="259"/>
      <c r="J144" s="260">
        <f>ROUND(I144*H144,2)</f>
        <v>0</v>
      </c>
      <c r="K144" s="261"/>
      <c r="L144" s="262"/>
      <c r="M144" s="263" t="s">
        <v>1</v>
      </c>
      <c r="N144" s="264" t="s">
        <v>37</v>
      </c>
      <c r="O144" s="71"/>
      <c r="P144" s="214">
        <f>O144*H144</f>
        <v>0</v>
      </c>
      <c r="Q144" s="214">
        <v>0</v>
      </c>
      <c r="R144" s="214">
        <f>Q144*H144</f>
        <v>0</v>
      </c>
      <c r="S144" s="214">
        <v>0</v>
      </c>
      <c r="T144" s="215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16" t="s">
        <v>181</v>
      </c>
      <c r="AT144" s="216" t="s">
        <v>203</v>
      </c>
      <c r="AU144" s="216" t="s">
        <v>72</v>
      </c>
      <c r="AY144" s="17" t="s">
        <v>126</v>
      </c>
      <c r="BE144" s="217">
        <f>IF(N144="základní",J144,0)</f>
        <v>0</v>
      </c>
      <c r="BF144" s="217">
        <f>IF(N144="snížená",J144,0)</f>
        <v>0</v>
      </c>
      <c r="BG144" s="217">
        <f>IF(N144="zákl. přenesená",J144,0)</f>
        <v>0</v>
      </c>
      <c r="BH144" s="217">
        <f>IF(N144="sníž. přenesená",J144,0)</f>
        <v>0</v>
      </c>
      <c r="BI144" s="217">
        <f>IF(N144="nulová",J144,0)</f>
        <v>0</v>
      </c>
      <c r="BJ144" s="17" t="s">
        <v>80</v>
      </c>
      <c r="BK144" s="217">
        <f>ROUND(I144*H144,2)</f>
        <v>0</v>
      </c>
      <c r="BL144" s="17" t="s">
        <v>133</v>
      </c>
      <c r="BM144" s="216" t="s">
        <v>571</v>
      </c>
    </row>
    <row r="145" spans="1:65" s="2" customFormat="1" ht="19.5">
      <c r="A145" s="34"/>
      <c r="B145" s="35"/>
      <c r="C145" s="36"/>
      <c r="D145" s="218" t="s">
        <v>135</v>
      </c>
      <c r="E145" s="36"/>
      <c r="F145" s="219" t="s">
        <v>570</v>
      </c>
      <c r="G145" s="36"/>
      <c r="H145" s="36"/>
      <c r="I145" s="115"/>
      <c r="J145" s="36"/>
      <c r="K145" s="36"/>
      <c r="L145" s="39"/>
      <c r="M145" s="220"/>
      <c r="N145" s="221"/>
      <c r="O145" s="71"/>
      <c r="P145" s="71"/>
      <c r="Q145" s="71"/>
      <c r="R145" s="71"/>
      <c r="S145" s="71"/>
      <c r="T145" s="72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T145" s="17" t="s">
        <v>135</v>
      </c>
      <c r="AU145" s="17" t="s">
        <v>72</v>
      </c>
    </row>
    <row r="146" spans="1:65" s="2" customFormat="1" ht="24" customHeight="1">
      <c r="A146" s="34"/>
      <c r="B146" s="35"/>
      <c r="C146" s="254" t="s">
        <v>311</v>
      </c>
      <c r="D146" s="254" t="s">
        <v>203</v>
      </c>
      <c r="E146" s="255" t="s">
        <v>345</v>
      </c>
      <c r="F146" s="256" t="s">
        <v>472</v>
      </c>
      <c r="G146" s="257" t="s">
        <v>199</v>
      </c>
      <c r="H146" s="258">
        <v>380</v>
      </c>
      <c r="I146" s="259"/>
      <c r="J146" s="260">
        <f>ROUND(I146*H146,2)</f>
        <v>0</v>
      </c>
      <c r="K146" s="261"/>
      <c r="L146" s="262"/>
      <c r="M146" s="263" t="s">
        <v>1</v>
      </c>
      <c r="N146" s="264" t="s">
        <v>37</v>
      </c>
      <c r="O146" s="71"/>
      <c r="P146" s="214">
        <f>O146*H146</f>
        <v>0</v>
      </c>
      <c r="Q146" s="214">
        <v>0</v>
      </c>
      <c r="R146" s="214">
        <f>Q146*H146</f>
        <v>0</v>
      </c>
      <c r="S146" s="214">
        <v>0</v>
      </c>
      <c r="T146" s="215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6" t="s">
        <v>181</v>
      </c>
      <c r="AT146" s="216" t="s">
        <v>203</v>
      </c>
      <c r="AU146" s="216" t="s">
        <v>72</v>
      </c>
      <c r="AY146" s="17" t="s">
        <v>126</v>
      </c>
      <c r="BE146" s="217">
        <f>IF(N146="základní",J146,0)</f>
        <v>0</v>
      </c>
      <c r="BF146" s="217">
        <f>IF(N146="snížená",J146,0)</f>
        <v>0</v>
      </c>
      <c r="BG146" s="217">
        <f>IF(N146="zákl. přenesená",J146,0)</f>
        <v>0</v>
      </c>
      <c r="BH146" s="217">
        <f>IF(N146="sníž. přenesená",J146,0)</f>
        <v>0</v>
      </c>
      <c r="BI146" s="217">
        <f>IF(N146="nulová",J146,0)</f>
        <v>0</v>
      </c>
      <c r="BJ146" s="17" t="s">
        <v>80</v>
      </c>
      <c r="BK146" s="217">
        <f>ROUND(I146*H146,2)</f>
        <v>0</v>
      </c>
      <c r="BL146" s="17" t="s">
        <v>133</v>
      </c>
      <c r="BM146" s="216" t="s">
        <v>572</v>
      </c>
    </row>
    <row r="147" spans="1:65" s="2" customFormat="1" ht="19.5">
      <c r="A147" s="34"/>
      <c r="B147" s="35"/>
      <c r="C147" s="36"/>
      <c r="D147" s="218" t="s">
        <v>135</v>
      </c>
      <c r="E147" s="36"/>
      <c r="F147" s="219" t="s">
        <v>472</v>
      </c>
      <c r="G147" s="36"/>
      <c r="H147" s="36"/>
      <c r="I147" s="115"/>
      <c r="J147" s="36"/>
      <c r="K147" s="36"/>
      <c r="L147" s="39"/>
      <c r="M147" s="220"/>
      <c r="N147" s="221"/>
      <c r="O147" s="71"/>
      <c r="P147" s="71"/>
      <c r="Q147" s="71"/>
      <c r="R147" s="71"/>
      <c r="S147" s="71"/>
      <c r="T147" s="72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T147" s="17" t="s">
        <v>135</v>
      </c>
      <c r="AU147" s="17" t="s">
        <v>72</v>
      </c>
    </row>
    <row r="148" spans="1:65" s="12" customFormat="1" ht="25.9" customHeight="1">
      <c r="B148" s="188"/>
      <c r="C148" s="189"/>
      <c r="D148" s="190" t="s">
        <v>71</v>
      </c>
      <c r="E148" s="191" t="s">
        <v>348</v>
      </c>
      <c r="F148" s="191" t="s">
        <v>349</v>
      </c>
      <c r="G148" s="189"/>
      <c r="H148" s="189"/>
      <c r="I148" s="192"/>
      <c r="J148" s="193">
        <f>BK148</f>
        <v>0</v>
      </c>
      <c r="K148" s="189"/>
      <c r="L148" s="194"/>
      <c r="M148" s="195"/>
      <c r="N148" s="196"/>
      <c r="O148" s="196"/>
      <c r="P148" s="197">
        <f>SUM(P149:P164)</f>
        <v>0</v>
      </c>
      <c r="Q148" s="196"/>
      <c r="R148" s="197">
        <f>SUM(R149:R164)</f>
        <v>0</v>
      </c>
      <c r="S148" s="196"/>
      <c r="T148" s="198">
        <f>SUM(T149:T164)</f>
        <v>0</v>
      </c>
      <c r="AR148" s="199" t="s">
        <v>133</v>
      </c>
      <c r="AT148" s="200" t="s">
        <v>71</v>
      </c>
      <c r="AU148" s="200" t="s">
        <v>72</v>
      </c>
      <c r="AY148" s="199" t="s">
        <v>126</v>
      </c>
      <c r="BK148" s="201">
        <f>SUM(BK149:BK164)</f>
        <v>0</v>
      </c>
    </row>
    <row r="149" spans="1:65" s="2" customFormat="1" ht="24" customHeight="1">
      <c r="A149" s="34"/>
      <c r="B149" s="35"/>
      <c r="C149" s="204" t="s">
        <v>8</v>
      </c>
      <c r="D149" s="204" t="s">
        <v>129</v>
      </c>
      <c r="E149" s="205" t="s">
        <v>357</v>
      </c>
      <c r="F149" s="206" t="s">
        <v>358</v>
      </c>
      <c r="G149" s="207" t="s">
        <v>314</v>
      </c>
      <c r="H149" s="208">
        <v>380</v>
      </c>
      <c r="I149" s="209"/>
      <c r="J149" s="210">
        <f>ROUND(I149*H149,2)</f>
        <v>0</v>
      </c>
      <c r="K149" s="211"/>
      <c r="L149" s="39"/>
      <c r="M149" s="212" t="s">
        <v>1</v>
      </c>
      <c r="N149" s="213" t="s">
        <v>37</v>
      </c>
      <c r="O149" s="71"/>
      <c r="P149" s="214">
        <f>O149*H149</f>
        <v>0</v>
      </c>
      <c r="Q149" s="214">
        <v>0</v>
      </c>
      <c r="R149" s="214">
        <f>Q149*H149</f>
        <v>0</v>
      </c>
      <c r="S149" s="214">
        <v>0</v>
      </c>
      <c r="T149" s="215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16" t="s">
        <v>353</v>
      </c>
      <c r="AT149" s="216" t="s">
        <v>129</v>
      </c>
      <c r="AU149" s="216" t="s">
        <v>80</v>
      </c>
      <c r="AY149" s="17" t="s">
        <v>126</v>
      </c>
      <c r="BE149" s="217">
        <f>IF(N149="základní",J149,0)</f>
        <v>0</v>
      </c>
      <c r="BF149" s="217">
        <f>IF(N149="snížená",J149,0)</f>
        <v>0</v>
      </c>
      <c r="BG149" s="217">
        <f>IF(N149="zákl. přenesená",J149,0)</f>
        <v>0</v>
      </c>
      <c r="BH149" s="217">
        <f>IF(N149="sníž. přenesená",J149,0)</f>
        <v>0</v>
      </c>
      <c r="BI149" s="217">
        <f>IF(N149="nulová",J149,0)</f>
        <v>0</v>
      </c>
      <c r="BJ149" s="17" t="s">
        <v>80</v>
      </c>
      <c r="BK149" s="217">
        <f>ROUND(I149*H149,2)</f>
        <v>0</v>
      </c>
      <c r="BL149" s="17" t="s">
        <v>353</v>
      </c>
      <c r="BM149" s="216" t="s">
        <v>573</v>
      </c>
    </row>
    <row r="150" spans="1:65" s="2" customFormat="1" ht="29.25">
      <c r="A150" s="34"/>
      <c r="B150" s="35"/>
      <c r="C150" s="36"/>
      <c r="D150" s="218" t="s">
        <v>135</v>
      </c>
      <c r="E150" s="36"/>
      <c r="F150" s="219" t="s">
        <v>360</v>
      </c>
      <c r="G150" s="36"/>
      <c r="H150" s="36"/>
      <c r="I150" s="115"/>
      <c r="J150" s="36"/>
      <c r="K150" s="36"/>
      <c r="L150" s="39"/>
      <c r="M150" s="220"/>
      <c r="N150" s="221"/>
      <c r="O150" s="71"/>
      <c r="P150" s="71"/>
      <c r="Q150" s="71"/>
      <c r="R150" s="71"/>
      <c r="S150" s="71"/>
      <c r="T150" s="72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T150" s="17" t="s">
        <v>135</v>
      </c>
      <c r="AU150" s="17" t="s">
        <v>80</v>
      </c>
    </row>
    <row r="151" spans="1:65" s="2" customFormat="1" ht="24" customHeight="1">
      <c r="A151" s="34"/>
      <c r="B151" s="35"/>
      <c r="C151" s="204" t="s">
        <v>379</v>
      </c>
      <c r="D151" s="204" t="s">
        <v>129</v>
      </c>
      <c r="E151" s="205" t="s">
        <v>362</v>
      </c>
      <c r="F151" s="206" t="s">
        <v>495</v>
      </c>
      <c r="G151" s="207" t="s">
        <v>314</v>
      </c>
      <c r="H151" s="208">
        <v>380</v>
      </c>
      <c r="I151" s="209"/>
      <c r="J151" s="210">
        <f>ROUND(I151*H151,2)</f>
        <v>0</v>
      </c>
      <c r="K151" s="211"/>
      <c r="L151" s="39"/>
      <c r="M151" s="212" t="s">
        <v>1</v>
      </c>
      <c r="N151" s="213" t="s">
        <v>37</v>
      </c>
      <c r="O151" s="71"/>
      <c r="P151" s="214">
        <f>O151*H151</f>
        <v>0</v>
      </c>
      <c r="Q151" s="214">
        <v>0</v>
      </c>
      <c r="R151" s="214">
        <f>Q151*H151</f>
        <v>0</v>
      </c>
      <c r="S151" s="214">
        <v>0</v>
      </c>
      <c r="T151" s="215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6" t="s">
        <v>353</v>
      </c>
      <c r="AT151" s="216" t="s">
        <v>129</v>
      </c>
      <c r="AU151" s="216" t="s">
        <v>80</v>
      </c>
      <c r="AY151" s="17" t="s">
        <v>126</v>
      </c>
      <c r="BE151" s="217">
        <f>IF(N151="základní",J151,0)</f>
        <v>0</v>
      </c>
      <c r="BF151" s="217">
        <f>IF(N151="snížená",J151,0)</f>
        <v>0</v>
      </c>
      <c r="BG151" s="217">
        <f>IF(N151="zákl. přenesená",J151,0)</f>
        <v>0</v>
      </c>
      <c r="BH151" s="217">
        <f>IF(N151="sníž. přenesená",J151,0)</f>
        <v>0</v>
      </c>
      <c r="BI151" s="217">
        <f>IF(N151="nulová",J151,0)</f>
        <v>0</v>
      </c>
      <c r="BJ151" s="17" t="s">
        <v>80</v>
      </c>
      <c r="BK151" s="217">
        <f>ROUND(I151*H151,2)</f>
        <v>0</v>
      </c>
      <c r="BL151" s="17" t="s">
        <v>353</v>
      </c>
      <c r="BM151" s="216" t="s">
        <v>574</v>
      </c>
    </row>
    <row r="152" spans="1:65" s="2" customFormat="1" ht="11.25">
      <c r="A152" s="34"/>
      <c r="B152" s="35"/>
      <c r="C152" s="36"/>
      <c r="D152" s="218" t="s">
        <v>135</v>
      </c>
      <c r="E152" s="36"/>
      <c r="F152" s="219" t="s">
        <v>495</v>
      </c>
      <c r="G152" s="36"/>
      <c r="H152" s="36"/>
      <c r="I152" s="115"/>
      <c r="J152" s="36"/>
      <c r="K152" s="36"/>
      <c r="L152" s="39"/>
      <c r="M152" s="220"/>
      <c r="N152" s="221"/>
      <c r="O152" s="71"/>
      <c r="P152" s="71"/>
      <c r="Q152" s="71"/>
      <c r="R152" s="71"/>
      <c r="S152" s="71"/>
      <c r="T152" s="72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T152" s="17" t="s">
        <v>135</v>
      </c>
      <c r="AU152" s="17" t="s">
        <v>80</v>
      </c>
    </row>
    <row r="153" spans="1:65" s="2" customFormat="1" ht="16.5" customHeight="1">
      <c r="A153" s="34"/>
      <c r="B153" s="35"/>
      <c r="C153" s="204" t="s">
        <v>139</v>
      </c>
      <c r="D153" s="204" t="s">
        <v>129</v>
      </c>
      <c r="E153" s="205" t="s">
        <v>514</v>
      </c>
      <c r="F153" s="206" t="s">
        <v>515</v>
      </c>
      <c r="G153" s="207" t="s">
        <v>199</v>
      </c>
      <c r="H153" s="208">
        <v>5</v>
      </c>
      <c r="I153" s="209"/>
      <c r="J153" s="210">
        <f>ROUND(I153*H153,2)</f>
        <v>0</v>
      </c>
      <c r="K153" s="211"/>
      <c r="L153" s="39"/>
      <c r="M153" s="212" t="s">
        <v>1</v>
      </c>
      <c r="N153" s="213" t="s">
        <v>37</v>
      </c>
      <c r="O153" s="71"/>
      <c r="P153" s="214">
        <f>O153*H153</f>
        <v>0</v>
      </c>
      <c r="Q153" s="214">
        <v>0</v>
      </c>
      <c r="R153" s="214">
        <f>Q153*H153</f>
        <v>0</v>
      </c>
      <c r="S153" s="214">
        <v>0</v>
      </c>
      <c r="T153" s="215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16" t="s">
        <v>353</v>
      </c>
      <c r="AT153" s="216" t="s">
        <v>129</v>
      </c>
      <c r="AU153" s="216" t="s">
        <v>80</v>
      </c>
      <c r="AY153" s="17" t="s">
        <v>126</v>
      </c>
      <c r="BE153" s="217">
        <f>IF(N153="základní",J153,0)</f>
        <v>0</v>
      </c>
      <c r="BF153" s="217">
        <f>IF(N153="snížená",J153,0)</f>
        <v>0</v>
      </c>
      <c r="BG153" s="217">
        <f>IF(N153="zákl. přenesená",J153,0)</f>
        <v>0</v>
      </c>
      <c r="BH153" s="217">
        <f>IF(N153="sníž. přenesená",J153,0)</f>
        <v>0</v>
      </c>
      <c r="BI153" s="217">
        <f>IF(N153="nulová",J153,0)</f>
        <v>0</v>
      </c>
      <c r="BJ153" s="17" t="s">
        <v>80</v>
      </c>
      <c r="BK153" s="217">
        <f>ROUND(I153*H153,2)</f>
        <v>0</v>
      </c>
      <c r="BL153" s="17" t="s">
        <v>353</v>
      </c>
      <c r="BM153" s="216" t="s">
        <v>575</v>
      </c>
    </row>
    <row r="154" spans="1:65" s="2" customFormat="1" ht="11.25">
      <c r="A154" s="34"/>
      <c r="B154" s="35"/>
      <c r="C154" s="36"/>
      <c r="D154" s="218" t="s">
        <v>135</v>
      </c>
      <c r="E154" s="36"/>
      <c r="F154" s="219" t="s">
        <v>515</v>
      </c>
      <c r="G154" s="36"/>
      <c r="H154" s="36"/>
      <c r="I154" s="115"/>
      <c r="J154" s="36"/>
      <c r="K154" s="36"/>
      <c r="L154" s="39"/>
      <c r="M154" s="220"/>
      <c r="N154" s="221"/>
      <c r="O154" s="71"/>
      <c r="P154" s="71"/>
      <c r="Q154" s="71"/>
      <c r="R154" s="71"/>
      <c r="S154" s="71"/>
      <c r="T154" s="72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T154" s="17" t="s">
        <v>135</v>
      </c>
      <c r="AU154" s="17" t="s">
        <v>80</v>
      </c>
    </row>
    <row r="155" spans="1:65" s="2" customFormat="1" ht="16.5" customHeight="1">
      <c r="A155" s="34"/>
      <c r="B155" s="35"/>
      <c r="C155" s="204" t="s">
        <v>261</v>
      </c>
      <c r="D155" s="204" t="s">
        <v>129</v>
      </c>
      <c r="E155" s="205" t="s">
        <v>517</v>
      </c>
      <c r="F155" s="206" t="s">
        <v>518</v>
      </c>
      <c r="G155" s="207" t="s">
        <v>199</v>
      </c>
      <c r="H155" s="208">
        <v>1</v>
      </c>
      <c r="I155" s="209"/>
      <c r="J155" s="210">
        <f>ROUND(I155*H155,2)</f>
        <v>0</v>
      </c>
      <c r="K155" s="211"/>
      <c r="L155" s="39"/>
      <c r="M155" s="212" t="s">
        <v>1</v>
      </c>
      <c r="N155" s="213" t="s">
        <v>37</v>
      </c>
      <c r="O155" s="71"/>
      <c r="P155" s="214">
        <f>O155*H155</f>
        <v>0</v>
      </c>
      <c r="Q155" s="214">
        <v>0</v>
      </c>
      <c r="R155" s="214">
        <f>Q155*H155</f>
        <v>0</v>
      </c>
      <c r="S155" s="214">
        <v>0</v>
      </c>
      <c r="T155" s="215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16" t="s">
        <v>353</v>
      </c>
      <c r="AT155" s="216" t="s">
        <v>129</v>
      </c>
      <c r="AU155" s="216" t="s">
        <v>80</v>
      </c>
      <c r="AY155" s="17" t="s">
        <v>126</v>
      </c>
      <c r="BE155" s="217">
        <f>IF(N155="základní",J155,0)</f>
        <v>0</v>
      </c>
      <c r="BF155" s="217">
        <f>IF(N155="snížená",J155,0)</f>
        <v>0</v>
      </c>
      <c r="BG155" s="217">
        <f>IF(N155="zákl. přenesená",J155,0)</f>
        <v>0</v>
      </c>
      <c r="BH155" s="217">
        <f>IF(N155="sníž. přenesená",J155,0)</f>
        <v>0</v>
      </c>
      <c r="BI155" s="217">
        <f>IF(N155="nulová",J155,0)</f>
        <v>0</v>
      </c>
      <c r="BJ155" s="17" t="s">
        <v>80</v>
      </c>
      <c r="BK155" s="217">
        <f>ROUND(I155*H155,2)</f>
        <v>0</v>
      </c>
      <c r="BL155" s="17" t="s">
        <v>353</v>
      </c>
      <c r="BM155" s="216" t="s">
        <v>576</v>
      </c>
    </row>
    <row r="156" spans="1:65" s="2" customFormat="1" ht="11.25">
      <c r="A156" s="34"/>
      <c r="B156" s="35"/>
      <c r="C156" s="36"/>
      <c r="D156" s="218" t="s">
        <v>135</v>
      </c>
      <c r="E156" s="36"/>
      <c r="F156" s="219" t="s">
        <v>518</v>
      </c>
      <c r="G156" s="36"/>
      <c r="H156" s="36"/>
      <c r="I156" s="115"/>
      <c r="J156" s="36"/>
      <c r="K156" s="36"/>
      <c r="L156" s="39"/>
      <c r="M156" s="220"/>
      <c r="N156" s="221"/>
      <c r="O156" s="71"/>
      <c r="P156" s="71"/>
      <c r="Q156" s="71"/>
      <c r="R156" s="71"/>
      <c r="S156" s="71"/>
      <c r="T156" s="72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T156" s="17" t="s">
        <v>135</v>
      </c>
      <c r="AU156" s="17" t="s">
        <v>80</v>
      </c>
    </row>
    <row r="157" spans="1:65" s="2" customFormat="1" ht="16.5" customHeight="1">
      <c r="A157" s="34"/>
      <c r="B157" s="35"/>
      <c r="C157" s="204" t="s">
        <v>188</v>
      </c>
      <c r="D157" s="204" t="s">
        <v>129</v>
      </c>
      <c r="E157" s="205" t="s">
        <v>577</v>
      </c>
      <c r="F157" s="206" t="s">
        <v>578</v>
      </c>
      <c r="G157" s="207" t="s">
        <v>199</v>
      </c>
      <c r="H157" s="208">
        <v>4</v>
      </c>
      <c r="I157" s="209"/>
      <c r="J157" s="210">
        <f>ROUND(I157*H157,2)</f>
        <v>0</v>
      </c>
      <c r="K157" s="211"/>
      <c r="L157" s="39"/>
      <c r="M157" s="212" t="s">
        <v>1</v>
      </c>
      <c r="N157" s="213" t="s">
        <v>37</v>
      </c>
      <c r="O157" s="71"/>
      <c r="P157" s="214">
        <f>O157*H157</f>
        <v>0</v>
      </c>
      <c r="Q157" s="214">
        <v>0</v>
      </c>
      <c r="R157" s="214">
        <f>Q157*H157</f>
        <v>0</v>
      </c>
      <c r="S157" s="214">
        <v>0</v>
      </c>
      <c r="T157" s="215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16" t="s">
        <v>353</v>
      </c>
      <c r="AT157" s="216" t="s">
        <v>129</v>
      </c>
      <c r="AU157" s="216" t="s">
        <v>80</v>
      </c>
      <c r="AY157" s="17" t="s">
        <v>126</v>
      </c>
      <c r="BE157" s="217">
        <f>IF(N157="základní",J157,0)</f>
        <v>0</v>
      </c>
      <c r="BF157" s="217">
        <f>IF(N157="snížená",J157,0)</f>
        <v>0</v>
      </c>
      <c r="BG157" s="217">
        <f>IF(N157="zákl. přenesená",J157,0)</f>
        <v>0</v>
      </c>
      <c r="BH157" s="217">
        <f>IF(N157="sníž. přenesená",J157,0)</f>
        <v>0</v>
      </c>
      <c r="BI157" s="217">
        <f>IF(N157="nulová",J157,0)</f>
        <v>0</v>
      </c>
      <c r="BJ157" s="17" t="s">
        <v>80</v>
      </c>
      <c r="BK157" s="217">
        <f>ROUND(I157*H157,2)</f>
        <v>0</v>
      </c>
      <c r="BL157" s="17" t="s">
        <v>353</v>
      </c>
      <c r="BM157" s="216" t="s">
        <v>579</v>
      </c>
    </row>
    <row r="158" spans="1:65" s="2" customFormat="1" ht="11.25">
      <c r="A158" s="34"/>
      <c r="B158" s="35"/>
      <c r="C158" s="36"/>
      <c r="D158" s="218" t="s">
        <v>135</v>
      </c>
      <c r="E158" s="36"/>
      <c r="F158" s="219" t="s">
        <v>578</v>
      </c>
      <c r="G158" s="36"/>
      <c r="H158" s="36"/>
      <c r="I158" s="115"/>
      <c r="J158" s="36"/>
      <c r="K158" s="36"/>
      <c r="L158" s="39"/>
      <c r="M158" s="220"/>
      <c r="N158" s="221"/>
      <c r="O158" s="71"/>
      <c r="P158" s="71"/>
      <c r="Q158" s="71"/>
      <c r="R158" s="71"/>
      <c r="S158" s="71"/>
      <c r="T158" s="72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T158" s="17" t="s">
        <v>135</v>
      </c>
      <c r="AU158" s="17" t="s">
        <v>80</v>
      </c>
    </row>
    <row r="159" spans="1:65" s="2" customFormat="1" ht="16.5" customHeight="1">
      <c r="A159" s="34"/>
      <c r="B159" s="35"/>
      <c r="C159" s="204" t="s">
        <v>337</v>
      </c>
      <c r="D159" s="204" t="s">
        <v>129</v>
      </c>
      <c r="E159" s="205" t="s">
        <v>580</v>
      </c>
      <c r="F159" s="206" t="s">
        <v>581</v>
      </c>
      <c r="G159" s="207" t="s">
        <v>199</v>
      </c>
      <c r="H159" s="208">
        <v>1</v>
      </c>
      <c r="I159" s="209"/>
      <c r="J159" s="210">
        <f>ROUND(I159*H159,2)</f>
        <v>0</v>
      </c>
      <c r="K159" s="211"/>
      <c r="L159" s="39"/>
      <c r="M159" s="212" t="s">
        <v>1</v>
      </c>
      <c r="N159" s="213" t="s">
        <v>37</v>
      </c>
      <c r="O159" s="71"/>
      <c r="P159" s="214">
        <f>O159*H159</f>
        <v>0</v>
      </c>
      <c r="Q159" s="214">
        <v>0</v>
      </c>
      <c r="R159" s="214">
        <f>Q159*H159</f>
        <v>0</v>
      </c>
      <c r="S159" s="214">
        <v>0</v>
      </c>
      <c r="T159" s="215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6" t="s">
        <v>353</v>
      </c>
      <c r="AT159" s="216" t="s">
        <v>129</v>
      </c>
      <c r="AU159" s="216" t="s">
        <v>80</v>
      </c>
      <c r="AY159" s="17" t="s">
        <v>126</v>
      </c>
      <c r="BE159" s="217">
        <f>IF(N159="základní",J159,0)</f>
        <v>0</v>
      </c>
      <c r="BF159" s="217">
        <f>IF(N159="snížená",J159,0)</f>
        <v>0</v>
      </c>
      <c r="BG159" s="217">
        <f>IF(N159="zákl. přenesená",J159,0)</f>
        <v>0</v>
      </c>
      <c r="BH159" s="217">
        <f>IF(N159="sníž. přenesená",J159,0)</f>
        <v>0</v>
      </c>
      <c r="BI159" s="217">
        <f>IF(N159="nulová",J159,0)</f>
        <v>0</v>
      </c>
      <c r="BJ159" s="17" t="s">
        <v>80</v>
      </c>
      <c r="BK159" s="217">
        <f>ROUND(I159*H159,2)</f>
        <v>0</v>
      </c>
      <c r="BL159" s="17" t="s">
        <v>353</v>
      </c>
      <c r="BM159" s="216" t="s">
        <v>582</v>
      </c>
    </row>
    <row r="160" spans="1:65" s="2" customFormat="1" ht="11.25">
      <c r="A160" s="34"/>
      <c r="B160" s="35"/>
      <c r="C160" s="36"/>
      <c r="D160" s="218" t="s">
        <v>135</v>
      </c>
      <c r="E160" s="36"/>
      <c r="F160" s="219" t="s">
        <v>581</v>
      </c>
      <c r="G160" s="36"/>
      <c r="H160" s="36"/>
      <c r="I160" s="115"/>
      <c r="J160" s="36"/>
      <c r="K160" s="36"/>
      <c r="L160" s="39"/>
      <c r="M160" s="220"/>
      <c r="N160" s="221"/>
      <c r="O160" s="71"/>
      <c r="P160" s="71"/>
      <c r="Q160" s="71"/>
      <c r="R160" s="71"/>
      <c r="S160" s="71"/>
      <c r="T160" s="72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T160" s="17" t="s">
        <v>135</v>
      </c>
      <c r="AU160" s="17" t="s">
        <v>80</v>
      </c>
    </row>
    <row r="161" spans="1:65" s="2" customFormat="1" ht="24" customHeight="1">
      <c r="A161" s="34"/>
      <c r="B161" s="35"/>
      <c r="C161" s="204" t="s">
        <v>231</v>
      </c>
      <c r="D161" s="204" t="s">
        <v>129</v>
      </c>
      <c r="E161" s="205" t="s">
        <v>520</v>
      </c>
      <c r="F161" s="206" t="s">
        <v>521</v>
      </c>
      <c r="G161" s="207" t="s">
        <v>199</v>
      </c>
      <c r="H161" s="208">
        <v>5</v>
      </c>
      <c r="I161" s="209"/>
      <c r="J161" s="210">
        <f>ROUND(I161*H161,2)</f>
        <v>0</v>
      </c>
      <c r="K161" s="211"/>
      <c r="L161" s="39"/>
      <c r="M161" s="212" t="s">
        <v>1</v>
      </c>
      <c r="N161" s="213" t="s">
        <v>37</v>
      </c>
      <c r="O161" s="71"/>
      <c r="P161" s="214">
        <f>O161*H161</f>
        <v>0</v>
      </c>
      <c r="Q161" s="214">
        <v>0</v>
      </c>
      <c r="R161" s="214">
        <f>Q161*H161</f>
        <v>0</v>
      </c>
      <c r="S161" s="214">
        <v>0</v>
      </c>
      <c r="T161" s="215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16" t="s">
        <v>353</v>
      </c>
      <c r="AT161" s="216" t="s">
        <v>129</v>
      </c>
      <c r="AU161" s="216" t="s">
        <v>80</v>
      </c>
      <c r="AY161" s="17" t="s">
        <v>126</v>
      </c>
      <c r="BE161" s="217">
        <f>IF(N161="základní",J161,0)</f>
        <v>0</v>
      </c>
      <c r="BF161" s="217">
        <f>IF(N161="snížená",J161,0)</f>
        <v>0</v>
      </c>
      <c r="BG161" s="217">
        <f>IF(N161="zákl. přenesená",J161,0)</f>
        <v>0</v>
      </c>
      <c r="BH161" s="217">
        <f>IF(N161="sníž. přenesená",J161,0)</f>
        <v>0</v>
      </c>
      <c r="BI161" s="217">
        <f>IF(N161="nulová",J161,0)</f>
        <v>0</v>
      </c>
      <c r="BJ161" s="17" t="s">
        <v>80</v>
      </c>
      <c r="BK161" s="217">
        <f>ROUND(I161*H161,2)</f>
        <v>0</v>
      </c>
      <c r="BL161" s="17" t="s">
        <v>353</v>
      </c>
      <c r="BM161" s="216" t="s">
        <v>583</v>
      </c>
    </row>
    <row r="162" spans="1:65" s="2" customFormat="1" ht="11.25">
      <c r="A162" s="34"/>
      <c r="B162" s="35"/>
      <c r="C162" s="36"/>
      <c r="D162" s="218" t="s">
        <v>135</v>
      </c>
      <c r="E162" s="36"/>
      <c r="F162" s="219" t="s">
        <v>521</v>
      </c>
      <c r="G162" s="36"/>
      <c r="H162" s="36"/>
      <c r="I162" s="115"/>
      <c r="J162" s="36"/>
      <c r="K162" s="36"/>
      <c r="L162" s="39"/>
      <c r="M162" s="220"/>
      <c r="N162" s="221"/>
      <c r="O162" s="71"/>
      <c r="P162" s="71"/>
      <c r="Q162" s="71"/>
      <c r="R162" s="71"/>
      <c r="S162" s="71"/>
      <c r="T162" s="72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T162" s="17" t="s">
        <v>135</v>
      </c>
      <c r="AU162" s="17" t="s">
        <v>80</v>
      </c>
    </row>
    <row r="163" spans="1:65" s="2" customFormat="1" ht="36" customHeight="1">
      <c r="A163" s="34"/>
      <c r="B163" s="35"/>
      <c r="C163" s="204" t="s">
        <v>240</v>
      </c>
      <c r="D163" s="204" t="s">
        <v>129</v>
      </c>
      <c r="E163" s="205" t="s">
        <v>424</v>
      </c>
      <c r="F163" s="206" t="s">
        <v>425</v>
      </c>
      <c r="G163" s="207" t="s">
        <v>199</v>
      </c>
      <c r="H163" s="208">
        <v>3</v>
      </c>
      <c r="I163" s="209"/>
      <c r="J163" s="210">
        <f>ROUND(I163*H163,2)</f>
        <v>0</v>
      </c>
      <c r="K163" s="211"/>
      <c r="L163" s="39"/>
      <c r="M163" s="212" t="s">
        <v>1</v>
      </c>
      <c r="N163" s="213" t="s">
        <v>37</v>
      </c>
      <c r="O163" s="71"/>
      <c r="P163" s="214">
        <f>O163*H163</f>
        <v>0</v>
      </c>
      <c r="Q163" s="214">
        <v>0</v>
      </c>
      <c r="R163" s="214">
        <f>Q163*H163</f>
        <v>0</v>
      </c>
      <c r="S163" s="214">
        <v>0</v>
      </c>
      <c r="T163" s="215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16" t="s">
        <v>353</v>
      </c>
      <c r="AT163" s="216" t="s">
        <v>129</v>
      </c>
      <c r="AU163" s="216" t="s">
        <v>80</v>
      </c>
      <c r="AY163" s="17" t="s">
        <v>126</v>
      </c>
      <c r="BE163" s="217">
        <f>IF(N163="základní",J163,0)</f>
        <v>0</v>
      </c>
      <c r="BF163" s="217">
        <f>IF(N163="snížená",J163,0)</f>
        <v>0</v>
      </c>
      <c r="BG163" s="217">
        <f>IF(N163="zákl. přenesená",J163,0)</f>
        <v>0</v>
      </c>
      <c r="BH163" s="217">
        <f>IF(N163="sníž. přenesená",J163,0)</f>
        <v>0</v>
      </c>
      <c r="BI163" s="217">
        <f>IF(N163="nulová",J163,0)</f>
        <v>0</v>
      </c>
      <c r="BJ163" s="17" t="s">
        <v>80</v>
      </c>
      <c r="BK163" s="217">
        <f>ROUND(I163*H163,2)</f>
        <v>0</v>
      </c>
      <c r="BL163" s="17" t="s">
        <v>353</v>
      </c>
      <c r="BM163" s="216" t="s">
        <v>584</v>
      </c>
    </row>
    <row r="164" spans="1:65" s="2" customFormat="1" ht="117">
      <c r="A164" s="34"/>
      <c r="B164" s="35"/>
      <c r="C164" s="36"/>
      <c r="D164" s="218" t="s">
        <v>135</v>
      </c>
      <c r="E164" s="36"/>
      <c r="F164" s="219" t="s">
        <v>427</v>
      </c>
      <c r="G164" s="36"/>
      <c r="H164" s="36"/>
      <c r="I164" s="115"/>
      <c r="J164" s="36"/>
      <c r="K164" s="36"/>
      <c r="L164" s="39"/>
      <c r="M164" s="265"/>
      <c r="N164" s="266"/>
      <c r="O164" s="267"/>
      <c r="P164" s="267"/>
      <c r="Q164" s="267"/>
      <c r="R164" s="267"/>
      <c r="S164" s="267"/>
      <c r="T164" s="268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T164" s="17" t="s">
        <v>135</v>
      </c>
      <c r="AU164" s="17" t="s">
        <v>80</v>
      </c>
    </row>
    <row r="165" spans="1:65" s="2" customFormat="1" ht="6.95" customHeight="1">
      <c r="A165" s="34"/>
      <c r="B165" s="54"/>
      <c r="C165" s="55"/>
      <c r="D165" s="55"/>
      <c r="E165" s="55"/>
      <c r="F165" s="55"/>
      <c r="G165" s="55"/>
      <c r="H165" s="55"/>
      <c r="I165" s="152"/>
      <c r="J165" s="55"/>
      <c r="K165" s="55"/>
      <c r="L165" s="39"/>
      <c r="M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</row>
  </sheetData>
  <sheetProtection algorithmName="SHA-512" hashValue="krAHoTfGq0JImXNhlNxn97IVqkPcsmggzX9Flw5jf0tynhxTvrTD1D2IlW95jsQIQA5h2dVafrlHumM+Ay2IgQ==" saltValue="5TbW88tHnbpTKFj9SlHtd/OkMjmEMhwpQiv0jRfxrAh7TGSvcCe9vH2W//XAuY0h7cLZJ91HZU/rULLHaqJb9Q==" spinCount="100000" sheet="1" objects="1" scenarios="1" formatColumns="0" formatRows="0" autoFilter="0"/>
  <autoFilter ref="C116:K164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7"/>
  <sheetViews>
    <sheetView showGridLines="0" workbookViewId="0"/>
  </sheetViews>
  <sheetFormatPr defaultRowHeight="14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8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8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AT2" s="17" t="s">
        <v>94</v>
      </c>
    </row>
    <row r="3" spans="1:46" s="1" customFormat="1" ht="6.95" customHeight="1">
      <c r="B3" s="109"/>
      <c r="C3" s="110"/>
      <c r="D3" s="110"/>
      <c r="E3" s="110"/>
      <c r="F3" s="110"/>
      <c r="G3" s="110"/>
      <c r="H3" s="110"/>
      <c r="I3" s="111"/>
      <c r="J3" s="110"/>
      <c r="K3" s="110"/>
      <c r="L3" s="20"/>
      <c r="AT3" s="17" t="s">
        <v>82</v>
      </c>
    </row>
    <row r="4" spans="1:46" s="1" customFormat="1" ht="24.95" customHeight="1">
      <c r="B4" s="20"/>
      <c r="D4" s="112" t="s">
        <v>95</v>
      </c>
      <c r="I4" s="108"/>
      <c r="L4" s="20"/>
      <c r="M4" s="113" t="s">
        <v>10</v>
      </c>
      <c r="AT4" s="17" t="s">
        <v>4</v>
      </c>
    </row>
    <row r="5" spans="1:46" s="1" customFormat="1" ht="6.95" customHeight="1">
      <c r="B5" s="20"/>
      <c r="I5" s="108"/>
      <c r="L5" s="20"/>
    </row>
    <row r="6" spans="1:46" s="1" customFormat="1" ht="12" customHeight="1">
      <c r="B6" s="20"/>
      <c r="D6" s="114" t="s">
        <v>16</v>
      </c>
      <c r="I6" s="108"/>
      <c r="L6" s="20"/>
    </row>
    <row r="7" spans="1:46" s="1" customFormat="1" ht="16.5" customHeight="1">
      <c r="B7" s="20"/>
      <c r="E7" s="310" t="str">
        <f>'Rekapitulace stavby'!K6</f>
        <v>Zabezpečení čekáren v obvodu OŘ Olomouc</v>
      </c>
      <c r="F7" s="311"/>
      <c r="G7" s="311"/>
      <c r="H7" s="311"/>
      <c r="I7" s="108"/>
      <c r="L7" s="20"/>
    </row>
    <row r="8" spans="1:46" s="2" customFormat="1" ht="12" customHeight="1">
      <c r="A8" s="34"/>
      <c r="B8" s="39"/>
      <c r="C8" s="34"/>
      <c r="D8" s="114" t="s">
        <v>96</v>
      </c>
      <c r="E8" s="34"/>
      <c r="F8" s="34"/>
      <c r="G8" s="34"/>
      <c r="H8" s="34"/>
      <c r="I8" s="115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312" t="s">
        <v>585</v>
      </c>
      <c r="F9" s="313"/>
      <c r="G9" s="313"/>
      <c r="H9" s="313"/>
      <c r="I9" s="115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115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14" t="s">
        <v>18</v>
      </c>
      <c r="E11" s="34"/>
      <c r="F11" s="116" t="s">
        <v>1</v>
      </c>
      <c r="G11" s="34"/>
      <c r="H11" s="34"/>
      <c r="I11" s="117" t="s">
        <v>19</v>
      </c>
      <c r="J11" s="116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14" t="s">
        <v>20</v>
      </c>
      <c r="E12" s="34"/>
      <c r="F12" s="116" t="s">
        <v>21</v>
      </c>
      <c r="G12" s="34"/>
      <c r="H12" s="34"/>
      <c r="I12" s="117" t="s">
        <v>22</v>
      </c>
      <c r="J12" s="118">
        <f>'Rekapitulace stavby'!AN8</f>
        <v>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115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14" t="s">
        <v>23</v>
      </c>
      <c r="E14" s="34"/>
      <c r="F14" s="34"/>
      <c r="G14" s="34"/>
      <c r="H14" s="34"/>
      <c r="I14" s="117" t="s">
        <v>24</v>
      </c>
      <c r="J14" s="116" t="str">
        <f>IF('Rekapitulace stavby'!AN10="","",'Rekapitulace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16" t="str">
        <f>IF('Rekapitulace stavby'!E11="","",'Rekapitulace stavby'!E11)</f>
        <v xml:space="preserve"> </v>
      </c>
      <c r="F15" s="34"/>
      <c r="G15" s="34"/>
      <c r="H15" s="34"/>
      <c r="I15" s="117" t="s">
        <v>25</v>
      </c>
      <c r="J15" s="116" t="str">
        <f>IF('Rekapitulace stavby'!AN11="","",'Rekapitulace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115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14" t="s">
        <v>26</v>
      </c>
      <c r="E17" s="34"/>
      <c r="F17" s="34"/>
      <c r="G17" s="34"/>
      <c r="H17" s="34"/>
      <c r="I17" s="117" t="s">
        <v>24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314" t="str">
        <f>'Rekapitulace stavby'!E14</f>
        <v>Vyplň údaj</v>
      </c>
      <c r="F18" s="315"/>
      <c r="G18" s="315"/>
      <c r="H18" s="315"/>
      <c r="I18" s="117" t="s">
        <v>25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115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14" t="s">
        <v>28</v>
      </c>
      <c r="E20" s="34"/>
      <c r="F20" s="34"/>
      <c r="G20" s="34"/>
      <c r="H20" s="34"/>
      <c r="I20" s="117" t="s">
        <v>24</v>
      </c>
      <c r="J20" s="116" t="str">
        <f>IF('Rekapitulace stavby'!AN16="","",'Rekapitulace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16" t="str">
        <f>IF('Rekapitulace stavby'!E17="","",'Rekapitulace stavby'!E17)</f>
        <v xml:space="preserve"> </v>
      </c>
      <c r="F21" s="34"/>
      <c r="G21" s="34"/>
      <c r="H21" s="34"/>
      <c r="I21" s="117" t="s">
        <v>25</v>
      </c>
      <c r="J21" s="116" t="str">
        <f>IF('Rekapitulace stavby'!AN17="","",'Rekapitulace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115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14" t="s">
        <v>30</v>
      </c>
      <c r="E23" s="34"/>
      <c r="F23" s="34"/>
      <c r="G23" s="34"/>
      <c r="H23" s="34"/>
      <c r="I23" s="117" t="s">
        <v>24</v>
      </c>
      <c r="J23" s="116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16" t="str">
        <f>IF('Rekapitulace stavby'!E20="","",'Rekapitulace stavby'!E20)</f>
        <v xml:space="preserve"> </v>
      </c>
      <c r="F24" s="34"/>
      <c r="G24" s="34"/>
      <c r="H24" s="34"/>
      <c r="I24" s="117" t="s">
        <v>25</v>
      </c>
      <c r="J24" s="116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115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14" t="s">
        <v>31</v>
      </c>
      <c r="E26" s="34"/>
      <c r="F26" s="34"/>
      <c r="G26" s="34"/>
      <c r="H26" s="34"/>
      <c r="I26" s="115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9"/>
      <c r="B27" s="120"/>
      <c r="C27" s="119"/>
      <c r="D27" s="119"/>
      <c r="E27" s="316" t="s">
        <v>1</v>
      </c>
      <c r="F27" s="316"/>
      <c r="G27" s="316"/>
      <c r="H27" s="316"/>
      <c r="I27" s="121"/>
      <c r="J27" s="119"/>
      <c r="K27" s="119"/>
      <c r="L27" s="122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115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23"/>
      <c r="E29" s="123"/>
      <c r="F29" s="123"/>
      <c r="G29" s="123"/>
      <c r="H29" s="123"/>
      <c r="I29" s="124"/>
      <c r="J29" s="123"/>
      <c r="K29" s="123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25" t="s">
        <v>32</v>
      </c>
      <c r="E30" s="34"/>
      <c r="F30" s="34"/>
      <c r="G30" s="34"/>
      <c r="H30" s="34"/>
      <c r="I30" s="115"/>
      <c r="J30" s="126">
        <f>ROUND(J121,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23"/>
      <c r="E31" s="123"/>
      <c r="F31" s="123"/>
      <c r="G31" s="123"/>
      <c r="H31" s="123"/>
      <c r="I31" s="124"/>
      <c r="J31" s="123"/>
      <c r="K31" s="123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27" t="s">
        <v>34</v>
      </c>
      <c r="G32" s="34"/>
      <c r="H32" s="34"/>
      <c r="I32" s="128" t="s">
        <v>33</v>
      </c>
      <c r="J32" s="127" t="s">
        <v>35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29" t="s">
        <v>36</v>
      </c>
      <c r="E33" s="114" t="s">
        <v>37</v>
      </c>
      <c r="F33" s="130">
        <f>ROUND((SUM(BE121:BE136)),  2)</f>
        <v>0</v>
      </c>
      <c r="G33" s="34"/>
      <c r="H33" s="34"/>
      <c r="I33" s="131">
        <v>0.21</v>
      </c>
      <c r="J33" s="130">
        <f>ROUND(((SUM(BE121:BE136))*I33),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14" t="s">
        <v>38</v>
      </c>
      <c r="F34" s="130">
        <f>ROUND((SUM(BF121:BF136)),  2)</f>
        <v>0</v>
      </c>
      <c r="G34" s="34"/>
      <c r="H34" s="34"/>
      <c r="I34" s="131">
        <v>0.15</v>
      </c>
      <c r="J34" s="130">
        <f>ROUND(((SUM(BF121:BF136))*I34),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14" t="s">
        <v>39</v>
      </c>
      <c r="F35" s="130">
        <f>ROUND((SUM(BG121:BG136)),  2)</f>
        <v>0</v>
      </c>
      <c r="G35" s="34"/>
      <c r="H35" s="34"/>
      <c r="I35" s="131">
        <v>0.21</v>
      </c>
      <c r="J35" s="130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14" t="s">
        <v>40</v>
      </c>
      <c r="F36" s="130">
        <f>ROUND((SUM(BH121:BH136)),  2)</f>
        <v>0</v>
      </c>
      <c r="G36" s="34"/>
      <c r="H36" s="34"/>
      <c r="I36" s="131">
        <v>0.15</v>
      </c>
      <c r="J36" s="130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14" t="s">
        <v>41</v>
      </c>
      <c r="F37" s="130">
        <f>ROUND((SUM(BI121:BI136)),  2)</f>
        <v>0</v>
      </c>
      <c r="G37" s="34"/>
      <c r="H37" s="34"/>
      <c r="I37" s="131">
        <v>0</v>
      </c>
      <c r="J37" s="130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115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32"/>
      <c r="D39" s="133" t="s">
        <v>42</v>
      </c>
      <c r="E39" s="134"/>
      <c r="F39" s="134"/>
      <c r="G39" s="135" t="s">
        <v>43</v>
      </c>
      <c r="H39" s="136" t="s">
        <v>44</v>
      </c>
      <c r="I39" s="137"/>
      <c r="J39" s="138">
        <f>SUM(J30:J37)</f>
        <v>0</v>
      </c>
      <c r="K39" s="139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115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I41" s="108"/>
      <c r="L41" s="20"/>
    </row>
    <row r="42" spans="1:31" s="1" customFormat="1" ht="14.45" customHeight="1">
      <c r="B42" s="20"/>
      <c r="I42" s="108"/>
      <c r="L42" s="20"/>
    </row>
    <row r="43" spans="1:31" s="1" customFormat="1" ht="14.45" customHeight="1">
      <c r="B43" s="20"/>
      <c r="I43" s="108"/>
      <c r="L43" s="20"/>
    </row>
    <row r="44" spans="1:31" s="1" customFormat="1" ht="14.45" customHeight="1">
      <c r="B44" s="20"/>
      <c r="I44" s="108"/>
      <c r="L44" s="20"/>
    </row>
    <row r="45" spans="1:31" s="1" customFormat="1" ht="14.45" customHeight="1">
      <c r="B45" s="20"/>
      <c r="I45" s="108"/>
      <c r="L45" s="20"/>
    </row>
    <row r="46" spans="1:31" s="1" customFormat="1" ht="14.45" customHeight="1">
      <c r="B46" s="20"/>
      <c r="I46" s="108"/>
      <c r="L46" s="20"/>
    </row>
    <row r="47" spans="1:31" s="1" customFormat="1" ht="14.45" customHeight="1">
      <c r="B47" s="20"/>
      <c r="I47" s="108"/>
      <c r="L47" s="20"/>
    </row>
    <row r="48" spans="1:31" s="1" customFormat="1" ht="14.45" customHeight="1">
      <c r="B48" s="20"/>
      <c r="I48" s="108"/>
      <c r="L48" s="20"/>
    </row>
    <row r="49" spans="1:31" s="1" customFormat="1" ht="14.45" customHeight="1">
      <c r="B49" s="20"/>
      <c r="I49" s="108"/>
      <c r="L49" s="20"/>
    </row>
    <row r="50" spans="1:31" s="2" customFormat="1" ht="14.45" customHeight="1">
      <c r="B50" s="51"/>
      <c r="D50" s="140" t="s">
        <v>45</v>
      </c>
      <c r="E50" s="141"/>
      <c r="F50" s="141"/>
      <c r="G50" s="140" t="s">
        <v>46</v>
      </c>
      <c r="H50" s="141"/>
      <c r="I50" s="142"/>
      <c r="J50" s="141"/>
      <c r="K50" s="141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4"/>
      <c r="B61" s="39"/>
      <c r="C61" s="34"/>
      <c r="D61" s="143" t="s">
        <v>47</v>
      </c>
      <c r="E61" s="144"/>
      <c r="F61" s="145" t="s">
        <v>48</v>
      </c>
      <c r="G61" s="143" t="s">
        <v>47</v>
      </c>
      <c r="H61" s="144"/>
      <c r="I61" s="146"/>
      <c r="J61" s="147" t="s">
        <v>48</v>
      </c>
      <c r="K61" s="144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4"/>
      <c r="B65" s="39"/>
      <c r="C65" s="34"/>
      <c r="D65" s="140" t="s">
        <v>49</v>
      </c>
      <c r="E65" s="148"/>
      <c r="F65" s="148"/>
      <c r="G65" s="140" t="s">
        <v>50</v>
      </c>
      <c r="H65" s="148"/>
      <c r="I65" s="149"/>
      <c r="J65" s="148"/>
      <c r="K65" s="148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4"/>
      <c r="B76" s="39"/>
      <c r="C76" s="34"/>
      <c r="D76" s="143" t="s">
        <v>47</v>
      </c>
      <c r="E76" s="144"/>
      <c r="F76" s="145" t="s">
        <v>48</v>
      </c>
      <c r="G76" s="143" t="s">
        <v>47</v>
      </c>
      <c r="H76" s="144"/>
      <c r="I76" s="146"/>
      <c r="J76" s="147" t="s">
        <v>48</v>
      </c>
      <c r="K76" s="144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50"/>
      <c r="C77" s="151"/>
      <c r="D77" s="151"/>
      <c r="E77" s="151"/>
      <c r="F77" s="151"/>
      <c r="G77" s="151"/>
      <c r="H77" s="151"/>
      <c r="I77" s="152"/>
      <c r="J77" s="151"/>
      <c r="K77" s="151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53"/>
      <c r="C81" s="154"/>
      <c r="D81" s="154"/>
      <c r="E81" s="154"/>
      <c r="F81" s="154"/>
      <c r="G81" s="154"/>
      <c r="H81" s="154"/>
      <c r="I81" s="155"/>
      <c r="J81" s="154"/>
      <c r="K81" s="154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98</v>
      </c>
      <c r="D82" s="36"/>
      <c r="E82" s="36"/>
      <c r="F82" s="36"/>
      <c r="G82" s="36"/>
      <c r="H82" s="36"/>
      <c r="I82" s="115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115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15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317" t="str">
        <f>E7</f>
        <v>Zabezpečení čekáren v obvodu OŘ Olomouc</v>
      </c>
      <c r="F85" s="318"/>
      <c r="G85" s="318"/>
      <c r="H85" s="318"/>
      <c r="I85" s="115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96</v>
      </c>
      <c r="D86" s="36"/>
      <c r="E86" s="36"/>
      <c r="F86" s="36"/>
      <c r="G86" s="36"/>
      <c r="H86" s="36"/>
      <c r="I86" s="115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89" t="str">
        <f>E9</f>
        <v>SO 02 - VRN</v>
      </c>
      <c r="F87" s="319"/>
      <c r="G87" s="319"/>
      <c r="H87" s="319"/>
      <c r="I87" s="115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115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 xml:space="preserve"> </v>
      </c>
      <c r="G89" s="36"/>
      <c r="H89" s="36"/>
      <c r="I89" s="117" t="s">
        <v>22</v>
      </c>
      <c r="J89" s="66">
        <f>IF(J12="","",J12)</f>
        <v>0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115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23</v>
      </c>
      <c r="D91" s="36"/>
      <c r="E91" s="36"/>
      <c r="F91" s="27" t="str">
        <f>E15</f>
        <v xml:space="preserve"> </v>
      </c>
      <c r="G91" s="36"/>
      <c r="H91" s="36"/>
      <c r="I91" s="117" t="s">
        <v>28</v>
      </c>
      <c r="J91" s="32" t="str">
        <f>E21</f>
        <v xml:space="preserve"> 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26</v>
      </c>
      <c r="D92" s="36"/>
      <c r="E92" s="36"/>
      <c r="F92" s="27" t="str">
        <f>IF(E18="","",E18)</f>
        <v>Vyplň údaj</v>
      </c>
      <c r="G92" s="36"/>
      <c r="H92" s="36"/>
      <c r="I92" s="117" t="s">
        <v>30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115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56" t="s">
        <v>99</v>
      </c>
      <c r="D94" s="157"/>
      <c r="E94" s="157"/>
      <c r="F94" s="157"/>
      <c r="G94" s="157"/>
      <c r="H94" s="157"/>
      <c r="I94" s="158"/>
      <c r="J94" s="159" t="s">
        <v>100</v>
      </c>
      <c r="K94" s="157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15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60" t="s">
        <v>101</v>
      </c>
      <c r="D96" s="36"/>
      <c r="E96" s="36"/>
      <c r="F96" s="36"/>
      <c r="G96" s="36"/>
      <c r="H96" s="36"/>
      <c r="I96" s="115"/>
      <c r="J96" s="84">
        <f>J121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102</v>
      </c>
    </row>
    <row r="97" spans="1:31" s="9" customFormat="1" ht="24.95" customHeight="1">
      <c r="B97" s="161"/>
      <c r="C97" s="162"/>
      <c r="D97" s="163" t="s">
        <v>586</v>
      </c>
      <c r="E97" s="164"/>
      <c r="F97" s="164"/>
      <c r="G97" s="164"/>
      <c r="H97" s="164"/>
      <c r="I97" s="165"/>
      <c r="J97" s="166">
        <f>J122</f>
        <v>0</v>
      </c>
      <c r="K97" s="162"/>
      <c r="L97" s="167"/>
    </row>
    <row r="98" spans="1:31" s="10" customFormat="1" ht="19.899999999999999" customHeight="1">
      <c r="B98" s="168"/>
      <c r="C98" s="169"/>
      <c r="D98" s="170" t="s">
        <v>587</v>
      </c>
      <c r="E98" s="171"/>
      <c r="F98" s="171"/>
      <c r="G98" s="171"/>
      <c r="H98" s="171"/>
      <c r="I98" s="172"/>
      <c r="J98" s="173">
        <f>J123</f>
        <v>0</v>
      </c>
      <c r="K98" s="169"/>
      <c r="L98" s="174"/>
    </row>
    <row r="99" spans="1:31" s="10" customFormat="1" ht="19.899999999999999" customHeight="1">
      <c r="B99" s="168"/>
      <c r="C99" s="169"/>
      <c r="D99" s="170" t="s">
        <v>588</v>
      </c>
      <c r="E99" s="171"/>
      <c r="F99" s="171"/>
      <c r="G99" s="171"/>
      <c r="H99" s="171"/>
      <c r="I99" s="172"/>
      <c r="J99" s="173">
        <f>J126</f>
        <v>0</v>
      </c>
      <c r="K99" s="169"/>
      <c r="L99" s="174"/>
    </row>
    <row r="100" spans="1:31" s="10" customFormat="1" ht="19.899999999999999" customHeight="1">
      <c r="B100" s="168"/>
      <c r="C100" s="169"/>
      <c r="D100" s="170" t="s">
        <v>589</v>
      </c>
      <c r="E100" s="171"/>
      <c r="F100" s="171"/>
      <c r="G100" s="171"/>
      <c r="H100" s="171"/>
      <c r="I100" s="172"/>
      <c r="J100" s="173">
        <f>J129</f>
        <v>0</v>
      </c>
      <c r="K100" s="169"/>
      <c r="L100" s="174"/>
    </row>
    <row r="101" spans="1:31" s="10" customFormat="1" ht="19.899999999999999" customHeight="1">
      <c r="B101" s="168"/>
      <c r="C101" s="169"/>
      <c r="D101" s="170" t="s">
        <v>590</v>
      </c>
      <c r="E101" s="171"/>
      <c r="F101" s="171"/>
      <c r="G101" s="171"/>
      <c r="H101" s="171"/>
      <c r="I101" s="172"/>
      <c r="J101" s="173">
        <f>J134</f>
        <v>0</v>
      </c>
      <c r="K101" s="169"/>
      <c r="L101" s="174"/>
    </row>
    <row r="102" spans="1:31" s="2" customFormat="1" ht="21.75" customHeight="1">
      <c r="A102" s="34"/>
      <c r="B102" s="35"/>
      <c r="C102" s="36"/>
      <c r="D102" s="36"/>
      <c r="E102" s="36"/>
      <c r="F102" s="36"/>
      <c r="G102" s="36"/>
      <c r="H102" s="36"/>
      <c r="I102" s="115"/>
      <c r="J102" s="36"/>
      <c r="K102" s="36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pans="1:31" s="2" customFormat="1" ht="6.95" customHeight="1">
      <c r="A103" s="34"/>
      <c r="B103" s="54"/>
      <c r="C103" s="55"/>
      <c r="D103" s="55"/>
      <c r="E103" s="55"/>
      <c r="F103" s="55"/>
      <c r="G103" s="55"/>
      <c r="H103" s="55"/>
      <c r="I103" s="152"/>
      <c r="J103" s="55"/>
      <c r="K103" s="55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7" spans="1:31" s="2" customFormat="1" ht="6.95" customHeight="1">
      <c r="A107" s="34"/>
      <c r="B107" s="56"/>
      <c r="C107" s="57"/>
      <c r="D107" s="57"/>
      <c r="E107" s="57"/>
      <c r="F107" s="57"/>
      <c r="G107" s="57"/>
      <c r="H107" s="57"/>
      <c r="I107" s="155"/>
      <c r="J107" s="57"/>
      <c r="K107" s="57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pans="1:31" s="2" customFormat="1" ht="24.95" customHeight="1">
      <c r="A108" s="34"/>
      <c r="B108" s="35"/>
      <c r="C108" s="23" t="s">
        <v>111</v>
      </c>
      <c r="D108" s="36"/>
      <c r="E108" s="36"/>
      <c r="F108" s="36"/>
      <c r="G108" s="36"/>
      <c r="H108" s="36"/>
      <c r="I108" s="115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s="2" customFormat="1" ht="6.95" customHeight="1">
      <c r="A109" s="34"/>
      <c r="B109" s="35"/>
      <c r="C109" s="36"/>
      <c r="D109" s="36"/>
      <c r="E109" s="36"/>
      <c r="F109" s="36"/>
      <c r="G109" s="36"/>
      <c r="H109" s="36"/>
      <c r="I109" s="115"/>
      <c r="J109" s="36"/>
      <c r="K109" s="36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pans="1:31" s="2" customFormat="1" ht="12" customHeight="1">
      <c r="A110" s="34"/>
      <c r="B110" s="35"/>
      <c r="C110" s="29" t="s">
        <v>16</v>
      </c>
      <c r="D110" s="36"/>
      <c r="E110" s="36"/>
      <c r="F110" s="36"/>
      <c r="G110" s="36"/>
      <c r="H110" s="36"/>
      <c r="I110" s="115"/>
      <c r="J110" s="36"/>
      <c r="K110" s="36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16.5" customHeight="1">
      <c r="A111" s="34"/>
      <c r="B111" s="35"/>
      <c r="C111" s="36"/>
      <c r="D111" s="36"/>
      <c r="E111" s="317" t="str">
        <f>E7</f>
        <v>Zabezpečení čekáren v obvodu OŘ Olomouc</v>
      </c>
      <c r="F111" s="318"/>
      <c r="G111" s="318"/>
      <c r="H111" s="318"/>
      <c r="I111" s="115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12" customHeight="1">
      <c r="A112" s="34"/>
      <c r="B112" s="35"/>
      <c r="C112" s="29" t="s">
        <v>96</v>
      </c>
      <c r="D112" s="36"/>
      <c r="E112" s="36"/>
      <c r="F112" s="36"/>
      <c r="G112" s="36"/>
      <c r="H112" s="36"/>
      <c r="I112" s="115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6.5" customHeight="1">
      <c r="A113" s="34"/>
      <c r="B113" s="35"/>
      <c r="C113" s="36"/>
      <c r="D113" s="36"/>
      <c r="E113" s="289" t="str">
        <f>E9</f>
        <v>SO 02 - VRN</v>
      </c>
      <c r="F113" s="319"/>
      <c r="G113" s="319"/>
      <c r="H113" s="319"/>
      <c r="I113" s="115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6.95" customHeight="1">
      <c r="A114" s="34"/>
      <c r="B114" s="35"/>
      <c r="C114" s="36"/>
      <c r="D114" s="36"/>
      <c r="E114" s="36"/>
      <c r="F114" s="36"/>
      <c r="G114" s="36"/>
      <c r="H114" s="36"/>
      <c r="I114" s="115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2" customHeight="1">
      <c r="A115" s="34"/>
      <c r="B115" s="35"/>
      <c r="C115" s="29" t="s">
        <v>20</v>
      </c>
      <c r="D115" s="36"/>
      <c r="E115" s="36"/>
      <c r="F115" s="27" t="str">
        <f>F12</f>
        <v xml:space="preserve"> </v>
      </c>
      <c r="G115" s="36"/>
      <c r="H115" s="36"/>
      <c r="I115" s="117" t="s">
        <v>22</v>
      </c>
      <c r="J115" s="66">
        <f>IF(J12="","",J12)</f>
        <v>0</v>
      </c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2" customFormat="1" ht="6.95" customHeight="1">
      <c r="A116" s="34"/>
      <c r="B116" s="35"/>
      <c r="C116" s="36"/>
      <c r="D116" s="36"/>
      <c r="E116" s="36"/>
      <c r="F116" s="36"/>
      <c r="G116" s="36"/>
      <c r="H116" s="36"/>
      <c r="I116" s="115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15.2" customHeight="1">
      <c r="A117" s="34"/>
      <c r="B117" s="35"/>
      <c r="C117" s="29" t="s">
        <v>23</v>
      </c>
      <c r="D117" s="36"/>
      <c r="E117" s="36"/>
      <c r="F117" s="27" t="str">
        <f>E15</f>
        <v xml:space="preserve"> </v>
      </c>
      <c r="G117" s="36"/>
      <c r="H117" s="36"/>
      <c r="I117" s="117" t="s">
        <v>28</v>
      </c>
      <c r="J117" s="32" t="str">
        <f>E21</f>
        <v xml:space="preserve"> </v>
      </c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15.2" customHeight="1">
      <c r="A118" s="34"/>
      <c r="B118" s="35"/>
      <c r="C118" s="29" t="s">
        <v>26</v>
      </c>
      <c r="D118" s="36"/>
      <c r="E118" s="36"/>
      <c r="F118" s="27" t="str">
        <f>IF(E18="","",E18)</f>
        <v>Vyplň údaj</v>
      </c>
      <c r="G118" s="36"/>
      <c r="H118" s="36"/>
      <c r="I118" s="117" t="s">
        <v>30</v>
      </c>
      <c r="J118" s="32" t="str">
        <f>E24</f>
        <v xml:space="preserve"> </v>
      </c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10.35" customHeight="1">
      <c r="A119" s="34"/>
      <c r="B119" s="35"/>
      <c r="C119" s="36"/>
      <c r="D119" s="36"/>
      <c r="E119" s="36"/>
      <c r="F119" s="36"/>
      <c r="G119" s="36"/>
      <c r="H119" s="36"/>
      <c r="I119" s="115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11" customFormat="1" ht="29.25" customHeight="1">
      <c r="A120" s="175"/>
      <c r="B120" s="176"/>
      <c r="C120" s="177" t="s">
        <v>112</v>
      </c>
      <c r="D120" s="178" t="s">
        <v>57</v>
      </c>
      <c r="E120" s="178" t="s">
        <v>53</v>
      </c>
      <c r="F120" s="178" t="s">
        <v>54</v>
      </c>
      <c r="G120" s="178" t="s">
        <v>113</v>
      </c>
      <c r="H120" s="178" t="s">
        <v>114</v>
      </c>
      <c r="I120" s="179" t="s">
        <v>115</v>
      </c>
      <c r="J120" s="180" t="s">
        <v>100</v>
      </c>
      <c r="K120" s="181" t="s">
        <v>116</v>
      </c>
      <c r="L120" s="182"/>
      <c r="M120" s="75" t="s">
        <v>1</v>
      </c>
      <c r="N120" s="76" t="s">
        <v>36</v>
      </c>
      <c r="O120" s="76" t="s">
        <v>117</v>
      </c>
      <c r="P120" s="76" t="s">
        <v>118</v>
      </c>
      <c r="Q120" s="76" t="s">
        <v>119</v>
      </c>
      <c r="R120" s="76" t="s">
        <v>120</v>
      </c>
      <c r="S120" s="76" t="s">
        <v>121</v>
      </c>
      <c r="T120" s="77" t="s">
        <v>122</v>
      </c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</row>
    <row r="121" spans="1:65" s="2" customFormat="1" ht="22.9" customHeight="1">
      <c r="A121" s="34"/>
      <c r="B121" s="35"/>
      <c r="C121" s="82" t="s">
        <v>123</v>
      </c>
      <c r="D121" s="36"/>
      <c r="E121" s="36"/>
      <c r="F121" s="36"/>
      <c r="G121" s="36"/>
      <c r="H121" s="36"/>
      <c r="I121" s="115"/>
      <c r="J121" s="183">
        <f>BK121</f>
        <v>0</v>
      </c>
      <c r="K121" s="36"/>
      <c r="L121" s="39"/>
      <c r="M121" s="78"/>
      <c r="N121" s="184"/>
      <c r="O121" s="79"/>
      <c r="P121" s="185">
        <f>P122</f>
        <v>0</v>
      </c>
      <c r="Q121" s="79"/>
      <c r="R121" s="185">
        <f>R122</f>
        <v>0</v>
      </c>
      <c r="S121" s="79"/>
      <c r="T121" s="186">
        <f>T122</f>
        <v>0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7" t="s">
        <v>71</v>
      </c>
      <c r="AU121" s="17" t="s">
        <v>102</v>
      </c>
      <c r="BK121" s="187">
        <f>BK122</f>
        <v>0</v>
      </c>
    </row>
    <row r="122" spans="1:65" s="12" customFormat="1" ht="25.9" customHeight="1">
      <c r="B122" s="188"/>
      <c r="C122" s="189"/>
      <c r="D122" s="190" t="s">
        <v>71</v>
      </c>
      <c r="E122" s="191" t="s">
        <v>93</v>
      </c>
      <c r="F122" s="191" t="s">
        <v>591</v>
      </c>
      <c r="G122" s="189"/>
      <c r="H122" s="189"/>
      <c r="I122" s="192"/>
      <c r="J122" s="193">
        <f>BK122</f>
        <v>0</v>
      </c>
      <c r="K122" s="189"/>
      <c r="L122" s="194"/>
      <c r="M122" s="195"/>
      <c r="N122" s="196"/>
      <c r="O122" s="196"/>
      <c r="P122" s="197">
        <f>P123+P126+P129+P134</f>
        <v>0</v>
      </c>
      <c r="Q122" s="196"/>
      <c r="R122" s="197">
        <f>R123+R126+R129+R134</f>
        <v>0</v>
      </c>
      <c r="S122" s="196"/>
      <c r="T122" s="198">
        <f>T123+T126+T129+T134</f>
        <v>0</v>
      </c>
      <c r="AR122" s="199" t="s">
        <v>155</v>
      </c>
      <c r="AT122" s="200" t="s">
        <v>71</v>
      </c>
      <c r="AU122" s="200" t="s">
        <v>72</v>
      </c>
      <c r="AY122" s="199" t="s">
        <v>126</v>
      </c>
      <c r="BK122" s="201">
        <f>BK123+BK126+BK129+BK134</f>
        <v>0</v>
      </c>
    </row>
    <row r="123" spans="1:65" s="12" customFormat="1" ht="22.9" customHeight="1">
      <c r="B123" s="188"/>
      <c r="C123" s="189"/>
      <c r="D123" s="190" t="s">
        <v>71</v>
      </c>
      <c r="E123" s="202" t="s">
        <v>592</v>
      </c>
      <c r="F123" s="202" t="s">
        <v>593</v>
      </c>
      <c r="G123" s="189"/>
      <c r="H123" s="189"/>
      <c r="I123" s="192"/>
      <c r="J123" s="203">
        <f>BK123</f>
        <v>0</v>
      </c>
      <c r="K123" s="189"/>
      <c r="L123" s="194"/>
      <c r="M123" s="195"/>
      <c r="N123" s="196"/>
      <c r="O123" s="196"/>
      <c r="P123" s="197">
        <f>SUM(P124:P125)</f>
        <v>0</v>
      </c>
      <c r="Q123" s="196"/>
      <c r="R123" s="197">
        <f>SUM(R124:R125)</f>
        <v>0</v>
      </c>
      <c r="S123" s="196"/>
      <c r="T123" s="198">
        <f>SUM(T124:T125)</f>
        <v>0</v>
      </c>
      <c r="AR123" s="199" t="s">
        <v>155</v>
      </c>
      <c r="AT123" s="200" t="s">
        <v>71</v>
      </c>
      <c r="AU123" s="200" t="s">
        <v>80</v>
      </c>
      <c r="AY123" s="199" t="s">
        <v>126</v>
      </c>
      <c r="BK123" s="201">
        <f>SUM(BK124:BK125)</f>
        <v>0</v>
      </c>
    </row>
    <row r="124" spans="1:65" s="2" customFormat="1" ht="16.5" customHeight="1">
      <c r="A124" s="34"/>
      <c r="B124" s="35"/>
      <c r="C124" s="204" t="s">
        <v>80</v>
      </c>
      <c r="D124" s="204" t="s">
        <v>129</v>
      </c>
      <c r="E124" s="205" t="s">
        <v>594</v>
      </c>
      <c r="F124" s="206" t="s">
        <v>595</v>
      </c>
      <c r="G124" s="207" t="s">
        <v>596</v>
      </c>
      <c r="H124" s="208">
        <v>1</v>
      </c>
      <c r="I124" s="209"/>
      <c r="J124" s="210">
        <f>ROUND(I124*H124,2)</f>
        <v>0</v>
      </c>
      <c r="K124" s="211"/>
      <c r="L124" s="39"/>
      <c r="M124" s="212" t="s">
        <v>1</v>
      </c>
      <c r="N124" s="213" t="s">
        <v>37</v>
      </c>
      <c r="O124" s="71"/>
      <c r="P124" s="214">
        <f>O124*H124</f>
        <v>0</v>
      </c>
      <c r="Q124" s="214">
        <v>0</v>
      </c>
      <c r="R124" s="214">
        <f>Q124*H124</f>
        <v>0</v>
      </c>
      <c r="S124" s="214">
        <v>0</v>
      </c>
      <c r="T124" s="215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216" t="s">
        <v>597</v>
      </c>
      <c r="AT124" s="216" t="s">
        <v>129</v>
      </c>
      <c r="AU124" s="216" t="s">
        <v>82</v>
      </c>
      <c r="AY124" s="17" t="s">
        <v>126</v>
      </c>
      <c r="BE124" s="217">
        <f>IF(N124="základní",J124,0)</f>
        <v>0</v>
      </c>
      <c r="BF124" s="217">
        <f>IF(N124="snížená",J124,0)</f>
        <v>0</v>
      </c>
      <c r="BG124" s="217">
        <f>IF(N124="zákl. přenesená",J124,0)</f>
        <v>0</v>
      </c>
      <c r="BH124" s="217">
        <f>IF(N124="sníž. přenesená",J124,0)</f>
        <v>0</v>
      </c>
      <c r="BI124" s="217">
        <f>IF(N124="nulová",J124,0)</f>
        <v>0</v>
      </c>
      <c r="BJ124" s="17" t="s">
        <v>80</v>
      </c>
      <c r="BK124" s="217">
        <f>ROUND(I124*H124,2)</f>
        <v>0</v>
      </c>
      <c r="BL124" s="17" t="s">
        <v>597</v>
      </c>
      <c r="BM124" s="216" t="s">
        <v>598</v>
      </c>
    </row>
    <row r="125" spans="1:65" s="2" customFormat="1" ht="11.25">
      <c r="A125" s="34"/>
      <c r="B125" s="35"/>
      <c r="C125" s="36"/>
      <c r="D125" s="218" t="s">
        <v>135</v>
      </c>
      <c r="E125" s="36"/>
      <c r="F125" s="219" t="s">
        <v>595</v>
      </c>
      <c r="G125" s="36"/>
      <c r="H125" s="36"/>
      <c r="I125" s="115"/>
      <c r="J125" s="36"/>
      <c r="K125" s="36"/>
      <c r="L125" s="39"/>
      <c r="M125" s="220"/>
      <c r="N125" s="221"/>
      <c r="O125" s="71"/>
      <c r="P125" s="71"/>
      <c r="Q125" s="71"/>
      <c r="R125" s="71"/>
      <c r="S125" s="71"/>
      <c r="T125" s="72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T125" s="17" t="s">
        <v>135</v>
      </c>
      <c r="AU125" s="17" t="s">
        <v>82</v>
      </c>
    </row>
    <row r="126" spans="1:65" s="12" customFormat="1" ht="22.9" customHeight="1">
      <c r="B126" s="188"/>
      <c r="C126" s="189"/>
      <c r="D126" s="190" t="s">
        <v>71</v>
      </c>
      <c r="E126" s="202" t="s">
        <v>599</v>
      </c>
      <c r="F126" s="202" t="s">
        <v>600</v>
      </c>
      <c r="G126" s="189"/>
      <c r="H126" s="189"/>
      <c r="I126" s="192"/>
      <c r="J126" s="203">
        <f>BK126</f>
        <v>0</v>
      </c>
      <c r="K126" s="189"/>
      <c r="L126" s="194"/>
      <c r="M126" s="195"/>
      <c r="N126" s="196"/>
      <c r="O126" s="196"/>
      <c r="P126" s="197">
        <f>SUM(P127:P128)</f>
        <v>0</v>
      </c>
      <c r="Q126" s="196"/>
      <c r="R126" s="197">
        <f>SUM(R127:R128)</f>
        <v>0</v>
      </c>
      <c r="S126" s="196"/>
      <c r="T126" s="198">
        <f>SUM(T127:T128)</f>
        <v>0</v>
      </c>
      <c r="AR126" s="199" t="s">
        <v>155</v>
      </c>
      <c r="AT126" s="200" t="s">
        <v>71</v>
      </c>
      <c r="AU126" s="200" t="s">
        <v>80</v>
      </c>
      <c r="AY126" s="199" t="s">
        <v>126</v>
      </c>
      <c r="BK126" s="201">
        <f>SUM(BK127:BK128)</f>
        <v>0</v>
      </c>
    </row>
    <row r="127" spans="1:65" s="2" customFormat="1" ht="16.5" customHeight="1">
      <c r="A127" s="34"/>
      <c r="B127" s="35"/>
      <c r="C127" s="204" t="s">
        <v>82</v>
      </c>
      <c r="D127" s="204" t="s">
        <v>129</v>
      </c>
      <c r="E127" s="205" t="s">
        <v>601</v>
      </c>
      <c r="F127" s="206" t="s">
        <v>600</v>
      </c>
      <c r="G127" s="207" t="s">
        <v>596</v>
      </c>
      <c r="H127" s="208">
        <v>1</v>
      </c>
      <c r="I127" s="209"/>
      <c r="J127" s="210">
        <f>ROUND(I127*H127,2)</f>
        <v>0</v>
      </c>
      <c r="K127" s="211"/>
      <c r="L127" s="39"/>
      <c r="M127" s="212" t="s">
        <v>1</v>
      </c>
      <c r="N127" s="213" t="s">
        <v>37</v>
      </c>
      <c r="O127" s="71"/>
      <c r="P127" s="214">
        <f>O127*H127</f>
        <v>0</v>
      </c>
      <c r="Q127" s="214">
        <v>0</v>
      </c>
      <c r="R127" s="214">
        <f>Q127*H127</f>
        <v>0</v>
      </c>
      <c r="S127" s="214">
        <v>0</v>
      </c>
      <c r="T127" s="215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216" t="s">
        <v>597</v>
      </c>
      <c r="AT127" s="216" t="s">
        <v>129</v>
      </c>
      <c r="AU127" s="216" t="s">
        <v>82</v>
      </c>
      <c r="AY127" s="17" t="s">
        <v>126</v>
      </c>
      <c r="BE127" s="217">
        <f>IF(N127="základní",J127,0)</f>
        <v>0</v>
      </c>
      <c r="BF127" s="217">
        <f>IF(N127="snížená",J127,0)</f>
        <v>0</v>
      </c>
      <c r="BG127" s="217">
        <f>IF(N127="zákl. přenesená",J127,0)</f>
        <v>0</v>
      </c>
      <c r="BH127" s="217">
        <f>IF(N127="sníž. přenesená",J127,0)</f>
        <v>0</v>
      </c>
      <c r="BI127" s="217">
        <f>IF(N127="nulová",J127,0)</f>
        <v>0</v>
      </c>
      <c r="BJ127" s="17" t="s">
        <v>80</v>
      </c>
      <c r="BK127" s="217">
        <f>ROUND(I127*H127,2)</f>
        <v>0</v>
      </c>
      <c r="BL127" s="17" t="s">
        <v>597</v>
      </c>
      <c r="BM127" s="216" t="s">
        <v>602</v>
      </c>
    </row>
    <row r="128" spans="1:65" s="2" customFormat="1" ht="19.5">
      <c r="A128" s="34"/>
      <c r="B128" s="35"/>
      <c r="C128" s="36"/>
      <c r="D128" s="218" t="s">
        <v>135</v>
      </c>
      <c r="E128" s="36"/>
      <c r="F128" s="219" t="s">
        <v>603</v>
      </c>
      <c r="G128" s="36"/>
      <c r="H128" s="36"/>
      <c r="I128" s="115"/>
      <c r="J128" s="36"/>
      <c r="K128" s="36"/>
      <c r="L128" s="39"/>
      <c r="M128" s="220"/>
      <c r="N128" s="221"/>
      <c r="O128" s="71"/>
      <c r="P128" s="71"/>
      <c r="Q128" s="71"/>
      <c r="R128" s="71"/>
      <c r="S128" s="71"/>
      <c r="T128" s="72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T128" s="17" t="s">
        <v>135</v>
      </c>
      <c r="AU128" s="17" t="s">
        <v>82</v>
      </c>
    </row>
    <row r="129" spans="1:65" s="12" customFormat="1" ht="22.9" customHeight="1">
      <c r="B129" s="188"/>
      <c r="C129" s="189"/>
      <c r="D129" s="190" t="s">
        <v>71</v>
      </c>
      <c r="E129" s="202" t="s">
        <v>604</v>
      </c>
      <c r="F129" s="202" t="s">
        <v>605</v>
      </c>
      <c r="G129" s="189"/>
      <c r="H129" s="189"/>
      <c r="I129" s="192"/>
      <c r="J129" s="203">
        <f>BK129</f>
        <v>0</v>
      </c>
      <c r="K129" s="189"/>
      <c r="L129" s="194"/>
      <c r="M129" s="195"/>
      <c r="N129" s="196"/>
      <c r="O129" s="196"/>
      <c r="P129" s="197">
        <f>SUM(P130:P133)</f>
        <v>0</v>
      </c>
      <c r="Q129" s="196"/>
      <c r="R129" s="197">
        <f>SUM(R130:R133)</f>
        <v>0</v>
      </c>
      <c r="S129" s="196"/>
      <c r="T129" s="198">
        <f>SUM(T130:T133)</f>
        <v>0</v>
      </c>
      <c r="AR129" s="199" t="s">
        <v>155</v>
      </c>
      <c r="AT129" s="200" t="s">
        <v>71</v>
      </c>
      <c r="AU129" s="200" t="s">
        <v>80</v>
      </c>
      <c r="AY129" s="199" t="s">
        <v>126</v>
      </c>
      <c r="BK129" s="201">
        <f>SUM(BK130:BK133)</f>
        <v>0</v>
      </c>
    </row>
    <row r="130" spans="1:65" s="2" customFormat="1" ht="16.5" customHeight="1">
      <c r="A130" s="34"/>
      <c r="B130" s="35"/>
      <c r="C130" s="204" t="s">
        <v>143</v>
      </c>
      <c r="D130" s="204" t="s">
        <v>129</v>
      </c>
      <c r="E130" s="205" t="s">
        <v>606</v>
      </c>
      <c r="F130" s="206" t="s">
        <v>605</v>
      </c>
      <c r="G130" s="207" t="s">
        <v>596</v>
      </c>
      <c r="H130" s="208">
        <v>1</v>
      </c>
      <c r="I130" s="209"/>
      <c r="J130" s="210">
        <f>ROUND(I130*H130,2)</f>
        <v>0</v>
      </c>
      <c r="K130" s="211"/>
      <c r="L130" s="39"/>
      <c r="M130" s="212" t="s">
        <v>1</v>
      </c>
      <c r="N130" s="213" t="s">
        <v>37</v>
      </c>
      <c r="O130" s="71"/>
      <c r="P130" s="214">
        <f>O130*H130</f>
        <v>0</v>
      </c>
      <c r="Q130" s="214">
        <v>0</v>
      </c>
      <c r="R130" s="214">
        <f>Q130*H130</f>
        <v>0</v>
      </c>
      <c r="S130" s="214">
        <v>0</v>
      </c>
      <c r="T130" s="215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6" t="s">
        <v>597</v>
      </c>
      <c r="AT130" s="216" t="s">
        <v>129</v>
      </c>
      <c r="AU130" s="216" t="s">
        <v>82</v>
      </c>
      <c r="AY130" s="17" t="s">
        <v>126</v>
      </c>
      <c r="BE130" s="217">
        <f>IF(N130="základní",J130,0)</f>
        <v>0</v>
      </c>
      <c r="BF130" s="217">
        <f>IF(N130="snížená",J130,0)</f>
        <v>0</v>
      </c>
      <c r="BG130" s="217">
        <f>IF(N130="zákl. přenesená",J130,0)</f>
        <v>0</v>
      </c>
      <c r="BH130" s="217">
        <f>IF(N130="sníž. přenesená",J130,0)</f>
        <v>0</v>
      </c>
      <c r="BI130" s="217">
        <f>IF(N130="nulová",J130,0)</f>
        <v>0</v>
      </c>
      <c r="BJ130" s="17" t="s">
        <v>80</v>
      </c>
      <c r="BK130" s="217">
        <f>ROUND(I130*H130,2)</f>
        <v>0</v>
      </c>
      <c r="BL130" s="17" t="s">
        <v>597</v>
      </c>
      <c r="BM130" s="216" t="s">
        <v>607</v>
      </c>
    </row>
    <row r="131" spans="1:65" s="2" customFormat="1" ht="11.25">
      <c r="A131" s="34"/>
      <c r="B131" s="35"/>
      <c r="C131" s="36"/>
      <c r="D131" s="218" t="s">
        <v>135</v>
      </c>
      <c r="E131" s="36"/>
      <c r="F131" s="219" t="s">
        <v>605</v>
      </c>
      <c r="G131" s="36"/>
      <c r="H131" s="36"/>
      <c r="I131" s="115"/>
      <c r="J131" s="36"/>
      <c r="K131" s="36"/>
      <c r="L131" s="39"/>
      <c r="M131" s="220"/>
      <c r="N131" s="221"/>
      <c r="O131" s="71"/>
      <c r="P131" s="71"/>
      <c r="Q131" s="71"/>
      <c r="R131" s="71"/>
      <c r="S131" s="71"/>
      <c r="T131" s="72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7" t="s">
        <v>135</v>
      </c>
      <c r="AU131" s="17" t="s">
        <v>82</v>
      </c>
    </row>
    <row r="132" spans="1:65" s="2" customFormat="1" ht="16.5" customHeight="1">
      <c r="A132" s="34"/>
      <c r="B132" s="35"/>
      <c r="C132" s="204" t="s">
        <v>133</v>
      </c>
      <c r="D132" s="204" t="s">
        <v>129</v>
      </c>
      <c r="E132" s="205" t="s">
        <v>608</v>
      </c>
      <c r="F132" s="206" t="s">
        <v>609</v>
      </c>
      <c r="G132" s="207" t="s">
        <v>596</v>
      </c>
      <c r="H132" s="208">
        <v>1</v>
      </c>
      <c r="I132" s="209"/>
      <c r="J132" s="210">
        <f>ROUND(I132*H132,2)</f>
        <v>0</v>
      </c>
      <c r="K132" s="211"/>
      <c r="L132" s="39"/>
      <c r="M132" s="212" t="s">
        <v>1</v>
      </c>
      <c r="N132" s="213" t="s">
        <v>37</v>
      </c>
      <c r="O132" s="71"/>
      <c r="P132" s="214">
        <f>O132*H132</f>
        <v>0</v>
      </c>
      <c r="Q132" s="214">
        <v>0</v>
      </c>
      <c r="R132" s="214">
        <f>Q132*H132</f>
        <v>0</v>
      </c>
      <c r="S132" s="214">
        <v>0</v>
      </c>
      <c r="T132" s="215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216" t="s">
        <v>597</v>
      </c>
      <c r="AT132" s="216" t="s">
        <v>129</v>
      </c>
      <c r="AU132" s="216" t="s">
        <v>82</v>
      </c>
      <c r="AY132" s="17" t="s">
        <v>126</v>
      </c>
      <c r="BE132" s="217">
        <f>IF(N132="základní",J132,0)</f>
        <v>0</v>
      </c>
      <c r="BF132" s="217">
        <f>IF(N132="snížená",J132,0)</f>
        <v>0</v>
      </c>
      <c r="BG132" s="217">
        <f>IF(N132="zákl. přenesená",J132,0)</f>
        <v>0</v>
      </c>
      <c r="BH132" s="217">
        <f>IF(N132="sníž. přenesená",J132,0)</f>
        <v>0</v>
      </c>
      <c r="BI132" s="217">
        <f>IF(N132="nulová",J132,0)</f>
        <v>0</v>
      </c>
      <c r="BJ132" s="17" t="s">
        <v>80</v>
      </c>
      <c r="BK132" s="217">
        <f>ROUND(I132*H132,2)</f>
        <v>0</v>
      </c>
      <c r="BL132" s="17" t="s">
        <v>597</v>
      </c>
      <c r="BM132" s="216" t="s">
        <v>610</v>
      </c>
    </row>
    <row r="133" spans="1:65" s="2" customFormat="1" ht="11.25">
      <c r="A133" s="34"/>
      <c r="B133" s="35"/>
      <c r="C133" s="36"/>
      <c r="D133" s="218" t="s">
        <v>135</v>
      </c>
      <c r="E133" s="36"/>
      <c r="F133" s="219" t="s">
        <v>609</v>
      </c>
      <c r="G133" s="36"/>
      <c r="H133" s="36"/>
      <c r="I133" s="115"/>
      <c r="J133" s="36"/>
      <c r="K133" s="36"/>
      <c r="L133" s="39"/>
      <c r="M133" s="220"/>
      <c r="N133" s="221"/>
      <c r="O133" s="71"/>
      <c r="P133" s="71"/>
      <c r="Q133" s="71"/>
      <c r="R133" s="71"/>
      <c r="S133" s="71"/>
      <c r="T133" s="72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T133" s="17" t="s">
        <v>135</v>
      </c>
      <c r="AU133" s="17" t="s">
        <v>82</v>
      </c>
    </row>
    <row r="134" spans="1:65" s="12" customFormat="1" ht="22.9" customHeight="1">
      <c r="B134" s="188"/>
      <c r="C134" s="189"/>
      <c r="D134" s="190" t="s">
        <v>71</v>
      </c>
      <c r="E134" s="202" t="s">
        <v>611</v>
      </c>
      <c r="F134" s="202" t="s">
        <v>612</v>
      </c>
      <c r="G134" s="189"/>
      <c r="H134" s="189"/>
      <c r="I134" s="192"/>
      <c r="J134" s="203">
        <f>BK134</f>
        <v>0</v>
      </c>
      <c r="K134" s="189"/>
      <c r="L134" s="194"/>
      <c r="M134" s="195"/>
      <c r="N134" s="196"/>
      <c r="O134" s="196"/>
      <c r="P134" s="197">
        <f>SUM(P135:P136)</f>
        <v>0</v>
      </c>
      <c r="Q134" s="196"/>
      <c r="R134" s="197">
        <f>SUM(R135:R136)</f>
        <v>0</v>
      </c>
      <c r="S134" s="196"/>
      <c r="T134" s="198">
        <f>SUM(T135:T136)</f>
        <v>0</v>
      </c>
      <c r="AR134" s="199" t="s">
        <v>155</v>
      </c>
      <c r="AT134" s="200" t="s">
        <v>71</v>
      </c>
      <c r="AU134" s="200" t="s">
        <v>80</v>
      </c>
      <c r="AY134" s="199" t="s">
        <v>126</v>
      </c>
      <c r="BK134" s="201">
        <f>SUM(BK135:BK136)</f>
        <v>0</v>
      </c>
    </row>
    <row r="135" spans="1:65" s="2" customFormat="1" ht="16.5" customHeight="1">
      <c r="A135" s="34"/>
      <c r="B135" s="35"/>
      <c r="C135" s="204" t="s">
        <v>155</v>
      </c>
      <c r="D135" s="204" t="s">
        <v>129</v>
      </c>
      <c r="E135" s="205" t="s">
        <v>613</v>
      </c>
      <c r="F135" s="206" t="s">
        <v>614</v>
      </c>
      <c r="G135" s="207" t="s">
        <v>596</v>
      </c>
      <c r="H135" s="208">
        <v>1</v>
      </c>
      <c r="I135" s="209"/>
      <c r="J135" s="210">
        <f>ROUND(I135*H135,2)</f>
        <v>0</v>
      </c>
      <c r="K135" s="211"/>
      <c r="L135" s="39"/>
      <c r="M135" s="212" t="s">
        <v>1</v>
      </c>
      <c r="N135" s="213" t="s">
        <v>37</v>
      </c>
      <c r="O135" s="71"/>
      <c r="P135" s="214">
        <f>O135*H135</f>
        <v>0</v>
      </c>
      <c r="Q135" s="214">
        <v>0</v>
      </c>
      <c r="R135" s="214">
        <f>Q135*H135</f>
        <v>0</v>
      </c>
      <c r="S135" s="214">
        <v>0</v>
      </c>
      <c r="T135" s="215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16" t="s">
        <v>597</v>
      </c>
      <c r="AT135" s="216" t="s">
        <v>129</v>
      </c>
      <c r="AU135" s="216" t="s">
        <v>82</v>
      </c>
      <c r="AY135" s="17" t="s">
        <v>126</v>
      </c>
      <c r="BE135" s="217">
        <f>IF(N135="základní",J135,0)</f>
        <v>0</v>
      </c>
      <c r="BF135" s="217">
        <f>IF(N135="snížená",J135,0)</f>
        <v>0</v>
      </c>
      <c r="BG135" s="217">
        <f>IF(N135="zákl. přenesená",J135,0)</f>
        <v>0</v>
      </c>
      <c r="BH135" s="217">
        <f>IF(N135="sníž. přenesená",J135,0)</f>
        <v>0</v>
      </c>
      <c r="BI135" s="217">
        <f>IF(N135="nulová",J135,0)</f>
        <v>0</v>
      </c>
      <c r="BJ135" s="17" t="s">
        <v>80</v>
      </c>
      <c r="BK135" s="217">
        <f>ROUND(I135*H135,2)</f>
        <v>0</v>
      </c>
      <c r="BL135" s="17" t="s">
        <v>597</v>
      </c>
      <c r="BM135" s="216" t="s">
        <v>615</v>
      </c>
    </row>
    <row r="136" spans="1:65" s="2" customFormat="1" ht="11.25">
      <c r="A136" s="34"/>
      <c r="B136" s="35"/>
      <c r="C136" s="36"/>
      <c r="D136" s="218" t="s">
        <v>135</v>
      </c>
      <c r="E136" s="36"/>
      <c r="F136" s="219" t="s">
        <v>614</v>
      </c>
      <c r="G136" s="36"/>
      <c r="H136" s="36"/>
      <c r="I136" s="115"/>
      <c r="J136" s="36"/>
      <c r="K136" s="36"/>
      <c r="L136" s="39"/>
      <c r="M136" s="265"/>
      <c r="N136" s="266"/>
      <c r="O136" s="267"/>
      <c r="P136" s="267"/>
      <c r="Q136" s="267"/>
      <c r="R136" s="267"/>
      <c r="S136" s="267"/>
      <c r="T136" s="268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T136" s="17" t="s">
        <v>135</v>
      </c>
      <c r="AU136" s="17" t="s">
        <v>82</v>
      </c>
    </row>
    <row r="137" spans="1:65" s="2" customFormat="1" ht="6.95" customHeight="1">
      <c r="A137" s="34"/>
      <c r="B137" s="54"/>
      <c r="C137" s="55"/>
      <c r="D137" s="55"/>
      <c r="E137" s="55"/>
      <c r="F137" s="55"/>
      <c r="G137" s="55"/>
      <c r="H137" s="55"/>
      <c r="I137" s="152"/>
      <c r="J137" s="55"/>
      <c r="K137" s="55"/>
      <c r="L137" s="39"/>
      <c r="M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</row>
  </sheetData>
  <sheetProtection algorithmName="SHA-512" hashValue="W6kQi7SO8KyHu22/F/1hrAxCxKuTGCkDpyc5XnPI2hPxdyOFfho5BFyEuKFZcAdv2eoAM6lWe+vwWw/qnroZxw==" saltValue="Kw1+HxrI8t4id74XsNcy60CwOoIMuM7KhzsykDSw7nyQ1XFMJYDEIuJpLggyUbOiSWC6DwRzZMl5z/TdAiBV9Q==" spinCount="100000" sheet="1" objects="1" scenarios="1" formatColumns="0" formatRows="0" autoFilter="0"/>
  <autoFilter ref="C120:K136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12</vt:i4>
      </vt:variant>
    </vt:vector>
  </HeadingPairs>
  <TitlesOfParts>
    <vt:vector size="18" baseType="lpstr">
      <vt:lpstr>Rekapitulace stavby</vt:lpstr>
      <vt:lpstr>SO 01 - Vstupní dveře</vt:lpstr>
      <vt:lpstr>PS01 - Doplnění stávající...</vt:lpstr>
      <vt:lpstr>PS02 - Doplnění kamerovýc...</vt:lpstr>
      <vt:lpstr>PS 03 - Kamerový systém v...</vt:lpstr>
      <vt:lpstr>SO 02 - VRN</vt:lpstr>
      <vt:lpstr>'PS 03 - Kamerový systém v...'!Názvy_tisku</vt:lpstr>
      <vt:lpstr>'PS01 - Doplnění stávající...'!Názvy_tisku</vt:lpstr>
      <vt:lpstr>'PS02 - Doplnění kamerovýc...'!Názvy_tisku</vt:lpstr>
      <vt:lpstr>'Rekapitulace stavby'!Názvy_tisku</vt:lpstr>
      <vt:lpstr>'SO 01 - Vstupní dveře'!Názvy_tisku</vt:lpstr>
      <vt:lpstr>'SO 02 - VRN'!Názvy_tisku</vt:lpstr>
      <vt:lpstr>'PS 03 - Kamerový systém v...'!Oblast_tisku</vt:lpstr>
      <vt:lpstr>'PS01 - Doplnění stávající...'!Oblast_tisku</vt:lpstr>
      <vt:lpstr>'PS02 - Doplnění kamerovýc...'!Oblast_tisku</vt:lpstr>
      <vt:lpstr>'Rekapitulace stavby'!Oblast_tisku</vt:lpstr>
      <vt:lpstr>'SO 01 - Vstupní dveře'!Oblast_tisku</vt:lpstr>
      <vt:lpstr>'SO 02 - VRN'!Oblast_tisku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Šnejdrla Antonín</dc:creator>
  <cp:lastModifiedBy>Duda Vlastimil, Ing.</cp:lastModifiedBy>
  <dcterms:created xsi:type="dcterms:W3CDTF">2019-09-24T07:38:00Z</dcterms:created>
  <dcterms:modified xsi:type="dcterms:W3CDTF">2019-09-24T08:14:02Z</dcterms:modified>
</cp:coreProperties>
</file>