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85" windowWidth="27225" windowHeight="13485"/>
  </bookViews>
  <sheets>
    <sheet name="Rekapitulace stavby" sheetId="1" r:id="rId1"/>
    <sheet name="01-01-01 - 2019 souhrn op..." sheetId="2" r:id="rId2"/>
    <sheet name="01-02-01 - 2020 souhrn op..." sheetId="3" r:id="rId3"/>
    <sheet name="01-02-02 - 2020 VRN" sheetId="4" r:id="rId4"/>
    <sheet name="01-03-01 - 1-2 2021 souhr..." sheetId="5" r:id="rId5"/>
    <sheet name="01-03-02 - 1-2 2021 VRN" sheetId="6" r:id="rId6"/>
    <sheet name="02-01 - 2020 souhrn oprav..." sheetId="7" r:id="rId7"/>
    <sheet name="02-02 - 1-2 2021 - souhrn..." sheetId="8" r:id="rId8"/>
    <sheet name="03-01-01 - 2020 - souhrn ..." sheetId="9" r:id="rId9"/>
    <sheet name="03-01-02 - 2020 VRN" sheetId="10" r:id="rId10"/>
    <sheet name="03-02-01 - 1-2 2021 - sou..." sheetId="11" r:id="rId11"/>
    <sheet name="03-02-02 - 1-2 2021 VRN" sheetId="12" r:id="rId12"/>
  </sheets>
  <definedNames>
    <definedName name="_xlnm._FilterDatabase" localSheetId="1" hidden="1">'01-01-01 - 2019 souhrn op...'!$C$124:$K$176</definedName>
    <definedName name="_xlnm._FilterDatabase" localSheetId="2" hidden="1">'01-02-01 - 2020 souhrn op...'!$C$125:$K$224</definedName>
    <definedName name="_xlnm._FilterDatabase" localSheetId="3" hidden="1">'01-02-02 - 2020 VRN'!$C$124:$K$131</definedName>
    <definedName name="_xlnm._FilterDatabase" localSheetId="4" hidden="1">'01-03-01 - 1-2 2021 souhr...'!$C$125:$K$178</definedName>
    <definedName name="_xlnm._FilterDatabase" localSheetId="5" hidden="1">'01-03-02 - 1-2 2021 VRN'!$C$125:$K$133</definedName>
    <definedName name="_xlnm._FilterDatabase" localSheetId="6" hidden="1">'02-01 - 2020 souhrn oprav...'!$C$120:$K$208</definedName>
    <definedName name="_xlnm._FilterDatabase" localSheetId="7" hidden="1">'02-02 - 1-2 2021 - souhrn...'!$C$120:$K$202</definedName>
    <definedName name="_xlnm._FilterDatabase" localSheetId="8" hidden="1">'03-01-01 - 2020 - souhrn ...'!$C$125:$K$222</definedName>
    <definedName name="_xlnm._FilterDatabase" localSheetId="9" hidden="1">'03-01-02 - 2020 VRN'!$C$124:$K$131</definedName>
    <definedName name="_xlnm._FilterDatabase" localSheetId="10" hidden="1">'03-02-01 - 1-2 2021 - sou...'!$C$125:$K$220</definedName>
    <definedName name="_xlnm._FilterDatabase" localSheetId="11" hidden="1">'03-02-02 - 1-2 2021 VRN'!$C$125:$K$133</definedName>
    <definedName name="_xlnm.Print_Titles" localSheetId="1">'01-01-01 - 2019 souhrn op...'!$124:$124</definedName>
    <definedName name="_xlnm.Print_Titles" localSheetId="2">'01-02-01 - 2020 souhrn op...'!$125:$125</definedName>
    <definedName name="_xlnm.Print_Titles" localSheetId="3">'01-02-02 - 2020 VRN'!$124:$124</definedName>
    <definedName name="_xlnm.Print_Titles" localSheetId="4">'01-03-01 - 1-2 2021 souhr...'!$125:$125</definedName>
    <definedName name="_xlnm.Print_Titles" localSheetId="5">'01-03-02 - 1-2 2021 VRN'!$125:$125</definedName>
    <definedName name="_xlnm.Print_Titles" localSheetId="6">'02-01 - 2020 souhrn oprav...'!$120:$120</definedName>
    <definedName name="_xlnm.Print_Titles" localSheetId="7">'02-02 - 1-2 2021 - souhrn...'!$120:$120</definedName>
    <definedName name="_xlnm.Print_Titles" localSheetId="8">'03-01-01 - 2020 - souhrn ...'!$125:$125</definedName>
    <definedName name="_xlnm.Print_Titles" localSheetId="9">'03-01-02 - 2020 VRN'!$124:$124</definedName>
    <definedName name="_xlnm.Print_Titles" localSheetId="10">'03-02-01 - 1-2 2021 - sou...'!$125:$125</definedName>
    <definedName name="_xlnm.Print_Titles" localSheetId="11">'03-02-02 - 1-2 2021 VRN'!$125:$125</definedName>
    <definedName name="_xlnm.Print_Titles" localSheetId="0">'Rekapitulace stavby'!$92:$92</definedName>
    <definedName name="_xlnm.Print_Area" localSheetId="1">'01-01-01 - 2019 souhrn op...'!$C$4:$J$76,'01-01-01 - 2019 souhrn op...'!$C$82:$J$102,'01-01-01 - 2019 souhrn op...'!$C$108:$K$176</definedName>
    <definedName name="_xlnm.Print_Area" localSheetId="2">'01-02-01 - 2020 souhrn op...'!$C$4:$J$76,'01-02-01 - 2020 souhrn op...'!$C$82:$J$103,'01-02-01 - 2020 souhrn op...'!$C$109:$K$224</definedName>
    <definedName name="_xlnm.Print_Area" localSheetId="3">'01-02-02 - 2020 VRN'!$C$4:$J$76,'01-02-02 - 2020 VRN'!$C$82:$J$102,'01-02-02 - 2020 VRN'!$C$108:$K$131</definedName>
    <definedName name="_xlnm.Print_Area" localSheetId="4">'01-03-01 - 1-2 2021 souhr...'!$C$4:$J$76,'01-03-01 - 1-2 2021 souhr...'!$C$82:$J$103,'01-03-01 - 1-2 2021 souhr...'!$C$109:$K$178</definedName>
    <definedName name="_xlnm.Print_Area" localSheetId="5">'01-03-02 - 1-2 2021 VRN'!$C$4:$J$76,'01-03-02 - 1-2 2021 VRN'!$C$82:$J$103,'01-03-02 - 1-2 2021 VRN'!$C$109:$K$133</definedName>
    <definedName name="_xlnm.Print_Area" localSheetId="6">'02-01 - 2020 souhrn oprav...'!$C$4:$J$76,'02-01 - 2020 souhrn oprav...'!$C$82:$J$100,'02-01 - 2020 souhrn oprav...'!$C$106:$K$208</definedName>
    <definedName name="_xlnm.Print_Area" localSheetId="7">'02-02 - 1-2 2021 - souhrn...'!$C$4:$J$76,'02-02 - 1-2 2021 - souhrn...'!$C$82:$J$100,'02-02 - 1-2 2021 - souhrn...'!$C$106:$K$202</definedName>
    <definedName name="_xlnm.Print_Area" localSheetId="8">'03-01-01 - 2020 - souhrn ...'!$C$4:$J$76,'03-01-01 - 2020 - souhrn ...'!$C$82:$J$103,'03-01-01 - 2020 - souhrn ...'!$C$109:$K$222</definedName>
    <definedName name="_xlnm.Print_Area" localSheetId="9">'03-01-02 - 2020 VRN'!$C$4:$J$76,'03-01-02 - 2020 VRN'!$C$82:$J$102,'03-01-02 - 2020 VRN'!$C$108:$K$131</definedName>
    <definedName name="_xlnm.Print_Area" localSheetId="10">'03-02-01 - 1-2 2021 - sou...'!$C$4:$J$76,'03-02-01 - 1-2 2021 - sou...'!$C$82:$J$103,'03-02-01 - 1-2 2021 - sou...'!$C$109:$K$220</definedName>
    <definedName name="_xlnm.Print_Area" localSheetId="11">'03-02-02 - 1-2 2021 VRN'!$C$4:$J$76,'03-02-02 - 1-2 2021 VRN'!$C$82:$J$103,'03-02-02 - 1-2 2021 VRN'!$C$109:$K$133</definedName>
    <definedName name="_xlnm.Print_Area" localSheetId="0">'Rekapitulace stavby'!$D$4:$AO$76,'Rekapitulace stavby'!$C$82:$AQ$114</definedName>
  </definedNames>
  <calcPr calcId="145621"/>
</workbook>
</file>

<file path=xl/calcChain.xml><?xml version="1.0" encoding="utf-8"?>
<calcChain xmlns="http://schemas.openxmlformats.org/spreadsheetml/2006/main">
  <c r="J41" i="12" l="1"/>
  <c r="J40" i="12"/>
  <c r="AY113" i="1"/>
  <c r="J39" i="12"/>
  <c r="AX113" i="1"/>
  <c r="BI131" i="12"/>
  <c r="BH131" i="12"/>
  <c r="BG131" i="12"/>
  <c r="BF131" i="12"/>
  <c r="T131" i="12"/>
  <c r="R131" i="12"/>
  <c r="P131" i="12"/>
  <c r="BK131" i="12"/>
  <c r="J131" i="12"/>
  <c r="BE131" i="12" s="1"/>
  <c r="BI129" i="12"/>
  <c r="F41" i="12"/>
  <c r="BD113" i="1"/>
  <c r="BH129" i="12"/>
  <c r="F40" i="12" s="1"/>
  <c r="BC113" i="1" s="1"/>
  <c r="BG129" i="12"/>
  <c r="F39" i="12" s="1"/>
  <c r="BB113" i="1" s="1"/>
  <c r="BF129" i="12"/>
  <c r="F38" i="12" s="1"/>
  <c r="BA113" i="1" s="1"/>
  <c r="J38" i="12"/>
  <c r="AW113" i="1" s="1"/>
  <c r="T129" i="12"/>
  <c r="T128" i="12" s="1"/>
  <c r="T127" i="12" s="1"/>
  <c r="T126" i="12" s="1"/>
  <c r="R129" i="12"/>
  <c r="R128" i="12" s="1"/>
  <c r="R127" i="12" s="1"/>
  <c r="R126" i="12" s="1"/>
  <c r="P129" i="12"/>
  <c r="P128" i="12" s="1"/>
  <c r="P127" i="12" s="1"/>
  <c r="P126" i="12" s="1"/>
  <c r="AU113" i="1" s="1"/>
  <c r="BK129" i="12"/>
  <c r="BK128" i="12" s="1"/>
  <c r="J129" i="12"/>
  <c r="BE129" i="12"/>
  <c r="F37" i="12" s="1"/>
  <c r="AZ113" i="1" s="1"/>
  <c r="J123" i="12"/>
  <c r="F122" i="12"/>
  <c r="F120" i="12"/>
  <c r="E118" i="12"/>
  <c r="J96" i="12"/>
  <c r="F95" i="12"/>
  <c r="F93" i="12"/>
  <c r="E91" i="12"/>
  <c r="J25" i="12"/>
  <c r="E25" i="12"/>
  <c r="J95" i="12" s="1"/>
  <c r="J24" i="12"/>
  <c r="J22" i="12"/>
  <c r="E22" i="12"/>
  <c r="F123" i="12"/>
  <c r="F96" i="12"/>
  <c r="J21" i="12"/>
  <c r="J16" i="12"/>
  <c r="J120" i="12"/>
  <c r="J93" i="12"/>
  <c r="E7" i="12"/>
  <c r="E85" i="12" s="1"/>
  <c r="J41" i="11"/>
  <c r="J40" i="11"/>
  <c r="AY112" i="1" s="1"/>
  <c r="J39" i="11"/>
  <c r="AX112" i="1"/>
  <c r="BI219" i="11"/>
  <c r="BH219" i="11"/>
  <c r="BG219" i="11"/>
  <c r="BF219" i="11"/>
  <c r="T219" i="11"/>
  <c r="T218" i="11" s="1"/>
  <c r="T127" i="11" s="1"/>
  <c r="T126" i="11" s="1"/>
  <c r="R219" i="11"/>
  <c r="R218" i="11"/>
  <c r="P219" i="11"/>
  <c r="P218" i="11" s="1"/>
  <c r="P127" i="11" s="1"/>
  <c r="P126" i="11" s="1"/>
  <c r="AU112" i="1" s="1"/>
  <c r="BK219" i="11"/>
  <c r="BK218" i="11"/>
  <c r="J218" i="11" s="1"/>
  <c r="J102" i="11" s="1"/>
  <c r="J219" i="11"/>
  <c r="BE219" i="11"/>
  <c r="BI216" i="11"/>
  <c r="BH216" i="11"/>
  <c r="BG216" i="11"/>
  <c r="BF216" i="11"/>
  <c r="T216" i="11"/>
  <c r="R216" i="11"/>
  <c r="P216" i="11"/>
  <c r="BK216" i="11"/>
  <c r="J216" i="11"/>
  <c r="BE216" i="11" s="1"/>
  <c r="BI214" i="11"/>
  <c r="BH214" i="11"/>
  <c r="BG214" i="11"/>
  <c r="BF214" i="11"/>
  <c r="T214" i="11"/>
  <c r="R214" i="11"/>
  <c r="P214" i="11"/>
  <c r="BK214" i="11"/>
  <c r="J214" i="11"/>
  <c r="BE214" i="11"/>
  <c r="BI212" i="11"/>
  <c r="BH212" i="11"/>
  <c r="BG212" i="11"/>
  <c r="BF212" i="11"/>
  <c r="T212" i="11"/>
  <c r="R212" i="11"/>
  <c r="P212" i="11"/>
  <c r="BK212" i="11"/>
  <c r="J212" i="11"/>
  <c r="BE212" i="11"/>
  <c r="BI210" i="11"/>
  <c r="BH210" i="11"/>
  <c r="BG210" i="11"/>
  <c r="BF210" i="11"/>
  <c r="T210" i="11"/>
  <c r="R210" i="11"/>
  <c r="P210" i="11"/>
  <c r="BK210" i="11"/>
  <c r="J210" i="11"/>
  <c r="BE210" i="11"/>
  <c r="BI208" i="11"/>
  <c r="BH208" i="11"/>
  <c r="BG208" i="11"/>
  <c r="BF208" i="11"/>
  <c r="T208" i="11"/>
  <c r="R208" i="11"/>
  <c r="P208" i="11"/>
  <c r="BK208" i="11"/>
  <c r="J208" i="11"/>
  <c r="BE208" i="11"/>
  <c r="BI206" i="11"/>
  <c r="BH206" i="11"/>
  <c r="BG206" i="11"/>
  <c r="BF206" i="11"/>
  <c r="T206" i="11"/>
  <c r="R206" i="11"/>
  <c r="P206" i="11"/>
  <c r="BK206" i="11"/>
  <c r="J206" i="11"/>
  <c r="BE206" i="11"/>
  <c r="BI204" i="11"/>
  <c r="BH204" i="11"/>
  <c r="BG204" i="11"/>
  <c r="BF204" i="11"/>
  <c r="T204" i="11"/>
  <c r="R204" i="11"/>
  <c r="P204" i="11"/>
  <c r="BK204" i="11"/>
  <c r="J204" i="11"/>
  <c r="BE204" i="11"/>
  <c r="BI202" i="11"/>
  <c r="BH202" i="11"/>
  <c r="BG202" i="11"/>
  <c r="BF202" i="11"/>
  <c r="T202" i="11"/>
  <c r="R202" i="11"/>
  <c r="P202" i="11"/>
  <c r="BK202" i="11"/>
  <c r="J202" i="11"/>
  <c r="BE202" i="11"/>
  <c r="BI200" i="11"/>
  <c r="BH200" i="11"/>
  <c r="BG200" i="11"/>
  <c r="BF200" i="11"/>
  <c r="T200" i="11"/>
  <c r="R200" i="11"/>
  <c r="P200" i="11"/>
  <c r="BK200" i="11"/>
  <c r="J200" i="11"/>
  <c r="BE200" i="11"/>
  <c r="BI198" i="11"/>
  <c r="BH198" i="11"/>
  <c r="BG198" i="11"/>
  <c r="BF198" i="11"/>
  <c r="T198" i="11"/>
  <c r="R198" i="11"/>
  <c r="P198" i="11"/>
  <c r="BK198" i="11"/>
  <c r="J198" i="11"/>
  <c r="BE198" i="11"/>
  <c r="BI196" i="11"/>
  <c r="BH196" i="11"/>
  <c r="BG196" i="11"/>
  <c r="BF196" i="11"/>
  <c r="T196" i="11"/>
  <c r="R196" i="11"/>
  <c r="P196" i="11"/>
  <c r="BK196" i="11"/>
  <c r="J196" i="11"/>
  <c r="BE196" i="11"/>
  <c r="BI194" i="11"/>
  <c r="BH194" i="11"/>
  <c r="BG194" i="11"/>
  <c r="BF194" i="11"/>
  <c r="T194" i="11"/>
  <c r="R194" i="11"/>
  <c r="P194" i="11"/>
  <c r="BK194" i="11"/>
  <c r="J194" i="11"/>
  <c r="BE194" i="11"/>
  <c r="BI192" i="11"/>
  <c r="BH192" i="11"/>
  <c r="BG192" i="11"/>
  <c r="BF192" i="11"/>
  <c r="T192" i="11"/>
  <c r="R192" i="11"/>
  <c r="P192" i="11"/>
  <c r="BK192" i="11"/>
  <c r="J192" i="11"/>
  <c r="BE192" i="11"/>
  <c r="BI190" i="11"/>
  <c r="BH190" i="11"/>
  <c r="BG190" i="11"/>
  <c r="BF190" i="11"/>
  <c r="T190" i="11"/>
  <c r="R190" i="11"/>
  <c r="P190" i="11"/>
  <c r="BK190" i="11"/>
  <c r="J190" i="11"/>
  <c r="BE190" i="11"/>
  <c r="BI188" i="11"/>
  <c r="BH188" i="11"/>
  <c r="BG188" i="11"/>
  <c r="BF188" i="11"/>
  <c r="T188" i="11"/>
  <c r="R188" i="11"/>
  <c r="P188" i="11"/>
  <c r="BK188" i="11"/>
  <c r="J188" i="11"/>
  <c r="BE188" i="11"/>
  <c r="BI186" i="11"/>
  <c r="BH186" i="11"/>
  <c r="BG186" i="11"/>
  <c r="BF186" i="11"/>
  <c r="T186" i="11"/>
  <c r="R186" i="11"/>
  <c r="P186" i="11"/>
  <c r="BK186" i="11"/>
  <c r="J186" i="11"/>
  <c r="BE186" i="11"/>
  <c r="BI184" i="11"/>
  <c r="BH184" i="11"/>
  <c r="BG184" i="11"/>
  <c r="BF184" i="11"/>
  <c r="T184" i="11"/>
  <c r="R184" i="11"/>
  <c r="P184" i="11"/>
  <c r="BK184" i="11"/>
  <c r="J184" i="11"/>
  <c r="BE184" i="11"/>
  <c r="BI182" i="11"/>
  <c r="BH182" i="11"/>
  <c r="BG182" i="11"/>
  <c r="BF182" i="11"/>
  <c r="T182" i="11"/>
  <c r="R182" i="11"/>
  <c r="P182" i="11"/>
  <c r="BK182" i="11"/>
  <c r="J182" i="11"/>
  <c r="BE182" i="11"/>
  <c r="BI180" i="11"/>
  <c r="BH180" i="11"/>
  <c r="BG180" i="11"/>
  <c r="BF180" i="11"/>
  <c r="T180" i="11"/>
  <c r="R180" i="11"/>
  <c r="P180" i="11"/>
  <c r="BK180" i="11"/>
  <c r="J180" i="11"/>
  <c r="BE180" i="11"/>
  <c r="BI178" i="11"/>
  <c r="BH178" i="11"/>
  <c r="BG178" i="11"/>
  <c r="BF178" i="11"/>
  <c r="T178" i="11"/>
  <c r="R178" i="11"/>
  <c r="P178" i="11"/>
  <c r="BK178" i="11"/>
  <c r="J178" i="11"/>
  <c r="BE178" i="11"/>
  <c r="BI176" i="11"/>
  <c r="BH176" i="11"/>
  <c r="BG176" i="11"/>
  <c r="BF176" i="11"/>
  <c r="T176" i="11"/>
  <c r="R176" i="11"/>
  <c r="P176" i="11"/>
  <c r="BK176" i="11"/>
  <c r="J176" i="11"/>
  <c r="BE176" i="11"/>
  <c r="BI174" i="11"/>
  <c r="BH174" i="11"/>
  <c r="BG174" i="11"/>
  <c r="BF174" i="11"/>
  <c r="T174" i="11"/>
  <c r="R174" i="11"/>
  <c r="P174" i="11"/>
  <c r="BK174" i="11"/>
  <c r="J174" i="11"/>
  <c r="BE174" i="11"/>
  <c r="BI172" i="11"/>
  <c r="BH172" i="11"/>
  <c r="BG172" i="11"/>
  <c r="BF172" i="11"/>
  <c r="T172" i="11"/>
  <c r="R172" i="11"/>
  <c r="P172" i="11"/>
  <c r="BK172" i="11"/>
  <c r="J172" i="11"/>
  <c r="BE172" i="11"/>
  <c r="BI170" i="11"/>
  <c r="BH170" i="11"/>
  <c r="BG170" i="11"/>
  <c r="BF170" i="11"/>
  <c r="T170" i="11"/>
  <c r="R170" i="11"/>
  <c r="P170" i="11"/>
  <c r="BK170" i="11"/>
  <c r="J170" i="11"/>
  <c r="BE170" i="11"/>
  <c r="BI168" i="11"/>
  <c r="BH168" i="11"/>
  <c r="BG168" i="11"/>
  <c r="BF168" i="11"/>
  <c r="T168" i="11"/>
  <c r="R168" i="11"/>
  <c r="P168" i="11"/>
  <c r="BK168" i="11"/>
  <c r="J168" i="11"/>
  <c r="BE168" i="11"/>
  <c r="BI166" i="11"/>
  <c r="BH166" i="11"/>
  <c r="BG166" i="11"/>
  <c r="BF166" i="11"/>
  <c r="T166" i="11"/>
  <c r="R166" i="11"/>
  <c r="P166" i="11"/>
  <c r="BK166" i="11"/>
  <c r="J166" i="11"/>
  <c r="BE166" i="11"/>
  <c r="BI164" i="11"/>
  <c r="BH164" i="11"/>
  <c r="BG164" i="11"/>
  <c r="BF164" i="11"/>
  <c r="T164" i="11"/>
  <c r="R164" i="11"/>
  <c r="P164" i="11"/>
  <c r="BK164" i="11"/>
  <c r="J164" i="11"/>
  <c r="BE164" i="11"/>
  <c r="BI162" i="11"/>
  <c r="BH162" i="11"/>
  <c r="BG162" i="11"/>
  <c r="BF162" i="11"/>
  <c r="T162" i="11"/>
  <c r="R162" i="11"/>
  <c r="P162" i="11"/>
  <c r="BK162" i="11"/>
  <c r="J162" i="11"/>
  <c r="BE162" i="11"/>
  <c r="BI160" i="11"/>
  <c r="BH160" i="11"/>
  <c r="BG160" i="11"/>
  <c r="BF160" i="11"/>
  <c r="T160" i="11"/>
  <c r="R160" i="11"/>
  <c r="P160" i="11"/>
  <c r="BK160" i="11"/>
  <c r="J160" i="11"/>
  <c r="BE160" i="11"/>
  <c r="BI158" i="11"/>
  <c r="BH158" i="11"/>
  <c r="BG158" i="11"/>
  <c r="BF158" i="11"/>
  <c r="T158" i="11"/>
  <c r="R158" i="11"/>
  <c r="P158" i="11"/>
  <c r="BK158" i="11"/>
  <c r="J158" i="11"/>
  <c r="BE158" i="11"/>
  <c r="BI156" i="11"/>
  <c r="BH156" i="11"/>
  <c r="BG156" i="11"/>
  <c r="BF156" i="11"/>
  <c r="T156" i="11"/>
  <c r="R156" i="11"/>
  <c r="P156" i="11"/>
  <c r="BK156" i="11"/>
  <c r="J156" i="11"/>
  <c r="BE156" i="11"/>
  <c r="BI154" i="11"/>
  <c r="BH154" i="11"/>
  <c r="BG154" i="11"/>
  <c r="BF154" i="11"/>
  <c r="T154" i="11"/>
  <c r="R154" i="11"/>
  <c r="P154" i="11"/>
  <c r="BK154" i="11"/>
  <c r="J154" i="11"/>
  <c r="BE154" i="11"/>
  <c r="BI152" i="11"/>
  <c r="BH152" i="11"/>
  <c r="BG152" i="11"/>
  <c r="BF152" i="11"/>
  <c r="T152" i="11"/>
  <c r="R152" i="11"/>
  <c r="P152" i="11"/>
  <c r="BK152" i="11"/>
  <c r="J152" i="11"/>
  <c r="BE152" i="11"/>
  <c r="BI150" i="11"/>
  <c r="BH150" i="11"/>
  <c r="BG150" i="11"/>
  <c r="BF150" i="11"/>
  <c r="T150" i="11"/>
  <c r="R150" i="11"/>
  <c r="P150" i="11"/>
  <c r="BK150" i="11"/>
  <c r="J150" i="11"/>
  <c r="BE150" i="11"/>
  <c r="BI148" i="11"/>
  <c r="BH148" i="11"/>
  <c r="BG148" i="11"/>
  <c r="BF148" i="11"/>
  <c r="T148" i="11"/>
  <c r="R148" i="11"/>
  <c r="P148" i="11"/>
  <c r="BK148" i="11"/>
  <c r="J148" i="11"/>
  <c r="BE148" i="11"/>
  <c r="BI146" i="11"/>
  <c r="BH146" i="11"/>
  <c r="BG146" i="11"/>
  <c r="BF146" i="11"/>
  <c r="T146" i="11"/>
  <c r="R146" i="11"/>
  <c r="P146" i="11"/>
  <c r="BK146" i="11"/>
  <c r="J146" i="11"/>
  <c r="BE146" i="11"/>
  <c r="BI144" i="11"/>
  <c r="BH144" i="11"/>
  <c r="BG144" i="11"/>
  <c r="BF144" i="11"/>
  <c r="T144" i="11"/>
  <c r="R144" i="11"/>
  <c r="P144" i="11"/>
  <c r="BK144" i="11"/>
  <c r="J144" i="11"/>
  <c r="BE144" i="11"/>
  <c r="BI142" i="11"/>
  <c r="BH142" i="11"/>
  <c r="BG142" i="11"/>
  <c r="BF142" i="11"/>
  <c r="T142" i="11"/>
  <c r="R142" i="11"/>
  <c r="P142" i="11"/>
  <c r="BK142" i="11"/>
  <c r="J142" i="11"/>
  <c r="BE142" i="11"/>
  <c r="BI140" i="11"/>
  <c r="BH140" i="11"/>
  <c r="BG140" i="11"/>
  <c r="BF140" i="11"/>
  <c r="T140" i="11"/>
  <c r="R140" i="11"/>
  <c r="P140" i="11"/>
  <c r="BK140" i="11"/>
  <c r="J140" i="11"/>
  <c r="BE140" i="11"/>
  <c r="BI138" i="11"/>
  <c r="BH138" i="11"/>
  <c r="BG138" i="11"/>
  <c r="BF138" i="11"/>
  <c r="T138" i="11"/>
  <c r="R138" i="11"/>
  <c r="P138" i="11"/>
  <c r="BK138" i="11"/>
  <c r="J138" i="11"/>
  <c r="BE138" i="11"/>
  <c r="BI136" i="11"/>
  <c r="BH136" i="11"/>
  <c r="BG136" i="11"/>
  <c r="BF136" i="11"/>
  <c r="T136" i="11"/>
  <c r="R136" i="11"/>
  <c r="P136" i="11"/>
  <c r="BK136" i="11"/>
  <c r="J136" i="11"/>
  <c r="BE136" i="11"/>
  <c r="BI134" i="11"/>
  <c r="BH134" i="11"/>
  <c r="BG134" i="11"/>
  <c r="BF134" i="11"/>
  <c r="T134" i="11"/>
  <c r="R134" i="11"/>
  <c r="P134" i="11"/>
  <c r="BK134" i="11"/>
  <c r="J134" i="11"/>
  <c r="BE134" i="11"/>
  <c r="BI132" i="11"/>
  <c r="BH132" i="11"/>
  <c r="BG132" i="11"/>
  <c r="BF132" i="11"/>
  <c r="T132" i="11"/>
  <c r="R132" i="11"/>
  <c r="P132" i="11"/>
  <c r="BK132" i="11"/>
  <c r="J132" i="11"/>
  <c r="BE132" i="11"/>
  <c r="BI130" i="11"/>
  <c r="BH130" i="11"/>
  <c r="BG130" i="11"/>
  <c r="BF130" i="11"/>
  <c r="T130" i="11"/>
  <c r="R130" i="11"/>
  <c r="P130" i="11"/>
  <c r="BK130" i="11"/>
  <c r="J130" i="11"/>
  <c r="BE130" i="11"/>
  <c r="BI128" i="11"/>
  <c r="F41" i="11"/>
  <c r="BD112" i="1" s="1"/>
  <c r="BH128" i="11"/>
  <c r="F40" i="11" s="1"/>
  <c r="BC112" i="1" s="1"/>
  <c r="BG128" i="11"/>
  <c r="F39" i="11"/>
  <c r="BB112" i="1" s="1"/>
  <c r="BF128" i="11"/>
  <c r="J38" i="11" s="1"/>
  <c r="AW112" i="1" s="1"/>
  <c r="T128" i="11"/>
  <c r="R128" i="11"/>
  <c r="R127" i="11" s="1"/>
  <c r="R126" i="11" s="1"/>
  <c r="P128" i="11"/>
  <c r="BK128" i="11"/>
  <c r="BK127" i="11"/>
  <c r="J127" i="11" s="1"/>
  <c r="J101" i="11" s="1"/>
  <c r="BK126" i="11"/>
  <c r="J126" i="11" s="1"/>
  <c r="J128" i="11"/>
  <c r="BE128" i="11"/>
  <c r="J37" i="11" s="1"/>
  <c r="AV112" i="1" s="1"/>
  <c r="J123" i="11"/>
  <c r="F122" i="11"/>
  <c r="F120" i="11"/>
  <c r="E118" i="11"/>
  <c r="J96" i="11"/>
  <c r="F95" i="11"/>
  <c r="F93" i="11"/>
  <c r="E91" i="11"/>
  <c r="J25" i="11"/>
  <c r="E25" i="11"/>
  <c r="J122" i="11" s="1"/>
  <c r="J95" i="11"/>
  <c r="J24" i="11"/>
  <c r="J22" i="11"/>
  <c r="E22" i="11"/>
  <c r="F123" i="11"/>
  <c r="F96" i="11"/>
  <c r="J21" i="11"/>
  <c r="J16" i="11"/>
  <c r="J120" i="11"/>
  <c r="J93" i="11"/>
  <c r="E7" i="11"/>
  <c r="E112" i="11" s="1"/>
  <c r="E85" i="11"/>
  <c r="J41" i="10"/>
  <c r="J40" i="10"/>
  <c r="AY110" i="1" s="1"/>
  <c r="J39" i="10"/>
  <c r="AX110" i="1" s="1"/>
  <c r="BI129" i="10"/>
  <c r="BH129" i="10"/>
  <c r="BG129" i="10"/>
  <c r="BF129" i="10"/>
  <c r="T129" i="10"/>
  <c r="R129" i="10"/>
  <c r="P129" i="10"/>
  <c r="BK129" i="10"/>
  <c r="J129" i="10"/>
  <c r="BE129" i="10" s="1"/>
  <c r="BI127" i="10"/>
  <c r="F41" i="10" s="1"/>
  <c r="BD110" i="1" s="1"/>
  <c r="BH127" i="10"/>
  <c r="F40" i="10"/>
  <c r="BC110" i="1" s="1"/>
  <c r="BG127" i="10"/>
  <c r="F39" i="10" s="1"/>
  <c r="BB110" i="1" s="1"/>
  <c r="BF127" i="10"/>
  <c r="J38" i="10"/>
  <c r="AW110" i="1" s="1"/>
  <c r="F38" i="10"/>
  <c r="BA110" i="1" s="1"/>
  <c r="T127" i="10"/>
  <c r="T126" i="10" s="1"/>
  <c r="T125" i="10" s="1"/>
  <c r="R127" i="10"/>
  <c r="R126" i="10"/>
  <c r="R125" i="10" s="1"/>
  <c r="P127" i="10"/>
  <c r="P126" i="10" s="1"/>
  <c r="P125" i="10" s="1"/>
  <c r="AU110" i="1" s="1"/>
  <c r="BK127" i="10"/>
  <c r="BK126" i="10" s="1"/>
  <c r="J127" i="10"/>
  <c r="BE127" i="10" s="1"/>
  <c r="J122" i="10"/>
  <c r="F121" i="10"/>
  <c r="F119" i="10"/>
  <c r="E117" i="10"/>
  <c r="J96" i="10"/>
  <c r="F95" i="10"/>
  <c r="F93" i="10"/>
  <c r="E91" i="10"/>
  <c r="J25" i="10"/>
  <c r="E25" i="10"/>
  <c r="J95" i="10" s="1"/>
  <c r="J121" i="10"/>
  <c r="J24" i="10"/>
  <c r="J22" i="10"/>
  <c r="E22" i="10"/>
  <c r="F122" i="10" s="1"/>
  <c r="F96" i="10"/>
  <c r="J21" i="10"/>
  <c r="J16" i="10"/>
  <c r="J119" i="10" s="1"/>
  <c r="J93" i="10"/>
  <c r="E7" i="10"/>
  <c r="E85" i="10" s="1"/>
  <c r="E111" i="10"/>
  <c r="J41" i="9"/>
  <c r="J40" i="9"/>
  <c r="AY109" i="1"/>
  <c r="J39" i="9"/>
  <c r="AX109" i="1"/>
  <c r="BI221" i="9"/>
  <c r="BH221" i="9"/>
  <c r="BG221" i="9"/>
  <c r="BF221" i="9"/>
  <c r="T221" i="9"/>
  <c r="R221" i="9"/>
  <c r="P221" i="9"/>
  <c r="BK221" i="9"/>
  <c r="J221" i="9"/>
  <c r="BE221" i="9"/>
  <c r="BI219" i="9"/>
  <c r="BH219" i="9"/>
  <c r="BG219" i="9"/>
  <c r="BF219" i="9"/>
  <c r="T219" i="9"/>
  <c r="R219" i="9"/>
  <c r="P219" i="9"/>
  <c r="BK219" i="9"/>
  <c r="J219" i="9"/>
  <c r="BE219" i="9"/>
  <c r="BI217" i="9"/>
  <c r="BH217" i="9"/>
  <c r="BG217" i="9"/>
  <c r="BF217" i="9"/>
  <c r="T217" i="9"/>
  <c r="T216" i="9"/>
  <c r="R217" i="9"/>
  <c r="R216" i="9"/>
  <c r="P217" i="9"/>
  <c r="P216" i="9"/>
  <c r="BK217" i="9"/>
  <c r="BK216" i="9"/>
  <c r="J216" i="9" s="1"/>
  <c r="J102" i="9" s="1"/>
  <c r="J217" i="9"/>
  <c r="BE217" i="9" s="1"/>
  <c r="BI214" i="9"/>
  <c r="BH214" i="9"/>
  <c r="BG214" i="9"/>
  <c r="BF214" i="9"/>
  <c r="T214" i="9"/>
  <c r="R214" i="9"/>
  <c r="P214" i="9"/>
  <c r="BK214" i="9"/>
  <c r="J214" i="9"/>
  <c r="BE214" i="9"/>
  <c r="BI212" i="9"/>
  <c r="BH212" i="9"/>
  <c r="BG212" i="9"/>
  <c r="BF212" i="9"/>
  <c r="T212" i="9"/>
  <c r="R212" i="9"/>
  <c r="P212" i="9"/>
  <c r="BK212" i="9"/>
  <c r="J212" i="9"/>
  <c r="BE212" i="9"/>
  <c r="BI210" i="9"/>
  <c r="BH210" i="9"/>
  <c r="BG210" i="9"/>
  <c r="BF210" i="9"/>
  <c r="T210" i="9"/>
  <c r="R210" i="9"/>
  <c r="P210" i="9"/>
  <c r="BK210" i="9"/>
  <c r="J210" i="9"/>
  <c r="BE210" i="9"/>
  <c r="BI208" i="9"/>
  <c r="BH208" i="9"/>
  <c r="BG208" i="9"/>
  <c r="BF208" i="9"/>
  <c r="T208" i="9"/>
  <c r="R208" i="9"/>
  <c r="P208" i="9"/>
  <c r="BK208" i="9"/>
  <c r="J208" i="9"/>
  <c r="BE208" i="9"/>
  <c r="BI206" i="9"/>
  <c r="BH206" i="9"/>
  <c r="BG206" i="9"/>
  <c r="BF206" i="9"/>
  <c r="T206" i="9"/>
  <c r="R206" i="9"/>
  <c r="P206" i="9"/>
  <c r="BK206" i="9"/>
  <c r="J206" i="9"/>
  <c r="BE206" i="9"/>
  <c r="BI204" i="9"/>
  <c r="BH204" i="9"/>
  <c r="BG204" i="9"/>
  <c r="BF204" i="9"/>
  <c r="T204" i="9"/>
  <c r="R204" i="9"/>
  <c r="P204" i="9"/>
  <c r="BK204" i="9"/>
  <c r="J204" i="9"/>
  <c r="BE204" i="9"/>
  <c r="BI202" i="9"/>
  <c r="BH202" i="9"/>
  <c r="BG202" i="9"/>
  <c r="BF202" i="9"/>
  <c r="T202" i="9"/>
  <c r="R202" i="9"/>
  <c r="P202" i="9"/>
  <c r="BK202" i="9"/>
  <c r="J202" i="9"/>
  <c r="BE202" i="9"/>
  <c r="BI200" i="9"/>
  <c r="BH200" i="9"/>
  <c r="BG200" i="9"/>
  <c r="BF200" i="9"/>
  <c r="T200" i="9"/>
  <c r="R200" i="9"/>
  <c r="P200" i="9"/>
  <c r="BK200" i="9"/>
  <c r="J200" i="9"/>
  <c r="BE200" i="9"/>
  <c r="BI198" i="9"/>
  <c r="BH198" i="9"/>
  <c r="BG198" i="9"/>
  <c r="BF198" i="9"/>
  <c r="T198" i="9"/>
  <c r="R198" i="9"/>
  <c r="P198" i="9"/>
  <c r="BK198" i="9"/>
  <c r="J198" i="9"/>
  <c r="BE198" i="9"/>
  <c r="BI196" i="9"/>
  <c r="BH196" i="9"/>
  <c r="BG196" i="9"/>
  <c r="BF196" i="9"/>
  <c r="T196" i="9"/>
  <c r="R196" i="9"/>
  <c r="P196" i="9"/>
  <c r="BK196" i="9"/>
  <c r="J196" i="9"/>
  <c r="BE196" i="9"/>
  <c r="BI194" i="9"/>
  <c r="BH194" i="9"/>
  <c r="BG194" i="9"/>
  <c r="BF194" i="9"/>
  <c r="T194" i="9"/>
  <c r="R194" i="9"/>
  <c r="P194" i="9"/>
  <c r="BK194" i="9"/>
  <c r="J194" i="9"/>
  <c r="BE194" i="9"/>
  <c r="BI192" i="9"/>
  <c r="BH192" i="9"/>
  <c r="BG192" i="9"/>
  <c r="BF192" i="9"/>
  <c r="T192" i="9"/>
  <c r="R192" i="9"/>
  <c r="P192" i="9"/>
  <c r="BK192" i="9"/>
  <c r="J192" i="9"/>
  <c r="BE192" i="9"/>
  <c r="BI190" i="9"/>
  <c r="BH190" i="9"/>
  <c r="BG190" i="9"/>
  <c r="BF190" i="9"/>
  <c r="T190" i="9"/>
  <c r="R190" i="9"/>
  <c r="P190" i="9"/>
  <c r="BK190" i="9"/>
  <c r="J190" i="9"/>
  <c r="BE190" i="9"/>
  <c r="BI188" i="9"/>
  <c r="BH188" i="9"/>
  <c r="BG188" i="9"/>
  <c r="BF188" i="9"/>
  <c r="T188" i="9"/>
  <c r="R188" i="9"/>
  <c r="P188" i="9"/>
  <c r="BK188" i="9"/>
  <c r="J188" i="9"/>
  <c r="BE188" i="9"/>
  <c r="BI186" i="9"/>
  <c r="BH186" i="9"/>
  <c r="BG186" i="9"/>
  <c r="BF186" i="9"/>
  <c r="T186" i="9"/>
  <c r="R186" i="9"/>
  <c r="P186" i="9"/>
  <c r="BK186" i="9"/>
  <c r="J186" i="9"/>
  <c r="BE186" i="9"/>
  <c r="BI184" i="9"/>
  <c r="BH184" i="9"/>
  <c r="BG184" i="9"/>
  <c r="BF184" i="9"/>
  <c r="T184" i="9"/>
  <c r="R184" i="9"/>
  <c r="P184" i="9"/>
  <c r="BK184" i="9"/>
  <c r="J184" i="9"/>
  <c r="BE184" i="9"/>
  <c r="BI182" i="9"/>
  <c r="BH182" i="9"/>
  <c r="BG182" i="9"/>
  <c r="BF182" i="9"/>
  <c r="T182" i="9"/>
  <c r="R182" i="9"/>
  <c r="P182" i="9"/>
  <c r="BK182" i="9"/>
  <c r="J182" i="9"/>
  <c r="BE182" i="9"/>
  <c r="BI180" i="9"/>
  <c r="BH180" i="9"/>
  <c r="BG180" i="9"/>
  <c r="BF180" i="9"/>
  <c r="T180" i="9"/>
  <c r="R180" i="9"/>
  <c r="P180" i="9"/>
  <c r="BK180" i="9"/>
  <c r="J180" i="9"/>
  <c r="BE180" i="9"/>
  <c r="BI178" i="9"/>
  <c r="BH178" i="9"/>
  <c r="BG178" i="9"/>
  <c r="BF178" i="9"/>
  <c r="T178" i="9"/>
  <c r="R178" i="9"/>
  <c r="P178" i="9"/>
  <c r="BK178" i="9"/>
  <c r="J178" i="9"/>
  <c r="BE178" i="9"/>
  <c r="BI176" i="9"/>
  <c r="BH176" i="9"/>
  <c r="BG176" i="9"/>
  <c r="BF176" i="9"/>
  <c r="T176" i="9"/>
  <c r="R176" i="9"/>
  <c r="P176" i="9"/>
  <c r="BK176" i="9"/>
  <c r="J176" i="9"/>
  <c r="BE176" i="9"/>
  <c r="BI174" i="9"/>
  <c r="BH174" i="9"/>
  <c r="BG174" i="9"/>
  <c r="BF174" i="9"/>
  <c r="T174" i="9"/>
  <c r="R174" i="9"/>
  <c r="P174" i="9"/>
  <c r="BK174" i="9"/>
  <c r="J174" i="9"/>
  <c r="BE174" i="9"/>
  <c r="BI172" i="9"/>
  <c r="BH172" i="9"/>
  <c r="BG172" i="9"/>
  <c r="BF172" i="9"/>
  <c r="T172" i="9"/>
  <c r="R172" i="9"/>
  <c r="P172" i="9"/>
  <c r="BK172" i="9"/>
  <c r="J172" i="9"/>
  <c r="BE172" i="9"/>
  <c r="BI170" i="9"/>
  <c r="BH170" i="9"/>
  <c r="BG170" i="9"/>
  <c r="BF170" i="9"/>
  <c r="T170" i="9"/>
  <c r="R170" i="9"/>
  <c r="P170" i="9"/>
  <c r="BK170" i="9"/>
  <c r="J170" i="9"/>
  <c r="BE170" i="9"/>
  <c r="BI168" i="9"/>
  <c r="BH168" i="9"/>
  <c r="BG168" i="9"/>
  <c r="BF168" i="9"/>
  <c r="T168" i="9"/>
  <c r="R168" i="9"/>
  <c r="P168" i="9"/>
  <c r="BK168" i="9"/>
  <c r="J168" i="9"/>
  <c r="BE168" i="9"/>
  <c r="BI166" i="9"/>
  <c r="BH166" i="9"/>
  <c r="BG166" i="9"/>
  <c r="BF166" i="9"/>
  <c r="T166" i="9"/>
  <c r="R166" i="9"/>
  <c r="P166" i="9"/>
  <c r="BK166" i="9"/>
  <c r="J166" i="9"/>
  <c r="BE166" i="9"/>
  <c r="BI164" i="9"/>
  <c r="BH164" i="9"/>
  <c r="BG164" i="9"/>
  <c r="BF164" i="9"/>
  <c r="T164" i="9"/>
  <c r="R164" i="9"/>
  <c r="P164" i="9"/>
  <c r="BK164" i="9"/>
  <c r="J164" i="9"/>
  <c r="BE164" i="9"/>
  <c r="BI162" i="9"/>
  <c r="BH162" i="9"/>
  <c r="BG162" i="9"/>
  <c r="BF162" i="9"/>
  <c r="T162" i="9"/>
  <c r="R162" i="9"/>
  <c r="P162" i="9"/>
  <c r="BK162" i="9"/>
  <c r="J162" i="9"/>
  <c r="BE162" i="9"/>
  <c r="BI160" i="9"/>
  <c r="BH160" i="9"/>
  <c r="BG160" i="9"/>
  <c r="BF160" i="9"/>
  <c r="T160" i="9"/>
  <c r="R160" i="9"/>
  <c r="P160" i="9"/>
  <c r="BK160" i="9"/>
  <c r="J160" i="9"/>
  <c r="BE160" i="9"/>
  <c r="BI158" i="9"/>
  <c r="BH158" i="9"/>
  <c r="BG158" i="9"/>
  <c r="BF158" i="9"/>
  <c r="T158" i="9"/>
  <c r="R158" i="9"/>
  <c r="P158" i="9"/>
  <c r="BK158" i="9"/>
  <c r="J158" i="9"/>
  <c r="BE158" i="9"/>
  <c r="BI156" i="9"/>
  <c r="BH156" i="9"/>
  <c r="BG156" i="9"/>
  <c r="BF156" i="9"/>
  <c r="T156" i="9"/>
  <c r="R156" i="9"/>
  <c r="P156" i="9"/>
  <c r="BK156" i="9"/>
  <c r="J156" i="9"/>
  <c r="BE156" i="9"/>
  <c r="BI154" i="9"/>
  <c r="BH154" i="9"/>
  <c r="BG154" i="9"/>
  <c r="BF154" i="9"/>
  <c r="T154" i="9"/>
  <c r="R154" i="9"/>
  <c r="P154" i="9"/>
  <c r="BK154" i="9"/>
  <c r="J154" i="9"/>
  <c r="BE154" i="9"/>
  <c r="BI152" i="9"/>
  <c r="BH152" i="9"/>
  <c r="BG152" i="9"/>
  <c r="BF152" i="9"/>
  <c r="T152" i="9"/>
  <c r="R152" i="9"/>
  <c r="P152" i="9"/>
  <c r="BK152" i="9"/>
  <c r="J152" i="9"/>
  <c r="BE152" i="9"/>
  <c r="BI150" i="9"/>
  <c r="BH150" i="9"/>
  <c r="BG150" i="9"/>
  <c r="BF150" i="9"/>
  <c r="T150" i="9"/>
  <c r="R150" i="9"/>
  <c r="P150" i="9"/>
  <c r="BK150" i="9"/>
  <c r="J150" i="9"/>
  <c r="BE150" i="9"/>
  <c r="BI148" i="9"/>
  <c r="BH148" i="9"/>
  <c r="BG148" i="9"/>
  <c r="BF148" i="9"/>
  <c r="T148" i="9"/>
  <c r="R148" i="9"/>
  <c r="P148" i="9"/>
  <c r="BK148" i="9"/>
  <c r="J148" i="9"/>
  <c r="BE148" i="9"/>
  <c r="BI146" i="9"/>
  <c r="BH146" i="9"/>
  <c r="BG146" i="9"/>
  <c r="BF146" i="9"/>
  <c r="T146" i="9"/>
  <c r="R146" i="9"/>
  <c r="P146" i="9"/>
  <c r="BK146" i="9"/>
  <c r="J146" i="9"/>
  <c r="BE146" i="9"/>
  <c r="BI144" i="9"/>
  <c r="BH144" i="9"/>
  <c r="BG144" i="9"/>
  <c r="BF144" i="9"/>
  <c r="T144" i="9"/>
  <c r="R144" i="9"/>
  <c r="P144" i="9"/>
  <c r="BK144" i="9"/>
  <c r="J144" i="9"/>
  <c r="BE144" i="9"/>
  <c r="BI142" i="9"/>
  <c r="BH142" i="9"/>
  <c r="BG142" i="9"/>
  <c r="BF142" i="9"/>
  <c r="T142" i="9"/>
  <c r="R142" i="9"/>
  <c r="P142" i="9"/>
  <c r="BK142" i="9"/>
  <c r="J142" i="9"/>
  <c r="BE142" i="9"/>
  <c r="BI140" i="9"/>
  <c r="BH140" i="9"/>
  <c r="BG140" i="9"/>
  <c r="BF140" i="9"/>
  <c r="T140" i="9"/>
  <c r="R140" i="9"/>
  <c r="P140" i="9"/>
  <c r="BK140" i="9"/>
  <c r="J140" i="9"/>
  <c r="BE140" i="9"/>
  <c r="BI138" i="9"/>
  <c r="BH138" i="9"/>
  <c r="BG138" i="9"/>
  <c r="BF138" i="9"/>
  <c r="T138" i="9"/>
  <c r="R138" i="9"/>
  <c r="P138" i="9"/>
  <c r="BK138" i="9"/>
  <c r="J138" i="9"/>
  <c r="BE138" i="9"/>
  <c r="BI136" i="9"/>
  <c r="BH136" i="9"/>
  <c r="BG136" i="9"/>
  <c r="BF136" i="9"/>
  <c r="T136" i="9"/>
  <c r="R136" i="9"/>
  <c r="P136" i="9"/>
  <c r="BK136" i="9"/>
  <c r="J136" i="9"/>
  <c r="BE136" i="9"/>
  <c r="BI134" i="9"/>
  <c r="BH134" i="9"/>
  <c r="BG134" i="9"/>
  <c r="BF134" i="9"/>
  <c r="T134" i="9"/>
  <c r="R134" i="9"/>
  <c r="P134" i="9"/>
  <c r="BK134" i="9"/>
  <c r="J134" i="9"/>
  <c r="BE134" i="9"/>
  <c r="BI132" i="9"/>
  <c r="BH132" i="9"/>
  <c r="BG132" i="9"/>
  <c r="BF132" i="9"/>
  <c r="T132" i="9"/>
  <c r="R132" i="9"/>
  <c r="P132" i="9"/>
  <c r="BK132" i="9"/>
  <c r="J132" i="9"/>
  <c r="BE132" i="9"/>
  <c r="BI130" i="9"/>
  <c r="BH130" i="9"/>
  <c r="BG130" i="9"/>
  <c r="BF130" i="9"/>
  <c r="T130" i="9"/>
  <c r="R130" i="9"/>
  <c r="P130" i="9"/>
  <c r="BK130" i="9"/>
  <c r="J130" i="9"/>
  <c r="BE130" i="9"/>
  <c r="BI128" i="9"/>
  <c r="F41" i="9"/>
  <c r="BD109" i="1" s="1"/>
  <c r="BH128" i="9"/>
  <c r="F40" i="9" s="1"/>
  <c r="BC109" i="1" s="1"/>
  <c r="BG128" i="9"/>
  <c r="F39" i="9"/>
  <c r="BB109" i="1" s="1"/>
  <c r="BF128" i="9"/>
  <c r="F38" i="9" s="1"/>
  <c r="BA109" i="1" s="1"/>
  <c r="T128" i="9"/>
  <c r="T127" i="9"/>
  <c r="T126" i="9" s="1"/>
  <c r="R128" i="9"/>
  <c r="R127" i="9" s="1"/>
  <c r="R126" i="9" s="1"/>
  <c r="P128" i="9"/>
  <c r="P127" i="9"/>
  <c r="P126" i="9" s="1"/>
  <c r="AU109" i="1" s="1"/>
  <c r="BK128" i="9"/>
  <c r="BK127" i="9"/>
  <c r="J127" i="9" s="1"/>
  <c r="J101" i="9" s="1"/>
  <c r="J128" i="9"/>
  <c r="BE128" i="9"/>
  <c r="F37" i="9" s="1"/>
  <c r="AZ109" i="1" s="1"/>
  <c r="J123" i="9"/>
  <c r="F122" i="9"/>
  <c r="F120" i="9"/>
  <c r="E118" i="9"/>
  <c r="J96" i="9"/>
  <c r="F95" i="9"/>
  <c r="F93" i="9"/>
  <c r="E91" i="9"/>
  <c r="J25" i="9"/>
  <c r="E25" i="9"/>
  <c r="J122" i="9" s="1"/>
  <c r="J24" i="9"/>
  <c r="J22" i="9"/>
  <c r="E22" i="9"/>
  <c r="F96" i="9" s="1"/>
  <c r="F123" i="9"/>
  <c r="J21" i="9"/>
  <c r="J16" i="9"/>
  <c r="J93" i="9" s="1"/>
  <c r="J120" i="9"/>
  <c r="E7" i="9"/>
  <c r="E112" i="9" s="1"/>
  <c r="J39" i="8"/>
  <c r="J38" i="8"/>
  <c r="AY106" i="1" s="1"/>
  <c r="J37" i="8"/>
  <c r="AX106" i="1" s="1"/>
  <c r="BI201" i="8"/>
  <c r="BH201" i="8"/>
  <c r="BG201" i="8"/>
  <c r="BF201" i="8"/>
  <c r="T201" i="8"/>
  <c r="R201" i="8"/>
  <c r="P201" i="8"/>
  <c r="BK201" i="8"/>
  <c r="J201" i="8"/>
  <c r="BE201" i="8" s="1"/>
  <c r="BI199" i="8"/>
  <c r="BH199" i="8"/>
  <c r="BG199" i="8"/>
  <c r="BF199" i="8"/>
  <c r="T199" i="8"/>
  <c r="R199" i="8"/>
  <c r="P199" i="8"/>
  <c r="BK199" i="8"/>
  <c r="J199" i="8"/>
  <c r="BE199" i="8" s="1"/>
  <c r="BI197" i="8"/>
  <c r="BH197" i="8"/>
  <c r="BG197" i="8"/>
  <c r="BF197" i="8"/>
  <c r="T197" i="8"/>
  <c r="R197" i="8"/>
  <c r="P197" i="8"/>
  <c r="BK197" i="8"/>
  <c r="J197" i="8"/>
  <c r="BE197" i="8" s="1"/>
  <c r="BI195" i="8"/>
  <c r="BH195" i="8"/>
  <c r="BG195" i="8"/>
  <c r="BF195" i="8"/>
  <c r="T195" i="8"/>
  <c r="R195" i="8"/>
  <c r="P195" i="8"/>
  <c r="BK195" i="8"/>
  <c r="J195" i="8"/>
  <c r="BE195" i="8" s="1"/>
  <c r="BI193" i="8"/>
  <c r="BH193" i="8"/>
  <c r="BG193" i="8"/>
  <c r="BF193" i="8"/>
  <c r="T193" i="8"/>
  <c r="R193" i="8"/>
  <c r="P193" i="8"/>
  <c r="BK193" i="8"/>
  <c r="J193" i="8"/>
  <c r="BE193" i="8" s="1"/>
  <c r="BI191" i="8"/>
  <c r="BH191" i="8"/>
  <c r="BG191" i="8"/>
  <c r="BF191" i="8"/>
  <c r="T191" i="8"/>
  <c r="R191" i="8"/>
  <c r="P191" i="8"/>
  <c r="BK191" i="8"/>
  <c r="J191" i="8"/>
  <c r="BE191" i="8" s="1"/>
  <c r="BI189" i="8"/>
  <c r="BH189" i="8"/>
  <c r="BG189" i="8"/>
  <c r="BF189" i="8"/>
  <c r="T189" i="8"/>
  <c r="R189" i="8"/>
  <c r="P189" i="8"/>
  <c r="BK189" i="8"/>
  <c r="J189" i="8"/>
  <c r="BE189" i="8" s="1"/>
  <c r="BI187" i="8"/>
  <c r="BH187" i="8"/>
  <c r="BG187" i="8"/>
  <c r="BF187" i="8"/>
  <c r="T187" i="8"/>
  <c r="R187" i="8"/>
  <c r="P187" i="8"/>
  <c r="BK187" i="8"/>
  <c r="J187" i="8"/>
  <c r="BE187" i="8" s="1"/>
  <c r="BI185" i="8"/>
  <c r="BH185" i="8"/>
  <c r="BG185" i="8"/>
  <c r="BF185" i="8"/>
  <c r="T185" i="8"/>
  <c r="R185" i="8"/>
  <c r="P185" i="8"/>
  <c r="BK185" i="8"/>
  <c r="J185" i="8"/>
  <c r="BE185" i="8" s="1"/>
  <c r="BI183" i="8"/>
  <c r="BH183" i="8"/>
  <c r="BG183" i="8"/>
  <c r="BF183" i="8"/>
  <c r="T183" i="8"/>
  <c r="R183" i="8"/>
  <c r="P183" i="8"/>
  <c r="BK183" i="8"/>
  <c r="J183" i="8"/>
  <c r="BE183" i="8" s="1"/>
  <c r="BI181" i="8"/>
  <c r="BH181" i="8"/>
  <c r="BG181" i="8"/>
  <c r="BF181" i="8"/>
  <c r="T181" i="8"/>
  <c r="R181" i="8"/>
  <c r="P181" i="8"/>
  <c r="BK181" i="8"/>
  <c r="J181" i="8"/>
  <c r="BE181" i="8" s="1"/>
  <c r="BI179" i="8"/>
  <c r="BH179" i="8"/>
  <c r="BG179" i="8"/>
  <c r="BF179" i="8"/>
  <c r="T179" i="8"/>
  <c r="R179" i="8"/>
  <c r="P179" i="8"/>
  <c r="BK179" i="8"/>
  <c r="J179" i="8"/>
  <c r="BE179" i="8" s="1"/>
  <c r="BI177" i="8"/>
  <c r="BH177" i="8"/>
  <c r="BG177" i="8"/>
  <c r="BF177" i="8"/>
  <c r="T177" i="8"/>
  <c r="R177" i="8"/>
  <c r="P177" i="8"/>
  <c r="BK177" i="8"/>
  <c r="J177" i="8"/>
  <c r="BE177" i="8" s="1"/>
  <c r="BI175" i="8"/>
  <c r="BH175" i="8"/>
  <c r="BG175" i="8"/>
  <c r="BF175" i="8"/>
  <c r="T175" i="8"/>
  <c r="R175" i="8"/>
  <c r="P175" i="8"/>
  <c r="BK175" i="8"/>
  <c r="J175" i="8"/>
  <c r="BE175" i="8" s="1"/>
  <c r="BI173" i="8"/>
  <c r="BH173" i="8"/>
  <c r="BG173" i="8"/>
  <c r="BF173" i="8"/>
  <c r="T173" i="8"/>
  <c r="R173" i="8"/>
  <c r="P173" i="8"/>
  <c r="BK173" i="8"/>
  <c r="J173" i="8"/>
  <c r="BE173" i="8" s="1"/>
  <c r="BI171" i="8"/>
  <c r="BH171" i="8"/>
  <c r="BG171" i="8"/>
  <c r="BF171" i="8"/>
  <c r="T171" i="8"/>
  <c r="R171" i="8"/>
  <c r="P171" i="8"/>
  <c r="BK171" i="8"/>
  <c r="J171" i="8"/>
  <c r="BE171" i="8" s="1"/>
  <c r="BI169" i="8"/>
  <c r="BH169" i="8"/>
  <c r="BG169" i="8"/>
  <c r="BF169" i="8"/>
  <c r="T169" i="8"/>
  <c r="R169" i="8"/>
  <c r="P169" i="8"/>
  <c r="BK169" i="8"/>
  <c r="J169" i="8"/>
  <c r="BE169" i="8" s="1"/>
  <c r="BI167" i="8"/>
  <c r="BH167" i="8"/>
  <c r="BG167" i="8"/>
  <c r="BF167" i="8"/>
  <c r="T167" i="8"/>
  <c r="R167" i="8"/>
  <c r="P167" i="8"/>
  <c r="BK167" i="8"/>
  <c r="J167" i="8"/>
  <c r="BE167" i="8" s="1"/>
  <c r="BI165" i="8"/>
  <c r="BH165" i="8"/>
  <c r="BG165" i="8"/>
  <c r="BF165" i="8"/>
  <c r="T165" i="8"/>
  <c r="R165" i="8"/>
  <c r="P165" i="8"/>
  <c r="BK165" i="8"/>
  <c r="J165" i="8"/>
  <c r="BE165" i="8" s="1"/>
  <c r="BI163" i="8"/>
  <c r="BH163" i="8"/>
  <c r="BG163" i="8"/>
  <c r="BF163" i="8"/>
  <c r="T163" i="8"/>
  <c r="R163" i="8"/>
  <c r="P163" i="8"/>
  <c r="BK163" i="8"/>
  <c r="J163" i="8"/>
  <c r="BE163" i="8" s="1"/>
  <c r="BI161" i="8"/>
  <c r="BH161" i="8"/>
  <c r="BG161" i="8"/>
  <c r="BF161" i="8"/>
  <c r="T161" i="8"/>
  <c r="R161" i="8"/>
  <c r="P161" i="8"/>
  <c r="BK161" i="8"/>
  <c r="J161" i="8"/>
  <c r="BE161" i="8" s="1"/>
  <c r="BI159" i="8"/>
  <c r="BH159" i="8"/>
  <c r="BG159" i="8"/>
  <c r="BF159" i="8"/>
  <c r="T159" i="8"/>
  <c r="R159" i="8"/>
  <c r="P159" i="8"/>
  <c r="BK159" i="8"/>
  <c r="J159" i="8"/>
  <c r="BE159" i="8" s="1"/>
  <c r="BI157" i="8"/>
  <c r="BH157" i="8"/>
  <c r="BG157" i="8"/>
  <c r="BF157" i="8"/>
  <c r="T157" i="8"/>
  <c r="R157" i="8"/>
  <c r="P157" i="8"/>
  <c r="BK157" i="8"/>
  <c r="J157" i="8"/>
  <c r="BE157" i="8" s="1"/>
  <c r="BI155" i="8"/>
  <c r="BH155" i="8"/>
  <c r="BG155" i="8"/>
  <c r="BF155" i="8"/>
  <c r="T155" i="8"/>
  <c r="R155" i="8"/>
  <c r="P155" i="8"/>
  <c r="BK155" i="8"/>
  <c r="J155" i="8"/>
  <c r="BE155" i="8" s="1"/>
  <c r="BI153" i="8"/>
  <c r="BH153" i="8"/>
  <c r="BG153" i="8"/>
  <c r="BF153" i="8"/>
  <c r="T153" i="8"/>
  <c r="R153" i="8"/>
  <c r="P153" i="8"/>
  <c r="BK153" i="8"/>
  <c r="J153" i="8"/>
  <c r="BE153" i="8" s="1"/>
  <c r="BI151" i="8"/>
  <c r="BH151" i="8"/>
  <c r="BG151" i="8"/>
  <c r="BF151" i="8"/>
  <c r="T151" i="8"/>
  <c r="R151" i="8"/>
  <c r="P151" i="8"/>
  <c r="BK151" i="8"/>
  <c r="J151" i="8"/>
  <c r="BE151" i="8" s="1"/>
  <c r="BI149" i="8"/>
  <c r="BH149" i="8"/>
  <c r="BG149" i="8"/>
  <c r="BF149" i="8"/>
  <c r="T149" i="8"/>
  <c r="R149" i="8"/>
  <c r="P149" i="8"/>
  <c r="BK149" i="8"/>
  <c r="J149" i="8"/>
  <c r="BE149" i="8" s="1"/>
  <c r="BI147" i="8"/>
  <c r="BH147" i="8"/>
  <c r="BG147" i="8"/>
  <c r="BF147" i="8"/>
  <c r="T147" i="8"/>
  <c r="R147" i="8"/>
  <c r="P147" i="8"/>
  <c r="BK147" i="8"/>
  <c r="J147" i="8"/>
  <c r="BE147" i="8"/>
  <c r="BI145" i="8"/>
  <c r="BH145" i="8"/>
  <c r="BG145" i="8"/>
  <c r="BF145" i="8"/>
  <c r="T145" i="8"/>
  <c r="R145" i="8"/>
  <c r="P145" i="8"/>
  <c r="BK145" i="8"/>
  <c r="J145" i="8"/>
  <c r="BE145" i="8" s="1"/>
  <c r="BI143" i="8"/>
  <c r="BH143" i="8"/>
  <c r="BG143" i="8"/>
  <c r="BF143" i="8"/>
  <c r="T143" i="8"/>
  <c r="R143" i="8"/>
  <c r="P143" i="8"/>
  <c r="BK143" i="8"/>
  <c r="J143" i="8"/>
  <c r="BE143" i="8"/>
  <c r="BI141" i="8"/>
  <c r="BH141" i="8"/>
  <c r="BG141" i="8"/>
  <c r="BF141" i="8"/>
  <c r="T141" i="8"/>
  <c r="R141" i="8"/>
  <c r="P141" i="8"/>
  <c r="BK141" i="8"/>
  <c r="J141" i="8"/>
  <c r="BE141" i="8" s="1"/>
  <c r="BI139" i="8"/>
  <c r="BH139" i="8"/>
  <c r="BG139" i="8"/>
  <c r="BF139" i="8"/>
  <c r="T139" i="8"/>
  <c r="R139" i="8"/>
  <c r="P139" i="8"/>
  <c r="BK139" i="8"/>
  <c r="J139" i="8"/>
  <c r="BE139" i="8"/>
  <c r="BI137" i="8"/>
  <c r="BH137" i="8"/>
  <c r="BG137" i="8"/>
  <c r="BF137" i="8"/>
  <c r="T137" i="8"/>
  <c r="R137" i="8"/>
  <c r="P137" i="8"/>
  <c r="BK137" i="8"/>
  <c r="J137" i="8"/>
  <c r="BE137" i="8" s="1"/>
  <c r="BI135" i="8"/>
  <c r="BH135" i="8"/>
  <c r="BG135" i="8"/>
  <c r="BF135" i="8"/>
  <c r="T135" i="8"/>
  <c r="R135" i="8"/>
  <c r="P135" i="8"/>
  <c r="BK135" i="8"/>
  <c r="J135" i="8"/>
  <c r="BE135" i="8"/>
  <c r="BI133" i="8"/>
  <c r="BH133" i="8"/>
  <c r="BG133" i="8"/>
  <c r="BF133" i="8"/>
  <c r="T133" i="8"/>
  <c r="R133" i="8"/>
  <c r="P133" i="8"/>
  <c r="BK133" i="8"/>
  <c r="J133" i="8"/>
  <c r="BE133" i="8" s="1"/>
  <c r="BI131" i="8"/>
  <c r="BH131" i="8"/>
  <c r="BG131" i="8"/>
  <c r="BF131" i="8"/>
  <c r="T131" i="8"/>
  <c r="R131" i="8"/>
  <c r="P131" i="8"/>
  <c r="BK131" i="8"/>
  <c r="J131" i="8"/>
  <c r="BE131" i="8"/>
  <c r="BI129" i="8"/>
  <c r="BH129" i="8"/>
  <c r="BG129" i="8"/>
  <c r="BF129" i="8"/>
  <c r="T129" i="8"/>
  <c r="R129" i="8"/>
  <c r="P129" i="8"/>
  <c r="BK129" i="8"/>
  <c r="J129" i="8"/>
  <c r="BE129" i="8" s="1"/>
  <c r="BI127" i="8"/>
  <c r="BH127" i="8"/>
  <c r="BG127" i="8"/>
  <c r="BF127" i="8"/>
  <c r="T127" i="8"/>
  <c r="R127" i="8"/>
  <c r="P127" i="8"/>
  <c r="BK127" i="8"/>
  <c r="J127" i="8"/>
  <c r="BE127" i="8"/>
  <c r="BI125" i="8"/>
  <c r="BH125" i="8"/>
  <c r="BG125" i="8"/>
  <c r="BF125" i="8"/>
  <c r="T125" i="8"/>
  <c r="R125" i="8"/>
  <c r="P125" i="8"/>
  <c r="BK125" i="8"/>
  <c r="J125" i="8"/>
  <c r="BE125" i="8"/>
  <c r="BI123" i="8"/>
  <c r="F39" i="8"/>
  <c r="BD106" i="1" s="1"/>
  <c r="BH123" i="8"/>
  <c r="F38" i="8" s="1"/>
  <c r="BC106" i="1" s="1"/>
  <c r="BG123" i="8"/>
  <c r="F37" i="8" s="1"/>
  <c r="BB106" i="1" s="1"/>
  <c r="BF123" i="8"/>
  <c r="J36" i="8" s="1"/>
  <c r="AW106" i="1" s="1"/>
  <c r="T123" i="8"/>
  <c r="T122" i="8" s="1"/>
  <c r="T121" i="8" s="1"/>
  <c r="R123" i="8"/>
  <c r="R122" i="8" s="1"/>
  <c r="R121" i="8" s="1"/>
  <c r="P123" i="8"/>
  <c r="P122" i="8"/>
  <c r="P121" i="8" s="1"/>
  <c r="AU106" i="1" s="1"/>
  <c r="BK123" i="8"/>
  <c r="BK122" i="8"/>
  <c r="J122" i="8" s="1"/>
  <c r="J99" i="8" s="1"/>
  <c r="J123" i="8"/>
  <c r="BE123" i="8"/>
  <c r="J118" i="8"/>
  <c r="F117" i="8"/>
  <c r="F115" i="8"/>
  <c r="E113" i="8"/>
  <c r="J94" i="8"/>
  <c r="F93" i="8"/>
  <c r="F91" i="8"/>
  <c r="E89" i="8"/>
  <c r="J23" i="8"/>
  <c r="E23" i="8"/>
  <c r="J117" i="8" s="1"/>
  <c r="J22" i="8"/>
  <c r="J20" i="8"/>
  <c r="E20" i="8"/>
  <c r="F118" i="8" s="1"/>
  <c r="J19" i="8"/>
  <c r="J14" i="8"/>
  <c r="J115" i="8" s="1"/>
  <c r="E7" i="8"/>
  <c r="E109" i="8" s="1"/>
  <c r="J39" i="7"/>
  <c r="J38" i="7"/>
  <c r="AY105" i="1" s="1"/>
  <c r="J37" i="7"/>
  <c r="AX105" i="1"/>
  <c r="BI207" i="7"/>
  <c r="BH207" i="7"/>
  <c r="BG207" i="7"/>
  <c r="BF207" i="7"/>
  <c r="T207" i="7"/>
  <c r="R207" i="7"/>
  <c r="P207" i="7"/>
  <c r="BK207" i="7"/>
  <c r="J207" i="7"/>
  <c r="BE207" i="7" s="1"/>
  <c r="BI205" i="7"/>
  <c r="BH205" i="7"/>
  <c r="BG205" i="7"/>
  <c r="BF205" i="7"/>
  <c r="T205" i="7"/>
  <c r="R205" i="7"/>
  <c r="P205" i="7"/>
  <c r="BK205" i="7"/>
  <c r="J205" i="7"/>
  <c r="BE205" i="7"/>
  <c r="BI203" i="7"/>
  <c r="BH203" i="7"/>
  <c r="BG203" i="7"/>
  <c r="BF203" i="7"/>
  <c r="T203" i="7"/>
  <c r="R203" i="7"/>
  <c r="P203" i="7"/>
  <c r="BK203" i="7"/>
  <c r="J203" i="7"/>
  <c r="BE203" i="7" s="1"/>
  <c r="BI201" i="7"/>
  <c r="BH201" i="7"/>
  <c r="BG201" i="7"/>
  <c r="BF201" i="7"/>
  <c r="T201" i="7"/>
  <c r="R201" i="7"/>
  <c r="P201" i="7"/>
  <c r="BK201" i="7"/>
  <c r="J201" i="7"/>
  <c r="BE201" i="7"/>
  <c r="BI199" i="7"/>
  <c r="BH199" i="7"/>
  <c r="BG199" i="7"/>
  <c r="BF199" i="7"/>
  <c r="T199" i="7"/>
  <c r="R199" i="7"/>
  <c r="P199" i="7"/>
  <c r="BK199" i="7"/>
  <c r="J199" i="7"/>
  <c r="BE199" i="7" s="1"/>
  <c r="BI197" i="7"/>
  <c r="BH197" i="7"/>
  <c r="BG197" i="7"/>
  <c r="BF197" i="7"/>
  <c r="T197" i="7"/>
  <c r="R197" i="7"/>
  <c r="P197" i="7"/>
  <c r="BK197" i="7"/>
  <c r="J197" i="7"/>
  <c r="BE197" i="7"/>
  <c r="BI195" i="7"/>
  <c r="BH195" i="7"/>
  <c r="BG195" i="7"/>
  <c r="BF195" i="7"/>
  <c r="T195" i="7"/>
  <c r="R195" i="7"/>
  <c r="P195" i="7"/>
  <c r="BK195" i="7"/>
  <c r="J195" i="7"/>
  <c r="BE195" i="7" s="1"/>
  <c r="BI193" i="7"/>
  <c r="BH193" i="7"/>
  <c r="BG193" i="7"/>
  <c r="BF193" i="7"/>
  <c r="T193" i="7"/>
  <c r="R193" i="7"/>
  <c r="P193" i="7"/>
  <c r="BK193" i="7"/>
  <c r="J193" i="7"/>
  <c r="BE193" i="7"/>
  <c r="BI191" i="7"/>
  <c r="BH191" i="7"/>
  <c r="BG191" i="7"/>
  <c r="BF191" i="7"/>
  <c r="T191" i="7"/>
  <c r="R191" i="7"/>
  <c r="P191" i="7"/>
  <c r="BK191" i="7"/>
  <c r="J191" i="7"/>
  <c r="BE191" i="7"/>
  <c r="BI189" i="7"/>
  <c r="BH189" i="7"/>
  <c r="BG189" i="7"/>
  <c r="BF189" i="7"/>
  <c r="T189" i="7"/>
  <c r="R189" i="7"/>
  <c r="P189" i="7"/>
  <c r="BK189" i="7"/>
  <c r="J189" i="7"/>
  <c r="BE189" i="7"/>
  <c r="BI187" i="7"/>
  <c r="BH187" i="7"/>
  <c r="BG187" i="7"/>
  <c r="BF187" i="7"/>
  <c r="T187" i="7"/>
  <c r="R187" i="7"/>
  <c r="P187" i="7"/>
  <c r="BK187" i="7"/>
  <c r="J187" i="7"/>
  <c r="BE187" i="7"/>
  <c r="BI185" i="7"/>
  <c r="BH185" i="7"/>
  <c r="BG185" i="7"/>
  <c r="BF185" i="7"/>
  <c r="T185" i="7"/>
  <c r="R185" i="7"/>
  <c r="P185" i="7"/>
  <c r="BK185" i="7"/>
  <c r="J185" i="7"/>
  <c r="BE185" i="7"/>
  <c r="BI183" i="7"/>
  <c r="BH183" i="7"/>
  <c r="BG183" i="7"/>
  <c r="BF183" i="7"/>
  <c r="T183" i="7"/>
  <c r="R183" i="7"/>
  <c r="P183" i="7"/>
  <c r="BK183" i="7"/>
  <c r="J183" i="7"/>
  <c r="BE183" i="7"/>
  <c r="BI181" i="7"/>
  <c r="BH181" i="7"/>
  <c r="BG181" i="7"/>
  <c r="BF181" i="7"/>
  <c r="T181" i="7"/>
  <c r="R181" i="7"/>
  <c r="P181" i="7"/>
  <c r="BK181" i="7"/>
  <c r="J181" i="7"/>
  <c r="BE181" i="7"/>
  <c r="BI179" i="7"/>
  <c r="BH179" i="7"/>
  <c r="BG179" i="7"/>
  <c r="BF179" i="7"/>
  <c r="T179" i="7"/>
  <c r="R179" i="7"/>
  <c r="P179" i="7"/>
  <c r="BK179" i="7"/>
  <c r="J179" i="7"/>
  <c r="BE179" i="7"/>
  <c r="BI177" i="7"/>
  <c r="BH177" i="7"/>
  <c r="BG177" i="7"/>
  <c r="BF177" i="7"/>
  <c r="T177" i="7"/>
  <c r="R177" i="7"/>
  <c r="P177" i="7"/>
  <c r="BK177" i="7"/>
  <c r="J177" i="7"/>
  <c r="BE177" i="7"/>
  <c r="BI175" i="7"/>
  <c r="BH175" i="7"/>
  <c r="BG175" i="7"/>
  <c r="BF175" i="7"/>
  <c r="T175" i="7"/>
  <c r="R175" i="7"/>
  <c r="P175" i="7"/>
  <c r="BK175" i="7"/>
  <c r="J175" i="7"/>
  <c r="BE175" i="7"/>
  <c r="BI173" i="7"/>
  <c r="BH173" i="7"/>
  <c r="BG173" i="7"/>
  <c r="BF173" i="7"/>
  <c r="T173" i="7"/>
  <c r="R173" i="7"/>
  <c r="P173" i="7"/>
  <c r="BK173" i="7"/>
  <c r="J173" i="7"/>
  <c r="BE173" i="7"/>
  <c r="BI171" i="7"/>
  <c r="BH171" i="7"/>
  <c r="BG171" i="7"/>
  <c r="BF171" i="7"/>
  <c r="T171" i="7"/>
  <c r="R171" i="7"/>
  <c r="P171" i="7"/>
  <c r="BK171" i="7"/>
  <c r="J171" i="7"/>
  <c r="BE171" i="7"/>
  <c r="BI169" i="7"/>
  <c r="BH169" i="7"/>
  <c r="BG169" i="7"/>
  <c r="BF169" i="7"/>
  <c r="T169" i="7"/>
  <c r="R169" i="7"/>
  <c r="P169" i="7"/>
  <c r="BK169" i="7"/>
  <c r="J169" i="7"/>
  <c r="BE169" i="7"/>
  <c r="BI167" i="7"/>
  <c r="BH167" i="7"/>
  <c r="BG167" i="7"/>
  <c r="BF167" i="7"/>
  <c r="T167" i="7"/>
  <c r="R167" i="7"/>
  <c r="P167" i="7"/>
  <c r="BK167" i="7"/>
  <c r="J167" i="7"/>
  <c r="BE167" i="7"/>
  <c r="BI165" i="7"/>
  <c r="BH165" i="7"/>
  <c r="BG165" i="7"/>
  <c r="BF165" i="7"/>
  <c r="T165" i="7"/>
  <c r="R165" i="7"/>
  <c r="P165" i="7"/>
  <c r="BK165" i="7"/>
  <c r="J165" i="7"/>
  <c r="BE165" i="7"/>
  <c r="BI163" i="7"/>
  <c r="BH163" i="7"/>
  <c r="BG163" i="7"/>
  <c r="BF163" i="7"/>
  <c r="T163" i="7"/>
  <c r="R163" i="7"/>
  <c r="P163" i="7"/>
  <c r="BK163" i="7"/>
  <c r="J163" i="7"/>
  <c r="BE163" i="7"/>
  <c r="BI161" i="7"/>
  <c r="BH161" i="7"/>
  <c r="BG161" i="7"/>
  <c r="BF161" i="7"/>
  <c r="T161" i="7"/>
  <c r="R161" i="7"/>
  <c r="P161" i="7"/>
  <c r="BK161" i="7"/>
  <c r="J161" i="7"/>
  <c r="BE161" i="7"/>
  <c r="BI159" i="7"/>
  <c r="BH159" i="7"/>
  <c r="BG159" i="7"/>
  <c r="BF159" i="7"/>
  <c r="T159" i="7"/>
  <c r="R159" i="7"/>
  <c r="P159" i="7"/>
  <c r="BK159" i="7"/>
  <c r="J159" i="7"/>
  <c r="BE159" i="7"/>
  <c r="BI157" i="7"/>
  <c r="BH157" i="7"/>
  <c r="BG157" i="7"/>
  <c r="BF157" i="7"/>
  <c r="T157" i="7"/>
  <c r="R157" i="7"/>
  <c r="P157" i="7"/>
  <c r="BK157" i="7"/>
  <c r="J157" i="7"/>
  <c r="BE157" i="7"/>
  <c r="BI155" i="7"/>
  <c r="BH155" i="7"/>
  <c r="BG155" i="7"/>
  <c r="BF155" i="7"/>
  <c r="T155" i="7"/>
  <c r="R155" i="7"/>
  <c r="P155" i="7"/>
  <c r="BK155" i="7"/>
  <c r="J155" i="7"/>
  <c r="BE155" i="7"/>
  <c r="BI153" i="7"/>
  <c r="BH153" i="7"/>
  <c r="BG153" i="7"/>
  <c r="BF153" i="7"/>
  <c r="T153" i="7"/>
  <c r="R153" i="7"/>
  <c r="P153" i="7"/>
  <c r="BK153" i="7"/>
  <c r="J153" i="7"/>
  <c r="BE153" i="7"/>
  <c r="BI151" i="7"/>
  <c r="BH151" i="7"/>
  <c r="BG151" i="7"/>
  <c r="BF151" i="7"/>
  <c r="T151" i="7"/>
  <c r="R151" i="7"/>
  <c r="P151" i="7"/>
  <c r="BK151" i="7"/>
  <c r="J151" i="7"/>
  <c r="BE151" i="7"/>
  <c r="BI149" i="7"/>
  <c r="BH149" i="7"/>
  <c r="BG149" i="7"/>
  <c r="BF149" i="7"/>
  <c r="T149" i="7"/>
  <c r="R149" i="7"/>
  <c r="P149" i="7"/>
  <c r="BK149" i="7"/>
  <c r="J149" i="7"/>
  <c r="BE149" i="7"/>
  <c r="BI147" i="7"/>
  <c r="BH147" i="7"/>
  <c r="BG147" i="7"/>
  <c r="BF147" i="7"/>
  <c r="T147" i="7"/>
  <c r="R147" i="7"/>
  <c r="P147" i="7"/>
  <c r="BK147" i="7"/>
  <c r="J147" i="7"/>
  <c r="BE147" i="7"/>
  <c r="BI145" i="7"/>
  <c r="BH145" i="7"/>
  <c r="BG145" i="7"/>
  <c r="BF145" i="7"/>
  <c r="T145" i="7"/>
  <c r="R145" i="7"/>
  <c r="P145" i="7"/>
  <c r="BK145" i="7"/>
  <c r="J145" i="7"/>
  <c r="BE145" i="7"/>
  <c r="BI143" i="7"/>
  <c r="BH143" i="7"/>
  <c r="BG143" i="7"/>
  <c r="BF143" i="7"/>
  <c r="T143" i="7"/>
  <c r="R143" i="7"/>
  <c r="P143" i="7"/>
  <c r="BK143" i="7"/>
  <c r="J143" i="7"/>
  <c r="BE143" i="7"/>
  <c r="BI141" i="7"/>
  <c r="BH141" i="7"/>
  <c r="BG141" i="7"/>
  <c r="BF141" i="7"/>
  <c r="T141" i="7"/>
  <c r="R141" i="7"/>
  <c r="P141" i="7"/>
  <c r="BK141" i="7"/>
  <c r="J141" i="7"/>
  <c r="BE141" i="7"/>
  <c r="BI139" i="7"/>
  <c r="BH139" i="7"/>
  <c r="BG139" i="7"/>
  <c r="BF139" i="7"/>
  <c r="T139" i="7"/>
  <c r="R139" i="7"/>
  <c r="P139" i="7"/>
  <c r="BK139" i="7"/>
  <c r="J139" i="7"/>
  <c r="BE139" i="7"/>
  <c r="BI137" i="7"/>
  <c r="BH137" i="7"/>
  <c r="BG137" i="7"/>
  <c r="BF137" i="7"/>
  <c r="T137" i="7"/>
  <c r="R137" i="7"/>
  <c r="P137" i="7"/>
  <c r="BK137" i="7"/>
  <c r="J137" i="7"/>
  <c r="BE137" i="7"/>
  <c r="BI135" i="7"/>
  <c r="BH135" i="7"/>
  <c r="BG135" i="7"/>
  <c r="BF135" i="7"/>
  <c r="T135" i="7"/>
  <c r="R135" i="7"/>
  <c r="P135" i="7"/>
  <c r="BK135" i="7"/>
  <c r="J135" i="7"/>
  <c r="BE135" i="7"/>
  <c r="BI133" i="7"/>
  <c r="BH133" i="7"/>
  <c r="BG133" i="7"/>
  <c r="BF133" i="7"/>
  <c r="T133" i="7"/>
  <c r="R133" i="7"/>
  <c r="P133" i="7"/>
  <c r="BK133" i="7"/>
  <c r="J133" i="7"/>
  <c r="BE133" i="7"/>
  <c r="BI131" i="7"/>
  <c r="BH131" i="7"/>
  <c r="BG131" i="7"/>
  <c r="BF131" i="7"/>
  <c r="T131" i="7"/>
  <c r="R131" i="7"/>
  <c r="P131" i="7"/>
  <c r="BK131" i="7"/>
  <c r="J131" i="7"/>
  <c r="BE131" i="7"/>
  <c r="BI129" i="7"/>
  <c r="BH129" i="7"/>
  <c r="BG129" i="7"/>
  <c r="BF129" i="7"/>
  <c r="T129" i="7"/>
  <c r="R129" i="7"/>
  <c r="P129" i="7"/>
  <c r="BK129" i="7"/>
  <c r="J129" i="7"/>
  <c r="BE129" i="7"/>
  <c r="BI127" i="7"/>
  <c r="BH127" i="7"/>
  <c r="BG127" i="7"/>
  <c r="BF127" i="7"/>
  <c r="T127" i="7"/>
  <c r="R127" i="7"/>
  <c r="P127" i="7"/>
  <c r="BK127" i="7"/>
  <c r="J127" i="7"/>
  <c r="BE127" i="7"/>
  <c r="BI125" i="7"/>
  <c r="BH125" i="7"/>
  <c r="BG125" i="7"/>
  <c r="BF125" i="7"/>
  <c r="T125" i="7"/>
  <c r="R125" i="7"/>
  <c r="P125" i="7"/>
  <c r="BK125" i="7"/>
  <c r="J125" i="7"/>
  <c r="BE125" i="7"/>
  <c r="BI123" i="7"/>
  <c r="F39" i="7"/>
  <c r="BD105" i="1" s="1"/>
  <c r="BH123" i="7"/>
  <c r="F38" i="7" s="1"/>
  <c r="BC105" i="1" s="1"/>
  <c r="BC104" i="1" s="1"/>
  <c r="AY104" i="1" s="1"/>
  <c r="BG123" i="7"/>
  <c r="F37" i="7"/>
  <c r="BB105" i="1" s="1"/>
  <c r="BF123" i="7"/>
  <c r="T123" i="7"/>
  <c r="T122" i="7"/>
  <c r="T121" i="7" s="1"/>
  <c r="R123" i="7"/>
  <c r="R122" i="7" s="1"/>
  <c r="R121" i="7" s="1"/>
  <c r="P123" i="7"/>
  <c r="P122" i="7"/>
  <c r="P121" i="7" s="1"/>
  <c r="AU105" i="1" s="1"/>
  <c r="BK123" i="7"/>
  <c r="BK122" i="7"/>
  <c r="J123" i="7"/>
  <c r="BE123" i="7"/>
  <c r="J118" i="7"/>
  <c r="F117" i="7"/>
  <c r="F115" i="7"/>
  <c r="E113" i="7"/>
  <c r="J94" i="7"/>
  <c r="F93" i="7"/>
  <c r="F91" i="7"/>
  <c r="E89" i="7"/>
  <c r="J23" i="7"/>
  <c r="E23" i="7"/>
  <c r="J117" i="7" s="1"/>
  <c r="J22" i="7"/>
  <c r="J20" i="7"/>
  <c r="E20" i="7"/>
  <c r="F118" i="7"/>
  <c r="F94" i="7"/>
  <c r="J19" i="7"/>
  <c r="J14" i="7"/>
  <c r="J115" i="7"/>
  <c r="J91" i="7"/>
  <c r="E7" i="7"/>
  <c r="E109" i="7" s="1"/>
  <c r="E85" i="7"/>
  <c r="J41" i="6"/>
  <c r="J40" i="6"/>
  <c r="AY103" i="1" s="1"/>
  <c r="J39" i="6"/>
  <c r="AX103" i="1" s="1"/>
  <c r="BI131" i="6"/>
  <c r="BH131" i="6"/>
  <c r="BG131" i="6"/>
  <c r="BF131" i="6"/>
  <c r="T131" i="6"/>
  <c r="R131" i="6"/>
  <c r="P131" i="6"/>
  <c r="BK131" i="6"/>
  <c r="J131" i="6"/>
  <c r="BE131" i="6" s="1"/>
  <c r="BI129" i="6"/>
  <c r="BH129" i="6"/>
  <c r="F40" i="6"/>
  <c r="BC103" i="1" s="1"/>
  <c r="BG129" i="6"/>
  <c r="F39" i="6" s="1"/>
  <c r="BB103" i="1"/>
  <c r="BF129" i="6"/>
  <c r="J38" i="6" s="1"/>
  <c r="AW103" i="1" s="1"/>
  <c r="T129" i="6"/>
  <c r="T128" i="6" s="1"/>
  <c r="T127" i="6" s="1"/>
  <c r="T126" i="6" s="1"/>
  <c r="R129" i="6"/>
  <c r="R128" i="6"/>
  <c r="R127" i="6" s="1"/>
  <c r="R126" i="6" s="1"/>
  <c r="P129" i="6"/>
  <c r="P128" i="6"/>
  <c r="P127" i="6" s="1"/>
  <c r="P126" i="6" s="1"/>
  <c r="AU103" i="1" s="1"/>
  <c r="BK129" i="6"/>
  <c r="BK128" i="6" s="1"/>
  <c r="J129" i="6"/>
  <c r="BE129" i="6"/>
  <c r="F37" i="6" s="1"/>
  <c r="AZ103" i="1" s="1"/>
  <c r="J37" i="6"/>
  <c r="AV103" i="1" s="1"/>
  <c r="J123" i="6"/>
  <c r="F122" i="6"/>
  <c r="F120" i="6"/>
  <c r="E118" i="6"/>
  <c r="J96" i="6"/>
  <c r="F95" i="6"/>
  <c r="F93" i="6"/>
  <c r="E91" i="6"/>
  <c r="J25" i="6"/>
  <c r="E25" i="6"/>
  <c r="J122" i="6" s="1"/>
  <c r="J24" i="6"/>
  <c r="J22" i="6"/>
  <c r="E22" i="6"/>
  <c r="F123" i="6" s="1"/>
  <c r="F96" i="6"/>
  <c r="J21" i="6"/>
  <c r="J16" i="6"/>
  <c r="J120" i="6" s="1"/>
  <c r="J93" i="6"/>
  <c r="E7" i="6"/>
  <c r="E112" i="6" s="1"/>
  <c r="J41" i="5"/>
  <c r="J40" i="5"/>
  <c r="AY102" i="1" s="1"/>
  <c r="J39" i="5"/>
  <c r="AX102" i="1"/>
  <c r="BI177" i="5"/>
  <c r="BH177" i="5"/>
  <c r="BG177" i="5"/>
  <c r="BF177" i="5"/>
  <c r="T177" i="5"/>
  <c r="T176" i="5" s="1"/>
  <c r="R177" i="5"/>
  <c r="R176" i="5"/>
  <c r="P177" i="5"/>
  <c r="P176" i="5" s="1"/>
  <c r="P127" i="5" s="1"/>
  <c r="P126" i="5" s="1"/>
  <c r="AU102" i="1" s="1"/>
  <c r="AU101" i="1" s="1"/>
  <c r="BK177" i="5"/>
  <c r="BK176" i="5"/>
  <c r="J176" i="5"/>
  <c r="J102" i="5" s="1"/>
  <c r="J177" i="5"/>
  <c r="BE177" i="5" s="1"/>
  <c r="BI174" i="5"/>
  <c r="BH174" i="5"/>
  <c r="BG174" i="5"/>
  <c r="BF174" i="5"/>
  <c r="T174" i="5"/>
  <c r="R174" i="5"/>
  <c r="P174" i="5"/>
  <c r="BK174" i="5"/>
  <c r="J174" i="5"/>
  <c r="BE174" i="5" s="1"/>
  <c r="BI172" i="5"/>
  <c r="BH172" i="5"/>
  <c r="BG172" i="5"/>
  <c r="BF172" i="5"/>
  <c r="T172" i="5"/>
  <c r="R172" i="5"/>
  <c r="P172" i="5"/>
  <c r="BK172" i="5"/>
  <c r="J172" i="5"/>
  <c r="BE172" i="5"/>
  <c r="BI170" i="5"/>
  <c r="BH170" i="5"/>
  <c r="BG170" i="5"/>
  <c r="BF170" i="5"/>
  <c r="T170" i="5"/>
  <c r="R170" i="5"/>
  <c r="P170" i="5"/>
  <c r="BK170" i="5"/>
  <c r="J170" i="5"/>
  <c r="BE170" i="5" s="1"/>
  <c r="BI168" i="5"/>
  <c r="BH168" i="5"/>
  <c r="BG168" i="5"/>
  <c r="BF168" i="5"/>
  <c r="T168" i="5"/>
  <c r="R168" i="5"/>
  <c r="P168" i="5"/>
  <c r="BK168" i="5"/>
  <c r="J168" i="5"/>
  <c r="BE168" i="5"/>
  <c r="BI166" i="5"/>
  <c r="BH166" i="5"/>
  <c r="BG166" i="5"/>
  <c r="BF166" i="5"/>
  <c r="T166" i="5"/>
  <c r="R166" i="5"/>
  <c r="P166" i="5"/>
  <c r="BK166" i="5"/>
  <c r="J166" i="5"/>
  <c r="BE166" i="5" s="1"/>
  <c r="BI164" i="5"/>
  <c r="BH164" i="5"/>
  <c r="BG164" i="5"/>
  <c r="BF164" i="5"/>
  <c r="T164" i="5"/>
  <c r="R164" i="5"/>
  <c r="P164" i="5"/>
  <c r="BK164" i="5"/>
  <c r="J164" i="5"/>
  <c r="BE164" i="5"/>
  <c r="BI162" i="5"/>
  <c r="BH162" i="5"/>
  <c r="BG162" i="5"/>
  <c r="BF162" i="5"/>
  <c r="T162" i="5"/>
  <c r="R162" i="5"/>
  <c r="P162" i="5"/>
  <c r="BK162" i="5"/>
  <c r="J162" i="5"/>
  <c r="BE162" i="5" s="1"/>
  <c r="BI160" i="5"/>
  <c r="BH160" i="5"/>
  <c r="BG160" i="5"/>
  <c r="BF160" i="5"/>
  <c r="T160" i="5"/>
  <c r="R160" i="5"/>
  <c r="P160" i="5"/>
  <c r="BK160" i="5"/>
  <c r="J160" i="5"/>
  <c r="BE160" i="5"/>
  <c r="BI158" i="5"/>
  <c r="BH158" i="5"/>
  <c r="BG158" i="5"/>
  <c r="BF158" i="5"/>
  <c r="T158" i="5"/>
  <c r="R158" i="5"/>
  <c r="P158" i="5"/>
  <c r="BK158" i="5"/>
  <c r="J158" i="5"/>
  <c r="BE158" i="5" s="1"/>
  <c r="BI156" i="5"/>
  <c r="BH156" i="5"/>
  <c r="BG156" i="5"/>
  <c r="BF156" i="5"/>
  <c r="T156" i="5"/>
  <c r="R156" i="5"/>
  <c r="P156" i="5"/>
  <c r="BK156" i="5"/>
  <c r="J156" i="5"/>
  <c r="BE156" i="5"/>
  <c r="BI154" i="5"/>
  <c r="BH154" i="5"/>
  <c r="BG154" i="5"/>
  <c r="BF154" i="5"/>
  <c r="T154" i="5"/>
  <c r="R154" i="5"/>
  <c r="P154" i="5"/>
  <c r="BK154" i="5"/>
  <c r="J154" i="5"/>
  <c r="BE154" i="5" s="1"/>
  <c r="BI152" i="5"/>
  <c r="BH152" i="5"/>
  <c r="BG152" i="5"/>
  <c r="BF152" i="5"/>
  <c r="T152" i="5"/>
  <c r="R152" i="5"/>
  <c r="P152" i="5"/>
  <c r="BK152" i="5"/>
  <c r="J152" i="5"/>
  <c r="BE152" i="5"/>
  <c r="BI150" i="5"/>
  <c r="BH150" i="5"/>
  <c r="BG150" i="5"/>
  <c r="BF150" i="5"/>
  <c r="T150" i="5"/>
  <c r="R150" i="5"/>
  <c r="P150" i="5"/>
  <c r="BK150" i="5"/>
  <c r="J150" i="5"/>
  <c r="BE150" i="5" s="1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J146" i="5"/>
  <c r="BE146" i="5" s="1"/>
  <c r="BI144" i="5"/>
  <c r="BH144" i="5"/>
  <c r="BG144" i="5"/>
  <c r="BF144" i="5"/>
  <c r="T144" i="5"/>
  <c r="R144" i="5"/>
  <c r="P144" i="5"/>
  <c r="BK144" i="5"/>
  <c r="J144" i="5"/>
  <c r="BE144" i="5"/>
  <c r="BI142" i="5"/>
  <c r="BH142" i="5"/>
  <c r="BG142" i="5"/>
  <c r="BF142" i="5"/>
  <c r="T142" i="5"/>
  <c r="R142" i="5"/>
  <c r="P142" i="5"/>
  <c r="BK142" i="5"/>
  <c r="J142" i="5"/>
  <c r="BE142" i="5" s="1"/>
  <c r="BI140" i="5"/>
  <c r="BH140" i="5"/>
  <c r="BG140" i="5"/>
  <c r="BF140" i="5"/>
  <c r="T140" i="5"/>
  <c r="R140" i="5"/>
  <c r="P140" i="5"/>
  <c r="BK140" i="5"/>
  <c r="J140" i="5"/>
  <c r="BE140" i="5"/>
  <c r="BI138" i="5"/>
  <c r="BH138" i="5"/>
  <c r="BG138" i="5"/>
  <c r="BF138" i="5"/>
  <c r="T138" i="5"/>
  <c r="R138" i="5"/>
  <c r="P138" i="5"/>
  <c r="BK138" i="5"/>
  <c r="J138" i="5"/>
  <c r="BE138" i="5" s="1"/>
  <c r="BI136" i="5"/>
  <c r="BH136" i="5"/>
  <c r="BG136" i="5"/>
  <c r="BF136" i="5"/>
  <c r="T136" i="5"/>
  <c r="R136" i="5"/>
  <c r="P136" i="5"/>
  <c r="BK136" i="5"/>
  <c r="J136" i="5"/>
  <c r="BE136" i="5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P130" i="5"/>
  <c r="BK130" i="5"/>
  <c r="J130" i="5"/>
  <c r="BE130" i="5" s="1"/>
  <c r="BI128" i="5"/>
  <c r="F41" i="5"/>
  <c r="BD102" i="1" s="1"/>
  <c r="BH128" i="5"/>
  <c r="F40" i="5" s="1"/>
  <c r="BC102" i="1" s="1"/>
  <c r="BC101" i="1" s="1"/>
  <c r="AY101" i="1" s="1"/>
  <c r="BG128" i="5"/>
  <c r="F39" i="5" s="1"/>
  <c r="BB102" i="1" s="1"/>
  <c r="BF128" i="5"/>
  <c r="F38" i="5" s="1"/>
  <c r="BA102" i="1" s="1"/>
  <c r="T128" i="5"/>
  <c r="T127" i="5" s="1"/>
  <c r="T126" i="5" s="1"/>
  <c r="R128" i="5"/>
  <c r="R127" i="5" s="1"/>
  <c r="R126" i="5" s="1"/>
  <c r="P128" i="5"/>
  <c r="BK128" i="5"/>
  <c r="BK127" i="5"/>
  <c r="BK126" i="5" s="1"/>
  <c r="J126" i="5" s="1"/>
  <c r="J128" i="5"/>
  <c r="BE128" i="5"/>
  <c r="J123" i="5"/>
  <c r="F122" i="5"/>
  <c r="F120" i="5"/>
  <c r="E118" i="5"/>
  <c r="J96" i="5"/>
  <c r="F95" i="5"/>
  <c r="F93" i="5"/>
  <c r="E91" i="5"/>
  <c r="J25" i="5"/>
  <c r="E25" i="5"/>
  <c r="J95" i="5" s="1"/>
  <c r="J24" i="5"/>
  <c r="J22" i="5"/>
  <c r="E22" i="5"/>
  <c r="F123" i="5" s="1"/>
  <c r="J21" i="5"/>
  <c r="J16" i="5"/>
  <c r="J120" i="5" s="1"/>
  <c r="E7" i="5"/>
  <c r="E85" i="5" s="1"/>
  <c r="J41" i="4"/>
  <c r="J40" i="4"/>
  <c r="AY100" i="1" s="1"/>
  <c r="J39" i="4"/>
  <c r="AX100" i="1"/>
  <c r="BI129" i="4"/>
  <c r="BH129" i="4"/>
  <c r="BG129" i="4"/>
  <c r="BF129" i="4"/>
  <c r="T129" i="4"/>
  <c r="R129" i="4"/>
  <c r="P129" i="4"/>
  <c r="BK129" i="4"/>
  <c r="J129" i="4"/>
  <c r="BE129" i="4" s="1"/>
  <c r="J37" i="4" s="1"/>
  <c r="AV100" i="1" s="1"/>
  <c r="BI127" i="4"/>
  <c r="F41" i="4" s="1"/>
  <c r="BD100" i="1" s="1"/>
  <c r="BH127" i="4"/>
  <c r="F40" i="4" s="1"/>
  <c r="BC100" i="1" s="1"/>
  <c r="BG127" i="4"/>
  <c r="F39" i="4" s="1"/>
  <c r="BB100" i="1" s="1"/>
  <c r="BF127" i="4"/>
  <c r="J38" i="4"/>
  <c r="AW100" i="1" s="1"/>
  <c r="F38" i="4"/>
  <c r="BA100" i="1" s="1"/>
  <c r="T127" i="4"/>
  <c r="T126" i="4" s="1"/>
  <c r="T125" i="4" s="1"/>
  <c r="R127" i="4"/>
  <c r="R126" i="4"/>
  <c r="R125" i="4" s="1"/>
  <c r="P127" i="4"/>
  <c r="P126" i="4" s="1"/>
  <c r="P125" i="4" s="1"/>
  <c r="AU100" i="1" s="1"/>
  <c r="BK127" i="4"/>
  <c r="BK126" i="4" s="1"/>
  <c r="J127" i="4"/>
  <c r="BE127" i="4"/>
  <c r="F37" i="4" s="1"/>
  <c r="AZ100" i="1" s="1"/>
  <c r="J122" i="4"/>
  <c r="F121" i="4"/>
  <c r="F119" i="4"/>
  <c r="E117" i="4"/>
  <c r="J96" i="4"/>
  <c r="F95" i="4"/>
  <c r="F93" i="4"/>
  <c r="E91" i="4"/>
  <c r="J25" i="4"/>
  <c r="E25" i="4"/>
  <c r="J121" i="4"/>
  <c r="J95" i="4"/>
  <c r="J24" i="4"/>
  <c r="J22" i="4"/>
  <c r="E22" i="4"/>
  <c r="F96" i="4" s="1"/>
  <c r="J21" i="4"/>
  <c r="J16" i="4"/>
  <c r="J93" i="4" s="1"/>
  <c r="E7" i="4"/>
  <c r="E111" i="4"/>
  <c r="E85" i="4"/>
  <c r="J41" i="3"/>
  <c r="J40" i="3"/>
  <c r="AY99" i="1"/>
  <c r="J39" i="3"/>
  <c r="AX99" i="1" s="1"/>
  <c r="BI223" i="3"/>
  <c r="BH223" i="3"/>
  <c r="BG223" i="3"/>
  <c r="BF223" i="3"/>
  <c r="T223" i="3"/>
  <c r="T222" i="3"/>
  <c r="R223" i="3"/>
  <c r="R222" i="3" s="1"/>
  <c r="P223" i="3"/>
  <c r="P222" i="3"/>
  <c r="BK223" i="3"/>
  <c r="BK222" i="3" s="1"/>
  <c r="J223" i="3"/>
  <c r="BE223" i="3" s="1"/>
  <c r="BI220" i="3"/>
  <c r="BH220" i="3"/>
  <c r="BG220" i="3"/>
  <c r="BF220" i="3"/>
  <c r="T220" i="3"/>
  <c r="R220" i="3"/>
  <c r="P220" i="3"/>
  <c r="BK220" i="3"/>
  <c r="J220" i="3"/>
  <c r="BE220" i="3"/>
  <c r="BI218" i="3"/>
  <c r="BH218" i="3"/>
  <c r="BG218" i="3"/>
  <c r="BF218" i="3"/>
  <c r="T218" i="3"/>
  <c r="R218" i="3"/>
  <c r="P218" i="3"/>
  <c r="BK218" i="3"/>
  <c r="J218" i="3"/>
  <c r="BE218" i="3" s="1"/>
  <c r="BI216" i="3"/>
  <c r="BH216" i="3"/>
  <c r="BG216" i="3"/>
  <c r="BF216" i="3"/>
  <c r="T216" i="3"/>
  <c r="R216" i="3"/>
  <c r="P216" i="3"/>
  <c r="BK216" i="3"/>
  <c r="J216" i="3"/>
  <c r="BE216" i="3"/>
  <c r="BI214" i="3"/>
  <c r="BH214" i="3"/>
  <c r="BG214" i="3"/>
  <c r="BF214" i="3"/>
  <c r="T214" i="3"/>
  <c r="R214" i="3"/>
  <c r="P214" i="3"/>
  <c r="BK214" i="3"/>
  <c r="J214" i="3"/>
  <c r="BE214" i="3" s="1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 s="1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T196" i="3"/>
  <c r="R196" i="3"/>
  <c r="P196" i="3"/>
  <c r="BK196" i="3"/>
  <c r="J196" i="3"/>
  <c r="BE196" i="3"/>
  <c r="BI194" i="3"/>
  <c r="BH194" i="3"/>
  <c r="BG194" i="3"/>
  <c r="BF194" i="3"/>
  <c r="T194" i="3"/>
  <c r="R194" i="3"/>
  <c r="P194" i="3"/>
  <c r="BK194" i="3"/>
  <c r="J194" i="3"/>
  <c r="BE194" i="3" s="1"/>
  <c r="BI192" i="3"/>
  <c r="BH192" i="3"/>
  <c r="BG192" i="3"/>
  <c r="BF192" i="3"/>
  <c r="T192" i="3"/>
  <c r="R192" i="3"/>
  <c r="P192" i="3"/>
  <c r="BK192" i="3"/>
  <c r="J192" i="3"/>
  <c r="BE192" i="3"/>
  <c r="BI190" i="3"/>
  <c r="BH190" i="3"/>
  <c r="BG190" i="3"/>
  <c r="BF190" i="3"/>
  <c r="T190" i="3"/>
  <c r="R190" i="3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/>
  <c r="BI186" i="3"/>
  <c r="BH186" i="3"/>
  <c r="BG186" i="3"/>
  <c r="BF186" i="3"/>
  <c r="T186" i="3"/>
  <c r="R186" i="3"/>
  <c r="P186" i="3"/>
  <c r="BK186" i="3"/>
  <c r="J186" i="3"/>
  <c r="BE186" i="3"/>
  <c r="BI184" i="3"/>
  <c r="BH184" i="3"/>
  <c r="BG184" i="3"/>
  <c r="BF184" i="3"/>
  <c r="T184" i="3"/>
  <c r="R184" i="3"/>
  <c r="P184" i="3"/>
  <c r="BK184" i="3"/>
  <c r="J184" i="3"/>
  <c r="BE184" i="3"/>
  <c r="BI182" i="3"/>
  <c r="BH182" i="3"/>
  <c r="BG182" i="3"/>
  <c r="BF182" i="3"/>
  <c r="T182" i="3"/>
  <c r="R182" i="3"/>
  <c r="P182" i="3"/>
  <c r="BK182" i="3"/>
  <c r="J182" i="3"/>
  <c r="BE182" i="3"/>
  <c r="BI180" i="3"/>
  <c r="BH180" i="3"/>
  <c r="BG180" i="3"/>
  <c r="BF180" i="3"/>
  <c r="T180" i="3"/>
  <c r="R180" i="3"/>
  <c r="P180" i="3"/>
  <c r="BK180" i="3"/>
  <c r="J180" i="3"/>
  <c r="BE180" i="3"/>
  <c r="BI178" i="3"/>
  <c r="BH178" i="3"/>
  <c r="BG178" i="3"/>
  <c r="BF178" i="3"/>
  <c r="T178" i="3"/>
  <c r="R178" i="3"/>
  <c r="P178" i="3"/>
  <c r="BK178" i="3"/>
  <c r="J178" i="3"/>
  <c r="BE178" i="3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/>
  <c r="BI172" i="3"/>
  <c r="BH172" i="3"/>
  <c r="BG172" i="3"/>
  <c r="BF172" i="3"/>
  <c r="T172" i="3"/>
  <c r="R172" i="3"/>
  <c r="P172" i="3"/>
  <c r="BK172" i="3"/>
  <c r="J172" i="3"/>
  <c r="BE172" i="3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/>
  <c r="BI164" i="3"/>
  <c r="BH164" i="3"/>
  <c r="BG164" i="3"/>
  <c r="BF164" i="3"/>
  <c r="T164" i="3"/>
  <c r="R164" i="3"/>
  <c r="P164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/>
  <c r="BI158" i="3"/>
  <c r="BH158" i="3"/>
  <c r="BG158" i="3"/>
  <c r="BF158" i="3"/>
  <c r="T158" i="3"/>
  <c r="R158" i="3"/>
  <c r="P158" i="3"/>
  <c r="BK158" i="3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8" i="3"/>
  <c r="F41" i="3"/>
  <c r="BD99" i="1" s="1"/>
  <c r="BD98" i="1" s="1"/>
  <c r="BH128" i="3"/>
  <c r="F40" i="3" s="1"/>
  <c r="BC99" i="1" s="1"/>
  <c r="BG128" i="3"/>
  <c r="F39" i="3"/>
  <c r="BB99" i="1" s="1"/>
  <c r="BF128" i="3"/>
  <c r="F38" i="3" s="1"/>
  <c r="BA99" i="1" s="1"/>
  <c r="BA98" i="1" s="1"/>
  <c r="AW98" i="1" s="1"/>
  <c r="T128" i="3"/>
  <c r="T127" i="3"/>
  <c r="T126" i="3" s="1"/>
  <c r="R128" i="3"/>
  <c r="R127" i="3" s="1"/>
  <c r="R126" i="3" s="1"/>
  <c r="P128" i="3"/>
  <c r="P127" i="3"/>
  <c r="P126" i="3" s="1"/>
  <c r="AU99" i="1" s="1"/>
  <c r="BK128" i="3"/>
  <c r="J128" i="3"/>
  <c r="BE128" i="3"/>
  <c r="F37" i="3" s="1"/>
  <c r="AZ99" i="1" s="1"/>
  <c r="AZ98" i="1" s="1"/>
  <c r="AV98" i="1" s="1"/>
  <c r="J123" i="3"/>
  <c r="F122" i="3"/>
  <c r="F120" i="3"/>
  <c r="E118" i="3"/>
  <c r="J96" i="3"/>
  <c r="F95" i="3"/>
  <c r="F93" i="3"/>
  <c r="E91" i="3"/>
  <c r="J25" i="3"/>
  <c r="E25" i="3"/>
  <c r="J95" i="3" s="1"/>
  <c r="J24" i="3"/>
  <c r="J22" i="3"/>
  <c r="E22" i="3"/>
  <c r="F123" i="3"/>
  <c r="F96" i="3"/>
  <c r="J21" i="3"/>
  <c r="J16" i="3"/>
  <c r="J120" i="3"/>
  <c r="J93" i="3"/>
  <c r="E7" i="3"/>
  <c r="E85" i="3" s="1"/>
  <c r="J41" i="2"/>
  <c r="J40" i="2"/>
  <c r="AY97" i="1" s="1"/>
  <c r="J39" i="2"/>
  <c r="AX97" i="1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T126" i="2" s="1"/>
  <c r="T125" i="2" s="1"/>
  <c r="R131" i="2"/>
  <c r="P131" i="2"/>
  <c r="BK131" i="2"/>
  <c r="J131" i="2"/>
  <c r="BE131" i="2" s="1"/>
  <c r="BI129" i="2"/>
  <c r="BH129" i="2"/>
  <c r="BG129" i="2"/>
  <c r="F39" i="2" s="1"/>
  <c r="BB97" i="1" s="1"/>
  <c r="BB96" i="1" s="1"/>
  <c r="BF129" i="2"/>
  <c r="T129" i="2"/>
  <c r="R129" i="2"/>
  <c r="P129" i="2"/>
  <c r="BK129" i="2"/>
  <c r="J129" i="2"/>
  <c r="BE129" i="2"/>
  <c r="BI127" i="2"/>
  <c r="F41" i="2" s="1"/>
  <c r="BD97" i="1" s="1"/>
  <c r="BH127" i="2"/>
  <c r="F40" i="2"/>
  <c r="BC97" i="1" s="1"/>
  <c r="BG127" i="2"/>
  <c r="BF127" i="2"/>
  <c r="J38" i="2" s="1"/>
  <c r="AW97" i="1" s="1"/>
  <c r="F38" i="2"/>
  <c r="BA97" i="1" s="1"/>
  <c r="BA96" i="1" s="1"/>
  <c r="AW96" i="1" s="1"/>
  <c r="T127" i="2"/>
  <c r="R127" i="2"/>
  <c r="R126" i="2" s="1"/>
  <c r="R125" i="2" s="1"/>
  <c r="P127" i="2"/>
  <c r="P126" i="2" s="1"/>
  <c r="P125" i="2" s="1"/>
  <c r="AU97" i="1" s="1"/>
  <c r="BK127" i="2"/>
  <c r="BK126" i="2" s="1"/>
  <c r="J127" i="2"/>
  <c r="BE127" i="2" s="1"/>
  <c r="J122" i="2"/>
  <c r="F121" i="2"/>
  <c r="F119" i="2"/>
  <c r="E117" i="2"/>
  <c r="J96" i="2"/>
  <c r="F95" i="2"/>
  <c r="F93" i="2"/>
  <c r="E91" i="2"/>
  <c r="J25" i="2"/>
  <c r="E25" i="2"/>
  <c r="J121" i="2" s="1"/>
  <c r="J24" i="2"/>
  <c r="J22" i="2"/>
  <c r="E22" i="2"/>
  <c r="F122" i="2"/>
  <c r="F96" i="2"/>
  <c r="J21" i="2"/>
  <c r="J16" i="2"/>
  <c r="J119" i="2"/>
  <c r="J93" i="2"/>
  <c r="E7" i="2"/>
  <c r="E111" i="2" s="1"/>
  <c r="BD111" i="1"/>
  <c r="BC111" i="1"/>
  <c r="BB111" i="1"/>
  <c r="AY111" i="1"/>
  <c r="AX111" i="1"/>
  <c r="AU111" i="1"/>
  <c r="AS111" i="1"/>
  <c r="BD108" i="1"/>
  <c r="BC108" i="1"/>
  <c r="BB108" i="1"/>
  <c r="BA108" i="1"/>
  <c r="AY108" i="1"/>
  <c r="AX108" i="1"/>
  <c r="AW108" i="1"/>
  <c r="AU108" i="1"/>
  <c r="AS108" i="1"/>
  <c r="AS107" i="1" s="1"/>
  <c r="BD107" i="1"/>
  <c r="BC107" i="1"/>
  <c r="BB107" i="1"/>
  <c r="AY107" i="1"/>
  <c r="AX107" i="1"/>
  <c r="AU107" i="1"/>
  <c r="BD104" i="1"/>
  <c r="BB104" i="1"/>
  <c r="AX104" i="1"/>
  <c r="AU104" i="1"/>
  <c r="AS104" i="1"/>
  <c r="BB101" i="1"/>
  <c r="AX101" i="1"/>
  <c r="AS101" i="1"/>
  <c r="AS95" i="1" s="1"/>
  <c r="AS94" i="1" s="1"/>
  <c r="BC98" i="1"/>
  <c r="AY98" i="1" s="1"/>
  <c r="BB98" i="1"/>
  <c r="AX98" i="1"/>
  <c r="AU98" i="1"/>
  <c r="AT98" i="1"/>
  <c r="AS98" i="1"/>
  <c r="BD96" i="1"/>
  <c r="BC96" i="1"/>
  <c r="AY96" i="1" s="1"/>
  <c r="AU96" i="1"/>
  <c r="AU95" i="1" s="1"/>
  <c r="AU94" i="1" s="1"/>
  <c r="AS96" i="1"/>
  <c r="BC95" i="1"/>
  <c r="BC94" i="1" s="1"/>
  <c r="AT112" i="1"/>
  <c r="AT103" i="1"/>
  <c r="AT100" i="1"/>
  <c r="L90" i="1"/>
  <c r="AM90" i="1"/>
  <c r="AM89" i="1"/>
  <c r="L89" i="1"/>
  <c r="AM87" i="1"/>
  <c r="L87" i="1"/>
  <c r="L85" i="1"/>
  <c r="L84" i="1"/>
  <c r="AY94" i="1" l="1"/>
  <c r="W32" i="1"/>
  <c r="AY95" i="1"/>
  <c r="AX96" i="1"/>
  <c r="BB95" i="1"/>
  <c r="J100" i="5"/>
  <c r="J34" i="5"/>
  <c r="J37" i="2"/>
  <c r="AV97" i="1" s="1"/>
  <c r="AT97" i="1" s="1"/>
  <c r="F37" i="2"/>
  <c r="AZ97" i="1" s="1"/>
  <c r="AZ96" i="1" s="1"/>
  <c r="J128" i="6"/>
  <c r="J102" i="6" s="1"/>
  <c r="BK127" i="6"/>
  <c r="J126" i="2"/>
  <c r="J101" i="2" s="1"/>
  <c r="BK125" i="2"/>
  <c r="J125" i="2" s="1"/>
  <c r="J222" i="3"/>
  <c r="J102" i="3" s="1"/>
  <c r="BK127" i="3"/>
  <c r="J126" i="4"/>
  <c r="J101" i="4" s="1"/>
  <c r="BK125" i="4"/>
  <c r="J125" i="4" s="1"/>
  <c r="F37" i="5"/>
  <c r="AZ102" i="1" s="1"/>
  <c r="AZ101" i="1" s="1"/>
  <c r="AV101" i="1" s="1"/>
  <c r="E112" i="3"/>
  <c r="J122" i="3"/>
  <c r="J37" i="3"/>
  <c r="AV99" i="1" s="1"/>
  <c r="AT99" i="1" s="1"/>
  <c r="J38" i="3"/>
  <c r="AW99" i="1" s="1"/>
  <c r="J119" i="4"/>
  <c r="F122" i="4"/>
  <c r="E112" i="5"/>
  <c r="J122" i="5"/>
  <c r="J37" i="5"/>
  <c r="AV102" i="1" s="1"/>
  <c r="AT102" i="1" s="1"/>
  <c r="J127" i="5"/>
  <c r="J101" i="5" s="1"/>
  <c r="J38" i="5"/>
  <c r="AW102" i="1" s="1"/>
  <c r="F35" i="7"/>
  <c r="AZ105" i="1" s="1"/>
  <c r="J35" i="7"/>
  <c r="AV105" i="1" s="1"/>
  <c r="F37" i="10"/>
  <c r="AZ110" i="1" s="1"/>
  <c r="AZ108" i="1" s="1"/>
  <c r="J37" i="10"/>
  <c r="AV110" i="1" s="1"/>
  <c r="AT110" i="1" s="1"/>
  <c r="E85" i="2"/>
  <c r="J95" i="2"/>
  <c r="J93" i="5"/>
  <c r="F96" i="5"/>
  <c r="E85" i="6"/>
  <c r="J95" i="6"/>
  <c r="F38" i="6"/>
  <c r="BA103" i="1" s="1"/>
  <c r="BA101" i="1" s="1"/>
  <c r="AW101" i="1" s="1"/>
  <c r="J35" i="8"/>
  <c r="AV106" i="1" s="1"/>
  <c r="AT106" i="1" s="1"/>
  <c r="BK125" i="10"/>
  <c r="J125" i="10" s="1"/>
  <c r="J126" i="10"/>
  <c r="J101" i="10" s="1"/>
  <c r="J34" i="11"/>
  <c r="J100" i="11"/>
  <c r="F41" i="6"/>
  <c r="BD103" i="1" s="1"/>
  <c r="BD101" i="1" s="1"/>
  <c r="BD95" i="1" s="1"/>
  <c r="BD94" i="1" s="1"/>
  <c r="W33" i="1" s="1"/>
  <c r="J93" i="7"/>
  <c r="J122" i="7"/>
  <c r="J99" i="7" s="1"/>
  <c r="BK121" i="7"/>
  <c r="J121" i="7" s="1"/>
  <c r="F36" i="7"/>
  <c r="BA105" i="1" s="1"/>
  <c r="J36" i="7"/>
  <c r="AW105" i="1" s="1"/>
  <c r="J128" i="12"/>
  <c r="J102" i="12" s="1"/>
  <c r="BK127" i="12"/>
  <c r="J91" i="8"/>
  <c r="F94" i="8"/>
  <c r="F35" i="8"/>
  <c r="AZ106" i="1" s="1"/>
  <c r="F36" i="8"/>
  <c r="BA106" i="1" s="1"/>
  <c r="E85" i="9"/>
  <c r="J95" i="9"/>
  <c r="BK126" i="9"/>
  <c r="J126" i="9" s="1"/>
  <c r="E112" i="12"/>
  <c r="J122" i="12"/>
  <c r="E85" i="8"/>
  <c r="J93" i="8"/>
  <c r="BK121" i="8"/>
  <c r="J121" i="8" s="1"/>
  <c r="J37" i="9"/>
  <c r="AV109" i="1" s="1"/>
  <c r="J38" i="9"/>
  <c r="AW109" i="1" s="1"/>
  <c r="F37" i="11"/>
  <c r="AZ112" i="1" s="1"/>
  <c r="AZ111" i="1" s="1"/>
  <c r="AV111" i="1" s="1"/>
  <c r="F38" i="11"/>
  <c r="BA112" i="1" s="1"/>
  <c r="BA111" i="1" s="1"/>
  <c r="AW111" i="1" s="1"/>
  <c r="J37" i="12"/>
  <c r="AV113" i="1" s="1"/>
  <c r="AT113" i="1" s="1"/>
  <c r="J98" i="8" l="1"/>
  <c r="J32" i="8"/>
  <c r="J127" i="12"/>
  <c r="J101" i="12" s="1"/>
  <c r="BK126" i="12"/>
  <c r="J126" i="12" s="1"/>
  <c r="J32" i="7"/>
  <c r="J98" i="7"/>
  <c r="J100" i="4"/>
  <c r="J34" i="4"/>
  <c r="J34" i="2"/>
  <c r="J100" i="2"/>
  <c r="AT111" i="1"/>
  <c r="J100" i="9"/>
  <c r="J34" i="9"/>
  <c r="AG112" i="1"/>
  <c r="J43" i="11"/>
  <c r="AZ107" i="1"/>
  <c r="AV107" i="1" s="1"/>
  <c r="AV108" i="1"/>
  <c r="AT108" i="1" s="1"/>
  <c r="AZ95" i="1"/>
  <c r="AV96" i="1"/>
  <c r="AT96" i="1" s="1"/>
  <c r="AG102" i="1"/>
  <c r="J43" i="5"/>
  <c r="AT105" i="1"/>
  <c r="BK126" i="3"/>
  <c r="J126" i="3" s="1"/>
  <c r="J127" i="3"/>
  <c r="J101" i="3" s="1"/>
  <c r="BA107" i="1"/>
  <c r="AW107" i="1" s="1"/>
  <c r="AT109" i="1"/>
  <c r="BA104" i="1"/>
  <c r="AW104" i="1" s="1"/>
  <c r="J100" i="10"/>
  <c r="J34" i="10"/>
  <c r="AZ104" i="1"/>
  <c r="AV104" i="1" s="1"/>
  <c r="AT101" i="1"/>
  <c r="BK126" i="6"/>
  <c r="J126" i="6" s="1"/>
  <c r="J127" i="6"/>
  <c r="J101" i="6" s="1"/>
  <c r="BA95" i="1"/>
  <c r="AX95" i="1"/>
  <c r="BB94" i="1"/>
  <c r="W31" i="1" l="1"/>
  <c r="AX94" i="1"/>
  <c r="J100" i="6"/>
  <c r="J34" i="6"/>
  <c r="AN102" i="1"/>
  <c r="AT107" i="1"/>
  <c r="AG100" i="1"/>
  <c r="AN100" i="1" s="1"/>
  <c r="J43" i="4"/>
  <c r="J100" i="12"/>
  <c r="J34" i="12"/>
  <c r="J100" i="3"/>
  <c r="J34" i="3"/>
  <c r="AW95" i="1"/>
  <c r="BA94" i="1"/>
  <c r="AT104" i="1"/>
  <c r="AV95" i="1"/>
  <c r="AT95" i="1" s="1"/>
  <c r="AZ94" i="1"/>
  <c r="AN112" i="1"/>
  <c r="AG106" i="1"/>
  <c r="AN106" i="1" s="1"/>
  <c r="J41" i="8"/>
  <c r="AG110" i="1"/>
  <c r="AN110" i="1" s="1"/>
  <c r="J43" i="10"/>
  <c r="AG109" i="1"/>
  <c r="J43" i="9"/>
  <c r="AG97" i="1"/>
  <c r="J43" i="2"/>
  <c r="AG105" i="1"/>
  <c r="J41" i="7"/>
  <c r="AG104" i="1" l="1"/>
  <c r="AN104" i="1" s="1"/>
  <c r="AN105" i="1"/>
  <c r="AG103" i="1"/>
  <c r="J43" i="6"/>
  <c r="W30" i="1"/>
  <c r="AW94" i="1"/>
  <c r="AK30" i="1" s="1"/>
  <c r="J43" i="12"/>
  <c r="AG113" i="1"/>
  <c r="AG108" i="1"/>
  <c r="AN109" i="1"/>
  <c r="AG96" i="1"/>
  <c r="AN97" i="1"/>
  <c r="W29" i="1"/>
  <c r="AV94" i="1"/>
  <c r="AG99" i="1"/>
  <c r="J43" i="3"/>
  <c r="AN113" i="1" l="1"/>
  <c r="AG111" i="1"/>
  <c r="AN111" i="1" s="1"/>
  <c r="AN96" i="1"/>
  <c r="AG95" i="1"/>
  <c r="AN103" i="1"/>
  <c r="AG101" i="1"/>
  <c r="AN101" i="1" s="1"/>
  <c r="AT94" i="1"/>
  <c r="AK29" i="1"/>
  <c r="AG98" i="1"/>
  <c r="AN98" i="1" s="1"/>
  <c r="AN99" i="1"/>
  <c r="AG107" i="1"/>
  <c r="AN107" i="1" s="1"/>
  <c r="AN108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<sst xmlns="http://schemas.openxmlformats.org/spreadsheetml/2006/main" count="7065" uniqueCount="810">
  <si>
    <t>Export Komplet</t>
  </si>
  <si>
    <t/>
  </si>
  <si>
    <t>2.0</t>
  </si>
  <si>
    <t>ZAMOK</t>
  </si>
  <si>
    <t>False</t>
  </si>
  <si>
    <t>{d5c7f3e7-b139-4eaf-bbdd-555d84901141}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</si>
  <si>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</si>
  <si>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</si>
  <si>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</si>
  <si>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</si>
  <si>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</si>
  <si>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</si>
  <si>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</si>
  <si>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</si>
  <si>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2019_119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</si>
  <si>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</si>
  <si>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</si>
  <si>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zařízení v obvodu SSZT 2020</t>
  </si>
  <si>
    <t>KSO:</t>
  </si>
  <si>
    <t>CC-CZ:</t>
  </si>
  <si>
    <t>Místo:</t>
  </si>
  <si>
    <t>OŘ Praha</t>
  </si>
  <si>
    <t>Datum:</t>
  </si>
  <si>
    <t>10. 7. 2019</t>
  </si>
  <si>
    <t>Zadavatel:</t>
  </si>
  <si>
    <t>IČ:</t>
  </si>
  <si>
    <t>Jiří Kejkula, přednosta SSZT Pv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</si>
  <si>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</si>
  <si>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</si>
  <si>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</si>
  <si>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</si>
  <si>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</si>
  <si>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</si>
  <si>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</si>
  <si>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</si>
  <si>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</si>
  <si>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</si>
  <si>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</si>
  <si>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</si>
  <si>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</si>
  <si>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</si>
  <si>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</si>
  <si>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</si>
  <si>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</si>
  <si>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</si>
  <si>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</si>
  <si>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</si>
  <si>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</si>
  <si>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</si>
  <si>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</si>
  <si>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</si>
  <si>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</si>
  <si>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</si>
  <si>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</si>
  <si>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</si>
  <si>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</si>
  <si>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</si>
  <si>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</si>
  <si>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</si>
  <si>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</si>
  <si>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</si>
  <si>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</si>
  <si>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</si>
  <si>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</si>
  <si>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</si>
  <si>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</si>
  <si>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</si>
  <si>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</si>
  <si>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</si>
  <si>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</si>
  <si>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</si>
  <si>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</si>
  <si>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</si>
  <si>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</si>
  <si>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</si>
  <si>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</si>
  <si>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</si>
  <si>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</si>
  <si>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</si>
  <si>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</si>
  <si>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</si>
  <si>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SSZT Praha východ</t>
  </si>
  <si>
    <t>PRO</t>
  </si>
  <si>
    <t>1</t>
  </si>
  <si>
    <t>{3daf1adb-a299-4cf0-968f-c2e47058793f}</t>
  </si>
  <si>
    <t>2</t>
  </si>
  <si>
    <t>01-01</t>
  </si>
  <si>
    <t>2019</t>
  </si>
  <si>
    <t>Soupis</t>
  </si>
  <si>
    <t>{e3ca531b-6781-4b9e-9bad-cdb73ed606ff}</t>
  </si>
  <si>
    <t>/</t>
  </si>
  <si>
    <t>01-01-01</t>
  </si>
  <si>
    <t>2019 souhrn oprav relé</t>
  </si>
  <si>
    <t>3</t>
  </si>
  <si>
    <t>{1273b488-d6b8-446b-a83a-0ad2ee1f96a6}</t>
  </si>
  <si>
    <t>01-02</t>
  </si>
  <si>
    <t>2020</t>
  </si>
  <si>
    <t>{d26f86b6-fd5c-4e17-b8d7-2acb4c7a877f}</t>
  </si>
  <si>
    <t>01-02-01</t>
  </si>
  <si>
    <t>2020 souhrn oprav relé</t>
  </si>
  <si>
    <t>{b7d6603f-2a30-41f0-9187-f46f5486b9a9}</t>
  </si>
  <si>
    <t>01-02-02</t>
  </si>
  <si>
    <t>2020 VRN</t>
  </si>
  <si>
    <t>{1a039dcf-8380-4f96-861c-1ccf4f2450e6}</t>
  </si>
  <si>
    <t>01-03</t>
  </si>
  <si>
    <t>1/2 2021</t>
  </si>
  <si>
    <t>{0b76289f-0d11-4ce5-9170-7288806190ec}</t>
  </si>
  <si>
    <t>01-03-01</t>
  </si>
  <si>
    <t>1/2 2021 souhrn oprav relé</t>
  </si>
  <si>
    <t>{9b827f26-2547-4521-8dad-ee6ed163a144}</t>
  </si>
  <si>
    <t>01-03-02</t>
  </si>
  <si>
    <t>1/2 2021 VRN</t>
  </si>
  <si>
    <t>{ba6e143c-26d9-41fa-b129-34ffff77cdad}</t>
  </si>
  <si>
    <t>02</t>
  </si>
  <si>
    <t>SSZT Praha západ</t>
  </si>
  <si>
    <t>{2da1512e-7670-4f6c-886b-3c1fa79c327a}</t>
  </si>
  <si>
    <t>02-01</t>
  </si>
  <si>
    <t>{be242bfd-41da-4a38-a981-100903c2c7d6}</t>
  </si>
  <si>
    <t>02-02</t>
  </si>
  <si>
    <t>1/2 2021 - souhrn oprav relé</t>
  </si>
  <si>
    <t>{d965d797-f251-4e5c-a389-f4d72e3cbef1}</t>
  </si>
  <si>
    <t>03</t>
  </si>
  <si>
    <t>SSZT Nymburk</t>
  </si>
  <si>
    <t>{42328977-f892-4649-9c0f-28bae3124472}</t>
  </si>
  <si>
    <t>03-01</t>
  </si>
  <si>
    <t>{519cd529-bd32-4e37-aa6b-034e0e8d03bf}</t>
  </si>
  <si>
    <t>03-01-01</t>
  </si>
  <si>
    <t>2020 - souhrn oprav relé</t>
  </si>
  <si>
    <t>{934c9730-dfea-4d5f-91af-0226cfd2fedf}</t>
  </si>
  <si>
    <t>03-01-02</t>
  </si>
  <si>
    <t>{cdd83c90-056b-47d1-8a03-1df08f488d39}</t>
  </si>
  <si>
    <t>03-02</t>
  </si>
  <si>
    <t>{ab042e6e-f61e-4fb9-942e-cbcf16b4780d}</t>
  </si>
  <si>
    <t>03-02-01</t>
  </si>
  <si>
    <t>{74ef0a8f-5cf9-4236-873e-af32c6278069}</t>
  </si>
  <si>
    <t>03-02-02</t>
  </si>
  <si>
    <t>{6d1d1f85-f95f-4747-a256-0dfb086ca95b}</t>
  </si>
  <si>
    <t>KRYCÍ LIST SOUPISU PRACÍ</t>
  </si>
  <si>
    <t>Objekt:</t>
  </si>
  <si>
    <t>01 - SSZT Praha východ</t>
  </si>
  <si>
    <t>Soupis:</t>
  </si>
  <si>
    <t>01-01 - 2019</t>
  </si>
  <si>
    <t>Úroveň 3:</t>
  </si>
  <si>
    <t>01-01-01 - 2019 souhrn oprav relé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</si>
  <si>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</si>
  <si>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</si>
  <si>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</si>
  <si>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</si>
  <si>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</si>
  <si>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</si>
  <si>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</si>
  <si>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</si>
  <si>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</si>
  <si>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</si>
  <si>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</si>
  <si>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</si>
  <si>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</si>
  <si>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</si>
  <si>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</si>
  <si>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</si>
  <si>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</si>
  <si>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</si>
  <si>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</si>
  <si>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</si>
  <si>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</si>
  <si>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</si>
  <si>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</si>
  <si>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25</t>
  </si>
  <si>
    <t>K</t>
  </si>
  <si>
    <t>7593333120</t>
  </si>
  <si>
    <t>Oprava relé malorozměrového řada NMŠ(M)1</t>
  </si>
  <si>
    <t>kus</t>
  </si>
  <si>
    <t>Sborník UOŽI 01 2019</t>
  </si>
  <si>
    <t>-762597645</t>
  </si>
  <si>
    <t>PP</t>
  </si>
  <si>
    <t>Oprava relé malorozměrového řada NMŠ(M)1 - oprava se provádí podle přidružených předpisů k předpisu SŽDC (ČD) T115, pokud není popsána, pak podle technických podmínek výrobku</t>
  </si>
  <si>
    <t>26</t>
  </si>
  <si>
    <t>7593333125</t>
  </si>
  <si>
    <t>Oprava relé malorozměrového řada NMŠ{M)2, OMŠ-74(RUS), OMŠ2-63RUS, OMŠS2-60, SMŠ2 280/2000, SMŠ2 280/280, AŠ2, ANŠ2, AŠ5, OMŠM-1 RUS</t>
  </si>
  <si>
    <t>2069888392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</si>
  <si>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</si>
  <si>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24</t>
  </si>
  <si>
    <t>7593333155</t>
  </si>
  <si>
    <t>Oprava relé malorozměrového řada TN, TT</t>
  </si>
  <si>
    <t>-1522370305</t>
  </si>
  <si>
    <t>Oprava relé malorozměrového řada TN, TT - oprava se provádí podle přidružených předpisů k předpisu SŽDC (ČD) T115, pokud není popsána, pak podle technických podmínek výrobku</t>
  </si>
  <si>
    <t>18</t>
  </si>
  <si>
    <t>7593333190</t>
  </si>
  <si>
    <t>Oprava časového souboru TM-10, TU-60, RTS-61, TK-11</t>
  </si>
  <si>
    <t>460451914</t>
  </si>
  <si>
    <t>Oprava časového souboru TM-10, TU-60, RTS-61, TK-11 - oprava se provádí podle přidružených předpisů k předpisu SŽDC (ČD) T115, pokud není popsána, pak podle technických podmínek výrobku</t>
  </si>
  <si>
    <t>20</t>
  </si>
  <si>
    <t>7593333256</t>
  </si>
  <si>
    <t>Oprava relé kazety univerzální, světel, výhybky, pruhů</t>
  </si>
  <si>
    <t>1266353578</t>
  </si>
  <si>
    <t>Oprava relé kazety univerzální, světel, výhybky, pruhů - oprava se provádí podle přidružených předpisů k předpisu SŽDC (ČD) T115, pokud není popsána, pak podle technických podmínek výrobku</t>
  </si>
  <si>
    <t>7593333295</t>
  </si>
  <si>
    <t>Oprava kodéru MK1, MK2, MK3, UMK-1</t>
  </si>
  <si>
    <t>-1499023071</t>
  </si>
  <si>
    <t>Oprava kodéru MK1, MK2, MK3, UMK-1 - oprava se provádí podle přidružených předpisů k předpisu SŽDC (ČD) T115, pokud není popsána, pak podle technických podmínek výrobku</t>
  </si>
  <si>
    <t>8</t>
  </si>
  <si>
    <t>7593333320</t>
  </si>
  <si>
    <t>Oprava relé indukčního DSŠ12, DSŠ12P, DSŠ12S, DSŠ12U</t>
  </si>
  <si>
    <t>-1983894853</t>
  </si>
  <si>
    <t>Oprava relé indukčního DSŠ12, DSŠ12P, DSŠ12S, DSŠ12U - oprava se provádí podle přidružených předpisů k předpisu SŽDC (ČD) T115, pokud není popsána, pak podle technických podmínek výrobku</t>
  </si>
  <si>
    <t>7593333390</t>
  </si>
  <si>
    <t>Oprava reléové jednotky VÚD A</t>
  </si>
  <si>
    <t>-337964630</t>
  </si>
  <si>
    <t>Oprava reléové jednotky VÚD A - oprava se provádí podle přidružených předpisů k předpisu SŽDC (ČD) T115; pokud není popsána, pak podle technických podmínek výrobku</t>
  </si>
  <si>
    <t>9</t>
  </si>
  <si>
    <t>7593333396</t>
  </si>
  <si>
    <t>Oprava reléové jednotky VÚD E-F</t>
  </si>
  <si>
    <t>-1903021140</t>
  </si>
  <si>
    <t>Oprava reléové jednotky VÚD E-F - oprava se provádí podle přidružených předpisů k předpisu SŽDC (ČD) T115; pokud není popsána, pak podle technických podmínek výrobku</t>
  </si>
  <si>
    <t>5</t>
  </si>
  <si>
    <t>7593333398</t>
  </si>
  <si>
    <t>Oprava reléové jednotky VÚD BL1 - BL2</t>
  </si>
  <si>
    <t>1291300171</t>
  </si>
  <si>
    <t>Oprava reléové jednotky VÚD BL1 - BL2 - oprava se provádí podle přidružených předpisů k předpisu SŽDC (ČD) T115; pokud není popsána, pak podle technických podmínek výrobku</t>
  </si>
  <si>
    <t>7593333416</t>
  </si>
  <si>
    <t>Oprava reléové jednotky VÚD A1, A2 (C1, C2)</t>
  </si>
  <si>
    <t>-1463833165</t>
  </si>
  <si>
    <t>Oprava reléové jednotky VÚD A1, A2 (C1, C2) - oprava se provádí podle přidružených předpisů k předpisu SŽDC (ČD) T115; pokud není popsána, pak podle technických podmínek výrobku</t>
  </si>
  <si>
    <t>14</t>
  </si>
  <si>
    <t>7593333424</t>
  </si>
  <si>
    <t>Oprava reléové jednotky VÚD OB</t>
  </si>
  <si>
    <t>-1222018892</t>
  </si>
  <si>
    <t>Oprava reléové jednotky VÚD OB - oprava se provádí podle přidružených předpisů k předpisu SŽDC (ČD) T115; pokud není popsána, pak podle technických podmínek výrobku</t>
  </si>
  <si>
    <t>16</t>
  </si>
  <si>
    <t>7593333438</t>
  </si>
  <si>
    <t>Oprava reléové jednotky VÚD P</t>
  </si>
  <si>
    <t>-505170650</t>
  </si>
  <si>
    <t>Oprava reléové jednotky VÚD P - oprava se provádí podle přidružených předpisů k předpisu SŽDC (ČD) T115; pokud není popsána, pak podle technických podmínek výrobku</t>
  </si>
  <si>
    <t>11</t>
  </si>
  <si>
    <t>7593333442</t>
  </si>
  <si>
    <t>Oprava reléové jednotky VÚD ND/V5 W</t>
  </si>
  <si>
    <t>1138801053</t>
  </si>
  <si>
    <t>Oprava reléové jednotky VÚD ND/V5 W - oprava se provádí podle přidružených předpisů k předpisu SŽDC (ČD) T115; pokud není popsána, pak podle technických podmínek výrobku</t>
  </si>
  <si>
    <t>17</t>
  </si>
  <si>
    <t>7593333455</t>
  </si>
  <si>
    <t>Oprava reléové jednotky VÚD TH1,TH2</t>
  </si>
  <si>
    <t>-240753268</t>
  </si>
  <si>
    <t>Oprava reléové jednotky VÚD TH1,TH2 - oprava se provádí podle přidružených předpisů k předpisu SŽDC (ČD) T115; pokud není popsána, pak podle technických podmínek výrobku</t>
  </si>
  <si>
    <t>7593333474</t>
  </si>
  <si>
    <t>Oprava reléové jednotky VÚD B - C</t>
  </si>
  <si>
    <t>1790431190</t>
  </si>
  <si>
    <t>Oprava reléové jednotky VÚD B - C - oprava se provádí podle přidružených předpisů k předpisu SŽDC (ČD) T115; pokud není popsána, pak podle technických podmínek výrobku</t>
  </si>
  <si>
    <t>13</t>
  </si>
  <si>
    <t>7593333490</t>
  </si>
  <si>
    <t>Oprava reléové jednotky VÚD O1</t>
  </si>
  <si>
    <t>-1255546038</t>
  </si>
  <si>
    <t>Oprava reléové jednotky VÚD O1 - oprava se provádí podle přidružených předpisů k předpisu SŽDC (ČD) T115; pokud není popsána, pak podle technických podmínek výrobku</t>
  </si>
  <si>
    <t>6</t>
  </si>
  <si>
    <t>7593333494</t>
  </si>
  <si>
    <t>Oprava reléové jednotky VÚD C1-OC1</t>
  </si>
  <si>
    <t>-27459951</t>
  </si>
  <si>
    <t>Oprava reléové jednotky VÚD C1-OC1 - oprava se provádí podle přidružených předpisů k předpisu SŽDC (ČD) T115; pokud není popsána, pak podle technických podmínek výrobku</t>
  </si>
  <si>
    <t>7593333496</t>
  </si>
  <si>
    <t>Oprava reléové jednotky VÚD A1-OA1</t>
  </si>
  <si>
    <t>-1325893439</t>
  </si>
  <si>
    <t>Oprava reléové jednotky VÚD A1-OA1 - oprava se provádí podle přidružených předpisů k předpisu SŽDC (ČD) T115; pokud není popsána, pak podle technických podmínek výrobku</t>
  </si>
  <si>
    <t>10</t>
  </si>
  <si>
    <t>7593333498</t>
  </si>
  <si>
    <t>Oprava reléové jednotky VÚD K-X</t>
  </si>
  <si>
    <t>-1019471505</t>
  </si>
  <si>
    <t>Oprava reléové jednotky VÚD K-X - oprava se provádí podle přidružených předpisů k předpisu SŽDC (ČD) T115; pokud není popsána, pak podle technických podmínek výrobku</t>
  </si>
  <si>
    <t>7593333502</t>
  </si>
  <si>
    <t>Oprava reléové jednotky VÚD OT1-T1</t>
  </si>
  <si>
    <t>-1735696558</t>
  </si>
  <si>
    <t>Oprava reléové jednotky VÚD OT1-T1 - oprava se provádí podle přidružených předpisů k předpisu SŽDC (ČD) T115; pokud není popsána, pak podle technických podmínek výrobku</t>
  </si>
  <si>
    <t>7</t>
  </si>
  <si>
    <t>7593333508</t>
  </si>
  <si>
    <t>Oprava reléové jednotky VÚD C2</t>
  </si>
  <si>
    <t>-502396724</t>
  </si>
  <si>
    <t>Oprava reléové jednotky VÚD C2 - oprava se provádí podle přidružených předpisů k předpisu SŽDC (ČD) T115; pokud není popsána, pak podle technických podmínek výrobku</t>
  </si>
  <si>
    <t>22</t>
  </si>
  <si>
    <t>7593333510</t>
  </si>
  <si>
    <t>Oprava reléové jednotky VÚD polariz. relé Y(Z)</t>
  </si>
  <si>
    <t>1447467984</t>
  </si>
  <si>
    <t>Oprava reléové jednotky VÚD polariz. relé Y(Z) - oprava se provádí podle přidružených předpisů k předpisu SŽDC (ČD) T115; pokud není popsána, pak podle technických podmínek výrobku</t>
  </si>
  <si>
    <t>23</t>
  </si>
  <si>
    <t>7593333531</t>
  </si>
  <si>
    <t>Oprava reléových bloků BV4, BV5, BV11, BV12</t>
  </si>
  <si>
    <t>-1371585744</t>
  </si>
  <si>
    <t>Oprava reléových bloků BV4, BV5, BV11, BV12 - oprava se provádí podle přidružených předpisů k předpisu SŽDC (ČD) T115, pokud není popsána, pak podle technických podmínek výrobku</t>
  </si>
  <si>
    <t>19</t>
  </si>
  <si>
    <t>7593333569</t>
  </si>
  <si>
    <t>Oprava reléových bloků V, VT</t>
  </si>
  <si>
    <t>1780660067</t>
  </si>
  <si>
    <t>Oprava reléových bloků V, VT - oprava se provádí podle přidružených předpisů k předpisu SŽDC (ČD) T115, pokud není popsána, pak podle technických podmínek výrobku</t>
  </si>
  <si>
    <t>01-02 - 2020</t>
  </si>
  <si>
    <t>01-02-01 - 2020 souhrn oprav relé</t>
  </si>
  <si>
    <t xml:space="preserve">    revize - revize 2-leté VÚD 2020</t>
  </si>
  <si>
    <t>7593333050</t>
  </si>
  <si>
    <t>Oprava relé kombinovaného KŠ1-40, KŠ1-80, KŠ1-280, KŠ1-600, KŠ1-1000, KŠ1M-400</t>
  </si>
  <si>
    <t>-1622309918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</si>
  <si>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</si>
  <si>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53</t>
  </si>
  <si>
    <t>7593333060</t>
  </si>
  <si>
    <t>Oprava relé kombinovaného SKŠ1-250</t>
  </si>
  <si>
    <t>-111883391</t>
  </si>
  <si>
    <t>Oprava relé kombinovaného SKŠ1-250 - oprava se provádí podle přidružených předpisů k předpisu SŽDC (ČD) T115, pokud není popsána, pak podle technických podmínek výrobku</t>
  </si>
  <si>
    <t>31</t>
  </si>
  <si>
    <t>-1313990270</t>
  </si>
  <si>
    <t>70</t>
  </si>
  <si>
    <t>362459793</t>
  </si>
  <si>
    <t>55</t>
  </si>
  <si>
    <t>7593333130</t>
  </si>
  <si>
    <t>Oprava relé malorozměrového SMŠ2 280/2000, SMŠ2 280/280</t>
  </si>
  <si>
    <t>31818182</t>
  </si>
  <si>
    <t>Oprava relé malorozměrového SMŠ2 280/2000, SMŠ2 280/280 - oprava se provádí podle přidružených předpisů k předpisu SŽDC (ČD) T115, pokud není popsána, pak podle technických podmínek výrobku</t>
  </si>
  <si>
    <t>36</t>
  </si>
  <si>
    <t>7593333135</t>
  </si>
  <si>
    <t>Oprava relé malorozměrového NMŠ2G, NMVŠ2, ANVŠ2</t>
  </si>
  <si>
    <t>-1719330985</t>
  </si>
  <si>
    <t>Oprava relé malorozměrového NMŠ2G, NMVŠ2, ANVŠ2 - oprava se provádí podle přidružených předpisů k předpisu SŽDC (ČD) T115, pokud není popsána, pak podle technických podmínek výrobku</t>
  </si>
  <si>
    <t>7593333140</t>
  </si>
  <si>
    <t>Oprava relé malorozměrového NMPŠ4-1000/200,NMŠ4-600, NMŠ4-3000, NMŠ4-3,4, MNŠ4-90/1500, NMŠ4-35/1500, NMPŠ-900, NMPŠ1-2000, NMPŠ3-02/220 RUS</t>
  </si>
  <si>
    <t>1834237028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</si>
  <si>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</si>
  <si>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68</t>
  </si>
  <si>
    <t>644796327</t>
  </si>
  <si>
    <t>62</t>
  </si>
  <si>
    <t>-1172804394</t>
  </si>
  <si>
    <t>7593333235</t>
  </si>
  <si>
    <t>Oprava relé KA2</t>
  </si>
  <si>
    <t>569714709</t>
  </si>
  <si>
    <t>Oprava relé KA2 - oprava se provádí podle přidružených předpisů k předpisu SŽDC (ČD) T115, pokud není popsána, pak podle technických podmínek výrobku</t>
  </si>
  <si>
    <t>59</t>
  </si>
  <si>
    <t>7593333240</t>
  </si>
  <si>
    <t>Oprava relé TAZ-1, TAZ-1A, TAZ-2</t>
  </si>
  <si>
    <t>-556065584</t>
  </si>
  <si>
    <t>Oprava relé TAZ-1, TAZ-1A, TAZ-2 - oprava se provádí podle přidružených předpisů k předpisu SŽDC (ČD) T115, pokud není popsána, pak podle technických podmínek výrobku</t>
  </si>
  <si>
    <t>7593333245</t>
  </si>
  <si>
    <t>Oprava relé kazety K, KVR, U</t>
  </si>
  <si>
    <t>426979346</t>
  </si>
  <si>
    <t>Oprava relé kazety K, KVR, U - oprava se provádí podle přidružených předpisů k předpisu SŽDC (ČD) T115, pokud není popsána, pak podle technických podmínek výrobku</t>
  </si>
  <si>
    <t>54</t>
  </si>
  <si>
    <t>7593333275</t>
  </si>
  <si>
    <t>Oprava kodéru SMMS 1</t>
  </si>
  <si>
    <t>1112166012</t>
  </si>
  <si>
    <t>Oprava kodéru SMMS 1 - oprava se provádí podle přidružených předpisů k předpisu SŽDC (ČD) T115, pokud není popsána, pak podle technických podmínek výrobku</t>
  </si>
  <si>
    <t>12</t>
  </si>
  <si>
    <t>-304526980</t>
  </si>
  <si>
    <t>336429458</t>
  </si>
  <si>
    <t>427081094</t>
  </si>
  <si>
    <t>912871723</t>
  </si>
  <si>
    <t>130911032</t>
  </si>
  <si>
    <t>45</t>
  </si>
  <si>
    <t>887371338</t>
  </si>
  <si>
    <t>49</t>
  </si>
  <si>
    <t>-451434381</t>
  </si>
  <si>
    <t>1077882271</t>
  </si>
  <si>
    <t>50</t>
  </si>
  <si>
    <t>7593333448</t>
  </si>
  <si>
    <t>Oprava reléové jednotky VÚD Q</t>
  </si>
  <si>
    <t>-592055301</t>
  </si>
  <si>
    <t>Oprava reléové jednotky VÚD Q - oprava se provádí podle přidružených předpisů k předpisu SŽDC (ČD) T115; pokud není popsána, pak podle technických podmínek výrobku</t>
  </si>
  <si>
    <t>60</t>
  </si>
  <si>
    <t>-943661553</t>
  </si>
  <si>
    <t>61</t>
  </si>
  <si>
    <t>979114340</t>
  </si>
  <si>
    <t>1758523491</t>
  </si>
  <si>
    <t>7593333488</t>
  </si>
  <si>
    <t>Oprava reléové jednotky VÚD K1</t>
  </si>
  <si>
    <t>894626825</t>
  </si>
  <si>
    <t>Oprava reléové jednotky VÚD K1 - oprava se provádí podle přidružených předpisů k předpisu SŽDC (ČD) T115; pokud není popsána, pak podle technických podmínek výrobku</t>
  </si>
  <si>
    <t>44</t>
  </si>
  <si>
    <t>613312421</t>
  </si>
  <si>
    <t>-2050430616</t>
  </si>
  <si>
    <t>322725038</t>
  </si>
  <si>
    <t>-842878489</t>
  </si>
  <si>
    <t>48</t>
  </si>
  <si>
    <t>-94840437</t>
  </si>
  <si>
    <t>7593333506</t>
  </si>
  <si>
    <t>Oprava reléové jednotky VÚD A2</t>
  </si>
  <si>
    <t>142309208</t>
  </si>
  <si>
    <t>Oprava reléové jednotky VÚD A2 - oprava se provádí podle přidružených předpisů k předpisu SŽDC (ČD) T115; pokud není popsána, pak podle technických podmínek výrobku</t>
  </si>
  <si>
    <t>1452152525</t>
  </si>
  <si>
    <t>47</t>
  </si>
  <si>
    <t>7593333514</t>
  </si>
  <si>
    <t>Oprava reléové jednotky VÚD OBL-ON</t>
  </si>
  <si>
    <t>1149037863</t>
  </si>
  <si>
    <t>Oprava reléové jednotky VÚD OBL-ON - oprava se provádí podle přidružených předpisů k předpisu SŽDC (ČD) T115; pokud není popsána, pak podle technických podmínek výrobku</t>
  </si>
  <si>
    <t>7593333521</t>
  </si>
  <si>
    <t>Oprava reléové jednotky VÚD 1K1K až 2K2K</t>
  </si>
  <si>
    <t>-1566273882</t>
  </si>
  <si>
    <t>Oprava reléové jednotky VÚD 1K1K až 2K2K - oprava se provádí podle přidružených předpisů k předpisu SŽDC (ČD) T115; pokud není popsána, pak podle technických podmínek výrobku</t>
  </si>
  <si>
    <t>67</t>
  </si>
  <si>
    <t>-210438369</t>
  </si>
  <si>
    <t>7593333549</t>
  </si>
  <si>
    <t>Oprava reléových bloků B</t>
  </si>
  <si>
    <t>-87061813</t>
  </si>
  <si>
    <t>Oprava reléových bloků B - oprava se provádí podle přidružených předpisů k předpisu SŽDC (ČD) T115, pokud není popsána, pak podle technických podmínek výrobku</t>
  </si>
  <si>
    <t>7593333551</t>
  </si>
  <si>
    <t>Oprava reléových bloků C</t>
  </si>
  <si>
    <t>222633724</t>
  </si>
  <si>
    <t>Oprava reléových bloků C - oprava se provádí podle přidružených předpisů k předpisu SŽDC (ČD) T115, pokud není popsána, pak podle technických podmínek výrobku</t>
  </si>
  <si>
    <t>7593333555</t>
  </si>
  <si>
    <t>Oprava reléových bloků H</t>
  </si>
  <si>
    <t>310154116</t>
  </si>
  <si>
    <t>Oprava reléových bloků H - oprava se provádí podle přidružených předpisů k předpisu SŽDC (ČD) T115, pokud není popsána, pak podle technických podmínek výrobku</t>
  </si>
  <si>
    <t>7593333557</t>
  </si>
  <si>
    <t>Oprava reléových bloků K</t>
  </si>
  <si>
    <t>-1629182656</t>
  </si>
  <si>
    <t>Oprava reléových bloků K - oprava se provádí podle přidružených předpisů k předpisu SŽDC (ČD) T115, pokud není popsána, pak podle technických podmínek výrobku</t>
  </si>
  <si>
    <t>7593333561</t>
  </si>
  <si>
    <t>Oprava reléových bloků M</t>
  </si>
  <si>
    <t>1059753281</t>
  </si>
  <si>
    <t>Oprava reléových bloků M - oprava se provádí podle přidružených předpisů k předpisu SŽDC (ČD) T115, pokud není popsána, pak podle technických podmínek výrobku</t>
  </si>
  <si>
    <t>46</t>
  </si>
  <si>
    <t>7593333563</t>
  </si>
  <si>
    <t>Oprava reléových bloků OB1</t>
  </si>
  <si>
    <t>-335092685</t>
  </si>
  <si>
    <t>Oprava reléových bloků OB1 - oprava se provádí podle přidružených předpisů k předpisu SŽDC (ČD) T115, pokud není popsána, pak podle technických podmínek výrobku</t>
  </si>
  <si>
    <t>51</t>
  </si>
  <si>
    <t>7593333565</t>
  </si>
  <si>
    <t>Oprava reléových bloků Q</t>
  </si>
  <si>
    <t>-187062832</t>
  </si>
  <si>
    <t>Oprava reléových bloků Q - oprava se provádí podle přidružených předpisů k předpisu SŽDC (ČD) T115, pokud není popsána, pak podle technických podmínek výrobku</t>
  </si>
  <si>
    <t>52</t>
  </si>
  <si>
    <t>7593333568</t>
  </si>
  <si>
    <t>Oprava reléových bloků S</t>
  </si>
  <si>
    <t>-2038173304</t>
  </si>
  <si>
    <t>Oprava reléových bloků S - oprava se provádí podle přidružených předpisů k předpisu SŽDC (ČD) T115, pokud není popsána, pak podle technických podmínek výrobku</t>
  </si>
  <si>
    <t>64</t>
  </si>
  <si>
    <t>1182508417</t>
  </si>
  <si>
    <t>65</t>
  </si>
  <si>
    <t>7593333573</t>
  </si>
  <si>
    <t>Oprava reléových bloků VS-2</t>
  </si>
  <si>
    <t>901233359</t>
  </si>
  <si>
    <t>Oprava reléových bloků VS-2 - oprava se provádí podle přidružených předpisů k předpisu SŽDC (ČD) T115, pokud není popsána, pak podle technických podmínek výrobku</t>
  </si>
  <si>
    <t>66</t>
  </si>
  <si>
    <t>7593333575</t>
  </si>
  <si>
    <t>Oprava reléových bloků W</t>
  </si>
  <si>
    <t>1438678700</t>
  </si>
  <si>
    <t>Oprava reléových bloků W - oprava se provádí podle přidružených předpisů k předpisu SŽDC (ČD) T115, pokud není popsána, pak podle technických podmínek výrobku</t>
  </si>
  <si>
    <t>revize</t>
  </si>
  <si>
    <t>revize 2-leté VÚD 2020</t>
  </si>
  <si>
    <t>71</t>
  </si>
  <si>
    <t>7598095531</t>
  </si>
  <si>
    <t>Dvouletá komplexní prohlídka PZS typu VÚD včetně výměny a opravy dílů</t>
  </si>
  <si>
    <t>512</t>
  </si>
  <si>
    <t>-1187029991</t>
  </si>
  <si>
    <t>Dvouletá komplexní prohlídka PZS typu VÚD včetně výměny a opravy dílů - dle T126, včetně prohlídky VKO</t>
  </si>
  <si>
    <t>01-02-02 - 2020 VRN</t>
  </si>
  <si>
    <t>VRN - Vedlejší rozpočtové náklady</t>
  </si>
  <si>
    <t>VRN</t>
  </si>
  <si>
    <t>Vedlejší rozpočtové náklady</t>
  </si>
  <si>
    <t>033121011</t>
  </si>
  <si>
    <t>Provozní vlivy Rušení prací železničním provozem širá trať nebo dopravny s kolejovým rozvětvením s počtem vlaků za směnu 8,5 hod. přes 25 do 50</t>
  </si>
  <si>
    <t>%</t>
  </si>
  <si>
    <t>-1480717220</t>
  </si>
  <si>
    <t>9901000900</t>
  </si>
  <si>
    <t>Doprava dodávek zhotovitele, dodávek objednatele nebo výzisku mechanizací o nosnosti do 3,5 t do 200 km</t>
  </si>
  <si>
    <t>1903966483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</si>
  <si>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</si>
  <si>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PSC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</si>
  <si>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</si>
  <si>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01-03 - 1/2 2021</t>
  </si>
  <si>
    <t>01-03-01 - 1/2 2021 souhrn oprav relé</t>
  </si>
  <si>
    <t xml:space="preserve">    revize - revize 2-leté VÚD 1/2 2021</t>
  </si>
  <si>
    <t>2099402516</t>
  </si>
  <si>
    <t>35</t>
  </si>
  <si>
    <t>132724271</t>
  </si>
  <si>
    <t>-1701818022</t>
  </si>
  <si>
    <t>30</t>
  </si>
  <si>
    <t>-382454086</t>
  </si>
  <si>
    <t>827483215</t>
  </si>
  <si>
    <t>34</t>
  </si>
  <si>
    <t>-2003247605</t>
  </si>
  <si>
    <t>2006453152</t>
  </si>
  <si>
    <t>-1448868542</t>
  </si>
  <si>
    <t>1906495777</t>
  </si>
  <si>
    <t>-55279758</t>
  </si>
  <si>
    <t>-1170623900</t>
  </si>
  <si>
    <t>-610130920</t>
  </si>
  <si>
    <t>-39631136</t>
  </si>
  <si>
    <t>-392790486</t>
  </si>
  <si>
    <t>-90653523</t>
  </si>
  <si>
    <t>1110975833</t>
  </si>
  <si>
    <t>-696054281</t>
  </si>
  <si>
    <t>1735717091</t>
  </si>
  <si>
    <t>-109328471</t>
  </si>
  <si>
    <t>33</t>
  </si>
  <si>
    <t>-1129790856</t>
  </si>
  <si>
    <t>1629069011</t>
  </si>
  <si>
    <t>1735063966</t>
  </si>
  <si>
    <t>506569178</t>
  </si>
  <si>
    <t>641940048</t>
  </si>
  <si>
    <t>revize 2-leté VÚD 1/2 2021</t>
  </si>
  <si>
    <t>37</t>
  </si>
  <si>
    <t>200945641</t>
  </si>
  <si>
    <t>01-03-02 - 1/2 2021 VRN</t>
  </si>
  <si>
    <t xml:space="preserve">    revize - revize 2-leté 1/2 VÚD 2021</t>
  </si>
  <si>
    <t>revize 2-leté 1/2 VÚD 2021</t>
  </si>
  <si>
    <t>-325601157</t>
  </si>
  <si>
    <t>2102847755</t>
  </si>
  <si>
    <t>02 - SSZT Praha západ</t>
  </si>
  <si>
    <t>02-01 - 2020 souhrn oprav relé</t>
  </si>
  <si>
    <t>7593323010</t>
  </si>
  <si>
    <t>Oprava pojistky 0,16 A - dle SŽDC (ČSD) T 115/1</t>
  </si>
  <si>
    <t>2134970373</t>
  </si>
  <si>
    <t>7593323012</t>
  </si>
  <si>
    <t>Oprava pojistky 0,5 A - dle SŽDC (ČSD) T 115/1</t>
  </si>
  <si>
    <t>581525181</t>
  </si>
  <si>
    <t>7593323014</t>
  </si>
  <si>
    <t>Oprava pojistky 1 A - dle SŽDC (ČSD) T 115/1</t>
  </si>
  <si>
    <t>-1615119068</t>
  </si>
  <si>
    <t>7593323016</t>
  </si>
  <si>
    <t>Oprava pojistky 2 A - dle SŽDC (ČSD) T 115/1</t>
  </si>
  <si>
    <t>1494518538</t>
  </si>
  <si>
    <t>7593323018</t>
  </si>
  <si>
    <t>Oprava pojistky 5 A - dle SŽDC (ČSD) T 115/1</t>
  </si>
  <si>
    <t>343547302</t>
  </si>
  <si>
    <t>7593323020</t>
  </si>
  <si>
    <t>Oprava pojistky 10 A - dle SŽDC (ČSD) T 115/1</t>
  </si>
  <si>
    <t>70137756</t>
  </si>
  <si>
    <t>7593323022</t>
  </si>
  <si>
    <t>Oprava pojistky 20 A - dle SŽDC (ČSD) T 115/1</t>
  </si>
  <si>
    <t>1661223324</t>
  </si>
  <si>
    <t>7593323024</t>
  </si>
  <si>
    <t>Oprava pojistky 30 A - dle SŽDC (ČSD) T 115/1</t>
  </si>
  <si>
    <t>-175437195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</si>
  <si>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</si>
  <si>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</si>
  <si>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-712997965</t>
  </si>
  <si>
    <t>7593333035</t>
  </si>
  <si>
    <t>Oprava relé kombinovaného KSR1-270 - oprava se provádí podle přidružených předpisů k předpisu SŽDC (ČD) T115, pokud není popsána, pak podle technických podmínek výrobku</t>
  </si>
  <si>
    <t>-1677200776</t>
  </si>
  <si>
    <t>7593333045</t>
  </si>
  <si>
    <t>Oprava relé kombinovaného KPR1-1000 - oprava se provádí podle přidružených předpisů k předpisu SŽDC (ČD) T115, pokud není popsána, pak podle technických podmínek výrobku</t>
  </si>
  <si>
    <t>-1696917095</t>
  </si>
  <si>
    <t>133259989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</si>
  <si>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</si>
  <si>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</si>
  <si>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-2144553039</t>
  </si>
  <si>
    <t>7593333095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</si>
  <si>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</si>
  <si>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-1000451180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</si>
  <si>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</si>
  <si>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</si>
  <si>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-132454781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</si>
  <si>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</si>
  <si>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</si>
  <si>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1246976542</t>
  </si>
  <si>
    <t>-1856607510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</si>
  <si>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</t>
  </si>
  <si>
    <t>-987888320</t>
  </si>
  <si>
    <t>10553120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</si>
  <si>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</t>
  </si>
  <si>
    <t>-584031956</t>
  </si>
  <si>
    <t>1390137496</t>
  </si>
  <si>
    <t>-1584642151</t>
  </si>
  <si>
    <t>1239212191</t>
  </si>
  <si>
    <t>460776409</t>
  </si>
  <si>
    <t>7593333310</t>
  </si>
  <si>
    <t>Oprava relé indukčního DSR12S, DSR-1, DSR-12, DSR12P - oprava se provádí podle přidružených předpisů k předpisu SŽDC (ČD) T115, pokud není popsána, pak podle technických podmínek výrobku</t>
  </si>
  <si>
    <t>499140058</t>
  </si>
  <si>
    <t>1234115638</t>
  </si>
  <si>
    <t>27</t>
  </si>
  <si>
    <t>7593333323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</si>
  <si>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</si>
  <si>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-904757840</t>
  </si>
  <si>
    <t>28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</si>
  <si>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</si>
  <si>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</si>
  <si>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899795877</t>
  </si>
  <si>
    <t>29</t>
  </si>
  <si>
    <t>1470452776</t>
  </si>
  <si>
    <t>1423648805</t>
  </si>
  <si>
    <t>7593333547</t>
  </si>
  <si>
    <t>Oprava reléových bloků A - oprava se provádí podle přidružených předpisů k předpisu SŽDC (ČD) T115, pokud není popsána, pak podle technických podmínek výrobku</t>
  </si>
  <si>
    <t>743293630</t>
  </si>
  <si>
    <t>32</t>
  </si>
  <si>
    <t>-92109991</t>
  </si>
  <si>
    <t>854175979</t>
  </si>
  <si>
    <t>7593333553</t>
  </si>
  <si>
    <t>Oprava reléových bloků D - oprava se provádí podle přidružených předpisů k předpisu SŽDC (ČD) T115, pokud není popsána, pak podle technických podmínek výrobku</t>
  </si>
  <si>
    <t>1238697379</t>
  </si>
  <si>
    <t>1941519856</t>
  </si>
  <si>
    <t>7593333556</t>
  </si>
  <si>
    <t>Oprava reléových bloků J - oprava se provádí podle přidružených předpisů k předpisu SŽDC (ČD) T115, pokud není popsána, pak podle technických podmínek výrobku</t>
  </si>
  <si>
    <t>-1839290284</t>
  </si>
  <si>
    <t>144768880</t>
  </si>
  <si>
    <t>38</t>
  </si>
  <si>
    <t>-442052253</t>
  </si>
  <si>
    <t>39</t>
  </si>
  <si>
    <t>-1363903292</t>
  </si>
  <si>
    <t>40</t>
  </si>
  <si>
    <t>7593333567</t>
  </si>
  <si>
    <t>Oprava reléových bloků R - oprava se provádí podle přidružených předpisů k předpisu SŽDC (ČD) T115, pokud není popsána, pak podle technických podmínek výrobku</t>
  </si>
  <si>
    <t>-124555391</t>
  </si>
  <si>
    <t>41</t>
  </si>
  <si>
    <t>468045461</t>
  </si>
  <si>
    <t>42</t>
  </si>
  <si>
    <t>450468130</t>
  </si>
  <si>
    <t>43</t>
  </si>
  <si>
    <t>58317925</t>
  </si>
  <si>
    <t>02-02 - 1/2 2021 - souhrn oprav relé</t>
  </si>
  <si>
    <t>426363300</t>
  </si>
  <si>
    <t>-793659262</t>
  </si>
  <si>
    <t>345656117</t>
  </si>
  <si>
    <t>928793924</t>
  </si>
  <si>
    <t>-214129420</t>
  </si>
  <si>
    <t>-362975767</t>
  </si>
  <si>
    <t>1973585066</t>
  </si>
  <si>
    <t>1934297505</t>
  </si>
  <si>
    <t>2103245773</t>
  </si>
  <si>
    <t>-311560690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</si>
  <si>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</si>
  <si>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</si>
  <si>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973887529</t>
  </si>
  <si>
    <t>-1665526243</t>
  </si>
  <si>
    <t>-351184501</t>
  </si>
  <si>
    <t>-1465039306</t>
  </si>
  <si>
    <t>2082265577</t>
  </si>
  <si>
    <t>1632493842</t>
  </si>
  <si>
    <t>1226617929</t>
  </si>
  <si>
    <t>2082250111</t>
  </si>
  <si>
    <t>1055922359</t>
  </si>
  <si>
    <t>7593333150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</si>
  <si>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</si>
  <si>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-906014258</t>
  </si>
  <si>
    <t>7593333185</t>
  </si>
  <si>
    <t>Oprava relé tepelného TMŠ2 - oprava se provádí podle přidružených předpisů k předpisu SŽDC (ČD) T115, pokud není popsána, pak podle technických podmínek výrobku</t>
  </si>
  <si>
    <t>-1178099819</t>
  </si>
  <si>
    <t>-1606849088</t>
  </si>
  <si>
    <t>7593333220</t>
  </si>
  <si>
    <t>Oprava relé UKDR1, KDRŠ - oprava se provádí podle přidružených předpisů k předpisu SŽDC (ČD) T115, pokud není popsána, pak podle technických podmínek výrobku</t>
  </si>
  <si>
    <t>345749907</t>
  </si>
  <si>
    <t>322364608</t>
  </si>
  <si>
    <t>1162265698</t>
  </si>
  <si>
    <t>-1724274299</t>
  </si>
  <si>
    <t>1212177621</t>
  </si>
  <si>
    <t>1874816193</t>
  </si>
  <si>
    <t>-1594222195</t>
  </si>
  <si>
    <t>-1733666844</t>
  </si>
  <si>
    <t>773576441</t>
  </si>
  <si>
    <t>-800058080</t>
  </si>
  <si>
    <t>716452391</t>
  </si>
  <si>
    <t>670034081</t>
  </si>
  <si>
    <t>-1989277867</t>
  </si>
  <si>
    <t>-857774560</t>
  </si>
  <si>
    <t>-690437370</t>
  </si>
  <si>
    <t>990079869</t>
  </si>
  <si>
    <t>-333541260</t>
  </si>
  <si>
    <t>-1773470594</t>
  </si>
  <si>
    <t>03 - SSZT Nymburk</t>
  </si>
  <si>
    <t>03-01 - 2020</t>
  </si>
  <si>
    <t>03-01-01 - 2020 - souhrn oprav relé</t>
  </si>
  <si>
    <t xml:space="preserve">    revize - revize 2-leté VÚD 2019/2020</t>
  </si>
  <si>
    <t>7593333010</t>
  </si>
  <si>
    <t>Testování relé malorozměrového řada NMŠ(M)1</t>
  </si>
  <si>
    <t>-1659675344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</si>
  <si>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</si>
  <si>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1883494614</t>
  </si>
  <si>
    <t>1473830662</t>
  </si>
  <si>
    <t>254805957</t>
  </si>
  <si>
    <t>1369061386</t>
  </si>
  <si>
    <t>Oprava relé malorozměrového NMŠT-2000, NMŠT-1800 (RUS), NMŠT-1440 (RUS)</t>
  </si>
  <si>
    <t>-754592057</t>
  </si>
  <si>
    <t>232851652</t>
  </si>
  <si>
    <t>1400845476</t>
  </si>
  <si>
    <t>7593333300</t>
  </si>
  <si>
    <t>Oprava kodéru adaptér vjezdový, translační, normální</t>
  </si>
  <si>
    <t>-1306916548</t>
  </si>
  <si>
    <t>Oprava kodéru adaptér vjezdový, translační, normální - oprava se provádí podle přidružených předpisů k předpisu SŽDC (ČD) T115, pokud není popsána, pak podle technických podmínek výrobku</t>
  </si>
  <si>
    <t>Oprava relé indukčního DSR12S, DSR-1, DSR-12, DSR12P</t>
  </si>
  <si>
    <t>-823090983</t>
  </si>
  <si>
    <t>-1547999155</t>
  </si>
  <si>
    <t>Oprava relé indukčního DSŠ12, DSŠ12P, DSŠ12S, DSŠ12U včetně výměny krytu</t>
  </si>
  <si>
    <t>2073254096</t>
  </si>
  <si>
    <t>7593333330</t>
  </si>
  <si>
    <t>Oprava souborů KO FID2, FID3</t>
  </si>
  <si>
    <t>174056010</t>
  </si>
  <si>
    <t>Oprava souborů KO FID2, FID3 - oprava se provádí podle přidružených předpisů k předpisu SŽDC (ČD) T115; pokud není popsána, pak podle technických podmínek výrobku</t>
  </si>
  <si>
    <t>7593333340</t>
  </si>
  <si>
    <t>Oprava dílů VÚD PSS, PST</t>
  </si>
  <si>
    <t>474145508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</si>
  <si>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</si>
  <si>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1235804137</t>
  </si>
  <si>
    <t>-846594153</t>
  </si>
  <si>
    <t>-458233981</t>
  </si>
  <si>
    <t>619432178</t>
  </si>
  <si>
    <t>7593333422</t>
  </si>
  <si>
    <t>Oprava reléové jednotky VÚD OV</t>
  </si>
  <si>
    <t>-603344423</t>
  </si>
  <si>
    <t>Oprava reléové jednotky VÚD OV - oprava se provádí podle přidružených předpisů k předpisu SŽDC (ČD) T115; pokud není popsána, pak podle technických podmínek výrobku</t>
  </si>
  <si>
    <t>-378703327</t>
  </si>
  <si>
    <t>7593333436</t>
  </si>
  <si>
    <t>Oprava reléové jednotky VÚD VO</t>
  </si>
  <si>
    <t>519079778</t>
  </si>
  <si>
    <t>Oprava reléové jednotky VÚD VO - oprava se provádí podle přidružených předpisů k předpisu SŽDC (ČD) T115; pokud není popsána, pak podle technických podmínek výrobku</t>
  </si>
  <si>
    <t>608731526</t>
  </si>
  <si>
    <t>-1573818057</t>
  </si>
  <si>
    <t>7593333450</t>
  </si>
  <si>
    <t>Oprava reléové jednotky VÚD ND</t>
  </si>
  <si>
    <t>1423270782</t>
  </si>
  <si>
    <t>Oprava reléové jednotky VÚD ND - oprava se provádí podle přidružených předpisů k předpisu SŽDC (ČD) T115; pokud není popsána, pak podle technických podmínek výrobku</t>
  </si>
  <si>
    <t>1329919544</t>
  </si>
  <si>
    <t>1922617365</t>
  </si>
  <si>
    <t>127720160</t>
  </si>
  <si>
    <t>1134473396</t>
  </si>
  <si>
    <t>-1093046879</t>
  </si>
  <si>
    <t>-1140518579</t>
  </si>
  <si>
    <t>1767234867</t>
  </si>
  <si>
    <t>1708616347</t>
  </si>
  <si>
    <t>-283519535</t>
  </si>
  <si>
    <t>7593333512</t>
  </si>
  <si>
    <t>Oprava reléové jednotky VÚD R-S</t>
  </si>
  <si>
    <t>1891496618</t>
  </si>
  <si>
    <t>Oprava reléové jednotky VÚD R-S - oprava se provádí podle přidružených předpisů k předpisu SŽDC (ČD) T115; pokud není popsána, pak podle technických podmínek výrobku</t>
  </si>
  <si>
    <t>-742807044</t>
  </si>
  <si>
    <t>-314549402</t>
  </si>
  <si>
    <t>-1822693053</t>
  </si>
  <si>
    <t>Oprava reléových bloků D</t>
  </si>
  <si>
    <t>1436909831</t>
  </si>
  <si>
    <t>Oprava reléových bloků J</t>
  </si>
  <si>
    <t>-1345279944</t>
  </si>
  <si>
    <t>146990097</t>
  </si>
  <si>
    <t>M</t>
  </si>
  <si>
    <t>7593330040</t>
  </si>
  <si>
    <t>Výměnné díly Relé NMŠ 1-2000 (HM0404221990407)</t>
  </si>
  <si>
    <t>495292393</t>
  </si>
  <si>
    <t>7593330160</t>
  </si>
  <si>
    <t>Výměnné díly Relé NMŠ 2-4000 (HM0404221990419)</t>
  </si>
  <si>
    <t>-352498702</t>
  </si>
  <si>
    <t>7593330340</t>
  </si>
  <si>
    <t>Výměnné díly Relé NMŠ 1-0,25/0,7 (HM0404221990437)</t>
  </si>
  <si>
    <t>1637086122</t>
  </si>
  <si>
    <t>7593330120</t>
  </si>
  <si>
    <t>Výměnné díly Relé NMŠM 1-1500 (HM0404221990415)</t>
  </si>
  <si>
    <t>1403503372</t>
  </si>
  <si>
    <t>revize 2-leté VÚD 2019/2020</t>
  </si>
  <si>
    <t>-1822747464</t>
  </si>
  <si>
    <t>7598095532</t>
  </si>
  <si>
    <t>Dvouletá komplexní prohlídka PZS typu VÚD bez výměny a opravy dílů</t>
  </si>
  <si>
    <t>2031669961</t>
  </si>
  <si>
    <t>56</t>
  </si>
  <si>
    <t>7598095533</t>
  </si>
  <si>
    <t>Dvouletá komplexní prohlídka ventilových kolejových obvodů VKO u PZS</t>
  </si>
  <si>
    <t>-691850579</t>
  </si>
  <si>
    <t>Dvouletá komplexní prohlídka ventilových kolejových obvodů VKO u PZS - dle T120 a T126, včetně výměny dílů a vyhotovení protokolu</t>
  </si>
  <si>
    <t>03-01-02 - 2020 VRN</t>
  </si>
  <si>
    <t>-1391221688</t>
  </si>
  <si>
    <t>986013298</t>
  </si>
  <si>
    <t>03-02 - 1/2 2021</t>
  </si>
  <si>
    <t>03-02-01 - 1/2 2021 - souhrn oprav relé</t>
  </si>
  <si>
    <t xml:space="preserve">    revize - revize 2-leté VÚD 2021</t>
  </si>
  <si>
    <t>-1747488138</t>
  </si>
  <si>
    <t>-588955005</t>
  </si>
  <si>
    <t>1020713230</t>
  </si>
  <si>
    <t>-2077671465</t>
  </si>
  <si>
    <t>170425849</t>
  </si>
  <si>
    <t>-188257996</t>
  </si>
  <si>
    <t>1455088503</t>
  </si>
  <si>
    <t>-97678775</t>
  </si>
  <si>
    <t>-521757027</t>
  </si>
  <si>
    <t>-356106170</t>
  </si>
  <si>
    <t>883542826</t>
  </si>
  <si>
    <t>1951971179</t>
  </si>
  <si>
    <t>1061199455</t>
  </si>
  <si>
    <t>7593333345</t>
  </si>
  <si>
    <t>Oprava dílů VÚD VKO</t>
  </si>
  <si>
    <t>-2068647776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</si>
  <si>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</si>
  <si>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-342873348</t>
  </si>
  <si>
    <t>848542599</t>
  </si>
  <si>
    <t>898275842</t>
  </si>
  <si>
    <t>-810641003</t>
  </si>
  <si>
    <t>-69738740</t>
  </si>
  <si>
    <t>7593333434</t>
  </si>
  <si>
    <t>Oprava reléové jednotky VÚD V1 - P1</t>
  </si>
  <si>
    <t>1845029866</t>
  </si>
  <si>
    <t>Oprava reléové jednotky VÚD V1 - P1 - oprava se provádí podle přidružených předpisů k předpisu SŽDC (ČD) T115; pokud není popsána, pak podle technických podmínek výrobku</t>
  </si>
  <si>
    <t>49776845</t>
  </si>
  <si>
    <t>-1308740412</t>
  </si>
  <si>
    <t>2035084296</t>
  </si>
  <si>
    <t>-1343091452</t>
  </si>
  <si>
    <t>1850115224</t>
  </si>
  <si>
    <t>7593333492</t>
  </si>
  <si>
    <t>Oprava reléové jednotky VÚD TH1-TH2A</t>
  </si>
  <si>
    <t>1779453406</t>
  </si>
  <si>
    <t>Oprava reléové jednotky VÚD TH1-TH2A - oprava se provádí podle přidružených předpisů k předpisu SŽDC (ČD) T115; pokud není popsána, pak podle technických podmínek výrobku</t>
  </si>
  <si>
    <t>1149465421</t>
  </si>
  <si>
    <t>172044126</t>
  </si>
  <si>
    <t>982864092</t>
  </si>
  <si>
    <t>1706835986</t>
  </si>
  <si>
    <t>-277416499</t>
  </si>
  <si>
    <t>1022171437</t>
  </si>
  <si>
    <t>-962232102</t>
  </si>
  <si>
    <t>1004144111</t>
  </si>
  <si>
    <t>-996585529</t>
  </si>
  <si>
    <t>Oprava reléových bloků A</t>
  </si>
  <si>
    <t>-160677335</t>
  </si>
  <si>
    <t>-1401276018</t>
  </si>
  <si>
    <t>634683610</t>
  </si>
  <si>
    <t>-825153402</t>
  </si>
  <si>
    <t>-1444653726</t>
  </si>
  <si>
    <t>1927010037</t>
  </si>
  <si>
    <t>-1694013965</t>
  </si>
  <si>
    <t>-1317868669</t>
  </si>
  <si>
    <t>-1584908695</t>
  </si>
  <si>
    <t>-1579824455</t>
  </si>
  <si>
    <t>revize 2-leté VÚD 2021</t>
  </si>
  <si>
    <t>57515837</t>
  </si>
  <si>
    <t>03-02-02 - 1/2 2021 VRN</t>
  </si>
  <si>
    <t>-278400932</t>
  </si>
  <si>
    <t>1826214593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</si>
</sst>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5"/>
  <sheetViews>
    <sheetView showGridLines="0" tabSelected="1" topLeftCell="A13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19"/>
      <c r="AQ5" s="19"/>
      <c r="AR5" s="17"/>
      <c r="BE5" s="24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19"/>
      <c r="AQ6" s="19"/>
      <c r="AR6" s="17"/>
      <c r="BE6" s="24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4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4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1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41"/>
      <c r="BS13" s="14" t="s">
        <v>6</v>
      </c>
    </row>
    <row r="14" spans="1:74" ht="12.75">
      <c r="B14" s="18"/>
      <c r="C14" s="19"/>
      <c r="D14" s="19"/>
      <c r="E14" s="264" t="s">
        <v>29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4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1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1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1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41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1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1"/>
    </row>
    <row r="23" spans="1:71" s="1" customFormat="1" ht="16.5" customHeight="1">
      <c r="B23" s="18"/>
      <c r="C23" s="19"/>
      <c r="D23" s="19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19"/>
      <c r="AP23" s="19"/>
      <c r="AQ23" s="19"/>
      <c r="AR23" s="17"/>
      <c r="BE23" s="24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1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3">
        <f>ROUND(AG94,2)</f>
        <v>0</v>
      </c>
      <c r="AL26" s="244"/>
      <c r="AM26" s="244"/>
      <c r="AN26" s="244"/>
      <c r="AO26" s="244"/>
      <c r="AP26" s="33"/>
      <c r="AQ26" s="33"/>
      <c r="AR26" s="36"/>
      <c r="BE26" s="24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7" t="s">
        <v>37</v>
      </c>
      <c r="M28" s="267"/>
      <c r="N28" s="267"/>
      <c r="O28" s="267"/>
      <c r="P28" s="267"/>
      <c r="Q28" s="33"/>
      <c r="R28" s="33"/>
      <c r="S28" s="33"/>
      <c r="T28" s="33"/>
      <c r="U28" s="33"/>
      <c r="V28" s="33"/>
      <c r="W28" s="267" t="s">
        <v>38</v>
      </c>
      <c r="X28" s="267"/>
      <c r="Y28" s="267"/>
      <c r="Z28" s="267"/>
      <c r="AA28" s="267"/>
      <c r="AB28" s="267"/>
      <c r="AC28" s="267"/>
      <c r="AD28" s="267"/>
      <c r="AE28" s="267"/>
      <c r="AF28" s="33"/>
      <c r="AG28" s="33"/>
      <c r="AH28" s="33"/>
      <c r="AI28" s="33"/>
      <c r="AJ28" s="33"/>
      <c r="AK28" s="267" t="s">
        <v>39</v>
      </c>
      <c r="AL28" s="267"/>
      <c r="AM28" s="267"/>
      <c r="AN28" s="267"/>
      <c r="AO28" s="267"/>
      <c r="AP28" s="33"/>
      <c r="AQ28" s="33"/>
      <c r="AR28" s="36"/>
      <c r="BE28" s="241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68">
        <v>0.21</v>
      </c>
      <c r="M29" s="239"/>
      <c r="N29" s="239"/>
      <c r="O29" s="239"/>
      <c r="P29" s="239"/>
      <c r="Q29" s="38"/>
      <c r="R29" s="38"/>
      <c r="S29" s="38"/>
      <c r="T29" s="38"/>
      <c r="U29" s="38"/>
      <c r="V29" s="38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F29" s="38"/>
      <c r="AG29" s="38"/>
      <c r="AH29" s="38"/>
      <c r="AI29" s="38"/>
      <c r="AJ29" s="38"/>
      <c r="AK29" s="238">
        <f>ROUND(AV94, 2)</f>
        <v>0</v>
      </c>
      <c r="AL29" s="239"/>
      <c r="AM29" s="239"/>
      <c r="AN29" s="239"/>
      <c r="AO29" s="239"/>
      <c r="AP29" s="38"/>
      <c r="AQ29" s="38"/>
      <c r="AR29" s="39"/>
      <c r="BE29" s="242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68">
        <v>0.15</v>
      </c>
      <c r="M30" s="239"/>
      <c r="N30" s="239"/>
      <c r="O30" s="239"/>
      <c r="P30" s="239"/>
      <c r="Q30" s="38"/>
      <c r="R30" s="38"/>
      <c r="S30" s="38"/>
      <c r="T30" s="38"/>
      <c r="U30" s="38"/>
      <c r="V30" s="38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F30" s="38"/>
      <c r="AG30" s="38"/>
      <c r="AH30" s="38"/>
      <c r="AI30" s="38"/>
      <c r="AJ30" s="38"/>
      <c r="AK30" s="238">
        <f>ROUND(AW94, 2)</f>
        <v>0</v>
      </c>
      <c r="AL30" s="239"/>
      <c r="AM30" s="239"/>
      <c r="AN30" s="239"/>
      <c r="AO30" s="239"/>
      <c r="AP30" s="38"/>
      <c r="AQ30" s="38"/>
      <c r="AR30" s="39"/>
      <c r="BE30" s="242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68">
        <v>0.21</v>
      </c>
      <c r="M31" s="239"/>
      <c r="N31" s="239"/>
      <c r="O31" s="239"/>
      <c r="P31" s="239"/>
      <c r="Q31" s="38"/>
      <c r="R31" s="38"/>
      <c r="S31" s="38"/>
      <c r="T31" s="38"/>
      <c r="U31" s="38"/>
      <c r="V31" s="38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F31" s="38"/>
      <c r="AG31" s="38"/>
      <c r="AH31" s="38"/>
      <c r="AI31" s="38"/>
      <c r="AJ31" s="38"/>
      <c r="AK31" s="238">
        <v>0</v>
      </c>
      <c r="AL31" s="239"/>
      <c r="AM31" s="239"/>
      <c r="AN31" s="239"/>
      <c r="AO31" s="239"/>
      <c r="AP31" s="38"/>
      <c r="AQ31" s="38"/>
      <c r="AR31" s="39"/>
      <c r="BE31" s="242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68">
        <v>0.15</v>
      </c>
      <c r="M32" s="239"/>
      <c r="N32" s="239"/>
      <c r="O32" s="239"/>
      <c r="P32" s="239"/>
      <c r="Q32" s="38"/>
      <c r="R32" s="38"/>
      <c r="S32" s="38"/>
      <c r="T32" s="38"/>
      <c r="U32" s="38"/>
      <c r="V32" s="38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F32" s="38"/>
      <c r="AG32" s="38"/>
      <c r="AH32" s="38"/>
      <c r="AI32" s="38"/>
      <c r="AJ32" s="38"/>
      <c r="AK32" s="238">
        <v>0</v>
      </c>
      <c r="AL32" s="239"/>
      <c r="AM32" s="239"/>
      <c r="AN32" s="239"/>
      <c r="AO32" s="239"/>
      <c r="AP32" s="38"/>
      <c r="AQ32" s="38"/>
      <c r="AR32" s="39"/>
      <c r="BE32" s="242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68">
        <v>0</v>
      </c>
      <c r="M33" s="239"/>
      <c r="N33" s="239"/>
      <c r="O33" s="239"/>
      <c r="P33" s="239"/>
      <c r="Q33" s="38"/>
      <c r="R33" s="38"/>
      <c r="S33" s="38"/>
      <c r="T33" s="38"/>
      <c r="U33" s="38"/>
      <c r="V33" s="38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F33" s="38"/>
      <c r="AG33" s="38"/>
      <c r="AH33" s="38"/>
      <c r="AI33" s="38"/>
      <c r="AJ33" s="38"/>
      <c r="AK33" s="238">
        <v>0</v>
      </c>
      <c r="AL33" s="239"/>
      <c r="AM33" s="239"/>
      <c r="AN33" s="239"/>
      <c r="AO33" s="239"/>
      <c r="AP33" s="38"/>
      <c r="AQ33" s="38"/>
      <c r="AR33" s="39"/>
      <c r="BE33" s="24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1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5" t="s">
        <v>48</v>
      </c>
      <c r="Y35" s="246"/>
      <c r="Z35" s="246"/>
      <c r="AA35" s="246"/>
      <c r="AB35" s="246"/>
      <c r="AC35" s="42"/>
      <c r="AD35" s="42"/>
      <c r="AE35" s="42"/>
      <c r="AF35" s="42"/>
      <c r="AG35" s="42"/>
      <c r="AH35" s="42"/>
      <c r="AI35" s="42"/>
      <c r="AJ35" s="42"/>
      <c r="AK35" s="247">
        <f>SUM(AK26:AK33)</f>
        <v>0</v>
      </c>
      <c r="AL35" s="246"/>
      <c r="AM35" s="246"/>
      <c r="AN35" s="246"/>
      <c r="AO35" s="24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2019_119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8" t="str">
        <f>K6</f>
        <v>Údržba a oprava výměnných dílů zabezpečovacího zařízení v obvodu SSZT 2020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60" t="str">
        <f>IF(AN8= "","",AN8)</f>
        <v>10. 7. 2019</v>
      </c>
      <c r="AN87" s="26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Jiří Kejkula, přednosta SSZT Pv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56" t="str">
        <f>IF(E17="","",E17)</f>
        <v xml:space="preserve"> </v>
      </c>
      <c r="AN89" s="257"/>
      <c r="AO89" s="257"/>
      <c r="AP89" s="257"/>
      <c r="AQ89" s="33"/>
      <c r="AR89" s="36"/>
      <c r="AS89" s="250" t="s">
        <v>56</v>
      </c>
      <c r="AT89" s="251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56" t="str">
        <f>IF(E20="","",E20)</f>
        <v>Milan Bělehrad</v>
      </c>
      <c r="AN90" s="257"/>
      <c r="AO90" s="257"/>
      <c r="AP90" s="257"/>
      <c r="AQ90" s="33"/>
      <c r="AR90" s="36"/>
      <c r="AS90" s="252"/>
      <c r="AT90" s="253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4"/>
      <c r="AT91" s="255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82" t="s">
        <v>57</v>
      </c>
      <c r="D92" s="277"/>
      <c r="E92" s="277"/>
      <c r="F92" s="277"/>
      <c r="G92" s="277"/>
      <c r="H92" s="70"/>
      <c r="I92" s="276" t="s">
        <v>58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59</v>
      </c>
      <c r="AH92" s="277"/>
      <c r="AI92" s="277"/>
      <c r="AJ92" s="277"/>
      <c r="AK92" s="277"/>
      <c r="AL92" s="277"/>
      <c r="AM92" s="277"/>
      <c r="AN92" s="276" t="s">
        <v>60</v>
      </c>
      <c r="AO92" s="277"/>
      <c r="AP92" s="278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80">
        <f>ROUND(AG95+AG104+AG107,2)</f>
        <v>0</v>
      </c>
      <c r="AH94" s="280"/>
      <c r="AI94" s="280"/>
      <c r="AJ94" s="280"/>
      <c r="AK94" s="280"/>
      <c r="AL94" s="280"/>
      <c r="AM94" s="280"/>
      <c r="AN94" s="281">
        <f t="shared" ref="AN94:AN113" si="0">SUM(AG94,AT94)</f>
        <v>0</v>
      </c>
      <c r="AO94" s="281"/>
      <c r="AP94" s="281"/>
      <c r="AQ94" s="82" t="s">
        <v>1</v>
      </c>
      <c r="AR94" s="83"/>
      <c r="AS94" s="84">
        <f>ROUND(AS95+AS104+AS107,2)</f>
        <v>0</v>
      </c>
      <c r="AT94" s="85">
        <f t="shared" ref="AT94:AT113" si="1">ROUND(SUM(AV94:AW94),2)</f>
        <v>0</v>
      </c>
      <c r="AU94" s="86">
        <f>ROUND(AU95+AU104+AU107,5)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ROUND(AZ95+AZ104+AZ107,2)</f>
        <v>0</v>
      </c>
      <c r="BA94" s="85">
        <f>ROUND(BA95+BA104+BA107,2)</f>
        <v>0</v>
      </c>
      <c r="BB94" s="85">
        <f>ROUND(BB95+BB104+BB107,2)</f>
        <v>0</v>
      </c>
      <c r="BC94" s="85">
        <f>ROUND(BC95+BC104+BC107,2)</f>
        <v>0</v>
      </c>
      <c r="BD94" s="87">
        <f>ROUND(BD95+BD104+BD107,2)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B95" s="90"/>
      <c r="C95" s="91"/>
      <c r="D95" s="283" t="s">
        <v>80</v>
      </c>
      <c r="E95" s="283"/>
      <c r="F95" s="283"/>
      <c r="G95" s="283"/>
      <c r="H95" s="283"/>
      <c r="I95" s="92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74">
        <f>ROUND(AG96+AG98+AG101,2)</f>
        <v>0</v>
      </c>
      <c r="AH95" s="272"/>
      <c r="AI95" s="272"/>
      <c r="AJ95" s="272"/>
      <c r="AK95" s="272"/>
      <c r="AL95" s="272"/>
      <c r="AM95" s="272"/>
      <c r="AN95" s="271">
        <f t="shared" si="0"/>
        <v>0</v>
      </c>
      <c r="AO95" s="272"/>
      <c r="AP95" s="272"/>
      <c r="AQ95" s="93" t="s">
        <v>82</v>
      </c>
      <c r="AR95" s="94"/>
      <c r="AS95" s="95">
        <f>ROUND(AS96+AS98+AS101,2)</f>
        <v>0</v>
      </c>
      <c r="AT95" s="96">
        <f t="shared" si="1"/>
        <v>0</v>
      </c>
      <c r="AU95" s="97">
        <f>ROUND(AU96+AU98+AU101,5)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ROUND(AZ96+AZ98+AZ101,2)</f>
        <v>0</v>
      </c>
      <c r="BA95" s="96">
        <f>ROUND(BA96+BA98+BA101,2)</f>
        <v>0</v>
      </c>
      <c r="BB95" s="96">
        <f>ROUND(BB96+BB98+BB101,2)</f>
        <v>0</v>
      </c>
      <c r="BC95" s="96">
        <f>ROUND(BC96+BC98+BC101,2)</f>
        <v>0</v>
      </c>
      <c r="BD95" s="98">
        <f>ROUND(BD96+BD98+BD101,2)</f>
        <v>0</v>
      </c>
      <c r="BS95" s="99" t="s">
        <v>75</v>
      </c>
      <c r="BT95" s="99" t="s">
        <v>83</v>
      </c>
      <c r="BU95" s="99" t="s">
        <v>77</v>
      </c>
      <c r="BV95" s="99" t="s">
        <v>78</v>
      </c>
      <c r="BW95" s="99" t="s">
        <v>84</v>
      </c>
      <c r="BX95" s="99" t="s">
        <v>5</v>
      </c>
      <c r="CL95" s="99" t="s">
        <v>1</v>
      </c>
      <c r="CM95" s="99" t="s">
        <v>85</v>
      </c>
    </row>
    <row r="96" spans="1:91" s="4" customFormat="1" ht="16.5" customHeight="1">
      <c r="B96" s="55"/>
      <c r="C96" s="100"/>
      <c r="D96" s="100"/>
      <c r="E96" s="273" t="s">
        <v>86</v>
      </c>
      <c r="F96" s="273"/>
      <c r="G96" s="273"/>
      <c r="H96" s="273"/>
      <c r="I96" s="273"/>
      <c r="J96" s="100"/>
      <c r="K96" s="273" t="s">
        <v>87</v>
      </c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5">
        <f>ROUND(AG97,2)</f>
        <v>0</v>
      </c>
      <c r="AH96" s="270"/>
      <c r="AI96" s="270"/>
      <c r="AJ96" s="270"/>
      <c r="AK96" s="270"/>
      <c r="AL96" s="270"/>
      <c r="AM96" s="270"/>
      <c r="AN96" s="269">
        <f t="shared" si="0"/>
        <v>0</v>
      </c>
      <c r="AO96" s="270"/>
      <c r="AP96" s="270"/>
      <c r="AQ96" s="101" t="s">
        <v>88</v>
      </c>
      <c r="AR96" s="57"/>
      <c r="AS96" s="102">
        <f>ROUND(AS97,2)</f>
        <v>0</v>
      </c>
      <c r="AT96" s="103">
        <f t="shared" si="1"/>
        <v>0</v>
      </c>
      <c r="AU96" s="104">
        <f>ROUND(AU97,5)</f>
        <v>0</v>
      </c>
      <c r="AV96" s="103">
        <f>ROUND(AZ96*L29,2)</f>
        <v>0</v>
      </c>
      <c r="AW96" s="103">
        <f>ROUND(BA96*L30,2)</f>
        <v>0</v>
      </c>
      <c r="AX96" s="103">
        <f>ROUND(BB96*L29,2)</f>
        <v>0</v>
      </c>
      <c r="AY96" s="103">
        <f>ROUND(BC96*L30,2)</f>
        <v>0</v>
      </c>
      <c r="AZ96" s="103">
        <f>ROUND(AZ97,2)</f>
        <v>0</v>
      </c>
      <c r="BA96" s="103">
        <f>ROUND(BA97,2)</f>
        <v>0</v>
      </c>
      <c r="BB96" s="103">
        <f>ROUND(BB97,2)</f>
        <v>0</v>
      </c>
      <c r="BC96" s="103">
        <f>ROUND(BC97,2)</f>
        <v>0</v>
      </c>
      <c r="BD96" s="105">
        <f>ROUND(BD97,2)</f>
        <v>0</v>
      </c>
      <c r="BS96" s="106" t="s">
        <v>75</v>
      </c>
      <c r="BT96" s="106" t="s">
        <v>85</v>
      </c>
      <c r="BU96" s="106" t="s">
        <v>77</v>
      </c>
      <c r="BV96" s="106" t="s">
        <v>78</v>
      </c>
      <c r="BW96" s="106" t="s">
        <v>89</v>
      </c>
      <c r="BX96" s="106" t="s">
        <v>84</v>
      </c>
      <c r="CL96" s="106" t="s">
        <v>1</v>
      </c>
    </row>
    <row r="97" spans="1:91" s="4" customFormat="1" ht="16.5" customHeight="1">
      <c r="A97" s="107" t="s">
        <v>90</v>
      </c>
      <c r="B97" s="55"/>
      <c r="C97" s="100"/>
      <c r="D97" s="100"/>
      <c r="E97" s="100"/>
      <c r="F97" s="273" t="s">
        <v>91</v>
      </c>
      <c r="G97" s="273"/>
      <c r="H97" s="273"/>
      <c r="I97" s="273"/>
      <c r="J97" s="273"/>
      <c r="K97" s="100"/>
      <c r="L97" s="273" t="s">
        <v>92</v>
      </c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69">
        <f>'01-01-01 - 2019 souhrn op...'!J34</f>
        <v>0</v>
      </c>
      <c r="AH97" s="270"/>
      <c r="AI97" s="270"/>
      <c r="AJ97" s="270"/>
      <c r="AK97" s="270"/>
      <c r="AL97" s="270"/>
      <c r="AM97" s="270"/>
      <c r="AN97" s="269">
        <f t="shared" si="0"/>
        <v>0</v>
      </c>
      <c r="AO97" s="270"/>
      <c r="AP97" s="270"/>
      <c r="AQ97" s="101" t="s">
        <v>88</v>
      </c>
      <c r="AR97" s="57"/>
      <c r="AS97" s="102">
        <v>0</v>
      </c>
      <c r="AT97" s="103">
        <f t="shared" si="1"/>
        <v>0</v>
      </c>
      <c r="AU97" s="104">
        <f>'01-01-01 - 2019 souhrn op...'!P125</f>
        <v>0</v>
      </c>
      <c r="AV97" s="103">
        <f>'01-01-01 - 2019 souhrn op...'!J37</f>
        <v>0</v>
      </c>
      <c r="AW97" s="103">
        <f>'01-01-01 - 2019 souhrn op...'!J38</f>
        <v>0</v>
      </c>
      <c r="AX97" s="103">
        <f>'01-01-01 - 2019 souhrn op...'!J39</f>
        <v>0</v>
      </c>
      <c r="AY97" s="103">
        <f>'01-01-01 - 2019 souhrn op...'!J40</f>
        <v>0</v>
      </c>
      <c r="AZ97" s="103">
        <f>'01-01-01 - 2019 souhrn op...'!F37</f>
        <v>0</v>
      </c>
      <c r="BA97" s="103">
        <f>'01-01-01 - 2019 souhrn op...'!F38</f>
        <v>0</v>
      </c>
      <c r="BB97" s="103">
        <f>'01-01-01 - 2019 souhrn op...'!F39</f>
        <v>0</v>
      </c>
      <c r="BC97" s="103">
        <f>'01-01-01 - 2019 souhrn op...'!F40</f>
        <v>0</v>
      </c>
      <c r="BD97" s="105">
        <f>'01-01-01 - 2019 souhrn op...'!F41</f>
        <v>0</v>
      </c>
      <c r="BT97" s="106" t="s">
        <v>93</v>
      </c>
      <c r="BV97" s="106" t="s">
        <v>78</v>
      </c>
      <c r="BW97" s="106" t="s">
        <v>94</v>
      </c>
      <c r="BX97" s="106" t="s">
        <v>89</v>
      </c>
      <c r="CL97" s="106" t="s">
        <v>1</v>
      </c>
    </row>
    <row r="98" spans="1:91" s="4" customFormat="1" ht="16.5" customHeight="1">
      <c r="B98" s="55"/>
      <c r="C98" s="100"/>
      <c r="D98" s="100"/>
      <c r="E98" s="273" t="s">
        <v>95</v>
      </c>
      <c r="F98" s="273"/>
      <c r="G98" s="273"/>
      <c r="H98" s="273"/>
      <c r="I98" s="273"/>
      <c r="J98" s="100"/>
      <c r="K98" s="273" t="s">
        <v>96</v>
      </c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5">
        <f>ROUND(SUM(AG99:AG100),2)</f>
        <v>0</v>
      </c>
      <c r="AH98" s="270"/>
      <c r="AI98" s="270"/>
      <c r="AJ98" s="270"/>
      <c r="AK98" s="270"/>
      <c r="AL98" s="270"/>
      <c r="AM98" s="270"/>
      <c r="AN98" s="269">
        <f t="shared" si="0"/>
        <v>0</v>
      </c>
      <c r="AO98" s="270"/>
      <c r="AP98" s="270"/>
      <c r="AQ98" s="101" t="s">
        <v>88</v>
      </c>
      <c r="AR98" s="57"/>
      <c r="AS98" s="102">
        <f>ROUND(SUM(AS99:AS100),2)</f>
        <v>0</v>
      </c>
      <c r="AT98" s="103">
        <f t="shared" si="1"/>
        <v>0</v>
      </c>
      <c r="AU98" s="104">
        <f>ROUND(SUM(AU99:AU100),5)</f>
        <v>0</v>
      </c>
      <c r="AV98" s="103">
        <f>ROUND(AZ98*L29,2)</f>
        <v>0</v>
      </c>
      <c r="AW98" s="103">
        <f>ROUND(BA98*L30,2)</f>
        <v>0</v>
      </c>
      <c r="AX98" s="103">
        <f>ROUND(BB98*L29,2)</f>
        <v>0</v>
      </c>
      <c r="AY98" s="103">
        <f>ROUND(BC98*L30,2)</f>
        <v>0</v>
      </c>
      <c r="AZ98" s="103">
        <f>ROUND(SUM(AZ99:AZ100),2)</f>
        <v>0</v>
      </c>
      <c r="BA98" s="103">
        <f>ROUND(SUM(BA99:BA100),2)</f>
        <v>0</v>
      </c>
      <c r="BB98" s="103">
        <f>ROUND(SUM(BB99:BB100),2)</f>
        <v>0</v>
      </c>
      <c r="BC98" s="103">
        <f>ROUND(SUM(BC99:BC100),2)</f>
        <v>0</v>
      </c>
      <c r="BD98" s="105">
        <f>ROUND(SUM(BD99:BD100),2)</f>
        <v>0</v>
      </c>
      <c r="BS98" s="106" t="s">
        <v>75</v>
      </c>
      <c r="BT98" s="106" t="s">
        <v>85</v>
      </c>
      <c r="BU98" s="106" t="s">
        <v>77</v>
      </c>
      <c r="BV98" s="106" t="s">
        <v>78</v>
      </c>
      <c r="BW98" s="106" t="s">
        <v>97</v>
      </c>
      <c r="BX98" s="106" t="s">
        <v>84</v>
      </c>
      <c r="CL98" s="106" t="s">
        <v>1</v>
      </c>
    </row>
    <row r="99" spans="1:91" s="4" customFormat="1" ht="16.5" customHeight="1">
      <c r="A99" s="107" t="s">
        <v>90</v>
      </c>
      <c r="B99" s="55"/>
      <c r="C99" s="100"/>
      <c r="D99" s="100"/>
      <c r="E99" s="100"/>
      <c r="F99" s="273" t="s">
        <v>98</v>
      </c>
      <c r="G99" s="273"/>
      <c r="H99" s="273"/>
      <c r="I99" s="273"/>
      <c r="J99" s="273"/>
      <c r="K99" s="100"/>
      <c r="L99" s="273" t="s">
        <v>99</v>
      </c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269">
        <f>'01-02-01 - 2020 souhrn op...'!J34</f>
        <v>0</v>
      </c>
      <c r="AH99" s="270"/>
      <c r="AI99" s="270"/>
      <c r="AJ99" s="270"/>
      <c r="AK99" s="270"/>
      <c r="AL99" s="270"/>
      <c r="AM99" s="270"/>
      <c r="AN99" s="269">
        <f t="shared" si="0"/>
        <v>0</v>
      </c>
      <c r="AO99" s="270"/>
      <c r="AP99" s="270"/>
      <c r="AQ99" s="101" t="s">
        <v>88</v>
      </c>
      <c r="AR99" s="57"/>
      <c r="AS99" s="102">
        <v>0</v>
      </c>
      <c r="AT99" s="103">
        <f t="shared" si="1"/>
        <v>0</v>
      </c>
      <c r="AU99" s="104">
        <f>'01-02-01 - 2020 souhrn op...'!P126</f>
        <v>0</v>
      </c>
      <c r="AV99" s="103">
        <f>'01-02-01 - 2020 souhrn op...'!J37</f>
        <v>0</v>
      </c>
      <c r="AW99" s="103">
        <f>'01-02-01 - 2020 souhrn op...'!J38</f>
        <v>0</v>
      </c>
      <c r="AX99" s="103">
        <f>'01-02-01 - 2020 souhrn op...'!J39</f>
        <v>0</v>
      </c>
      <c r="AY99" s="103">
        <f>'01-02-01 - 2020 souhrn op...'!J40</f>
        <v>0</v>
      </c>
      <c r="AZ99" s="103">
        <f>'01-02-01 - 2020 souhrn op...'!F37</f>
        <v>0</v>
      </c>
      <c r="BA99" s="103">
        <f>'01-02-01 - 2020 souhrn op...'!F38</f>
        <v>0</v>
      </c>
      <c r="BB99" s="103">
        <f>'01-02-01 - 2020 souhrn op...'!F39</f>
        <v>0</v>
      </c>
      <c r="BC99" s="103">
        <f>'01-02-01 - 2020 souhrn op...'!F40</f>
        <v>0</v>
      </c>
      <c r="BD99" s="105">
        <f>'01-02-01 - 2020 souhrn op...'!F41</f>
        <v>0</v>
      </c>
      <c r="BT99" s="106" t="s">
        <v>93</v>
      </c>
      <c r="BV99" s="106" t="s">
        <v>78</v>
      </c>
      <c r="BW99" s="106" t="s">
        <v>100</v>
      </c>
      <c r="BX99" s="106" t="s">
        <v>97</v>
      </c>
      <c r="CL99" s="106" t="s">
        <v>1</v>
      </c>
    </row>
    <row r="100" spans="1:91" s="4" customFormat="1" ht="16.5" customHeight="1">
      <c r="A100" s="107" t="s">
        <v>90</v>
      </c>
      <c r="B100" s="55"/>
      <c r="C100" s="100"/>
      <c r="D100" s="100"/>
      <c r="E100" s="100"/>
      <c r="F100" s="273" t="s">
        <v>101</v>
      </c>
      <c r="G100" s="273"/>
      <c r="H100" s="273"/>
      <c r="I100" s="273"/>
      <c r="J100" s="273"/>
      <c r="K100" s="100"/>
      <c r="L100" s="273" t="s">
        <v>102</v>
      </c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69">
        <f>'01-02-02 - 2020 VRN'!J34</f>
        <v>0</v>
      </c>
      <c r="AH100" s="270"/>
      <c r="AI100" s="270"/>
      <c r="AJ100" s="270"/>
      <c r="AK100" s="270"/>
      <c r="AL100" s="270"/>
      <c r="AM100" s="270"/>
      <c r="AN100" s="269">
        <f t="shared" si="0"/>
        <v>0</v>
      </c>
      <c r="AO100" s="270"/>
      <c r="AP100" s="270"/>
      <c r="AQ100" s="101" t="s">
        <v>88</v>
      </c>
      <c r="AR100" s="57"/>
      <c r="AS100" s="102">
        <v>0</v>
      </c>
      <c r="AT100" s="103">
        <f t="shared" si="1"/>
        <v>0</v>
      </c>
      <c r="AU100" s="104">
        <f>'01-02-02 - 2020 VRN'!P125</f>
        <v>0</v>
      </c>
      <c r="AV100" s="103">
        <f>'01-02-02 - 2020 VRN'!J37</f>
        <v>0</v>
      </c>
      <c r="AW100" s="103">
        <f>'01-02-02 - 2020 VRN'!J38</f>
        <v>0</v>
      </c>
      <c r="AX100" s="103">
        <f>'01-02-02 - 2020 VRN'!J39</f>
        <v>0</v>
      </c>
      <c r="AY100" s="103">
        <f>'01-02-02 - 2020 VRN'!J40</f>
        <v>0</v>
      </c>
      <c r="AZ100" s="103">
        <f>'01-02-02 - 2020 VRN'!F37</f>
        <v>0</v>
      </c>
      <c r="BA100" s="103">
        <f>'01-02-02 - 2020 VRN'!F38</f>
        <v>0</v>
      </c>
      <c r="BB100" s="103">
        <f>'01-02-02 - 2020 VRN'!F39</f>
        <v>0</v>
      </c>
      <c r="BC100" s="103">
        <f>'01-02-02 - 2020 VRN'!F40</f>
        <v>0</v>
      </c>
      <c r="BD100" s="105">
        <f>'01-02-02 - 2020 VRN'!F41</f>
        <v>0</v>
      </c>
      <c r="BT100" s="106" t="s">
        <v>93</v>
      </c>
      <c r="BV100" s="106" t="s">
        <v>78</v>
      </c>
      <c r="BW100" s="106" t="s">
        <v>103</v>
      </c>
      <c r="BX100" s="106" t="s">
        <v>97</v>
      </c>
      <c r="CL100" s="106" t="s">
        <v>1</v>
      </c>
    </row>
    <row r="101" spans="1:91" s="4" customFormat="1" ht="16.5" customHeight="1">
      <c r="B101" s="55"/>
      <c r="C101" s="100"/>
      <c r="D101" s="100"/>
      <c r="E101" s="273" t="s">
        <v>104</v>
      </c>
      <c r="F101" s="273"/>
      <c r="G101" s="273"/>
      <c r="H101" s="273"/>
      <c r="I101" s="273"/>
      <c r="J101" s="100"/>
      <c r="K101" s="273" t="s">
        <v>105</v>
      </c>
      <c r="L101" s="273"/>
      <c r="M101" s="273"/>
      <c r="N101" s="273"/>
      <c r="O101" s="273"/>
      <c r="P101" s="273"/>
      <c r="Q101" s="273"/>
      <c r="R101" s="273"/>
      <c r="S101" s="273"/>
      <c r="T101" s="273"/>
      <c r="U101" s="273"/>
      <c r="V101" s="273"/>
      <c r="W101" s="273"/>
      <c r="X101" s="273"/>
      <c r="Y101" s="273"/>
      <c r="Z101" s="273"/>
      <c r="AA101" s="273"/>
      <c r="AB101" s="273"/>
      <c r="AC101" s="273"/>
      <c r="AD101" s="273"/>
      <c r="AE101" s="273"/>
      <c r="AF101" s="273"/>
      <c r="AG101" s="275">
        <f>ROUND(SUM(AG102:AG103),2)</f>
        <v>0</v>
      </c>
      <c r="AH101" s="270"/>
      <c r="AI101" s="270"/>
      <c r="AJ101" s="270"/>
      <c r="AK101" s="270"/>
      <c r="AL101" s="270"/>
      <c r="AM101" s="270"/>
      <c r="AN101" s="269">
        <f t="shared" si="0"/>
        <v>0</v>
      </c>
      <c r="AO101" s="270"/>
      <c r="AP101" s="270"/>
      <c r="AQ101" s="101" t="s">
        <v>88</v>
      </c>
      <c r="AR101" s="57"/>
      <c r="AS101" s="102">
        <f>ROUND(SUM(AS102:AS103),2)</f>
        <v>0</v>
      </c>
      <c r="AT101" s="103">
        <f t="shared" si="1"/>
        <v>0</v>
      </c>
      <c r="AU101" s="104">
        <f>ROUND(SUM(AU102:AU103),5)</f>
        <v>0</v>
      </c>
      <c r="AV101" s="103">
        <f>ROUND(AZ101*L29,2)</f>
        <v>0</v>
      </c>
      <c r="AW101" s="103">
        <f>ROUND(BA101*L30,2)</f>
        <v>0</v>
      </c>
      <c r="AX101" s="103">
        <f>ROUND(BB101*L29,2)</f>
        <v>0</v>
      </c>
      <c r="AY101" s="103">
        <f>ROUND(BC101*L30,2)</f>
        <v>0</v>
      </c>
      <c r="AZ101" s="103">
        <f>ROUND(SUM(AZ102:AZ103),2)</f>
        <v>0</v>
      </c>
      <c r="BA101" s="103">
        <f>ROUND(SUM(BA102:BA103),2)</f>
        <v>0</v>
      </c>
      <c r="BB101" s="103">
        <f>ROUND(SUM(BB102:BB103),2)</f>
        <v>0</v>
      </c>
      <c r="BC101" s="103">
        <f>ROUND(SUM(BC102:BC103),2)</f>
        <v>0</v>
      </c>
      <c r="BD101" s="105">
        <f>ROUND(SUM(BD102:BD103),2)</f>
        <v>0</v>
      </c>
      <c r="BS101" s="106" t="s">
        <v>75</v>
      </c>
      <c r="BT101" s="106" t="s">
        <v>85</v>
      </c>
      <c r="BU101" s="106" t="s">
        <v>77</v>
      </c>
      <c r="BV101" s="106" t="s">
        <v>78</v>
      </c>
      <c r="BW101" s="106" t="s">
        <v>106</v>
      </c>
      <c r="BX101" s="106" t="s">
        <v>84</v>
      </c>
      <c r="CL101" s="106" t="s">
        <v>1</v>
      </c>
    </row>
    <row r="102" spans="1:91" s="4" customFormat="1" ht="16.5" customHeight="1">
      <c r="A102" s="107" t="s">
        <v>90</v>
      </c>
      <c r="B102" s="55"/>
      <c r="C102" s="100"/>
      <c r="D102" s="100"/>
      <c r="E102" s="100"/>
      <c r="F102" s="273" t="s">
        <v>107</v>
      </c>
      <c r="G102" s="273"/>
      <c r="H102" s="273"/>
      <c r="I102" s="273"/>
      <c r="J102" s="273"/>
      <c r="K102" s="100"/>
      <c r="L102" s="273" t="s">
        <v>108</v>
      </c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  <c r="X102" s="273"/>
      <c r="Y102" s="273"/>
      <c r="Z102" s="273"/>
      <c r="AA102" s="273"/>
      <c r="AB102" s="273"/>
      <c r="AC102" s="273"/>
      <c r="AD102" s="273"/>
      <c r="AE102" s="273"/>
      <c r="AF102" s="273"/>
      <c r="AG102" s="269">
        <f>'01-03-01 - 1-2 2021 souhr...'!J34</f>
        <v>0</v>
      </c>
      <c r="AH102" s="270"/>
      <c r="AI102" s="270"/>
      <c r="AJ102" s="270"/>
      <c r="AK102" s="270"/>
      <c r="AL102" s="270"/>
      <c r="AM102" s="270"/>
      <c r="AN102" s="269">
        <f t="shared" si="0"/>
        <v>0</v>
      </c>
      <c r="AO102" s="270"/>
      <c r="AP102" s="270"/>
      <c r="AQ102" s="101" t="s">
        <v>88</v>
      </c>
      <c r="AR102" s="57"/>
      <c r="AS102" s="102">
        <v>0</v>
      </c>
      <c r="AT102" s="103">
        <f t="shared" si="1"/>
        <v>0</v>
      </c>
      <c r="AU102" s="104">
        <f>'01-03-01 - 1-2 2021 souhr...'!P126</f>
        <v>0</v>
      </c>
      <c r="AV102" s="103">
        <f>'01-03-01 - 1-2 2021 souhr...'!J37</f>
        <v>0</v>
      </c>
      <c r="AW102" s="103">
        <f>'01-03-01 - 1-2 2021 souhr...'!J38</f>
        <v>0</v>
      </c>
      <c r="AX102" s="103">
        <f>'01-03-01 - 1-2 2021 souhr...'!J39</f>
        <v>0</v>
      </c>
      <c r="AY102" s="103">
        <f>'01-03-01 - 1-2 2021 souhr...'!J40</f>
        <v>0</v>
      </c>
      <c r="AZ102" s="103">
        <f>'01-03-01 - 1-2 2021 souhr...'!F37</f>
        <v>0</v>
      </c>
      <c r="BA102" s="103">
        <f>'01-03-01 - 1-2 2021 souhr...'!F38</f>
        <v>0</v>
      </c>
      <c r="BB102" s="103">
        <f>'01-03-01 - 1-2 2021 souhr...'!F39</f>
        <v>0</v>
      </c>
      <c r="BC102" s="103">
        <f>'01-03-01 - 1-2 2021 souhr...'!F40</f>
        <v>0</v>
      </c>
      <c r="BD102" s="105">
        <f>'01-03-01 - 1-2 2021 souhr...'!F41</f>
        <v>0</v>
      </c>
      <c r="BT102" s="106" t="s">
        <v>93</v>
      </c>
      <c r="BV102" s="106" t="s">
        <v>78</v>
      </c>
      <c r="BW102" s="106" t="s">
        <v>109</v>
      </c>
      <c r="BX102" s="106" t="s">
        <v>106</v>
      </c>
      <c r="CL102" s="106" t="s">
        <v>1</v>
      </c>
    </row>
    <row r="103" spans="1:91" s="4" customFormat="1" ht="16.5" customHeight="1">
      <c r="A103" s="107" t="s">
        <v>90</v>
      </c>
      <c r="B103" s="55"/>
      <c r="C103" s="100"/>
      <c r="D103" s="100"/>
      <c r="E103" s="100"/>
      <c r="F103" s="273" t="s">
        <v>110</v>
      </c>
      <c r="G103" s="273"/>
      <c r="H103" s="273"/>
      <c r="I103" s="273"/>
      <c r="J103" s="273"/>
      <c r="K103" s="100"/>
      <c r="L103" s="273" t="s">
        <v>111</v>
      </c>
      <c r="M103" s="273"/>
      <c r="N103" s="273"/>
      <c r="O103" s="273"/>
      <c r="P103" s="273"/>
      <c r="Q103" s="273"/>
      <c r="R103" s="273"/>
      <c r="S103" s="273"/>
      <c r="T103" s="273"/>
      <c r="U103" s="273"/>
      <c r="V103" s="273"/>
      <c r="W103" s="273"/>
      <c r="X103" s="273"/>
      <c r="Y103" s="273"/>
      <c r="Z103" s="273"/>
      <c r="AA103" s="273"/>
      <c r="AB103" s="273"/>
      <c r="AC103" s="273"/>
      <c r="AD103" s="273"/>
      <c r="AE103" s="273"/>
      <c r="AF103" s="273"/>
      <c r="AG103" s="269">
        <f>'01-03-02 - 1-2 2021 VRN'!J34</f>
        <v>0</v>
      </c>
      <c r="AH103" s="270"/>
      <c r="AI103" s="270"/>
      <c r="AJ103" s="270"/>
      <c r="AK103" s="270"/>
      <c r="AL103" s="270"/>
      <c r="AM103" s="270"/>
      <c r="AN103" s="269">
        <f t="shared" si="0"/>
        <v>0</v>
      </c>
      <c r="AO103" s="270"/>
      <c r="AP103" s="270"/>
      <c r="AQ103" s="101" t="s">
        <v>88</v>
      </c>
      <c r="AR103" s="57"/>
      <c r="AS103" s="102">
        <v>0</v>
      </c>
      <c r="AT103" s="103">
        <f t="shared" si="1"/>
        <v>0</v>
      </c>
      <c r="AU103" s="104">
        <f>'01-03-02 - 1-2 2021 VRN'!P126</f>
        <v>0</v>
      </c>
      <c r="AV103" s="103">
        <f>'01-03-02 - 1-2 2021 VRN'!J37</f>
        <v>0</v>
      </c>
      <c r="AW103" s="103">
        <f>'01-03-02 - 1-2 2021 VRN'!J38</f>
        <v>0</v>
      </c>
      <c r="AX103" s="103">
        <f>'01-03-02 - 1-2 2021 VRN'!J39</f>
        <v>0</v>
      </c>
      <c r="AY103" s="103">
        <f>'01-03-02 - 1-2 2021 VRN'!J40</f>
        <v>0</v>
      </c>
      <c r="AZ103" s="103">
        <f>'01-03-02 - 1-2 2021 VRN'!F37</f>
        <v>0</v>
      </c>
      <c r="BA103" s="103">
        <f>'01-03-02 - 1-2 2021 VRN'!F38</f>
        <v>0</v>
      </c>
      <c r="BB103" s="103">
        <f>'01-03-02 - 1-2 2021 VRN'!F39</f>
        <v>0</v>
      </c>
      <c r="BC103" s="103">
        <f>'01-03-02 - 1-2 2021 VRN'!F40</f>
        <v>0</v>
      </c>
      <c r="BD103" s="105">
        <f>'01-03-02 - 1-2 2021 VRN'!F41</f>
        <v>0</v>
      </c>
      <c r="BT103" s="106" t="s">
        <v>93</v>
      </c>
      <c r="BV103" s="106" t="s">
        <v>78</v>
      </c>
      <c r="BW103" s="106" t="s">
        <v>112</v>
      </c>
      <c r="BX103" s="106" t="s">
        <v>106</v>
      </c>
      <c r="CL103" s="106" t="s">
        <v>1</v>
      </c>
    </row>
    <row r="104" spans="1:91" s="7" customFormat="1" ht="16.5" customHeight="1">
      <c r="B104" s="90"/>
      <c r="C104" s="91"/>
      <c r="D104" s="283" t="s">
        <v>113</v>
      </c>
      <c r="E104" s="283"/>
      <c r="F104" s="283"/>
      <c r="G104" s="283"/>
      <c r="H104" s="283"/>
      <c r="I104" s="92"/>
      <c r="J104" s="283" t="s">
        <v>114</v>
      </c>
      <c r="K104" s="283"/>
      <c r="L104" s="283"/>
      <c r="M104" s="283"/>
      <c r="N104" s="283"/>
      <c r="O104" s="283"/>
      <c r="P104" s="283"/>
      <c r="Q104" s="283"/>
      <c r="R104" s="283"/>
      <c r="S104" s="283"/>
      <c r="T104" s="283"/>
      <c r="U104" s="283"/>
      <c r="V104" s="283"/>
      <c r="W104" s="283"/>
      <c r="X104" s="283"/>
      <c r="Y104" s="283"/>
      <c r="Z104" s="283"/>
      <c r="AA104" s="283"/>
      <c r="AB104" s="283"/>
      <c r="AC104" s="283"/>
      <c r="AD104" s="283"/>
      <c r="AE104" s="283"/>
      <c r="AF104" s="283"/>
      <c r="AG104" s="274">
        <f>ROUND(SUM(AG105:AG106),2)</f>
        <v>0</v>
      </c>
      <c r="AH104" s="272"/>
      <c r="AI104" s="272"/>
      <c r="AJ104" s="272"/>
      <c r="AK104" s="272"/>
      <c r="AL104" s="272"/>
      <c r="AM104" s="272"/>
      <c r="AN104" s="271">
        <f t="shared" si="0"/>
        <v>0</v>
      </c>
      <c r="AO104" s="272"/>
      <c r="AP104" s="272"/>
      <c r="AQ104" s="93" t="s">
        <v>82</v>
      </c>
      <c r="AR104" s="94"/>
      <c r="AS104" s="95">
        <f>ROUND(SUM(AS105:AS106),2)</f>
        <v>0</v>
      </c>
      <c r="AT104" s="96">
        <f t="shared" si="1"/>
        <v>0</v>
      </c>
      <c r="AU104" s="97">
        <f>ROUND(SUM(AU105:AU106),5)</f>
        <v>0</v>
      </c>
      <c r="AV104" s="96">
        <f>ROUND(AZ104*L29,2)</f>
        <v>0</v>
      </c>
      <c r="AW104" s="96">
        <f>ROUND(BA104*L30,2)</f>
        <v>0</v>
      </c>
      <c r="AX104" s="96">
        <f>ROUND(BB104*L29,2)</f>
        <v>0</v>
      </c>
      <c r="AY104" s="96">
        <f>ROUND(BC104*L30,2)</f>
        <v>0</v>
      </c>
      <c r="AZ104" s="96">
        <f>ROUND(SUM(AZ105:AZ106),2)</f>
        <v>0</v>
      </c>
      <c r="BA104" s="96">
        <f>ROUND(SUM(BA105:BA106),2)</f>
        <v>0</v>
      </c>
      <c r="BB104" s="96">
        <f>ROUND(SUM(BB105:BB106),2)</f>
        <v>0</v>
      </c>
      <c r="BC104" s="96">
        <f>ROUND(SUM(BC105:BC106),2)</f>
        <v>0</v>
      </c>
      <c r="BD104" s="98">
        <f>ROUND(SUM(BD105:BD106),2)</f>
        <v>0</v>
      </c>
      <c r="BS104" s="99" t="s">
        <v>75</v>
      </c>
      <c r="BT104" s="99" t="s">
        <v>83</v>
      </c>
      <c r="BU104" s="99" t="s">
        <v>77</v>
      </c>
      <c r="BV104" s="99" t="s">
        <v>78</v>
      </c>
      <c r="BW104" s="99" t="s">
        <v>115</v>
      </c>
      <c r="BX104" s="99" t="s">
        <v>5</v>
      </c>
      <c r="CL104" s="99" t="s">
        <v>1</v>
      </c>
      <c r="CM104" s="99" t="s">
        <v>85</v>
      </c>
    </row>
    <row r="105" spans="1:91" s="4" customFormat="1" ht="16.5" customHeight="1">
      <c r="A105" s="107" t="s">
        <v>90</v>
      </c>
      <c r="B105" s="55"/>
      <c r="C105" s="100"/>
      <c r="D105" s="100"/>
      <c r="E105" s="273" t="s">
        <v>116</v>
      </c>
      <c r="F105" s="273"/>
      <c r="G105" s="273"/>
      <c r="H105" s="273"/>
      <c r="I105" s="273"/>
      <c r="J105" s="100"/>
      <c r="K105" s="273" t="s">
        <v>99</v>
      </c>
      <c r="L105" s="273"/>
      <c r="M105" s="273"/>
      <c r="N105" s="273"/>
      <c r="O105" s="273"/>
      <c r="P105" s="273"/>
      <c r="Q105" s="273"/>
      <c r="R105" s="273"/>
      <c r="S105" s="273"/>
      <c r="T105" s="273"/>
      <c r="U105" s="273"/>
      <c r="V105" s="273"/>
      <c r="W105" s="273"/>
      <c r="X105" s="273"/>
      <c r="Y105" s="273"/>
      <c r="Z105" s="273"/>
      <c r="AA105" s="273"/>
      <c r="AB105" s="273"/>
      <c r="AC105" s="273"/>
      <c r="AD105" s="273"/>
      <c r="AE105" s="273"/>
      <c r="AF105" s="273"/>
      <c r="AG105" s="269">
        <f>'02-01 - 2020 souhrn oprav...'!J32</f>
        <v>0</v>
      </c>
      <c r="AH105" s="270"/>
      <c r="AI105" s="270"/>
      <c r="AJ105" s="270"/>
      <c r="AK105" s="270"/>
      <c r="AL105" s="270"/>
      <c r="AM105" s="270"/>
      <c r="AN105" s="269">
        <f t="shared" si="0"/>
        <v>0</v>
      </c>
      <c r="AO105" s="270"/>
      <c r="AP105" s="270"/>
      <c r="AQ105" s="101" t="s">
        <v>88</v>
      </c>
      <c r="AR105" s="57"/>
      <c r="AS105" s="102">
        <v>0</v>
      </c>
      <c r="AT105" s="103">
        <f t="shared" si="1"/>
        <v>0</v>
      </c>
      <c r="AU105" s="104">
        <f>'02-01 - 2020 souhrn oprav...'!P121</f>
        <v>0</v>
      </c>
      <c r="AV105" s="103">
        <f>'02-01 - 2020 souhrn oprav...'!J35</f>
        <v>0</v>
      </c>
      <c r="AW105" s="103">
        <f>'02-01 - 2020 souhrn oprav...'!J36</f>
        <v>0</v>
      </c>
      <c r="AX105" s="103">
        <f>'02-01 - 2020 souhrn oprav...'!J37</f>
        <v>0</v>
      </c>
      <c r="AY105" s="103">
        <f>'02-01 - 2020 souhrn oprav...'!J38</f>
        <v>0</v>
      </c>
      <c r="AZ105" s="103">
        <f>'02-01 - 2020 souhrn oprav...'!F35</f>
        <v>0</v>
      </c>
      <c r="BA105" s="103">
        <f>'02-01 - 2020 souhrn oprav...'!F36</f>
        <v>0</v>
      </c>
      <c r="BB105" s="103">
        <f>'02-01 - 2020 souhrn oprav...'!F37</f>
        <v>0</v>
      </c>
      <c r="BC105" s="103">
        <f>'02-01 - 2020 souhrn oprav...'!F38</f>
        <v>0</v>
      </c>
      <c r="BD105" s="105">
        <f>'02-01 - 2020 souhrn oprav...'!F39</f>
        <v>0</v>
      </c>
      <c r="BT105" s="106" t="s">
        <v>85</v>
      </c>
      <c r="BV105" s="106" t="s">
        <v>78</v>
      </c>
      <c r="BW105" s="106" t="s">
        <v>117</v>
      </c>
      <c r="BX105" s="106" t="s">
        <v>115</v>
      </c>
      <c r="CL105" s="106" t="s">
        <v>1</v>
      </c>
    </row>
    <row r="106" spans="1:91" s="4" customFormat="1" ht="16.5" customHeight="1">
      <c r="A106" s="107" t="s">
        <v>90</v>
      </c>
      <c r="B106" s="55"/>
      <c r="C106" s="100"/>
      <c r="D106" s="100"/>
      <c r="E106" s="273" t="s">
        <v>118</v>
      </c>
      <c r="F106" s="273"/>
      <c r="G106" s="273"/>
      <c r="H106" s="273"/>
      <c r="I106" s="273"/>
      <c r="J106" s="100"/>
      <c r="K106" s="273" t="s">
        <v>119</v>
      </c>
      <c r="L106" s="273"/>
      <c r="M106" s="273"/>
      <c r="N106" s="273"/>
      <c r="O106" s="273"/>
      <c r="P106" s="273"/>
      <c r="Q106" s="273"/>
      <c r="R106" s="273"/>
      <c r="S106" s="273"/>
      <c r="T106" s="273"/>
      <c r="U106" s="273"/>
      <c r="V106" s="273"/>
      <c r="W106" s="273"/>
      <c r="X106" s="273"/>
      <c r="Y106" s="273"/>
      <c r="Z106" s="273"/>
      <c r="AA106" s="273"/>
      <c r="AB106" s="273"/>
      <c r="AC106" s="273"/>
      <c r="AD106" s="273"/>
      <c r="AE106" s="273"/>
      <c r="AF106" s="273"/>
      <c r="AG106" s="269">
        <f>'02-02 - 1-2 2021 - souhrn...'!J32</f>
        <v>0</v>
      </c>
      <c r="AH106" s="270"/>
      <c r="AI106" s="270"/>
      <c r="AJ106" s="270"/>
      <c r="AK106" s="270"/>
      <c r="AL106" s="270"/>
      <c r="AM106" s="270"/>
      <c r="AN106" s="269">
        <f t="shared" si="0"/>
        <v>0</v>
      </c>
      <c r="AO106" s="270"/>
      <c r="AP106" s="270"/>
      <c r="AQ106" s="101" t="s">
        <v>88</v>
      </c>
      <c r="AR106" s="57"/>
      <c r="AS106" s="102">
        <v>0</v>
      </c>
      <c r="AT106" s="103">
        <f t="shared" si="1"/>
        <v>0</v>
      </c>
      <c r="AU106" s="104">
        <f>'02-02 - 1-2 2021 - souhrn...'!P121</f>
        <v>0</v>
      </c>
      <c r="AV106" s="103">
        <f>'02-02 - 1-2 2021 - souhrn...'!J35</f>
        <v>0</v>
      </c>
      <c r="AW106" s="103">
        <f>'02-02 - 1-2 2021 - souhrn...'!J36</f>
        <v>0</v>
      </c>
      <c r="AX106" s="103">
        <f>'02-02 - 1-2 2021 - souhrn...'!J37</f>
        <v>0</v>
      </c>
      <c r="AY106" s="103">
        <f>'02-02 - 1-2 2021 - souhrn...'!J38</f>
        <v>0</v>
      </c>
      <c r="AZ106" s="103">
        <f>'02-02 - 1-2 2021 - souhrn...'!F35</f>
        <v>0</v>
      </c>
      <c r="BA106" s="103">
        <f>'02-02 - 1-2 2021 - souhrn...'!F36</f>
        <v>0</v>
      </c>
      <c r="BB106" s="103">
        <f>'02-02 - 1-2 2021 - souhrn...'!F37</f>
        <v>0</v>
      </c>
      <c r="BC106" s="103">
        <f>'02-02 - 1-2 2021 - souhrn...'!F38</f>
        <v>0</v>
      </c>
      <c r="BD106" s="105">
        <f>'02-02 - 1-2 2021 - souhrn...'!F39</f>
        <v>0</v>
      </c>
      <c r="BT106" s="106" t="s">
        <v>85</v>
      </c>
      <c r="BV106" s="106" t="s">
        <v>78</v>
      </c>
      <c r="BW106" s="106" t="s">
        <v>120</v>
      </c>
      <c r="BX106" s="106" t="s">
        <v>115</v>
      </c>
      <c r="CL106" s="106" t="s">
        <v>1</v>
      </c>
    </row>
    <row r="107" spans="1:91" s="7" customFormat="1" ht="16.5" customHeight="1">
      <c r="B107" s="90"/>
      <c r="C107" s="91"/>
      <c r="D107" s="283" t="s">
        <v>121</v>
      </c>
      <c r="E107" s="283"/>
      <c r="F107" s="283"/>
      <c r="G107" s="283"/>
      <c r="H107" s="283"/>
      <c r="I107" s="92"/>
      <c r="J107" s="283" t="s">
        <v>122</v>
      </c>
      <c r="K107" s="283"/>
      <c r="L107" s="283"/>
      <c r="M107" s="283"/>
      <c r="N107" s="283"/>
      <c r="O107" s="283"/>
      <c r="P107" s="283"/>
      <c r="Q107" s="283"/>
      <c r="R107" s="283"/>
      <c r="S107" s="283"/>
      <c r="T107" s="283"/>
      <c r="U107" s="283"/>
      <c r="V107" s="283"/>
      <c r="W107" s="283"/>
      <c r="X107" s="283"/>
      <c r="Y107" s="283"/>
      <c r="Z107" s="283"/>
      <c r="AA107" s="283"/>
      <c r="AB107" s="283"/>
      <c r="AC107" s="283"/>
      <c r="AD107" s="283"/>
      <c r="AE107" s="283"/>
      <c r="AF107" s="283"/>
      <c r="AG107" s="274">
        <f>ROUND(AG108+AG111,2)</f>
        <v>0</v>
      </c>
      <c r="AH107" s="272"/>
      <c r="AI107" s="272"/>
      <c r="AJ107" s="272"/>
      <c r="AK107" s="272"/>
      <c r="AL107" s="272"/>
      <c r="AM107" s="272"/>
      <c r="AN107" s="271">
        <f t="shared" si="0"/>
        <v>0</v>
      </c>
      <c r="AO107" s="272"/>
      <c r="AP107" s="272"/>
      <c r="AQ107" s="93" t="s">
        <v>82</v>
      </c>
      <c r="AR107" s="94"/>
      <c r="AS107" s="95">
        <f>ROUND(AS108+AS111,2)</f>
        <v>0</v>
      </c>
      <c r="AT107" s="96">
        <f t="shared" si="1"/>
        <v>0</v>
      </c>
      <c r="AU107" s="97">
        <f>ROUND(AU108+AU111,5)</f>
        <v>0</v>
      </c>
      <c r="AV107" s="96">
        <f>ROUND(AZ107*L29,2)</f>
        <v>0</v>
      </c>
      <c r="AW107" s="96">
        <f>ROUND(BA107*L30,2)</f>
        <v>0</v>
      </c>
      <c r="AX107" s="96">
        <f>ROUND(BB107*L29,2)</f>
        <v>0</v>
      </c>
      <c r="AY107" s="96">
        <f>ROUND(BC107*L30,2)</f>
        <v>0</v>
      </c>
      <c r="AZ107" s="96">
        <f>ROUND(AZ108+AZ111,2)</f>
        <v>0</v>
      </c>
      <c r="BA107" s="96">
        <f>ROUND(BA108+BA111,2)</f>
        <v>0</v>
      </c>
      <c r="BB107" s="96">
        <f>ROUND(BB108+BB111,2)</f>
        <v>0</v>
      </c>
      <c r="BC107" s="96">
        <f>ROUND(BC108+BC111,2)</f>
        <v>0</v>
      </c>
      <c r="BD107" s="98">
        <f>ROUND(BD108+BD111,2)</f>
        <v>0</v>
      </c>
      <c r="BS107" s="99" t="s">
        <v>75</v>
      </c>
      <c r="BT107" s="99" t="s">
        <v>83</v>
      </c>
      <c r="BU107" s="99" t="s">
        <v>77</v>
      </c>
      <c r="BV107" s="99" t="s">
        <v>78</v>
      </c>
      <c r="BW107" s="99" t="s">
        <v>123</v>
      </c>
      <c r="BX107" s="99" t="s">
        <v>5</v>
      </c>
      <c r="CL107" s="99" t="s">
        <v>1</v>
      </c>
      <c r="CM107" s="99" t="s">
        <v>85</v>
      </c>
    </row>
    <row r="108" spans="1:91" s="4" customFormat="1" ht="16.5" customHeight="1">
      <c r="B108" s="55"/>
      <c r="C108" s="100"/>
      <c r="D108" s="100"/>
      <c r="E108" s="273" t="s">
        <v>124</v>
      </c>
      <c r="F108" s="273"/>
      <c r="G108" s="273"/>
      <c r="H108" s="273"/>
      <c r="I108" s="273"/>
      <c r="J108" s="100"/>
      <c r="K108" s="273" t="s">
        <v>96</v>
      </c>
      <c r="L108" s="273"/>
      <c r="M108" s="273"/>
      <c r="N108" s="273"/>
      <c r="O108" s="273"/>
      <c r="P108" s="273"/>
      <c r="Q108" s="273"/>
      <c r="R108" s="273"/>
      <c r="S108" s="273"/>
      <c r="T108" s="273"/>
      <c r="U108" s="273"/>
      <c r="V108" s="273"/>
      <c r="W108" s="273"/>
      <c r="X108" s="273"/>
      <c r="Y108" s="273"/>
      <c r="Z108" s="273"/>
      <c r="AA108" s="273"/>
      <c r="AB108" s="273"/>
      <c r="AC108" s="273"/>
      <c r="AD108" s="273"/>
      <c r="AE108" s="273"/>
      <c r="AF108" s="273"/>
      <c r="AG108" s="275">
        <f>ROUND(SUM(AG109:AG110),2)</f>
        <v>0</v>
      </c>
      <c r="AH108" s="270"/>
      <c r="AI108" s="270"/>
      <c r="AJ108" s="270"/>
      <c r="AK108" s="270"/>
      <c r="AL108" s="270"/>
      <c r="AM108" s="270"/>
      <c r="AN108" s="269">
        <f t="shared" si="0"/>
        <v>0</v>
      </c>
      <c r="AO108" s="270"/>
      <c r="AP108" s="270"/>
      <c r="AQ108" s="101" t="s">
        <v>88</v>
      </c>
      <c r="AR108" s="57"/>
      <c r="AS108" s="102">
        <f>ROUND(SUM(AS109:AS110),2)</f>
        <v>0</v>
      </c>
      <c r="AT108" s="103">
        <f t="shared" si="1"/>
        <v>0</v>
      </c>
      <c r="AU108" s="104">
        <f>ROUND(SUM(AU109:AU110),5)</f>
        <v>0</v>
      </c>
      <c r="AV108" s="103">
        <f>ROUND(AZ108*L29,2)</f>
        <v>0</v>
      </c>
      <c r="AW108" s="103">
        <f>ROUND(BA108*L30,2)</f>
        <v>0</v>
      </c>
      <c r="AX108" s="103">
        <f>ROUND(BB108*L29,2)</f>
        <v>0</v>
      </c>
      <c r="AY108" s="103">
        <f>ROUND(BC108*L30,2)</f>
        <v>0</v>
      </c>
      <c r="AZ108" s="103">
        <f>ROUND(SUM(AZ109:AZ110),2)</f>
        <v>0</v>
      </c>
      <c r="BA108" s="103">
        <f>ROUND(SUM(BA109:BA110),2)</f>
        <v>0</v>
      </c>
      <c r="BB108" s="103">
        <f>ROUND(SUM(BB109:BB110),2)</f>
        <v>0</v>
      </c>
      <c r="BC108" s="103">
        <f>ROUND(SUM(BC109:BC110),2)</f>
        <v>0</v>
      </c>
      <c r="BD108" s="105">
        <f>ROUND(SUM(BD109:BD110),2)</f>
        <v>0</v>
      </c>
      <c r="BS108" s="106" t="s">
        <v>75</v>
      </c>
      <c r="BT108" s="106" t="s">
        <v>85</v>
      </c>
      <c r="BU108" s="106" t="s">
        <v>77</v>
      </c>
      <c r="BV108" s="106" t="s">
        <v>78</v>
      </c>
      <c r="BW108" s="106" t="s">
        <v>125</v>
      </c>
      <c r="BX108" s="106" t="s">
        <v>123</v>
      </c>
      <c r="CL108" s="106" t="s">
        <v>1</v>
      </c>
    </row>
    <row r="109" spans="1:91" s="4" customFormat="1" ht="16.5" customHeight="1">
      <c r="A109" s="107" t="s">
        <v>90</v>
      </c>
      <c r="B109" s="55"/>
      <c r="C109" s="100"/>
      <c r="D109" s="100"/>
      <c r="E109" s="100"/>
      <c r="F109" s="273" t="s">
        <v>126</v>
      </c>
      <c r="G109" s="273"/>
      <c r="H109" s="273"/>
      <c r="I109" s="273"/>
      <c r="J109" s="273"/>
      <c r="K109" s="100"/>
      <c r="L109" s="273" t="s">
        <v>127</v>
      </c>
      <c r="M109" s="273"/>
      <c r="N109" s="273"/>
      <c r="O109" s="273"/>
      <c r="P109" s="273"/>
      <c r="Q109" s="273"/>
      <c r="R109" s="273"/>
      <c r="S109" s="273"/>
      <c r="T109" s="273"/>
      <c r="U109" s="273"/>
      <c r="V109" s="273"/>
      <c r="W109" s="273"/>
      <c r="X109" s="273"/>
      <c r="Y109" s="273"/>
      <c r="Z109" s="273"/>
      <c r="AA109" s="273"/>
      <c r="AB109" s="273"/>
      <c r="AC109" s="273"/>
      <c r="AD109" s="273"/>
      <c r="AE109" s="273"/>
      <c r="AF109" s="273"/>
      <c r="AG109" s="269">
        <f>'03-01-01 - 2020 - souhrn ...'!J34</f>
        <v>0</v>
      </c>
      <c r="AH109" s="270"/>
      <c r="AI109" s="270"/>
      <c r="AJ109" s="270"/>
      <c r="AK109" s="270"/>
      <c r="AL109" s="270"/>
      <c r="AM109" s="270"/>
      <c r="AN109" s="269">
        <f t="shared" si="0"/>
        <v>0</v>
      </c>
      <c r="AO109" s="270"/>
      <c r="AP109" s="270"/>
      <c r="AQ109" s="101" t="s">
        <v>88</v>
      </c>
      <c r="AR109" s="57"/>
      <c r="AS109" s="102">
        <v>0</v>
      </c>
      <c r="AT109" s="103">
        <f t="shared" si="1"/>
        <v>0</v>
      </c>
      <c r="AU109" s="104">
        <f>'03-01-01 - 2020 - souhrn ...'!P126</f>
        <v>0</v>
      </c>
      <c r="AV109" s="103">
        <f>'03-01-01 - 2020 - souhrn ...'!J37</f>
        <v>0</v>
      </c>
      <c r="AW109" s="103">
        <f>'03-01-01 - 2020 - souhrn ...'!J38</f>
        <v>0</v>
      </c>
      <c r="AX109" s="103">
        <f>'03-01-01 - 2020 - souhrn ...'!J39</f>
        <v>0</v>
      </c>
      <c r="AY109" s="103">
        <f>'03-01-01 - 2020 - souhrn ...'!J40</f>
        <v>0</v>
      </c>
      <c r="AZ109" s="103">
        <f>'03-01-01 - 2020 - souhrn ...'!F37</f>
        <v>0</v>
      </c>
      <c r="BA109" s="103">
        <f>'03-01-01 - 2020 - souhrn ...'!F38</f>
        <v>0</v>
      </c>
      <c r="BB109" s="103">
        <f>'03-01-01 - 2020 - souhrn ...'!F39</f>
        <v>0</v>
      </c>
      <c r="BC109" s="103">
        <f>'03-01-01 - 2020 - souhrn ...'!F40</f>
        <v>0</v>
      </c>
      <c r="BD109" s="105">
        <f>'03-01-01 - 2020 - souhrn ...'!F41</f>
        <v>0</v>
      </c>
      <c r="BT109" s="106" t="s">
        <v>93</v>
      </c>
      <c r="BV109" s="106" t="s">
        <v>78</v>
      </c>
      <c r="BW109" s="106" t="s">
        <v>128</v>
      </c>
      <c r="BX109" s="106" t="s">
        <v>125</v>
      </c>
      <c r="CL109" s="106" t="s">
        <v>1</v>
      </c>
    </row>
    <row r="110" spans="1:91" s="4" customFormat="1" ht="16.5" customHeight="1">
      <c r="A110" s="107" t="s">
        <v>90</v>
      </c>
      <c r="B110" s="55"/>
      <c r="C110" s="100"/>
      <c r="D110" s="100"/>
      <c r="E110" s="100"/>
      <c r="F110" s="273" t="s">
        <v>129</v>
      </c>
      <c r="G110" s="273"/>
      <c r="H110" s="273"/>
      <c r="I110" s="273"/>
      <c r="J110" s="273"/>
      <c r="K110" s="100"/>
      <c r="L110" s="273" t="s">
        <v>102</v>
      </c>
      <c r="M110" s="273"/>
      <c r="N110" s="273"/>
      <c r="O110" s="273"/>
      <c r="P110" s="273"/>
      <c r="Q110" s="273"/>
      <c r="R110" s="273"/>
      <c r="S110" s="273"/>
      <c r="T110" s="273"/>
      <c r="U110" s="273"/>
      <c r="V110" s="273"/>
      <c r="W110" s="273"/>
      <c r="X110" s="273"/>
      <c r="Y110" s="273"/>
      <c r="Z110" s="273"/>
      <c r="AA110" s="273"/>
      <c r="AB110" s="273"/>
      <c r="AC110" s="273"/>
      <c r="AD110" s="273"/>
      <c r="AE110" s="273"/>
      <c r="AF110" s="273"/>
      <c r="AG110" s="269">
        <f>'03-01-02 - 2020 VRN'!J34</f>
        <v>0</v>
      </c>
      <c r="AH110" s="270"/>
      <c r="AI110" s="270"/>
      <c r="AJ110" s="270"/>
      <c r="AK110" s="270"/>
      <c r="AL110" s="270"/>
      <c r="AM110" s="270"/>
      <c r="AN110" s="269">
        <f t="shared" si="0"/>
        <v>0</v>
      </c>
      <c r="AO110" s="270"/>
      <c r="AP110" s="270"/>
      <c r="AQ110" s="101" t="s">
        <v>88</v>
      </c>
      <c r="AR110" s="57"/>
      <c r="AS110" s="102">
        <v>0</v>
      </c>
      <c r="AT110" s="103">
        <f t="shared" si="1"/>
        <v>0</v>
      </c>
      <c r="AU110" s="104">
        <f>'03-01-02 - 2020 VRN'!P125</f>
        <v>0</v>
      </c>
      <c r="AV110" s="103">
        <f>'03-01-02 - 2020 VRN'!J37</f>
        <v>0</v>
      </c>
      <c r="AW110" s="103">
        <f>'03-01-02 - 2020 VRN'!J38</f>
        <v>0</v>
      </c>
      <c r="AX110" s="103">
        <f>'03-01-02 - 2020 VRN'!J39</f>
        <v>0</v>
      </c>
      <c r="AY110" s="103">
        <f>'03-01-02 - 2020 VRN'!J40</f>
        <v>0</v>
      </c>
      <c r="AZ110" s="103">
        <f>'03-01-02 - 2020 VRN'!F37</f>
        <v>0</v>
      </c>
      <c r="BA110" s="103">
        <f>'03-01-02 - 2020 VRN'!F38</f>
        <v>0</v>
      </c>
      <c r="BB110" s="103">
        <f>'03-01-02 - 2020 VRN'!F39</f>
        <v>0</v>
      </c>
      <c r="BC110" s="103">
        <f>'03-01-02 - 2020 VRN'!F40</f>
        <v>0</v>
      </c>
      <c r="BD110" s="105">
        <f>'03-01-02 - 2020 VRN'!F41</f>
        <v>0</v>
      </c>
      <c r="BT110" s="106" t="s">
        <v>93</v>
      </c>
      <c r="BV110" s="106" t="s">
        <v>78</v>
      </c>
      <c r="BW110" s="106" t="s">
        <v>130</v>
      </c>
      <c r="BX110" s="106" t="s">
        <v>125</v>
      </c>
      <c r="CL110" s="106" t="s">
        <v>1</v>
      </c>
    </row>
    <row r="111" spans="1:91" s="4" customFormat="1" ht="16.5" customHeight="1">
      <c r="B111" s="55"/>
      <c r="C111" s="100"/>
      <c r="D111" s="100"/>
      <c r="E111" s="273" t="s">
        <v>131</v>
      </c>
      <c r="F111" s="273"/>
      <c r="G111" s="273"/>
      <c r="H111" s="273"/>
      <c r="I111" s="273"/>
      <c r="J111" s="100"/>
      <c r="K111" s="273" t="s">
        <v>105</v>
      </c>
      <c r="L111" s="273"/>
      <c r="M111" s="273"/>
      <c r="N111" s="273"/>
      <c r="O111" s="273"/>
      <c r="P111" s="273"/>
      <c r="Q111" s="273"/>
      <c r="R111" s="273"/>
      <c r="S111" s="273"/>
      <c r="T111" s="273"/>
      <c r="U111" s="273"/>
      <c r="V111" s="273"/>
      <c r="W111" s="273"/>
      <c r="X111" s="273"/>
      <c r="Y111" s="273"/>
      <c r="Z111" s="273"/>
      <c r="AA111" s="273"/>
      <c r="AB111" s="273"/>
      <c r="AC111" s="273"/>
      <c r="AD111" s="273"/>
      <c r="AE111" s="273"/>
      <c r="AF111" s="273"/>
      <c r="AG111" s="275">
        <f>ROUND(SUM(AG112:AG113),2)</f>
        <v>0</v>
      </c>
      <c r="AH111" s="270"/>
      <c r="AI111" s="270"/>
      <c r="AJ111" s="270"/>
      <c r="AK111" s="270"/>
      <c r="AL111" s="270"/>
      <c r="AM111" s="270"/>
      <c r="AN111" s="269">
        <f t="shared" si="0"/>
        <v>0</v>
      </c>
      <c r="AO111" s="270"/>
      <c r="AP111" s="270"/>
      <c r="AQ111" s="101" t="s">
        <v>88</v>
      </c>
      <c r="AR111" s="57"/>
      <c r="AS111" s="102">
        <f>ROUND(SUM(AS112:AS113),2)</f>
        <v>0</v>
      </c>
      <c r="AT111" s="103">
        <f t="shared" si="1"/>
        <v>0</v>
      </c>
      <c r="AU111" s="104">
        <f>ROUND(SUM(AU112:AU113),5)</f>
        <v>0</v>
      </c>
      <c r="AV111" s="103">
        <f>ROUND(AZ111*L29,2)</f>
        <v>0</v>
      </c>
      <c r="AW111" s="103">
        <f>ROUND(BA111*L30,2)</f>
        <v>0</v>
      </c>
      <c r="AX111" s="103">
        <f>ROUND(BB111*L29,2)</f>
        <v>0</v>
      </c>
      <c r="AY111" s="103">
        <f>ROUND(BC111*L30,2)</f>
        <v>0</v>
      </c>
      <c r="AZ111" s="103">
        <f>ROUND(SUM(AZ112:AZ113),2)</f>
        <v>0</v>
      </c>
      <c r="BA111" s="103">
        <f>ROUND(SUM(BA112:BA113),2)</f>
        <v>0</v>
      </c>
      <c r="BB111" s="103">
        <f>ROUND(SUM(BB112:BB113),2)</f>
        <v>0</v>
      </c>
      <c r="BC111" s="103">
        <f>ROUND(SUM(BC112:BC113),2)</f>
        <v>0</v>
      </c>
      <c r="BD111" s="105">
        <f>ROUND(SUM(BD112:BD113),2)</f>
        <v>0</v>
      </c>
      <c r="BS111" s="106" t="s">
        <v>75</v>
      </c>
      <c r="BT111" s="106" t="s">
        <v>85</v>
      </c>
      <c r="BU111" s="106" t="s">
        <v>77</v>
      </c>
      <c r="BV111" s="106" t="s">
        <v>78</v>
      </c>
      <c r="BW111" s="106" t="s">
        <v>132</v>
      </c>
      <c r="BX111" s="106" t="s">
        <v>123</v>
      </c>
      <c r="CL111" s="106" t="s">
        <v>1</v>
      </c>
    </row>
    <row r="112" spans="1:91" s="4" customFormat="1" ht="16.5" customHeight="1">
      <c r="A112" s="107" t="s">
        <v>90</v>
      </c>
      <c r="B112" s="55"/>
      <c r="C112" s="100"/>
      <c r="D112" s="100"/>
      <c r="E112" s="100"/>
      <c r="F112" s="273" t="s">
        <v>133</v>
      </c>
      <c r="G112" s="273"/>
      <c r="H112" s="273"/>
      <c r="I112" s="273"/>
      <c r="J112" s="273"/>
      <c r="K112" s="100"/>
      <c r="L112" s="273" t="s">
        <v>119</v>
      </c>
      <c r="M112" s="273"/>
      <c r="N112" s="273"/>
      <c r="O112" s="273"/>
      <c r="P112" s="273"/>
      <c r="Q112" s="273"/>
      <c r="R112" s="273"/>
      <c r="S112" s="273"/>
      <c r="T112" s="273"/>
      <c r="U112" s="273"/>
      <c r="V112" s="273"/>
      <c r="W112" s="273"/>
      <c r="X112" s="273"/>
      <c r="Y112" s="273"/>
      <c r="Z112" s="273"/>
      <c r="AA112" s="273"/>
      <c r="AB112" s="273"/>
      <c r="AC112" s="273"/>
      <c r="AD112" s="273"/>
      <c r="AE112" s="273"/>
      <c r="AF112" s="273"/>
      <c r="AG112" s="269">
        <f>'03-02-01 - 1-2 2021 - sou...'!J34</f>
        <v>0</v>
      </c>
      <c r="AH112" s="270"/>
      <c r="AI112" s="270"/>
      <c r="AJ112" s="270"/>
      <c r="AK112" s="270"/>
      <c r="AL112" s="270"/>
      <c r="AM112" s="270"/>
      <c r="AN112" s="269">
        <f t="shared" si="0"/>
        <v>0</v>
      </c>
      <c r="AO112" s="270"/>
      <c r="AP112" s="270"/>
      <c r="AQ112" s="101" t="s">
        <v>88</v>
      </c>
      <c r="AR112" s="57"/>
      <c r="AS112" s="102">
        <v>0</v>
      </c>
      <c r="AT112" s="103">
        <f t="shared" si="1"/>
        <v>0</v>
      </c>
      <c r="AU112" s="104">
        <f>'03-02-01 - 1-2 2021 - sou...'!P126</f>
        <v>0</v>
      </c>
      <c r="AV112" s="103">
        <f>'03-02-01 - 1-2 2021 - sou...'!J37</f>
        <v>0</v>
      </c>
      <c r="AW112" s="103">
        <f>'03-02-01 - 1-2 2021 - sou...'!J38</f>
        <v>0</v>
      </c>
      <c r="AX112" s="103">
        <f>'03-02-01 - 1-2 2021 - sou...'!J39</f>
        <v>0</v>
      </c>
      <c r="AY112" s="103">
        <f>'03-02-01 - 1-2 2021 - sou...'!J40</f>
        <v>0</v>
      </c>
      <c r="AZ112" s="103">
        <f>'03-02-01 - 1-2 2021 - sou...'!F37</f>
        <v>0</v>
      </c>
      <c r="BA112" s="103">
        <f>'03-02-01 - 1-2 2021 - sou...'!F38</f>
        <v>0</v>
      </c>
      <c r="BB112" s="103">
        <f>'03-02-01 - 1-2 2021 - sou...'!F39</f>
        <v>0</v>
      </c>
      <c r="BC112" s="103">
        <f>'03-02-01 - 1-2 2021 - sou...'!F40</f>
        <v>0</v>
      </c>
      <c r="BD112" s="105">
        <f>'03-02-01 - 1-2 2021 - sou...'!F41</f>
        <v>0</v>
      </c>
      <c r="BT112" s="106" t="s">
        <v>93</v>
      </c>
      <c r="BV112" s="106" t="s">
        <v>78</v>
      </c>
      <c r="BW112" s="106" t="s">
        <v>134</v>
      </c>
      <c r="BX112" s="106" t="s">
        <v>132</v>
      </c>
      <c r="CL112" s="106" t="s">
        <v>1</v>
      </c>
    </row>
    <row r="113" spans="1:90" s="4" customFormat="1" ht="16.5" customHeight="1">
      <c r="A113" s="107" t="s">
        <v>90</v>
      </c>
      <c r="B113" s="55"/>
      <c r="C113" s="100"/>
      <c r="D113" s="100"/>
      <c r="E113" s="100"/>
      <c r="F113" s="273" t="s">
        <v>135</v>
      </c>
      <c r="G113" s="273"/>
      <c r="H113" s="273"/>
      <c r="I113" s="273"/>
      <c r="J113" s="273"/>
      <c r="K113" s="100"/>
      <c r="L113" s="273" t="s">
        <v>111</v>
      </c>
      <c r="M113" s="273"/>
      <c r="N113" s="273"/>
      <c r="O113" s="273"/>
      <c r="P113" s="273"/>
      <c r="Q113" s="273"/>
      <c r="R113" s="273"/>
      <c r="S113" s="273"/>
      <c r="T113" s="273"/>
      <c r="U113" s="273"/>
      <c r="V113" s="273"/>
      <c r="W113" s="273"/>
      <c r="X113" s="273"/>
      <c r="Y113" s="273"/>
      <c r="Z113" s="273"/>
      <c r="AA113" s="273"/>
      <c r="AB113" s="273"/>
      <c r="AC113" s="273"/>
      <c r="AD113" s="273"/>
      <c r="AE113" s="273"/>
      <c r="AF113" s="273"/>
      <c r="AG113" s="269">
        <f>'03-02-02 - 1-2 2021 VRN'!J34</f>
        <v>0</v>
      </c>
      <c r="AH113" s="270"/>
      <c r="AI113" s="270"/>
      <c r="AJ113" s="270"/>
      <c r="AK113" s="270"/>
      <c r="AL113" s="270"/>
      <c r="AM113" s="270"/>
      <c r="AN113" s="269">
        <f t="shared" si="0"/>
        <v>0</v>
      </c>
      <c r="AO113" s="270"/>
      <c r="AP113" s="270"/>
      <c r="AQ113" s="101" t="s">
        <v>88</v>
      </c>
      <c r="AR113" s="57"/>
      <c r="AS113" s="108">
        <v>0</v>
      </c>
      <c r="AT113" s="109">
        <f t="shared" si="1"/>
        <v>0</v>
      </c>
      <c r="AU113" s="110">
        <f>'03-02-02 - 1-2 2021 VRN'!P126</f>
        <v>0</v>
      </c>
      <c r="AV113" s="109">
        <f>'03-02-02 - 1-2 2021 VRN'!J37</f>
        <v>0</v>
      </c>
      <c r="AW113" s="109">
        <f>'03-02-02 - 1-2 2021 VRN'!J38</f>
        <v>0</v>
      </c>
      <c r="AX113" s="109">
        <f>'03-02-02 - 1-2 2021 VRN'!J39</f>
        <v>0</v>
      </c>
      <c r="AY113" s="109">
        <f>'03-02-02 - 1-2 2021 VRN'!J40</f>
        <v>0</v>
      </c>
      <c r="AZ113" s="109">
        <f>'03-02-02 - 1-2 2021 VRN'!F37</f>
        <v>0</v>
      </c>
      <c r="BA113" s="109">
        <f>'03-02-02 - 1-2 2021 VRN'!F38</f>
        <v>0</v>
      </c>
      <c r="BB113" s="109">
        <f>'03-02-02 - 1-2 2021 VRN'!F39</f>
        <v>0</v>
      </c>
      <c r="BC113" s="109">
        <f>'03-02-02 - 1-2 2021 VRN'!F40</f>
        <v>0</v>
      </c>
      <c r="BD113" s="111">
        <f>'03-02-02 - 1-2 2021 VRN'!F41</f>
        <v>0</v>
      </c>
      <c r="BT113" s="106" t="s">
        <v>93</v>
      </c>
      <c r="BV113" s="106" t="s">
        <v>78</v>
      </c>
      <c r="BW113" s="106" t="s">
        <v>136</v>
      </c>
      <c r="BX113" s="106" t="s">
        <v>132</v>
      </c>
      <c r="CL113" s="106" t="s">
        <v>1</v>
      </c>
    </row>
    <row r="114" spans="1:90" s="2" customFormat="1" ht="30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6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</row>
    <row r="115" spans="1:90" s="2" customFormat="1" ht="6.95" customHeight="1">
      <c r="A115" s="3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36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</row>
  </sheetData>
  <sheetProtection algorithmName="SHA-512" hashValue="CDnX/n88YoW8nIfxS57tpaFqC2D+v35UaPEPJ7sEFlsO6HKIRsSu9kGM5phVV5SMxpEgAPAwBSZhJBlDTqFvBg==" saltValue="KvJSnghHfU6KndCs+Ttv83PBmQ7QM3fv6DlQFs4IZBFH1nLJcbG0d58s1Zlj77jWFmHOp8KzUgO2fqtFXEJjxQ==" spinCount="100000" sheet="1" objects="1" scenarios="1" formatColumns="0" formatRows="0"/>
  <mergeCells count="114">
    <mergeCell ref="L103:AF103"/>
    <mergeCell ref="J104:AF104"/>
    <mergeCell ref="K105:AF105"/>
    <mergeCell ref="K106:AF106"/>
    <mergeCell ref="J107:AF107"/>
    <mergeCell ref="D95:H95"/>
    <mergeCell ref="F102:J102"/>
    <mergeCell ref="E96:I96"/>
    <mergeCell ref="F97:J97"/>
    <mergeCell ref="E98:I98"/>
    <mergeCell ref="F99:J99"/>
    <mergeCell ref="F100:J100"/>
    <mergeCell ref="E101:I101"/>
    <mergeCell ref="F103:J103"/>
    <mergeCell ref="D104:H104"/>
    <mergeCell ref="E105:I105"/>
    <mergeCell ref="E106:I106"/>
    <mergeCell ref="D107:H107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L97:AF97"/>
    <mergeCell ref="K98:AF98"/>
    <mergeCell ref="L99:AF99"/>
    <mergeCell ref="L100:AF100"/>
    <mergeCell ref="K101:AF101"/>
    <mergeCell ref="L102:AF102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111:AM111"/>
    <mergeCell ref="AN107:AP107"/>
    <mergeCell ref="AN108:AP108"/>
    <mergeCell ref="AN109:AP109"/>
    <mergeCell ref="AN110:AP110"/>
    <mergeCell ref="AN111:AP111"/>
    <mergeCell ref="AN112:AP112"/>
    <mergeCell ref="AN113:AP113"/>
    <mergeCell ref="E111:I111"/>
    <mergeCell ref="F110:J110"/>
    <mergeCell ref="F112:J112"/>
    <mergeCell ref="F113:J113"/>
    <mergeCell ref="AG112:AM112"/>
    <mergeCell ref="AG113:AM113"/>
    <mergeCell ref="L109:AF109"/>
    <mergeCell ref="K108:AF108"/>
    <mergeCell ref="L110:AF110"/>
    <mergeCell ref="K111:AF111"/>
    <mergeCell ref="L112:AF112"/>
    <mergeCell ref="L113:AF113"/>
    <mergeCell ref="E108:I108"/>
    <mergeCell ref="F109:J109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7" location="'01-01-01 - 2019 souhrn op...'!C2" display="/"/>
    <hyperlink ref="A99" location="'01-02-01 - 2020 souhrn op...'!C2" display="/"/>
    <hyperlink ref="A100" location="'01-02-02 - 2020 VRN'!C2" display="/"/>
    <hyperlink ref="A102" location="'01-03-01 - 1-2 2021 souhr...'!C2" display="/"/>
    <hyperlink ref="A103" location="'01-03-02 - 1-2 2021 VRN'!C2" display="/"/>
    <hyperlink ref="A105" location="'02-01 - 2020 souhrn oprav...'!C2" display="/"/>
    <hyperlink ref="A106" location="'02-02 - 1-2 2021 - souhrn...'!C2" display="/"/>
    <hyperlink ref="A109" location="'03-01-01 - 2020 - souhrn ...'!C2" display="/"/>
    <hyperlink ref="A110" location="'03-01-02 - 2020 VRN'!C2" display="/"/>
    <hyperlink ref="A112" location="'03-02-01 - 1-2 2021 - sou...'!C2" display="/"/>
    <hyperlink ref="A113" location="'03-02-02 - 1-2 2021 VR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130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648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649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744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ROUND(J125,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ROUND((SUM(BE125:BE131)),  2)</f>
        <v>0</v>
      </c>
      <c r="G37" s="31"/>
      <c r="H37" s="31"/>
      <c r="I37" s="134">
        <v>0.21</v>
      </c>
      <c r="J37" s="133">
        <f>ROUND(((SUM(BE125:BE131))*I37),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ROUND((SUM(BF125:BF131)),  2)</f>
        <v>0</v>
      </c>
      <c r="G38" s="31"/>
      <c r="H38" s="31"/>
      <c r="I38" s="134">
        <v>0.15</v>
      </c>
      <c r="J38" s="133">
        <f>ROUND(((SUM(BF125:BF131))*I38),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ROUND((SUM(BG125:BG131)),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ROUND((SUM(BH125:BH131)),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ROUND((SUM(BI125:BI131)),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648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649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03-01-02 - 2020 VRN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J125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446</v>
      </c>
      <c r="E101" s="167"/>
      <c r="F101" s="167"/>
      <c r="G101" s="167"/>
      <c r="H101" s="167"/>
      <c r="I101" s="168"/>
      <c r="J101" s="169">
        <f>J126</f>
        <v>0</v>
      </c>
      <c r="K101" s="165"/>
      <c r="L101" s="170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20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55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8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150</v>
      </c>
      <c r="D108" s="33"/>
      <c r="E108" s="33"/>
      <c r="F108" s="33"/>
      <c r="G108" s="33"/>
      <c r="H108" s="33"/>
      <c r="I108" s="120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5.5" customHeight="1">
      <c r="A111" s="31"/>
      <c r="B111" s="32"/>
      <c r="C111" s="33"/>
      <c r="D111" s="33"/>
      <c r="E111" s="292" t="str">
        <f>E7</f>
        <v>Údržba a oprava výměnných dílů zabezpečovacího zařízení v obvodu SSZT 2020</v>
      </c>
      <c r="F111" s="293"/>
      <c r="G111" s="293"/>
      <c r="H111" s="29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138</v>
      </c>
      <c r="D112" s="19"/>
      <c r="E112" s="19"/>
      <c r="F112" s="19"/>
      <c r="G112" s="19"/>
      <c r="H112" s="19"/>
      <c r="I112" s="112"/>
      <c r="J112" s="19"/>
      <c r="K112" s="19"/>
      <c r="L112" s="17"/>
    </row>
    <row r="113" spans="1:65" s="1" customFormat="1" ht="16.5" customHeight="1">
      <c r="B113" s="18"/>
      <c r="C113" s="19"/>
      <c r="D113" s="19"/>
      <c r="E113" s="292" t="s">
        <v>648</v>
      </c>
      <c r="F113" s="262"/>
      <c r="G113" s="262"/>
      <c r="H113" s="262"/>
      <c r="I113" s="112"/>
      <c r="J113" s="19"/>
      <c r="K113" s="19"/>
      <c r="L113" s="17"/>
    </row>
    <row r="114" spans="1:65" s="1" customFormat="1" ht="12" customHeight="1">
      <c r="B114" s="18"/>
      <c r="C114" s="26" t="s">
        <v>140</v>
      </c>
      <c r="D114" s="19"/>
      <c r="E114" s="19"/>
      <c r="F114" s="19"/>
      <c r="G114" s="19"/>
      <c r="H114" s="19"/>
      <c r="I114" s="112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94" t="s">
        <v>649</v>
      </c>
      <c r="F115" s="295"/>
      <c r="G115" s="295"/>
      <c r="H115" s="295"/>
      <c r="I115" s="120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142</v>
      </c>
      <c r="D116" s="33"/>
      <c r="E116" s="33"/>
      <c r="F116" s="33"/>
      <c r="G116" s="33"/>
      <c r="H116" s="33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58" t="str">
        <f>E13</f>
        <v>03-01-02 - 2020 VRN</v>
      </c>
      <c r="F117" s="295"/>
      <c r="G117" s="295"/>
      <c r="H117" s="295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F16</f>
        <v>OŘ Praha</v>
      </c>
      <c r="G119" s="33"/>
      <c r="H119" s="33"/>
      <c r="I119" s="121" t="s">
        <v>22</v>
      </c>
      <c r="J119" s="63" t="str">
        <f>IF(J16="","",J16)</f>
        <v>10. 7. 2019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20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E19</f>
        <v>Jiří Kejkula, přednosta SSZT Pv</v>
      </c>
      <c r="G121" s="33"/>
      <c r="H121" s="33"/>
      <c r="I121" s="121" t="s">
        <v>30</v>
      </c>
      <c r="J121" s="29" t="str">
        <f>E25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IF(E22="","",E22)</f>
        <v>Vyplň údaj</v>
      </c>
      <c r="G122" s="33"/>
      <c r="H122" s="33"/>
      <c r="I122" s="121" t="s">
        <v>33</v>
      </c>
      <c r="J122" s="29" t="str">
        <f>E28</f>
        <v>Milan Bělehrad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120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0" customFormat="1" ht="29.25" customHeight="1">
      <c r="A124" s="171"/>
      <c r="B124" s="172"/>
      <c r="C124" s="173" t="s">
        <v>151</v>
      </c>
      <c r="D124" s="174" t="s">
        <v>61</v>
      </c>
      <c r="E124" s="174" t="s">
        <v>57</v>
      </c>
      <c r="F124" s="174" t="s">
        <v>58</v>
      </c>
      <c r="G124" s="174" t="s">
        <v>152</v>
      </c>
      <c r="H124" s="174" t="s">
        <v>153</v>
      </c>
      <c r="I124" s="175" t="s">
        <v>154</v>
      </c>
      <c r="J124" s="174" t="s">
        <v>146</v>
      </c>
      <c r="K124" s="176" t="s">
        <v>155</v>
      </c>
      <c r="L124" s="177"/>
      <c r="M124" s="72" t="s">
        <v>1</v>
      </c>
      <c r="N124" s="73" t="s">
        <v>40</v>
      </c>
      <c r="O124" s="73" t="s">
        <v>156</v>
      </c>
      <c r="P124" s="73" t="s">
        <v>157</v>
      </c>
      <c r="Q124" s="73" t="s">
        <v>158</v>
      </c>
      <c r="R124" s="73" t="s">
        <v>159</v>
      </c>
      <c r="S124" s="73" t="s">
        <v>160</v>
      </c>
      <c r="T124" s="74" t="s">
        <v>161</v>
      </c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/>
    </row>
    <row r="125" spans="1:65" s="2" customFormat="1" ht="22.9" customHeight="1">
      <c r="A125" s="31"/>
      <c r="B125" s="32"/>
      <c r="C125" s="79" t="s">
        <v>162</v>
      </c>
      <c r="D125" s="33"/>
      <c r="E125" s="33"/>
      <c r="F125" s="33"/>
      <c r="G125" s="33"/>
      <c r="H125" s="33"/>
      <c r="I125" s="120"/>
      <c r="J125" s="178">
        <f>BK125</f>
        <v>0</v>
      </c>
      <c r="K125" s="33"/>
      <c r="L125" s="36"/>
      <c r="M125" s="75"/>
      <c r="N125" s="179"/>
      <c r="O125" s="76"/>
      <c r="P125" s="180">
        <f>P126</f>
        <v>0</v>
      </c>
      <c r="Q125" s="76"/>
      <c r="R125" s="180">
        <f>R126</f>
        <v>0</v>
      </c>
      <c r="S125" s="76"/>
      <c r="T125" s="181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75</v>
      </c>
      <c r="AU125" s="14" t="s">
        <v>148</v>
      </c>
      <c r="BK125" s="182">
        <f>BK126</f>
        <v>0</v>
      </c>
    </row>
    <row r="126" spans="1:65" s="11" customFormat="1" ht="25.9" customHeight="1">
      <c r="B126" s="183"/>
      <c r="C126" s="184"/>
      <c r="D126" s="185" t="s">
        <v>75</v>
      </c>
      <c r="E126" s="186" t="s">
        <v>447</v>
      </c>
      <c r="F126" s="186" t="s">
        <v>448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SUM(P127:P131)</f>
        <v>0</v>
      </c>
      <c r="Q126" s="191"/>
      <c r="R126" s="192">
        <f>SUM(R127:R131)</f>
        <v>0</v>
      </c>
      <c r="S126" s="191"/>
      <c r="T126" s="193">
        <f>SUM(T127:T131)</f>
        <v>0</v>
      </c>
      <c r="AR126" s="194" t="s">
        <v>214</v>
      </c>
      <c r="AT126" s="195" t="s">
        <v>75</v>
      </c>
      <c r="AU126" s="195" t="s">
        <v>76</v>
      </c>
      <c r="AY126" s="194" t="s">
        <v>166</v>
      </c>
      <c r="BK126" s="196">
        <f>SUM(BK127:BK131)</f>
        <v>0</v>
      </c>
    </row>
    <row r="127" spans="1:65" s="2" customFormat="1" ht="36" customHeight="1">
      <c r="A127" s="31"/>
      <c r="B127" s="32"/>
      <c r="C127" s="197" t="s">
        <v>83</v>
      </c>
      <c r="D127" s="197" t="s">
        <v>168</v>
      </c>
      <c r="E127" s="198" t="s">
        <v>449</v>
      </c>
      <c r="F127" s="199" t="s">
        <v>450</v>
      </c>
      <c r="G127" s="200" t="s">
        <v>451</v>
      </c>
      <c r="H127" s="226"/>
      <c r="I127" s="202"/>
      <c r="J127" s="203">
        <f>ROUND(I127*H127,2)</f>
        <v>0</v>
      </c>
      <c r="K127" s="199" t="s">
        <v>172</v>
      </c>
      <c r="L127" s="36"/>
      <c r="M127" s="204" t="s">
        <v>1</v>
      </c>
      <c r="N127" s="205" t="s">
        <v>41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83</v>
      </c>
      <c r="AT127" s="208" t="s">
        <v>168</v>
      </c>
      <c r="AU127" s="208" t="s">
        <v>83</v>
      </c>
      <c r="AY127" s="14" t="s">
        <v>166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83</v>
      </c>
      <c r="BK127" s="209">
        <f>ROUND(I127*H127,2)</f>
        <v>0</v>
      </c>
      <c r="BL127" s="14" t="s">
        <v>83</v>
      </c>
      <c r="BM127" s="208" t="s">
        <v>745</v>
      </c>
    </row>
    <row r="128" spans="1:65" s="2" customFormat="1" ht="29.25">
      <c r="A128" s="31"/>
      <c r="B128" s="32"/>
      <c r="C128" s="33"/>
      <c r="D128" s="210" t="s">
        <v>174</v>
      </c>
      <c r="E128" s="33"/>
      <c r="F128" s="211" t="s">
        <v>450</v>
      </c>
      <c r="G128" s="33"/>
      <c r="H128" s="33"/>
      <c r="I128" s="120"/>
      <c r="J128" s="33"/>
      <c r="K128" s="33"/>
      <c r="L128" s="36"/>
      <c r="M128" s="212"/>
      <c r="N128" s="213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83</v>
      </c>
    </row>
    <row r="129" spans="1:65" s="2" customFormat="1" ht="36" customHeight="1">
      <c r="A129" s="31"/>
      <c r="B129" s="32"/>
      <c r="C129" s="197" t="s">
        <v>85</v>
      </c>
      <c r="D129" s="197" t="s">
        <v>168</v>
      </c>
      <c r="E129" s="198" t="s">
        <v>453</v>
      </c>
      <c r="F129" s="199" t="s">
        <v>454</v>
      </c>
      <c r="G129" s="200" t="s">
        <v>171</v>
      </c>
      <c r="H129" s="201">
        <v>12</v>
      </c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442</v>
      </c>
      <c r="AT129" s="208" t="s">
        <v>168</v>
      </c>
      <c r="AU129" s="208" t="s">
        <v>83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442</v>
      </c>
      <c r="BM129" s="208" t="s">
        <v>746</v>
      </c>
    </row>
    <row r="130" spans="1:65" s="2" customFormat="1" ht="117">
      <c r="A130" s="31"/>
      <c r="B130" s="32"/>
      <c r="C130" s="33"/>
      <c r="D130" s="210" t="s">
        <v>174</v>
      </c>
      <c r="E130" s="33"/>
      <c r="F130" s="211" t="s">
        <v>456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83</v>
      </c>
    </row>
    <row r="131" spans="1:65" s="2" customFormat="1" ht="107.25">
      <c r="A131" s="31"/>
      <c r="B131" s="32"/>
      <c r="C131" s="33"/>
      <c r="D131" s="210" t="s">
        <v>457</v>
      </c>
      <c r="E131" s="33"/>
      <c r="F131" s="227" t="s">
        <v>458</v>
      </c>
      <c r="G131" s="33"/>
      <c r="H131" s="33"/>
      <c r="I131" s="120"/>
      <c r="J131" s="33"/>
      <c r="K131" s="33"/>
      <c r="L131" s="36"/>
      <c r="M131" s="214"/>
      <c r="N131" s="215"/>
      <c r="O131" s="216"/>
      <c r="P131" s="216"/>
      <c r="Q131" s="216"/>
      <c r="R131" s="216"/>
      <c r="S131" s="216"/>
      <c r="T131" s="217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457</v>
      </c>
      <c r="AU131" s="14" t="s">
        <v>83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155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R3G+ASt4o5d002s6SMfQX19DnsRVL5/xNdLqSlE5Y0POEUN6EE2GjhNPJS7TynP8GbM1GkJPb9aevd6zmlzvfQ==" saltValue="AV82FsIdFpKZHnltjgboeMF3MEVaFJSnMKGyUG1nU7TFCoGo+czUeGUeA2DpTYWG83lGCOZXXxMYHdA1qeEWFA==" spinCount="100000" sheet="1" objects="1" scenarios="1" formatColumns="0" formatRows="0" autoFilter="0"/>
  <autoFilter ref="C124:K131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134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648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747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748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ROUND((SUM(BE126:BE220)),  2)</f>
        <v>0</v>
      </c>
      <c r="G37" s="31"/>
      <c r="H37" s="31"/>
      <c r="I37" s="134">
        <v>0.21</v>
      </c>
      <c r="J37" s="133">
        <f>ROUND(((SUM(BE126:BE220))*I37),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ROUND((SUM(BF126:BF220)),  2)</f>
        <v>0</v>
      </c>
      <c r="G38" s="31"/>
      <c r="H38" s="31"/>
      <c r="I38" s="134">
        <v>0.15</v>
      </c>
      <c r="J38" s="133">
        <f>ROUND(((SUM(BF126:BF220))*I38),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ROUND((SUM(BG126:BG220)),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ROUND((SUM(BH126:BH220)),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ROUND((SUM(BI126:BI220)),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648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747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03-02-01 - 1/2 2021 - souhrn oprav relé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749</v>
      </c>
      <c r="E102" s="220"/>
      <c r="F102" s="220"/>
      <c r="G102" s="220"/>
      <c r="H102" s="220"/>
      <c r="I102" s="221"/>
      <c r="J102" s="222">
        <f>J218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5" s="1" customFormat="1" ht="16.5" customHeight="1">
      <c r="B114" s="18"/>
      <c r="C114" s="19"/>
      <c r="D114" s="19"/>
      <c r="E114" s="292" t="s">
        <v>648</v>
      </c>
      <c r="F114" s="262"/>
      <c r="G114" s="262"/>
      <c r="H114" s="262"/>
      <c r="I114" s="112"/>
      <c r="J114" s="19"/>
      <c r="K114" s="19"/>
      <c r="L114" s="17"/>
    </row>
    <row r="115" spans="1:65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5" s="2" customFormat="1" ht="16.5" customHeight="1">
      <c r="A116" s="31"/>
      <c r="B116" s="32"/>
      <c r="C116" s="33"/>
      <c r="D116" s="33"/>
      <c r="E116" s="294" t="s">
        <v>747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58" t="str">
        <f>E13</f>
        <v>03-02-01 - 1/2 2021 - souhrn oprav relé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5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5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P128+SUM(P129:P218)</f>
        <v>0</v>
      </c>
      <c r="Q127" s="191"/>
      <c r="R127" s="192">
        <f>R128+SUM(R129:R218)</f>
        <v>0</v>
      </c>
      <c r="S127" s="191"/>
      <c r="T127" s="193">
        <f>T128+SUM(T129:T218)</f>
        <v>0</v>
      </c>
      <c r="AR127" s="194" t="s">
        <v>165</v>
      </c>
      <c r="AT127" s="195" t="s">
        <v>75</v>
      </c>
      <c r="AU127" s="195" t="s">
        <v>76</v>
      </c>
      <c r="AY127" s="194" t="s">
        <v>166</v>
      </c>
      <c r="BK127" s="196">
        <f>BK128+SUM(BK129:BK218)</f>
        <v>0</v>
      </c>
    </row>
    <row r="128" spans="1:65" s="2" customFormat="1" ht="24" customHeight="1">
      <c r="A128" s="31"/>
      <c r="B128" s="32"/>
      <c r="C128" s="197" t="s">
        <v>348</v>
      </c>
      <c r="D128" s="197" t="s">
        <v>168</v>
      </c>
      <c r="E128" s="198" t="s">
        <v>652</v>
      </c>
      <c r="F128" s="199" t="s">
        <v>653</v>
      </c>
      <c r="G128" s="200" t="s">
        <v>171</v>
      </c>
      <c r="H128" s="201">
        <v>370</v>
      </c>
      <c r="I128" s="202"/>
      <c r="J128" s="203">
        <f>ROUND(I128*H128,2)</f>
        <v>0</v>
      </c>
      <c r="K128" s="199" t="s">
        <v>172</v>
      </c>
      <c r="L128" s="36"/>
      <c r="M128" s="204" t="s">
        <v>1</v>
      </c>
      <c r="N128" s="205" t="s">
        <v>41</v>
      </c>
      <c r="O128" s="68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442</v>
      </c>
      <c r="AT128" s="208" t="s">
        <v>168</v>
      </c>
      <c r="AU128" s="208" t="s">
        <v>83</v>
      </c>
      <c r="AY128" s="14" t="s">
        <v>166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83</v>
      </c>
      <c r="BK128" s="209">
        <f>ROUND(I128*H128,2)</f>
        <v>0</v>
      </c>
      <c r="BL128" s="14" t="s">
        <v>442</v>
      </c>
      <c r="BM128" s="208" t="s">
        <v>750</v>
      </c>
    </row>
    <row r="129" spans="1:65" s="2" customFormat="1" ht="78">
      <c r="A129" s="31"/>
      <c r="B129" s="32"/>
      <c r="C129" s="33"/>
      <c r="D129" s="210" t="s">
        <v>174</v>
      </c>
      <c r="E129" s="33"/>
      <c r="F129" s="211" t="s">
        <v>655</v>
      </c>
      <c r="G129" s="33"/>
      <c r="H129" s="33"/>
      <c r="I129" s="120"/>
      <c r="J129" s="33"/>
      <c r="K129" s="33"/>
      <c r="L129" s="36"/>
      <c r="M129" s="212"/>
      <c r="N129" s="213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" customHeight="1">
      <c r="A130" s="31"/>
      <c r="B130" s="32"/>
      <c r="C130" s="197" t="s">
        <v>83</v>
      </c>
      <c r="D130" s="197" t="s">
        <v>168</v>
      </c>
      <c r="E130" s="198" t="s">
        <v>169</v>
      </c>
      <c r="F130" s="199" t="s">
        <v>170</v>
      </c>
      <c r="G130" s="200" t="s">
        <v>171</v>
      </c>
      <c r="H130" s="201">
        <v>130</v>
      </c>
      <c r="I130" s="202"/>
      <c r="J130" s="203">
        <f>ROUND(I130*H130,2)</f>
        <v>0</v>
      </c>
      <c r="K130" s="199" t="s">
        <v>172</v>
      </c>
      <c r="L130" s="36"/>
      <c r="M130" s="204" t="s">
        <v>1</v>
      </c>
      <c r="N130" s="205" t="s">
        <v>41</v>
      </c>
      <c r="O130" s="6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442</v>
      </c>
      <c r="AT130" s="208" t="s">
        <v>168</v>
      </c>
      <c r="AU130" s="208" t="s">
        <v>83</v>
      </c>
      <c r="AY130" s="14" t="s">
        <v>166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83</v>
      </c>
      <c r="BK130" s="209">
        <f>ROUND(I130*H130,2)</f>
        <v>0</v>
      </c>
      <c r="BL130" s="14" t="s">
        <v>442</v>
      </c>
      <c r="BM130" s="208" t="s">
        <v>751</v>
      </c>
    </row>
    <row r="131" spans="1:65" s="2" customFormat="1" ht="29.25">
      <c r="A131" s="31"/>
      <c r="B131" s="32"/>
      <c r="C131" s="33"/>
      <c r="D131" s="210" t="s">
        <v>174</v>
      </c>
      <c r="E131" s="33"/>
      <c r="F131" s="211" t="s">
        <v>175</v>
      </c>
      <c r="G131" s="33"/>
      <c r="H131" s="33"/>
      <c r="I131" s="120"/>
      <c r="J131" s="33"/>
      <c r="K131" s="33"/>
      <c r="L131" s="36"/>
      <c r="M131" s="212"/>
      <c r="N131" s="213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24" customHeight="1">
      <c r="A132" s="31"/>
      <c r="B132" s="32"/>
      <c r="C132" s="197" t="s">
        <v>85</v>
      </c>
      <c r="D132" s="197" t="s">
        <v>168</v>
      </c>
      <c r="E132" s="198" t="s">
        <v>312</v>
      </c>
      <c r="F132" s="199" t="s">
        <v>313</v>
      </c>
      <c r="G132" s="200" t="s">
        <v>171</v>
      </c>
      <c r="H132" s="201">
        <v>71</v>
      </c>
      <c r="I132" s="202"/>
      <c r="J132" s="203">
        <f>ROUND(I132*H132,2)</f>
        <v>0</v>
      </c>
      <c r="K132" s="199" t="s">
        <v>172</v>
      </c>
      <c r="L132" s="36"/>
      <c r="M132" s="204" t="s">
        <v>1</v>
      </c>
      <c r="N132" s="205" t="s">
        <v>41</v>
      </c>
      <c r="O132" s="6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442</v>
      </c>
      <c r="AT132" s="208" t="s">
        <v>168</v>
      </c>
      <c r="AU132" s="208" t="s">
        <v>83</v>
      </c>
      <c r="AY132" s="14" t="s">
        <v>166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83</v>
      </c>
      <c r="BK132" s="209">
        <f>ROUND(I132*H132,2)</f>
        <v>0</v>
      </c>
      <c r="BL132" s="14" t="s">
        <v>442</v>
      </c>
      <c r="BM132" s="208" t="s">
        <v>752</v>
      </c>
    </row>
    <row r="133" spans="1:65" s="2" customFormat="1" ht="29.25">
      <c r="A133" s="31"/>
      <c r="B133" s="32"/>
      <c r="C133" s="33"/>
      <c r="D133" s="210" t="s">
        <v>174</v>
      </c>
      <c r="E133" s="33"/>
      <c r="F133" s="211" t="s">
        <v>315</v>
      </c>
      <c r="G133" s="33"/>
      <c r="H133" s="33"/>
      <c r="I133" s="120"/>
      <c r="J133" s="33"/>
      <c r="K133" s="33"/>
      <c r="L133" s="36"/>
      <c r="M133" s="212"/>
      <c r="N133" s="213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48" customHeight="1">
      <c r="A134" s="31"/>
      <c r="B134" s="32"/>
      <c r="C134" s="197" t="s">
        <v>93</v>
      </c>
      <c r="D134" s="197" t="s">
        <v>168</v>
      </c>
      <c r="E134" s="198" t="s">
        <v>316</v>
      </c>
      <c r="F134" s="199" t="s">
        <v>317</v>
      </c>
      <c r="G134" s="200" t="s">
        <v>171</v>
      </c>
      <c r="H134" s="201">
        <v>56</v>
      </c>
      <c r="I134" s="202"/>
      <c r="J134" s="203">
        <f>ROUND(I134*H134,2)</f>
        <v>0</v>
      </c>
      <c r="K134" s="199" t="s">
        <v>172</v>
      </c>
      <c r="L134" s="36"/>
      <c r="M134" s="204" t="s">
        <v>1</v>
      </c>
      <c r="N134" s="205" t="s">
        <v>41</v>
      </c>
      <c r="O134" s="68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442</v>
      </c>
      <c r="AT134" s="208" t="s">
        <v>168</v>
      </c>
      <c r="AU134" s="208" t="s">
        <v>83</v>
      </c>
      <c r="AY134" s="14" t="s">
        <v>166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83</v>
      </c>
      <c r="BK134" s="209">
        <f>ROUND(I134*H134,2)</f>
        <v>0</v>
      </c>
      <c r="BL134" s="14" t="s">
        <v>442</v>
      </c>
      <c r="BM134" s="208" t="s">
        <v>753</v>
      </c>
    </row>
    <row r="135" spans="1:65" s="2" customFormat="1" ht="48.75">
      <c r="A135" s="31"/>
      <c r="B135" s="32"/>
      <c r="C135" s="33"/>
      <c r="D135" s="210" t="s">
        <v>174</v>
      </c>
      <c r="E135" s="33"/>
      <c r="F135" s="211" t="s">
        <v>319</v>
      </c>
      <c r="G135" s="33"/>
      <c r="H135" s="33"/>
      <c r="I135" s="120"/>
      <c r="J135" s="33"/>
      <c r="K135" s="33"/>
      <c r="L135" s="36"/>
      <c r="M135" s="212"/>
      <c r="N135" s="213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24" customHeight="1">
      <c r="A136" s="31"/>
      <c r="B136" s="32"/>
      <c r="C136" s="197" t="s">
        <v>165</v>
      </c>
      <c r="D136" s="197" t="s">
        <v>168</v>
      </c>
      <c r="E136" s="198" t="s">
        <v>329</v>
      </c>
      <c r="F136" s="199" t="s">
        <v>330</v>
      </c>
      <c r="G136" s="200" t="s">
        <v>171</v>
      </c>
      <c r="H136" s="201">
        <v>40</v>
      </c>
      <c r="I136" s="202"/>
      <c r="J136" s="203">
        <f>ROUND(I136*H136,2)</f>
        <v>0</v>
      </c>
      <c r="K136" s="199" t="s">
        <v>172</v>
      </c>
      <c r="L136" s="36"/>
      <c r="M136" s="204" t="s">
        <v>1</v>
      </c>
      <c r="N136" s="205" t="s">
        <v>41</v>
      </c>
      <c r="O136" s="6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442</v>
      </c>
      <c r="AT136" s="208" t="s">
        <v>168</v>
      </c>
      <c r="AU136" s="208" t="s">
        <v>83</v>
      </c>
      <c r="AY136" s="14" t="s">
        <v>166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83</v>
      </c>
      <c r="BK136" s="209">
        <f>ROUND(I136*H136,2)</f>
        <v>0</v>
      </c>
      <c r="BL136" s="14" t="s">
        <v>442</v>
      </c>
      <c r="BM136" s="208" t="s">
        <v>754</v>
      </c>
    </row>
    <row r="137" spans="1:65" s="2" customFormat="1" ht="29.25">
      <c r="A137" s="31"/>
      <c r="B137" s="32"/>
      <c r="C137" s="33"/>
      <c r="D137" s="210" t="s">
        <v>174</v>
      </c>
      <c r="E137" s="33"/>
      <c r="F137" s="211" t="s">
        <v>332</v>
      </c>
      <c r="G137" s="33"/>
      <c r="H137" s="33"/>
      <c r="I137" s="120"/>
      <c r="J137" s="33"/>
      <c r="K137" s="33"/>
      <c r="L137" s="36"/>
      <c r="M137" s="212"/>
      <c r="N137" s="213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24" customHeight="1">
      <c r="A138" s="31"/>
      <c r="B138" s="32"/>
      <c r="C138" s="197" t="s">
        <v>214</v>
      </c>
      <c r="D138" s="197" t="s">
        <v>168</v>
      </c>
      <c r="E138" s="198" t="s">
        <v>338</v>
      </c>
      <c r="F138" s="199" t="s">
        <v>339</v>
      </c>
      <c r="G138" s="200" t="s">
        <v>171</v>
      </c>
      <c r="H138" s="201">
        <v>3</v>
      </c>
      <c r="I138" s="202"/>
      <c r="J138" s="203">
        <f>ROUND(I138*H138,2)</f>
        <v>0</v>
      </c>
      <c r="K138" s="199" t="s">
        <v>172</v>
      </c>
      <c r="L138" s="36"/>
      <c r="M138" s="204" t="s">
        <v>1</v>
      </c>
      <c r="N138" s="205" t="s">
        <v>41</v>
      </c>
      <c r="O138" s="68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442</v>
      </c>
      <c r="AT138" s="208" t="s">
        <v>168</v>
      </c>
      <c r="AU138" s="208" t="s">
        <v>83</v>
      </c>
      <c r="AY138" s="14" t="s">
        <v>166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83</v>
      </c>
      <c r="BK138" s="209">
        <f>ROUND(I138*H138,2)</f>
        <v>0</v>
      </c>
      <c r="BL138" s="14" t="s">
        <v>442</v>
      </c>
      <c r="BM138" s="208" t="s">
        <v>755</v>
      </c>
    </row>
    <row r="139" spans="1:65" s="2" customFormat="1" ht="29.25">
      <c r="A139" s="31"/>
      <c r="B139" s="32"/>
      <c r="C139" s="33"/>
      <c r="D139" s="210" t="s">
        <v>174</v>
      </c>
      <c r="E139" s="33"/>
      <c r="F139" s="211" t="s">
        <v>341</v>
      </c>
      <c r="G139" s="33"/>
      <c r="H139" s="33"/>
      <c r="I139" s="120"/>
      <c r="J139" s="33"/>
      <c r="K139" s="33"/>
      <c r="L139" s="36"/>
      <c r="M139" s="212"/>
      <c r="N139" s="213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" customHeight="1">
      <c r="A140" s="31"/>
      <c r="B140" s="32"/>
      <c r="C140" s="197" t="s">
        <v>252</v>
      </c>
      <c r="D140" s="197" t="s">
        <v>168</v>
      </c>
      <c r="E140" s="198" t="s">
        <v>196</v>
      </c>
      <c r="F140" s="199" t="s">
        <v>197</v>
      </c>
      <c r="G140" s="200" t="s">
        <v>171</v>
      </c>
      <c r="H140" s="201">
        <v>4</v>
      </c>
      <c r="I140" s="202"/>
      <c r="J140" s="203">
        <f>ROUND(I140*H140,2)</f>
        <v>0</v>
      </c>
      <c r="K140" s="199" t="s">
        <v>172</v>
      </c>
      <c r="L140" s="36"/>
      <c r="M140" s="204" t="s">
        <v>1</v>
      </c>
      <c r="N140" s="205" t="s">
        <v>41</v>
      </c>
      <c r="O140" s="6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442</v>
      </c>
      <c r="AT140" s="208" t="s">
        <v>168</v>
      </c>
      <c r="AU140" s="208" t="s">
        <v>83</v>
      </c>
      <c r="AY140" s="14" t="s">
        <v>166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83</v>
      </c>
      <c r="BK140" s="209">
        <f>ROUND(I140*H140,2)</f>
        <v>0</v>
      </c>
      <c r="BL140" s="14" t="s">
        <v>442</v>
      </c>
      <c r="BM140" s="208" t="s">
        <v>756</v>
      </c>
    </row>
    <row r="141" spans="1:65" s="2" customFormat="1" ht="29.25">
      <c r="A141" s="31"/>
      <c r="B141" s="32"/>
      <c r="C141" s="33"/>
      <c r="D141" s="210" t="s">
        <v>174</v>
      </c>
      <c r="E141" s="33"/>
      <c r="F141" s="211" t="s">
        <v>199</v>
      </c>
      <c r="G141" s="33"/>
      <c r="H141" s="33"/>
      <c r="I141" s="120"/>
      <c r="J141" s="33"/>
      <c r="K141" s="33"/>
      <c r="L141" s="36"/>
      <c r="M141" s="212"/>
      <c r="N141" s="213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24" customHeight="1">
      <c r="A142" s="31"/>
      <c r="B142" s="32"/>
      <c r="C142" s="197" t="s">
        <v>270</v>
      </c>
      <c r="D142" s="197" t="s">
        <v>168</v>
      </c>
      <c r="E142" s="198" t="s">
        <v>664</v>
      </c>
      <c r="F142" s="199" t="s">
        <v>665</v>
      </c>
      <c r="G142" s="200" t="s">
        <v>171</v>
      </c>
      <c r="H142" s="201">
        <v>3</v>
      </c>
      <c r="I142" s="202"/>
      <c r="J142" s="203">
        <f>ROUND(I142*H142,2)</f>
        <v>0</v>
      </c>
      <c r="K142" s="199" t="s">
        <v>172</v>
      </c>
      <c r="L142" s="36"/>
      <c r="M142" s="204" t="s">
        <v>1</v>
      </c>
      <c r="N142" s="205" t="s">
        <v>41</v>
      </c>
      <c r="O142" s="68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442</v>
      </c>
      <c r="AT142" s="208" t="s">
        <v>168</v>
      </c>
      <c r="AU142" s="208" t="s">
        <v>83</v>
      </c>
      <c r="AY142" s="14" t="s">
        <v>166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83</v>
      </c>
      <c r="BK142" s="209">
        <f>ROUND(I142*H142,2)</f>
        <v>0</v>
      </c>
      <c r="BL142" s="14" t="s">
        <v>442</v>
      </c>
      <c r="BM142" s="208" t="s">
        <v>757</v>
      </c>
    </row>
    <row r="143" spans="1:65" s="2" customFormat="1" ht="29.25">
      <c r="A143" s="31"/>
      <c r="B143" s="32"/>
      <c r="C143" s="33"/>
      <c r="D143" s="210" t="s">
        <v>174</v>
      </c>
      <c r="E143" s="33"/>
      <c r="F143" s="211" t="s">
        <v>667</v>
      </c>
      <c r="G143" s="33"/>
      <c r="H143" s="33"/>
      <c r="I143" s="120"/>
      <c r="J143" s="33"/>
      <c r="K143" s="33"/>
      <c r="L143" s="36"/>
      <c r="M143" s="212"/>
      <c r="N143" s="213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2" customFormat="1" ht="24" customHeight="1">
      <c r="A144" s="31"/>
      <c r="B144" s="32"/>
      <c r="C144" s="197" t="s">
        <v>200</v>
      </c>
      <c r="D144" s="197" t="s">
        <v>168</v>
      </c>
      <c r="E144" s="198" t="s">
        <v>556</v>
      </c>
      <c r="F144" s="199" t="s">
        <v>668</v>
      </c>
      <c r="G144" s="200" t="s">
        <v>171</v>
      </c>
      <c r="H144" s="201">
        <v>19</v>
      </c>
      <c r="I144" s="202"/>
      <c r="J144" s="203">
        <f>ROUND(I144*H144,2)</f>
        <v>0</v>
      </c>
      <c r="K144" s="199" t="s">
        <v>172</v>
      </c>
      <c r="L144" s="36"/>
      <c r="M144" s="204" t="s">
        <v>1</v>
      </c>
      <c r="N144" s="205" t="s">
        <v>41</v>
      </c>
      <c r="O144" s="6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442</v>
      </c>
      <c r="AT144" s="208" t="s">
        <v>168</v>
      </c>
      <c r="AU144" s="208" t="s">
        <v>83</v>
      </c>
      <c r="AY144" s="14" t="s">
        <v>166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83</v>
      </c>
      <c r="BK144" s="209">
        <f>ROUND(I144*H144,2)</f>
        <v>0</v>
      </c>
      <c r="BL144" s="14" t="s">
        <v>442</v>
      </c>
      <c r="BM144" s="208" t="s">
        <v>758</v>
      </c>
    </row>
    <row r="145" spans="1:65" s="2" customFormat="1" ht="39">
      <c r="A145" s="31"/>
      <c r="B145" s="32"/>
      <c r="C145" s="33"/>
      <c r="D145" s="210" t="s">
        <v>174</v>
      </c>
      <c r="E145" s="33"/>
      <c r="F145" s="211" t="s">
        <v>557</v>
      </c>
      <c r="G145" s="33"/>
      <c r="H145" s="33"/>
      <c r="I145" s="120"/>
      <c r="J145" s="33"/>
      <c r="K145" s="33"/>
      <c r="L145" s="36"/>
      <c r="M145" s="212"/>
      <c r="N145" s="213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174</v>
      </c>
      <c r="AU145" s="14" t="s">
        <v>83</v>
      </c>
    </row>
    <row r="146" spans="1:65" s="2" customFormat="1" ht="24" customHeight="1">
      <c r="A146" s="31"/>
      <c r="B146" s="32"/>
      <c r="C146" s="197" t="s">
        <v>209</v>
      </c>
      <c r="D146" s="197" t="s">
        <v>168</v>
      </c>
      <c r="E146" s="198" t="s">
        <v>201</v>
      </c>
      <c r="F146" s="199" t="s">
        <v>202</v>
      </c>
      <c r="G146" s="200" t="s">
        <v>171</v>
      </c>
      <c r="H146" s="201">
        <v>17</v>
      </c>
      <c r="I146" s="202"/>
      <c r="J146" s="203">
        <f>ROUND(I146*H146,2)</f>
        <v>0</v>
      </c>
      <c r="K146" s="199" t="s">
        <v>172</v>
      </c>
      <c r="L146" s="36"/>
      <c r="M146" s="204" t="s">
        <v>1</v>
      </c>
      <c r="N146" s="205" t="s">
        <v>41</v>
      </c>
      <c r="O146" s="68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442</v>
      </c>
      <c r="AT146" s="208" t="s">
        <v>168</v>
      </c>
      <c r="AU146" s="208" t="s">
        <v>83</v>
      </c>
      <c r="AY146" s="14" t="s">
        <v>166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83</v>
      </c>
      <c r="BK146" s="209">
        <f>ROUND(I146*H146,2)</f>
        <v>0</v>
      </c>
      <c r="BL146" s="14" t="s">
        <v>442</v>
      </c>
      <c r="BM146" s="208" t="s">
        <v>759</v>
      </c>
    </row>
    <row r="147" spans="1:65" s="2" customFormat="1" ht="39">
      <c r="A147" s="31"/>
      <c r="B147" s="32"/>
      <c r="C147" s="33"/>
      <c r="D147" s="210" t="s">
        <v>174</v>
      </c>
      <c r="E147" s="33"/>
      <c r="F147" s="211" t="s">
        <v>204</v>
      </c>
      <c r="G147" s="33"/>
      <c r="H147" s="33"/>
      <c r="I147" s="120"/>
      <c r="J147" s="33"/>
      <c r="K147" s="33"/>
      <c r="L147" s="36"/>
      <c r="M147" s="212"/>
      <c r="N147" s="213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174</v>
      </c>
      <c r="AU147" s="14" t="s">
        <v>83</v>
      </c>
    </row>
    <row r="148" spans="1:65" s="2" customFormat="1" ht="24" customHeight="1">
      <c r="A148" s="31"/>
      <c r="B148" s="32"/>
      <c r="C148" s="197" t="s">
        <v>261</v>
      </c>
      <c r="D148" s="197" t="s">
        <v>168</v>
      </c>
      <c r="E148" s="198" t="s">
        <v>561</v>
      </c>
      <c r="F148" s="199" t="s">
        <v>671</v>
      </c>
      <c r="G148" s="200" t="s">
        <v>171</v>
      </c>
      <c r="H148" s="201">
        <v>20</v>
      </c>
      <c r="I148" s="202"/>
      <c r="J148" s="203">
        <f>ROUND(I148*H148,2)</f>
        <v>0</v>
      </c>
      <c r="K148" s="199" t="s">
        <v>172</v>
      </c>
      <c r="L148" s="36"/>
      <c r="M148" s="204" t="s">
        <v>1</v>
      </c>
      <c r="N148" s="205" t="s">
        <v>41</v>
      </c>
      <c r="O148" s="68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442</v>
      </c>
      <c r="AT148" s="208" t="s">
        <v>168</v>
      </c>
      <c r="AU148" s="208" t="s">
        <v>83</v>
      </c>
      <c r="AY148" s="14" t="s">
        <v>166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83</v>
      </c>
      <c r="BK148" s="209">
        <f>ROUND(I148*H148,2)</f>
        <v>0</v>
      </c>
      <c r="BL148" s="14" t="s">
        <v>442</v>
      </c>
      <c r="BM148" s="208" t="s">
        <v>760</v>
      </c>
    </row>
    <row r="149" spans="1:65" s="2" customFormat="1" ht="39">
      <c r="A149" s="31"/>
      <c r="B149" s="32"/>
      <c r="C149" s="33"/>
      <c r="D149" s="210" t="s">
        <v>174</v>
      </c>
      <c r="E149" s="33"/>
      <c r="F149" s="211" t="s">
        <v>562</v>
      </c>
      <c r="G149" s="33"/>
      <c r="H149" s="33"/>
      <c r="I149" s="120"/>
      <c r="J149" s="33"/>
      <c r="K149" s="33"/>
      <c r="L149" s="36"/>
      <c r="M149" s="212"/>
      <c r="N149" s="213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174</v>
      </c>
      <c r="AU149" s="14" t="s">
        <v>83</v>
      </c>
    </row>
    <row r="150" spans="1:65" s="2" customFormat="1" ht="24" customHeight="1">
      <c r="A150" s="31"/>
      <c r="B150" s="32"/>
      <c r="C150" s="197" t="s">
        <v>233</v>
      </c>
      <c r="D150" s="197" t="s">
        <v>168</v>
      </c>
      <c r="E150" s="198" t="s">
        <v>673</v>
      </c>
      <c r="F150" s="199" t="s">
        <v>674</v>
      </c>
      <c r="G150" s="200" t="s">
        <v>171</v>
      </c>
      <c r="H150" s="201">
        <v>2</v>
      </c>
      <c r="I150" s="202"/>
      <c r="J150" s="203">
        <f>ROUND(I150*H150,2)</f>
        <v>0</v>
      </c>
      <c r="K150" s="199" t="s">
        <v>172</v>
      </c>
      <c r="L150" s="36"/>
      <c r="M150" s="204" t="s">
        <v>1</v>
      </c>
      <c r="N150" s="205" t="s">
        <v>41</v>
      </c>
      <c r="O150" s="68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442</v>
      </c>
      <c r="AT150" s="208" t="s">
        <v>168</v>
      </c>
      <c r="AU150" s="208" t="s">
        <v>83</v>
      </c>
      <c r="AY150" s="14" t="s">
        <v>166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83</v>
      </c>
      <c r="BK150" s="209">
        <f>ROUND(I150*H150,2)</f>
        <v>0</v>
      </c>
      <c r="BL150" s="14" t="s">
        <v>442</v>
      </c>
      <c r="BM150" s="208" t="s">
        <v>761</v>
      </c>
    </row>
    <row r="151" spans="1:65" s="2" customFormat="1" ht="29.25">
      <c r="A151" s="31"/>
      <c r="B151" s="32"/>
      <c r="C151" s="33"/>
      <c r="D151" s="210" t="s">
        <v>174</v>
      </c>
      <c r="E151" s="33"/>
      <c r="F151" s="211" t="s">
        <v>676</v>
      </c>
      <c r="G151" s="33"/>
      <c r="H151" s="33"/>
      <c r="I151" s="120"/>
      <c r="J151" s="33"/>
      <c r="K151" s="33"/>
      <c r="L151" s="36"/>
      <c r="M151" s="212"/>
      <c r="N151" s="213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24" customHeight="1">
      <c r="A152" s="31"/>
      <c r="B152" s="32"/>
      <c r="C152" s="197" t="s">
        <v>342</v>
      </c>
      <c r="D152" s="197" t="s">
        <v>168</v>
      </c>
      <c r="E152" s="198" t="s">
        <v>677</v>
      </c>
      <c r="F152" s="199" t="s">
        <v>678</v>
      </c>
      <c r="G152" s="200" t="s">
        <v>171</v>
      </c>
      <c r="H152" s="201">
        <v>6</v>
      </c>
      <c r="I152" s="202"/>
      <c r="J152" s="203">
        <f>ROUND(I152*H152,2)</f>
        <v>0</v>
      </c>
      <c r="K152" s="199" t="s">
        <v>172</v>
      </c>
      <c r="L152" s="36"/>
      <c r="M152" s="204" t="s">
        <v>1</v>
      </c>
      <c r="N152" s="205" t="s">
        <v>41</v>
      </c>
      <c r="O152" s="68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442</v>
      </c>
      <c r="AT152" s="208" t="s">
        <v>168</v>
      </c>
      <c r="AU152" s="208" t="s">
        <v>83</v>
      </c>
      <c r="AY152" s="14" t="s">
        <v>166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83</v>
      </c>
      <c r="BK152" s="209">
        <f>ROUND(I152*H152,2)</f>
        <v>0</v>
      </c>
      <c r="BL152" s="14" t="s">
        <v>442</v>
      </c>
      <c r="BM152" s="208" t="s">
        <v>762</v>
      </c>
    </row>
    <row r="153" spans="1:65" s="2" customFormat="1" ht="48.75">
      <c r="A153" s="31"/>
      <c r="B153" s="32"/>
      <c r="C153" s="33"/>
      <c r="D153" s="210" t="s">
        <v>174</v>
      </c>
      <c r="E153" s="33"/>
      <c r="F153" s="211" t="s">
        <v>680</v>
      </c>
      <c r="G153" s="33"/>
      <c r="H153" s="33"/>
      <c r="I153" s="120"/>
      <c r="J153" s="33"/>
      <c r="K153" s="33"/>
      <c r="L153" s="36"/>
      <c r="M153" s="212"/>
      <c r="N153" s="213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174</v>
      </c>
      <c r="AU153" s="14" t="s">
        <v>83</v>
      </c>
    </row>
    <row r="154" spans="1:65" s="2" customFormat="1" ht="24" customHeight="1">
      <c r="A154" s="31"/>
      <c r="B154" s="32"/>
      <c r="C154" s="197" t="s">
        <v>247</v>
      </c>
      <c r="D154" s="197" t="s">
        <v>168</v>
      </c>
      <c r="E154" s="198" t="s">
        <v>763</v>
      </c>
      <c r="F154" s="199" t="s">
        <v>764</v>
      </c>
      <c r="G154" s="200" t="s">
        <v>171</v>
      </c>
      <c r="H154" s="201">
        <v>1</v>
      </c>
      <c r="I154" s="202"/>
      <c r="J154" s="203">
        <f>ROUND(I154*H154,2)</f>
        <v>0</v>
      </c>
      <c r="K154" s="199" t="s">
        <v>172</v>
      </c>
      <c r="L154" s="36"/>
      <c r="M154" s="204" t="s">
        <v>1</v>
      </c>
      <c r="N154" s="205" t="s">
        <v>41</v>
      </c>
      <c r="O154" s="68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442</v>
      </c>
      <c r="AT154" s="208" t="s">
        <v>168</v>
      </c>
      <c r="AU154" s="208" t="s">
        <v>83</v>
      </c>
      <c r="AY154" s="14" t="s">
        <v>166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83</v>
      </c>
      <c r="BK154" s="209">
        <f>ROUND(I154*H154,2)</f>
        <v>0</v>
      </c>
      <c r="BL154" s="14" t="s">
        <v>442</v>
      </c>
      <c r="BM154" s="208" t="s">
        <v>765</v>
      </c>
    </row>
    <row r="155" spans="1:65" s="2" customFormat="1" ht="48.75">
      <c r="A155" s="31"/>
      <c r="B155" s="32"/>
      <c r="C155" s="33"/>
      <c r="D155" s="210" t="s">
        <v>174</v>
      </c>
      <c r="E155" s="33"/>
      <c r="F155" s="211" t="s">
        <v>766</v>
      </c>
      <c r="G155" s="33"/>
      <c r="H155" s="33"/>
      <c r="I155" s="120"/>
      <c r="J155" s="33"/>
      <c r="K155" s="33"/>
      <c r="L155" s="36"/>
      <c r="M155" s="212"/>
      <c r="N155" s="213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24" customHeight="1">
      <c r="A156" s="31"/>
      <c r="B156" s="32"/>
      <c r="C156" s="197" t="s">
        <v>223</v>
      </c>
      <c r="D156" s="197" t="s">
        <v>168</v>
      </c>
      <c r="E156" s="198" t="s">
        <v>205</v>
      </c>
      <c r="F156" s="199" t="s">
        <v>206</v>
      </c>
      <c r="G156" s="200" t="s">
        <v>171</v>
      </c>
      <c r="H156" s="201">
        <v>5</v>
      </c>
      <c r="I156" s="202"/>
      <c r="J156" s="203">
        <f>ROUND(I156*H156,2)</f>
        <v>0</v>
      </c>
      <c r="K156" s="199" t="s">
        <v>172</v>
      </c>
      <c r="L156" s="36"/>
      <c r="M156" s="204" t="s">
        <v>1</v>
      </c>
      <c r="N156" s="205" t="s">
        <v>41</v>
      </c>
      <c r="O156" s="68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442</v>
      </c>
      <c r="AT156" s="208" t="s">
        <v>168</v>
      </c>
      <c r="AU156" s="208" t="s">
        <v>83</v>
      </c>
      <c r="AY156" s="14" t="s">
        <v>166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83</v>
      </c>
      <c r="BK156" s="209">
        <f>ROUND(I156*H156,2)</f>
        <v>0</v>
      </c>
      <c r="BL156" s="14" t="s">
        <v>442</v>
      </c>
      <c r="BM156" s="208" t="s">
        <v>767</v>
      </c>
    </row>
    <row r="157" spans="1:65" s="2" customFormat="1" ht="29.25">
      <c r="A157" s="31"/>
      <c r="B157" s="32"/>
      <c r="C157" s="33"/>
      <c r="D157" s="210" t="s">
        <v>174</v>
      </c>
      <c r="E157" s="33"/>
      <c r="F157" s="211" t="s">
        <v>208</v>
      </c>
      <c r="G157" s="33"/>
      <c r="H157" s="33"/>
      <c r="I157" s="120"/>
      <c r="J157" s="33"/>
      <c r="K157" s="33"/>
      <c r="L157" s="36"/>
      <c r="M157" s="212"/>
      <c r="N157" s="213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174</v>
      </c>
      <c r="AU157" s="14" t="s">
        <v>83</v>
      </c>
    </row>
    <row r="158" spans="1:65" s="2" customFormat="1" ht="24" customHeight="1">
      <c r="A158" s="31"/>
      <c r="B158" s="32"/>
      <c r="C158" s="197" t="s">
        <v>8</v>
      </c>
      <c r="D158" s="197" t="s">
        <v>168</v>
      </c>
      <c r="E158" s="198" t="s">
        <v>210</v>
      </c>
      <c r="F158" s="199" t="s">
        <v>211</v>
      </c>
      <c r="G158" s="200" t="s">
        <v>171</v>
      </c>
      <c r="H158" s="201">
        <v>5</v>
      </c>
      <c r="I158" s="202"/>
      <c r="J158" s="203">
        <f>ROUND(I158*H158,2)</f>
        <v>0</v>
      </c>
      <c r="K158" s="199" t="s">
        <v>172</v>
      </c>
      <c r="L158" s="36"/>
      <c r="M158" s="204" t="s">
        <v>1</v>
      </c>
      <c r="N158" s="205" t="s">
        <v>41</v>
      </c>
      <c r="O158" s="68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442</v>
      </c>
      <c r="AT158" s="208" t="s">
        <v>168</v>
      </c>
      <c r="AU158" s="208" t="s">
        <v>83</v>
      </c>
      <c r="AY158" s="14" t="s">
        <v>166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83</v>
      </c>
      <c r="BK158" s="209">
        <f>ROUND(I158*H158,2)</f>
        <v>0</v>
      </c>
      <c r="BL158" s="14" t="s">
        <v>442</v>
      </c>
      <c r="BM158" s="208" t="s">
        <v>768</v>
      </c>
    </row>
    <row r="159" spans="1:65" s="2" customFormat="1" ht="29.25">
      <c r="A159" s="31"/>
      <c r="B159" s="32"/>
      <c r="C159" s="33"/>
      <c r="D159" s="210" t="s">
        <v>174</v>
      </c>
      <c r="E159" s="33"/>
      <c r="F159" s="211" t="s">
        <v>213</v>
      </c>
      <c r="G159" s="33"/>
      <c r="H159" s="33"/>
      <c r="I159" s="120"/>
      <c r="J159" s="33"/>
      <c r="K159" s="33"/>
      <c r="L159" s="36"/>
      <c r="M159" s="212"/>
      <c r="N159" s="213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24" customHeight="1">
      <c r="A160" s="31"/>
      <c r="B160" s="32"/>
      <c r="C160" s="197" t="s">
        <v>228</v>
      </c>
      <c r="D160" s="197" t="s">
        <v>168</v>
      </c>
      <c r="E160" s="198" t="s">
        <v>215</v>
      </c>
      <c r="F160" s="199" t="s">
        <v>216</v>
      </c>
      <c r="G160" s="200" t="s">
        <v>171</v>
      </c>
      <c r="H160" s="201">
        <v>20</v>
      </c>
      <c r="I160" s="202"/>
      <c r="J160" s="203">
        <f>ROUND(I160*H160,2)</f>
        <v>0</v>
      </c>
      <c r="K160" s="199" t="s">
        <v>172</v>
      </c>
      <c r="L160" s="36"/>
      <c r="M160" s="204" t="s">
        <v>1</v>
      </c>
      <c r="N160" s="205" t="s">
        <v>41</v>
      </c>
      <c r="O160" s="68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442</v>
      </c>
      <c r="AT160" s="208" t="s">
        <v>168</v>
      </c>
      <c r="AU160" s="208" t="s">
        <v>83</v>
      </c>
      <c r="AY160" s="14" t="s">
        <v>166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83</v>
      </c>
      <c r="BK160" s="209">
        <f>ROUND(I160*H160,2)</f>
        <v>0</v>
      </c>
      <c r="BL160" s="14" t="s">
        <v>442</v>
      </c>
      <c r="BM160" s="208" t="s">
        <v>769</v>
      </c>
    </row>
    <row r="161" spans="1:65" s="2" customFormat="1" ht="29.25">
      <c r="A161" s="31"/>
      <c r="B161" s="32"/>
      <c r="C161" s="33"/>
      <c r="D161" s="210" t="s">
        <v>174</v>
      </c>
      <c r="E161" s="33"/>
      <c r="F161" s="211" t="s">
        <v>218</v>
      </c>
      <c r="G161" s="33"/>
      <c r="H161" s="33"/>
      <c r="I161" s="120"/>
      <c r="J161" s="33"/>
      <c r="K161" s="33"/>
      <c r="L161" s="36"/>
      <c r="M161" s="212"/>
      <c r="N161" s="213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174</v>
      </c>
      <c r="AU161" s="14" t="s">
        <v>83</v>
      </c>
    </row>
    <row r="162" spans="1:65" s="2" customFormat="1" ht="24" customHeight="1">
      <c r="A162" s="31"/>
      <c r="B162" s="32"/>
      <c r="C162" s="197" t="s">
        <v>238</v>
      </c>
      <c r="D162" s="197" t="s">
        <v>168</v>
      </c>
      <c r="E162" s="198" t="s">
        <v>685</v>
      </c>
      <c r="F162" s="199" t="s">
        <v>686</v>
      </c>
      <c r="G162" s="200" t="s">
        <v>171</v>
      </c>
      <c r="H162" s="201">
        <v>1</v>
      </c>
      <c r="I162" s="202"/>
      <c r="J162" s="203">
        <f>ROUND(I162*H162,2)</f>
        <v>0</v>
      </c>
      <c r="K162" s="199" t="s">
        <v>172</v>
      </c>
      <c r="L162" s="36"/>
      <c r="M162" s="204" t="s">
        <v>1</v>
      </c>
      <c r="N162" s="205" t="s">
        <v>41</v>
      </c>
      <c r="O162" s="68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442</v>
      </c>
      <c r="AT162" s="208" t="s">
        <v>168</v>
      </c>
      <c r="AU162" s="208" t="s">
        <v>83</v>
      </c>
      <c r="AY162" s="14" t="s">
        <v>166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83</v>
      </c>
      <c r="BK162" s="209">
        <f>ROUND(I162*H162,2)</f>
        <v>0</v>
      </c>
      <c r="BL162" s="14" t="s">
        <v>442</v>
      </c>
      <c r="BM162" s="208" t="s">
        <v>770</v>
      </c>
    </row>
    <row r="163" spans="1:65" s="2" customFormat="1" ht="29.25">
      <c r="A163" s="31"/>
      <c r="B163" s="32"/>
      <c r="C163" s="33"/>
      <c r="D163" s="210" t="s">
        <v>174</v>
      </c>
      <c r="E163" s="33"/>
      <c r="F163" s="211" t="s">
        <v>688</v>
      </c>
      <c r="G163" s="33"/>
      <c r="H163" s="33"/>
      <c r="I163" s="120"/>
      <c r="J163" s="33"/>
      <c r="K163" s="33"/>
      <c r="L163" s="36"/>
      <c r="M163" s="212"/>
      <c r="N163" s="213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174</v>
      </c>
      <c r="AU163" s="14" t="s">
        <v>83</v>
      </c>
    </row>
    <row r="164" spans="1:65" s="2" customFormat="1" ht="24" customHeight="1">
      <c r="A164" s="31"/>
      <c r="B164" s="32"/>
      <c r="C164" s="197" t="s">
        <v>186</v>
      </c>
      <c r="D164" s="197" t="s">
        <v>168</v>
      </c>
      <c r="E164" s="198" t="s">
        <v>224</v>
      </c>
      <c r="F164" s="199" t="s">
        <v>225</v>
      </c>
      <c r="G164" s="200" t="s">
        <v>171</v>
      </c>
      <c r="H164" s="201">
        <v>5</v>
      </c>
      <c r="I164" s="202"/>
      <c r="J164" s="203">
        <f>ROUND(I164*H164,2)</f>
        <v>0</v>
      </c>
      <c r="K164" s="199" t="s">
        <v>172</v>
      </c>
      <c r="L164" s="36"/>
      <c r="M164" s="204" t="s">
        <v>1</v>
      </c>
      <c r="N164" s="205" t="s">
        <v>41</v>
      </c>
      <c r="O164" s="68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442</v>
      </c>
      <c r="AT164" s="208" t="s">
        <v>168</v>
      </c>
      <c r="AU164" s="208" t="s">
        <v>83</v>
      </c>
      <c r="AY164" s="14" t="s">
        <v>166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83</v>
      </c>
      <c r="BK164" s="209">
        <f>ROUND(I164*H164,2)</f>
        <v>0</v>
      </c>
      <c r="BL164" s="14" t="s">
        <v>442</v>
      </c>
      <c r="BM164" s="208" t="s">
        <v>771</v>
      </c>
    </row>
    <row r="165" spans="1:65" s="2" customFormat="1" ht="29.25">
      <c r="A165" s="31"/>
      <c r="B165" s="32"/>
      <c r="C165" s="33"/>
      <c r="D165" s="210" t="s">
        <v>174</v>
      </c>
      <c r="E165" s="33"/>
      <c r="F165" s="211" t="s">
        <v>227</v>
      </c>
      <c r="G165" s="33"/>
      <c r="H165" s="33"/>
      <c r="I165" s="120"/>
      <c r="J165" s="33"/>
      <c r="K165" s="33"/>
      <c r="L165" s="36"/>
      <c r="M165" s="212"/>
      <c r="N165" s="213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174</v>
      </c>
      <c r="AU165" s="14" t="s">
        <v>83</v>
      </c>
    </row>
    <row r="166" spans="1:65" s="2" customFormat="1" ht="24" customHeight="1">
      <c r="A166" s="31"/>
      <c r="B166" s="32"/>
      <c r="C166" s="197" t="s">
        <v>285</v>
      </c>
      <c r="D166" s="197" t="s">
        <v>168</v>
      </c>
      <c r="E166" s="198" t="s">
        <v>772</v>
      </c>
      <c r="F166" s="199" t="s">
        <v>773</v>
      </c>
      <c r="G166" s="200" t="s">
        <v>171</v>
      </c>
      <c r="H166" s="201">
        <v>1</v>
      </c>
      <c r="I166" s="202"/>
      <c r="J166" s="203">
        <f>ROUND(I166*H166,2)</f>
        <v>0</v>
      </c>
      <c r="K166" s="199" t="s">
        <v>172</v>
      </c>
      <c r="L166" s="36"/>
      <c r="M166" s="204" t="s">
        <v>1</v>
      </c>
      <c r="N166" s="205" t="s">
        <v>41</v>
      </c>
      <c r="O166" s="68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442</v>
      </c>
      <c r="AT166" s="208" t="s">
        <v>168</v>
      </c>
      <c r="AU166" s="208" t="s">
        <v>83</v>
      </c>
      <c r="AY166" s="14" t="s">
        <v>166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83</v>
      </c>
      <c r="BK166" s="209">
        <f>ROUND(I166*H166,2)</f>
        <v>0</v>
      </c>
      <c r="BL166" s="14" t="s">
        <v>442</v>
      </c>
      <c r="BM166" s="208" t="s">
        <v>774</v>
      </c>
    </row>
    <row r="167" spans="1:65" s="2" customFormat="1" ht="29.25">
      <c r="A167" s="31"/>
      <c r="B167" s="32"/>
      <c r="C167" s="33"/>
      <c r="D167" s="210" t="s">
        <v>174</v>
      </c>
      <c r="E167" s="33"/>
      <c r="F167" s="211" t="s">
        <v>775</v>
      </c>
      <c r="G167" s="33"/>
      <c r="H167" s="33"/>
      <c r="I167" s="120"/>
      <c r="J167" s="33"/>
      <c r="K167" s="33"/>
      <c r="L167" s="36"/>
      <c r="M167" s="212"/>
      <c r="N167" s="213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174</v>
      </c>
      <c r="AU167" s="14" t="s">
        <v>83</v>
      </c>
    </row>
    <row r="168" spans="1:65" s="2" customFormat="1" ht="24" customHeight="1">
      <c r="A168" s="31"/>
      <c r="B168" s="32"/>
      <c r="C168" s="197" t="s">
        <v>191</v>
      </c>
      <c r="D168" s="197" t="s">
        <v>168</v>
      </c>
      <c r="E168" s="198" t="s">
        <v>690</v>
      </c>
      <c r="F168" s="199" t="s">
        <v>691</v>
      </c>
      <c r="G168" s="200" t="s">
        <v>171</v>
      </c>
      <c r="H168" s="201">
        <v>1</v>
      </c>
      <c r="I168" s="202"/>
      <c r="J168" s="203">
        <f>ROUND(I168*H168,2)</f>
        <v>0</v>
      </c>
      <c r="K168" s="199" t="s">
        <v>172</v>
      </c>
      <c r="L168" s="36"/>
      <c r="M168" s="204" t="s">
        <v>1</v>
      </c>
      <c r="N168" s="205" t="s">
        <v>41</v>
      </c>
      <c r="O168" s="68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442</v>
      </c>
      <c r="AT168" s="208" t="s">
        <v>168</v>
      </c>
      <c r="AU168" s="208" t="s">
        <v>83</v>
      </c>
      <c r="AY168" s="14" t="s">
        <v>166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83</v>
      </c>
      <c r="BK168" s="209">
        <f>ROUND(I168*H168,2)</f>
        <v>0</v>
      </c>
      <c r="BL168" s="14" t="s">
        <v>442</v>
      </c>
      <c r="BM168" s="208" t="s">
        <v>776</v>
      </c>
    </row>
    <row r="169" spans="1:65" s="2" customFormat="1" ht="29.25">
      <c r="A169" s="31"/>
      <c r="B169" s="32"/>
      <c r="C169" s="33"/>
      <c r="D169" s="210" t="s">
        <v>174</v>
      </c>
      <c r="E169" s="33"/>
      <c r="F169" s="211" t="s">
        <v>693</v>
      </c>
      <c r="G169" s="33"/>
      <c r="H169" s="33"/>
      <c r="I169" s="120"/>
      <c r="J169" s="33"/>
      <c r="K169" s="33"/>
      <c r="L169" s="36"/>
      <c r="M169" s="212"/>
      <c r="N169" s="213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174</v>
      </c>
      <c r="AU169" s="14" t="s">
        <v>83</v>
      </c>
    </row>
    <row r="170" spans="1:65" s="2" customFormat="1" ht="24" customHeight="1">
      <c r="A170" s="31"/>
      <c r="B170" s="32"/>
      <c r="C170" s="197" t="s">
        <v>7</v>
      </c>
      <c r="D170" s="197" t="s">
        <v>168</v>
      </c>
      <c r="E170" s="198" t="s">
        <v>229</v>
      </c>
      <c r="F170" s="199" t="s">
        <v>230</v>
      </c>
      <c r="G170" s="200" t="s">
        <v>171</v>
      </c>
      <c r="H170" s="201">
        <v>2</v>
      </c>
      <c r="I170" s="202"/>
      <c r="J170" s="203">
        <f>ROUND(I170*H170,2)</f>
        <v>0</v>
      </c>
      <c r="K170" s="199" t="s">
        <v>172</v>
      </c>
      <c r="L170" s="36"/>
      <c r="M170" s="204" t="s">
        <v>1</v>
      </c>
      <c r="N170" s="205" t="s">
        <v>41</v>
      </c>
      <c r="O170" s="6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442</v>
      </c>
      <c r="AT170" s="208" t="s">
        <v>168</v>
      </c>
      <c r="AU170" s="208" t="s">
        <v>83</v>
      </c>
      <c r="AY170" s="14" t="s">
        <v>166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83</v>
      </c>
      <c r="BK170" s="209">
        <f>ROUND(I170*H170,2)</f>
        <v>0</v>
      </c>
      <c r="BL170" s="14" t="s">
        <v>442</v>
      </c>
      <c r="BM170" s="208" t="s">
        <v>777</v>
      </c>
    </row>
    <row r="171" spans="1:65" s="2" customFormat="1" ht="29.25">
      <c r="A171" s="31"/>
      <c r="B171" s="32"/>
      <c r="C171" s="33"/>
      <c r="D171" s="210" t="s">
        <v>174</v>
      </c>
      <c r="E171" s="33"/>
      <c r="F171" s="211" t="s">
        <v>232</v>
      </c>
      <c r="G171" s="33"/>
      <c r="H171" s="33"/>
      <c r="I171" s="120"/>
      <c r="J171" s="33"/>
      <c r="K171" s="33"/>
      <c r="L171" s="36"/>
      <c r="M171" s="212"/>
      <c r="N171" s="213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174</v>
      </c>
      <c r="AU171" s="14" t="s">
        <v>83</v>
      </c>
    </row>
    <row r="172" spans="1:65" s="2" customFormat="1" ht="24" customHeight="1">
      <c r="A172" s="31"/>
      <c r="B172" s="32"/>
      <c r="C172" s="197" t="s">
        <v>275</v>
      </c>
      <c r="D172" s="197" t="s">
        <v>168</v>
      </c>
      <c r="E172" s="198" t="s">
        <v>354</v>
      </c>
      <c r="F172" s="199" t="s">
        <v>355</v>
      </c>
      <c r="G172" s="200" t="s">
        <v>171</v>
      </c>
      <c r="H172" s="201">
        <v>1</v>
      </c>
      <c r="I172" s="202"/>
      <c r="J172" s="203">
        <f>ROUND(I172*H172,2)</f>
        <v>0</v>
      </c>
      <c r="K172" s="199" t="s">
        <v>172</v>
      </c>
      <c r="L172" s="36"/>
      <c r="M172" s="204" t="s">
        <v>1</v>
      </c>
      <c r="N172" s="205" t="s">
        <v>41</v>
      </c>
      <c r="O172" s="6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442</v>
      </c>
      <c r="AT172" s="208" t="s">
        <v>168</v>
      </c>
      <c r="AU172" s="208" t="s">
        <v>83</v>
      </c>
      <c r="AY172" s="14" t="s">
        <v>166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83</v>
      </c>
      <c r="BK172" s="209">
        <f>ROUND(I172*H172,2)</f>
        <v>0</v>
      </c>
      <c r="BL172" s="14" t="s">
        <v>442</v>
      </c>
      <c r="BM172" s="208" t="s">
        <v>778</v>
      </c>
    </row>
    <row r="173" spans="1:65" s="2" customFormat="1" ht="29.25">
      <c r="A173" s="31"/>
      <c r="B173" s="32"/>
      <c r="C173" s="33"/>
      <c r="D173" s="210" t="s">
        <v>174</v>
      </c>
      <c r="E173" s="33"/>
      <c r="F173" s="211" t="s">
        <v>357</v>
      </c>
      <c r="G173" s="33"/>
      <c r="H173" s="33"/>
      <c r="I173" s="120"/>
      <c r="J173" s="33"/>
      <c r="K173" s="33"/>
      <c r="L173" s="36"/>
      <c r="M173" s="212"/>
      <c r="N173" s="213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174</v>
      </c>
      <c r="AU173" s="14" t="s">
        <v>83</v>
      </c>
    </row>
    <row r="174" spans="1:65" s="2" customFormat="1" ht="24" customHeight="1">
      <c r="A174" s="31"/>
      <c r="B174" s="32"/>
      <c r="C174" s="197" t="s">
        <v>280</v>
      </c>
      <c r="D174" s="197" t="s">
        <v>168</v>
      </c>
      <c r="E174" s="198" t="s">
        <v>696</v>
      </c>
      <c r="F174" s="199" t="s">
        <v>697</v>
      </c>
      <c r="G174" s="200" t="s">
        <v>171</v>
      </c>
      <c r="H174" s="201">
        <v>20</v>
      </c>
      <c r="I174" s="202"/>
      <c r="J174" s="203">
        <f>ROUND(I174*H174,2)</f>
        <v>0</v>
      </c>
      <c r="K174" s="199" t="s">
        <v>172</v>
      </c>
      <c r="L174" s="36"/>
      <c r="M174" s="204" t="s">
        <v>1</v>
      </c>
      <c r="N174" s="205" t="s">
        <v>41</v>
      </c>
      <c r="O174" s="68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442</v>
      </c>
      <c r="AT174" s="208" t="s">
        <v>168</v>
      </c>
      <c r="AU174" s="208" t="s">
        <v>83</v>
      </c>
      <c r="AY174" s="14" t="s">
        <v>166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83</v>
      </c>
      <c r="BK174" s="209">
        <f>ROUND(I174*H174,2)</f>
        <v>0</v>
      </c>
      <c r="BL174" s="14" t="s">
        <v>442</v>
      </c>
      <c r="BM174" s="208" t="s">
        <v>779</v>
      </c>
    </row>
    <row r="175" spans="1:65" s="2" customFormat="1" ht="29.25">
      <c r="A175" s="31"/>
      <c r="B175" s="32"/>
      <c r="C175" s="33"/>
      <c r="D175" s="210" t="s">
        <v>174</v>
      </c>
      <c r="E175" s="33"/>
      <c r="F175" s="211" t="s">
        <v>699</v>
      </c>
      <c r="G175" s="33"/>
      <c r="H175" s="33"/>
      <c r="I175" s="120"/>
      <c r="J175" s="33"/>
      <c r="K175" s="33"/>
      <c r="L175" s="36"/>
      <c r="M175" s="212"/>
      <c r="N175" s="213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174</v>
      </c>
      <c r="AU175" s="14" t="s">
        <v>83</v>
      </c>
    </row>
    <row r="176" spans="1:65" s="2" customFormat="1" ht="24" customHeight="1">
      <c r="A176" s="31"/>
      <c r="B176" s="32"/>
      <c r="C176" s="197" t="s">
        <v>181</v>
      </c>
      <c r="D176" s="197" t="s">
        <v>168</v>
      </c>
      <c r="E176" s="198" t="s">
        <v>243</v>
      </c>
      <c r="F176" s="199" t="s">
        <v>244</v>
      </c>
      <c r="G176" s="200" t="s">
        <v>171</v>
      </c>
      <c r="H176" s="201">
        <v>5</v>
      </c>
      <c r="I176" s="202"/>
      <c r="J176" s="203">
        <f>ROUND(I176*H176,2)</f>
        <v>0</v>
      </c>
      <c r="K176" s="199" t="s">
        <v>172</v>
      </c>
      <c r="L176" s="36"/>
      <c r="M176" s="204" t="s">
        <v>1</v>
      </c>
      <c r="N176" s="205" t="s">
        <v>41</v>
      </c>
      <c r="O176" s="68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442</v>
      </c>
      <c r="AT176" s="208" t="s">
        <v>168</v>
      </c>
      <c r="AU176" s="208" t="s">
        <v>83</v>
      </c>
      <c r="AY176" s="14" t="s">
        <v>166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83</v>
      </c>
      <c r="BK176" s="209">
        <f>ROUND(I176*H176,2)</f>
        <v>0</v>
      </c>
      <c r="BL176" s="14" t="s">
        <v>442</v>
      </c>
      <c r="BM176" s="208" t="s">
        <v>780</v>
      </c>
    </row>
    <row r="177" spans="1:65" s="2" customFormat="1" ht="29.25">
      <c r="A177" s="31"/>
      <c r="B177" s="32"/>
      <c r="C177" s="33"/>
      <c r="D177" s="210" t="s">
        <v>174</v>
      </c>
      <c r="E177" s="33"/>
      <c r="F177" s="211" t="s">
        <v>246</v>
      </c>
      <c r="G177" s="33"/>
      <c r="H177" s="33"/>
      <c r="I177" s="120"/>
      <c r="J177" s="33"/>
      <c r="K177" s="33"/>
      <c r="L177" s="36"/>
      <c r="M177" s="212"/>
      <c r="N177" s="213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174</v>
      </c>
      <c r="AU177" s="14" t="s">
        <v>83</v>
      </c>
    </row>
    <row r="178" spans="1:65" s="2" customFormat="1" ht="24" customHeight="1">
      <c r="A178" s="31"/>
      <c r="B178" s="32"/>
      <c r="C178" s="197" t="s">
        <v>167</v>
      </c>
      <c r="D178" s="197" t="s">
        <v>168</v>
      </c>
      <c r="E178" s="198" t="s">
        <v>781</v>
      </c>
      <c r="F178" s="199" t="s">
        <v>782</v>
      </c>
      <c r="G178" s="200" t="s">
        <v>171</v>
      </c>
      <c r="H178" s="201">
        <v>4</v>
      </c>
      <c r="I178" s="202"/>
      <c r="J178" s="203">
        <f>ROUND(I178*H178,2)</f>
        <v>0</v>
      </c>
      <c r="K178" s="199" t="s">
        <v>172</v>
      </c>
      <c r="L178" s="36"/>
      <c r="M178" s="204" t="s">
        <v>1</v>
      </c>
      <c r="N178" s="205" t="s">
        <v>41</v>
      </c>
      <c r="O178" s="68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442</v>
      </c>
      <c r="AT178" s="208" t="s">
        <v>168</v>
      </c>
      <c r="AU178" s="208" t="s">
        <v>83</v>
      </c>
      <c r="AY178" s="14" t="s">
        <v>166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83</v>
      </c>
      <c r="BK178" s="209">
        <f>ROUND(I178*H178,2)</f>
        <v>0</v>
      </c>
      <c r="BL178" s="14" t="s">
        <v>442</v>
      </c>
      <c r="BM178" s="208" t="s">
        <v>783</v>
      </c>
    </row>
    <row r="179" spans="1:65" s="2" customFormat="1" ht="29.25">
      <c r="A179" s="31"/>
      <c r="B179" s="32"/>
      <c r="C179" s="33"/>
      <c r="D179" s="210" t="s">
        <v>174</v>
      </c>
      <c r="E179" s="33"/>
      <c r="F179" s="211" t="s">
        <v>784</v>
      </c>
      <c r="G179" s="33"/>
      <c r="H179" s="33"/>
      <c r="I179" s="120"/>
      <c r="J179" s="33"/>
      <c r="K179" s="33"/>
      <c r="L179" s="36"/>
      <c r="M179" s="212"/>
      <c r="N179" s="213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174</v>
      </c>
      <c r="AU179" s="14" t="s">
        <v>83</v>
      </c>
    </row>
    <row r="180" spans="1:65" s="2" customFormat="1" ht="24" customHeight="1">
      <c r="A180" s="31"/>
      <c r="B180" s="32"/>
      <c r="C180" s="197" t="s">
        <v>176</v>
      </c>
      <c r="D180" s="197" t="s">
        <v>168</v>
      </c>
      <c r="E180" s="198" t="s">
        <v>253</v>
      </c>
      <c r="F180" s="199" t="s">
        <v>254</v>
      </c>
      <c r="G180" s="200" t="s">
        <v>171</v>
      </c>
      <c r="H180" s="201">
        <v>5</v>
      </c>
      <c r="I180" s="202"/>
      <c r="J180" s="203">
        <f>ROUND(I180*H180,2)</f>
        <v>0</v>
      </c>
      <c r="K180" s="199" t="s">
        <v>172</v>
      </c>
      <c r="L180" s="36"/>
      <c r="M180" s="204" t="s">
        <v>1</v>
      </c>
      <c r="N180" s="205" t="s">
        <v>41</v>
      </c>
      <c r="O180" s="68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442</v>
      </c>
      <c r="AT180" s="208" t="s">
        <v>168</v>
      </c>
      <c r="AU180" s="208" t="s">
        <v>83</v>
      </c>
      <c r="AY180" s="14" t="s">
        <v>166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83</v>
      </c>
      <c r="BK180" s="209">
        <f>ROUND(I180*H180,2)</f>
        <v>0</v>
      </c>
      <c r="BL180" s="14" t="s">
        <v>442</v>
      </c>
      <c r="BM180" s="208" t="s">
        <v>785</v>
      </c>
    </row>
    <row r="181" spans="1:65" s="2" customFormat="1" ht="29.25">
      <c r="A181" s="31"/>
      <c r="B181" s="32"/>
      <c r="C181" s="33"/>
      <c r="D181" s="210" t="s">
        <v>174</v>
      </c>
      <c r="E181" s="33"/>
      <c r="F181" s="211" t="s">
        <v>256</v>
      </c>
      <c r="G181" s="33"/>
      <c r="H181" s="33"/>
      <c r="I181" s="120"/>
      <c r="J181" s="33"/>
      <c r="K181" s="33"/>
      <c r="L181" s="36"/>
      <c r="M181" s="212"/>
      <c r="N181" s="213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174</v>
      </c>
      <c r="AU181" s="14" t="s">
        <v>83</v>
      </c>
    </row>
    <row r="182" spans="1:65" s="2" customFormat="1" ht="24" customHeight="1">
      <c r="A182" s="31"/>
      <c r="B182" s="32"/>
      <c r="C182" s="197" t="s">
        <v>560</v>
      </c>
      <c r="D182" s="197" t="s">
        <v>168</v>
      </c>
      <c r="E182" s="198" t="s">
        <v>257</v>
      </c>
      <c r="F182" s="199" t="s">
        <v>258</v>
      </c>
      <c r="G182" s="200" t="s">
        <v>171</v>
      </c>
      <c r="H182" s="201">
        <v>5</v>
      </c>
      <c r="I182" s="202"/>
      <c r="J182" s="203">
        <f>ROUND(I182*H182,2)</f>
        <v>0</v>
      </c>
      <c r="K182" s="199" t="s">
        <v>172</v>
      </c>
      <c r="L182" s="36"/>
      <c r="M182" s="204" t="s">
        <v>1</v>
      </c>
      <c r="N182" s="205" t="s">
        <v>41</v>
      </c>
      <c r="O182" s="68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442</v>
      </c>
      <c r="AT182" s="208" t="s">
        <v>168</v>
      </c>
      <c r="AU182" s="208" t="s">
        <v>83</v>
      </c>
      <c r="AY182" s="14" t="s">
        <v>166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83</v>
      </c>
      <c r="BK182" s="209">
        <f>ROUND(I182*H182,2)</f>
        <v>0</v>
      </c>
      <c r="BL182" s="14" t="s">
        <v>442</v>
      </c>
      <c r="BM182" s="208" t="s">
        <v>786</v>
      </c>
    </row>
    <row r="183" spans="1:65" s="2" customFormat="1" ht="29.25">
      <c r="A183" s="31"/>
      <c r="B183" s="32"/>
      <c r="C183" s="33"/>
      <c r="D183" s="210" t="s">
        <v>174</v>
      </c>
      <c r="E183" s="33"/>
      <c r="F183" s="211" t="s">
        <v>260</v>
      </c>
      <c r="G183" s="33"/>
      <c r="H183" s="33"/>
      <c r="I183" s="120"/>
      <c r="J183" s="33"/>
      <c r="K183" s="33"/>
      <c r="L183" s="36"/>
      <c r="M183" s="212"/>
      <c r="N183" s="213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174</v>
      </c>
      <c r="AU183" s="14" t="s">
        <v>83</v>
      </c>
    </row>
    <row r="184" spans="1:65" s="2" customFormat="1" ht="24" customHeight="1">
      <c r="A184" s="31"/>
      <c r="B184" s="32"/>
      <c r="C184" s="197" t="s">
        <v>564</v>
      </c>
      <c r="D184" s="197" t="s">
        <v>168</v>
      </c>
      <c r="E184" s="198" t="s">
        <v>262</v>
      </c>
      <c r="F184" s="199" t="s">
        <v>263</v>
      </c>
      <c r="G184" s="200" t="s">
        <v>171</v>
      </c>
      <c r="H184" s="201">
        <v>5</v>
      </c>
      <c r="I184" s="202"/>
      <c r="J184" s="203">
        <f>ROUND(I184*H184,2)</f>
        <v>0</v>
      </c>
      <c r="K184" s="199" t="s">
        <v>172</v>
      </c>
      <c r="L184" s="36"/>
      <c r="M184" s="204" t="s">
        <v>1</v>
      </c>
      <c r="N184" s="205" t="s">
        <v>41</v>
      </c>
      <c r="O184" s="68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442</v>
      </c>
      <c r="AT184" s="208" t="s">
        <v>168</v>
      </c>
      <c r="AU184" s="208" t="s">
        <v>83</v>
      </c>
      <c r="AY184" s="14" t="s">
        <v>166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83</v>
      </c>
      <c r="BK184" s="209">
        <f>ROUND(I184*H184,2)</f>
        <v>0</v>
      </c>
      <c r="BL184" s="14" t="s">
        <v>442</v>
      </c>
      <c r="BM184" s="208" t="s">
        <v>787</v>
      </c>
    </row>
    <row r="185" spans="1:65" s="2" customFormat="1" ht="29.25">
      <c r="A185" s="31"/>
      <c r="B185" s="32"/>
      <c r="C185" s="33"/>
      <c r="D185" s="210" t="s">
        <v>174</v>
      </c>
      <c r="E185" s="33"/>
      <c r="F185" s="211" t="s">
        <v>265</v>
      </c>
      <c r="G185" s="33"/>
      <c r="H185" s="33"/>
      <c r="I185" s="120"/>
      <c r="J185" s="33"/>
      <c r="K185" s="33"/>
      <c r="L185" s="36"/>
      <c r="M185" s="212"/>
      <c r="N185" s="213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174</v>
      </c>
      <c r="AU185" s="14" t="s">
        <v>83</v>
      </c>
    </row>
    <row r="186" spans="1:65" s="2" customFormat="1" ht="24" customHeight="1">
      <c r="A186" s="31"/>
      <c r="B186" s="32"/>
      <c r="C186" s="197" t="s">
        <v>568</v>
      </c>
      <c r="D186" s="197" t="s">
        <v>168</v>
      </c>
      <c r="E186" s="198" t="s">
        <v>266</v>
      </c>
      <c r="F186" s="199" t="s">
        <v>267</v>
      </c>
      <c r="G186" s="200" t="s">
        <v>171</v>
      </c>
      <c r="H186" s="201">
        <v>1</v>
      </c>
      <c r="I186" s="202"/>
      <c r="J186" s="203">
        <f>ROUND(I186*H186,2)</f>
        <v>0</v>
      </c>
      <c r="K186" s="199" t="s">
        <v>172</v>
      </c>
      <c r="L186" s="36"/>
      <c r="M186" s="204" t="s">
        <v>1</v>
      </c>
      <c r="N186" s="205" t="s">
        <v>41</v>
      </c>
      <c r="O186" s="68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442</v>
      </c>
      <c r="AT186" s="208" t="s">
        <v>168</v>
      </c>
      <c r="AU186" s="208" t="s">
        <v>83</v>
      </c>
      <c r="AY186" s="14" t="s">
        <v>166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83</v>
      </c>
      <c r="BK186" s="209">
        <f>ROUND(I186*H186,2)</f>
        <v>0</v>
      </c>
      <c r="BL186" s="14" t="s">
        <v>442</v>
      </c>
      <c r="BM186" s="208" t="s">
        <v>788</v>
      </c>
    </row>
    <row r="187" spans="1:65" s="2" customFormat="1" ht="29.25">
      <c r="A187" s="31"/>
      <c r="B187" s="32"/>
      <c r="C187" s="33"/>
      <c r="D187" s="210" t="s">
        <v>174</v>
      </c>
      <c r="E187" s="33"/>
      <c r="F187" s="211" t="s">
        <v>269</v>
      </c>
      <c r="G187" s="33"/>
      <c r="H187" s="33"/>
      <c r="I187" s="120"/>
      <c r="J187" s="33"/>
      <c r="K187" s="33"/>
      <c r="L187" s="36"/>
      <c r="M187" s="212"/>
      <c r="N187" s="213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174</v>
      </c>
      <c r="AU187" s="14" t="s">
        <v>83</v>
      </c>
    </row>
    <row r="188" spans="1:65" s="2" customFormat="1" ht="24" customHeight="1">
      <c r="A188" s="31"/>
      <c r="B188" s="32"/>
      <c r="C188" s="197" t="s">
        <v>466</v>
      </c>
      <c r="D188" s="197" t="s">
        <v>168</v>
      </c>
      <c r="E188" s="198" t="s">
        <v>374</v>
      </c>
      <c r="F188" s="199" t="s">
        <v>375</v>
      </c>
      <c r="G188" s="200" t="s">
        <v>171</v>
      </c>
      <c r="H188" s="201">
        <v>4</v>
      </c>
      <c r="I188" s="202"/>
      <c r="J188" s="203">
        <f>ROUND(I188*H188,2)</f>
        <v>0</v>
      </c>
      <c r="K188" s="199" t="s">
        <v>172</v>
      </c>
      <c r="L188" s="36"/>
      <c r="M188" s="204" t="s">
        <v>1</v>
      </c>
      <c r="N188" s="205" t="s">
        <v>41</v>
      </c>
      <c r="O188" s="68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442</v>
      </c>
      <c r="AT188" s="208" t="s">
        <v>168</v>
      </c>
      <c r="AU188" s="208" t="s">
        <v>83</v>
      </c>
      <c r="AY188" s="14" t="s">
        <v>166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83</v>
      </c>
      <c r="BK188" s="209">
        <f>ROUND(I188*H188,2)</f>
        <v>0</v>
      </c>
      <c r="BL188" s="14" t="s">
        <v>442</v>
      </c>
      <c r="BM188" s="208" t="s">
        <v>789</v>
      </c>
    </row>
    <row r="189" spans="1:65" s="2" customFormat="1" ht="29.25">
      <c r="A189" s="31"/>
      <c r="B189" s="32"/>
      <c r="C189" s="33"/>
      <c r="D189" s="210" t="s">
        <v>174</v>
      </c>
      <c r="E189" s="33"/>
      <c r="F189" s="211" t="s">
        <v>377</v>
      </c>
      <c r="G189" s="33"/>
      <c r="H189" s="33"/>
      <c r="I189" s="120"/>
      <c r="J189" s="33"/>
      <c r="K189" s="33"/>
      <c r="L189" s="36"/>
      <c r="M189" s="212"/>
      <c r="N189" s="213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174</v>
      </c>
      <c r="AU189" s="14" t="s">
        <v>83</v>
      </c>
    </row>
    <row r="190" spans="1:65" s="2" customFormat="1" ht="24" customHeight="1">
      <c r="A190" s="31"/>
      <c r="B190" s="32"/>
      <c r="C190" s="197" t="s">
        <v>302</v>
      </c>
      <c r="D190" s="197" t="s">
        <v>168</v>
      </c>
      <c r="E190" s="198" t="s">
        <v>271</v>
      </c>
      <c r="F190" s="199" t="s">
        <v>272</v>
      </c>
      <c r="G190" s="200" t="s">
        <v>171</v>
      </c>
      <c r="H190" s="201">
        <v>4</v>
      </c>
      <c r="I190" s="202"/>
      <c r="J190" s="203">
        <f>ROUND(I190*H190,2)</f>
        <v>0</v>
      </c>
      <c r="K190" s="199" t="s">
        <v>172</v>
      </c>
      <c r="L190" s="36"/>
      <c r="M190" s="204" t="s">
        <v>1</v>
      </c>
      <c r="N190" s="205" t="s">
        <v>41</v>
      </c>
      <c r="O190" s="68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442</v>
      </c>
      <c r="AT190" s="208" t="s">
        <v>168</v>
      </c>
      <c r="AU190" s="208" t="s">
        <v>83</v>
      </c>
      <c r="AY190" s="14" t="s">
        <v>166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4" t="s">
        <v>83</v>
      </c>
      <c r="BK190" s="209">
        <f>ROUND(I190*H190,2)</f>
        <v>0</v>
      </c>
      <c r="BL190" s="14" t="s">
        <v>442</v>
      </c>
      <c r="BM190" s="208" t="s">
        <v>790</v>
      </c>
    </row>
    <row r="191" spans="1:65" s="2" customFormat="1" ht="29.25">
      <c r="A191" s="31"/>
      <c r="B191" s="32"/>
      <c r="C191" s="33"/>
      <c r="D191" s="210" t="s">
        <v>174</v>
      </c>
      <c r="E191" s="33"/>
      <c r="F191" s="211" t="s">
        <v>274</v>
      </c>
      <c r="G191" s="33"/>
      <c r="H191" s="33"/>
      <c r="I191" s="120"/>
      <c r="J191" s="33"/>
      <c r="K191" s="33"/>
      <c r="L191" s="36"/>
      <c r="M191" s="212"/>
      <c r="N191" s="213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174</v>
      </c>
      <c r="AU191" s="14" t="s">
        <v>83</v>
      </c>
    </row>
    <row r="192" spans="1:65" s="2" customFormat="1" ht="24" customHeight="1">
      <c r="A192" s="31"/>
      <c r="B192" s="32"/>
      <c r="C192" s="197" t="s">
        <v>574</v>
      </c>
      <c r="D192" s="197" t="s">
        <v>168</v>
      </c>
      <c r="E192" s="198" t="s">
        <v>276</v>
      </c>
      <c r="F192" s="199" t="s">
        <v>277</v>
      </c>
      <c r="G192" s="200" t="s">
        <v>171</v>
      </c>
      <c r="H192" s="201">
        <v>12</v>
      </c>
      <c r="I192" s="202"/>
      <c r="J192" s="203">
        <f>ROUND(I192*H192,2)</f>
        <v>0</v>
      </c>
      <c r="K192" s="199" t="s">
        <v>172</v>
      </c>
      <c r="L192" s="36"/>
      <c r="M192" s="204" t="s">
        <v>1</v>
      </c>
      <c r="N192" s="205" t="s">
        <v>41</v>
      </c>
      <c r="O192" s="68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8" t="s">
        <v>442</v>
      </c>
      <c r="AT192" s="208" t="s">
        <v>168</v>
      </c>
      <c r="AU192" s="208" t="s">
        <v>83</v>
      </c>
      <c r="AY192" s="14" t="s">
        <v>166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4" t="s">
        <v>83</v>
      </c>
      <c r="BK192" s="209">
        <f>ROUND(I192*H192,2)</f>
        <v>0</v>
      </c>
      <c r="BL192" s="14" t="s">
        <v>442</v>
      </c>
      <c r="BM192" s="208" t="s">
        <v>791</v>
      </c>
    </row>
    <row r="193" spans="1:65" s="2" customFormat="1" ht="29.25">
      <c r="A193" s="31"/>
      <c r="B193" s="32"/>
      <c r="C193" s="33"/>
      <c r="D193" s="210" t="s">
        <v>174</v>
      </c>
      <c r="E193" s="33"/>
      <c r="F193" s="211" t="s">
        <v>279</v>
      </c>
      <c r="G193" s="33"/>
      <c r="H193" s="33"/>
      <c r="I193" s="120"/>
      <c r="J193" s="33"/>
      <c r="K193" s="33"/>
      <c r="L193" s="36"/>
      <c r="M193" s="212"/>
      <c r="N193" s="213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174</v>
      </c>
      <c r="AU193" s="14" t="s">
        <v>83</v>
      </c>
    </row>
    <row r="194" spans="1:65" s="2" customFormat="1" ht="24" customHeight="1">
      <c r="A194" s="31"/>
      <c r="B194" s="32"/>
      <c r="C194" s="197" t="s">
        <v>484</v>
      </c>
      <c r="D194" s="197" t="s">
        <v>168</v>
      </c>
      <c r="E194" s="198" t="s">
        <v>709</v>
      </c>
      <c r="F194" s="199" t="s">
        <v>710</v>
      </c>
      <c r="G194" s="200" t="s">
        <v>171</v>
      </c>
      <c r="H194" s="201">
        <v>1</v>
      </c>
      <c r="I194" s="202"/>
      <c r="J194" s="203">
        <f>ROUND(I194*H194,2)</f>
        <v>0</v>
      </c>
      <c r="K194" s="199" t="s">
        <v>172</v>
      </c>
      <c r="L194" s="36"/>
      <c r="M194" s="204" t="s">
        <v>1</v>
      </c>
      <c r="N194" s="205" t="s">
        <v>41</v>
      </c>
      <c r="O194" s="68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442</v>
      </c>
      <c r="AT194" s="208" t="s">
        <v>168</v>
      </c>
      <c r="AU194" s="208" t="s">
        <v>83</v>
      </c>
      <c r="AY194" s="14" t="s">
        <v>166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83</v>
      </c>
      <c r="BK194" s="209">
        <f>ROUND(I194*H194,2)</f>
        <v>0</v>
      </c>
      <c r="BL194" s="14" t="s">
        <v>442</v>
      </c>
      <c r="BM194" s="208" t="s">
        <v>792</v>
      </c>
    </row>
    <row r="195" spans="1:65" s="2" customFormat="1" ht="29.25">
      <c r="A195" s="31"/>
      <c r="B195" s="32"/>
      <c r="C195" s="33"/>
      <c r="D195" s="210" t="s">
        <v>174</v>
      </c>
      <c r="E195" s="33"/>
      <c r="F195" s="211" t="s">
        <v>712</v>
      </c>
      <c r="G195" s="33"/>
      <c r="H195" s="33"/>
      <c r="I195" s="120"/>
      <c r="J195" s="33"/>
      <c r="K195" s="33"/>
      <c r="L195" s="36"/>
      <c r="M195" s="212"/>
      <c r="N195" s="213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174</v>
      </c>
      <c r="AU195" s="14" t="s">
        <v>83</v>
      </c>
    </row>
    <row r="196" spans="1:65" s="2" customFormat="1" ht="24" customHeight="1">
      <c r="A196" s="31"/>
      <c r="B196" s="32"/>
      <c r="C196" s="197" t="s">
        <v>469</v>
      </c>
      <c r="D196" s="197" t="s">
        <v>168</v>
      </c>
      <c r="E196" s="198" t="s">
        <v>380</v>
      </c>
      <c r="F196" s="199" t="s">
        <v>381</v>
      </c>
      <c r="G196" s="200" t="s">
        <v>171</v>
      </c>
      <c r="H196" s="201">
        <v>7</v>
      </c>
      <c r="I196" s="202"/>
      <c r="J196" s="203">
        <f>ROUND(I196*H196,2)</f>
        <v>0</v>
      </c>
      <c r="K196" s="199" t="s">
        <v>172</v>
      </c>
      <c r="L196" s="36"/>
      <c r="M196" s="204" t="s">
        <v>1</v>
      </c>
      <c r="N196" s="205" t="s">
        <v>41</v>
      </c>
      <c r="O196" s="68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442</v>
      </c>
      <c r="AT196" s="208" t="s">
        <v>168</v>
      </c>
      <c r="AU196" s="208" t="s">
        <v>83</v>
      </c>
      <c r="AY196" s="14" t="s">
        <v>166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4" t="s">
        <v>83</v>
      </c>
      <c r="BK196" s="209">
        <f>ROUND(I196*H196,2)</f>
        <v>0</v>
      </c>
      <c r="BL196" s="14" t="s">
        <v>442</v>
      </c>
      <c r="BM196" s="208" t="s">
        <v>793</v>
      </c>
    </row>
    <row r="197" spans="1:65" s="2" customFormat="1" ht="29.25">
      <c r="A197" s="31"/>
      <c r="B197" s="32"/>
      <c r="C197" s="33"/>
      <c r="D197" s="210" t="s">
        <v>174</v>
      </c>
      <c r="E197" s="33"/>
      <c r="F197" s="211" t="s">
        <v>383</v>
      </c>
      <c r="G197" s="33"/>
      <c r="H197" s="33"/>
      <c r="I197" s="120"/>
      <c r="J197" s="33"/>
      <c r="K197" s="33"/>
      <c r="L197" s="36"/>
      <c r="M197" s="212"/>
      <c r="N197" s="213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174</v>
      </c>
      <c r="AU197" s="14" t="s">
        <v>83</v>
      </c>
    </row>
    <row r="198" spans="1:65" s="2" customFormat="1" ht="24" customHeight="1">
      <c r="A198" s="31"/>
      <c r="B198" s="32"/>
      <c r="C198" s="197" t="s">
        <v>463</v>
      </c>
      <c r="D198" s="197" t="s">
        <v>168</v>
      </c>
      <c r="E198" s="198" t="s">
        <v>571</v>
      </c>
      <c r="F198" s="199" t="s">
        <v>794</v>
      </c>
      <c r="G198" s="200" t="s">
        <v>171</v>
      </c>
      <c r="H198" s="201">
        <v>1</v>
      </c>
      <c r="I198" s="202"/>
      <c r="J198" s="203">
        <f>ROUND(I198*H198,2)</f>
        <v>0</v>
      </c>
      <c r="K198" s="199" t="s">
        <v>172</v>
      </c>
      <c r="L198" s="36"/>
      <c r="M198" s="204" t="s">
        <v>1</v>
      </c>
      <c r="N198" s="205" t="s">
        <v>41</v>
      </c>
      <c r="O198" s="68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442</v>
      </c>
      <c r="AT198" s="208" t="s">
        <v>168</v>
      </c>
      <c r="AU198" s="208" t="s">
        <v>83</v>
      </c>
      <c r="AY198" s="14" t="s">
        <v>166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83</v>
      </c>
      <c r="BK198" s="209">
        <f>ROUND(I198*H198,2)</f>
        <v>0</v>
      </c>
      <c r="BL198" s="14" t="s">
        <v>442</v>
      </c>
      <c r="BM198" s="208" t="s">
        <v>795</v>
      </c>
    </row>
    <row r="199" spans="1:65" s="2" customFormat="1" ht="29.25">
      <c r="A199" s="31"/>
      <c r="B199" s="32"/>
      <c r="C199" s="33"/>
      <c r="D199" s="210" t="s">
        <v>174</v>
      </c>
      <c r="E199" s="33"/>
      <c r="F199" s="211" t="s">
        <v>572</v>
      </c>
      <c r="G199" s="33"/>
      <c r="H199" s="33"/>
      <c r="I199" s="120"/>
      <c r="J199" s="33"/>
      <c r="K199" s="33"/>
      <c r="L199" s="36"/>
      <c r="M199" s="212"/>
      <c r="N199" s="213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174</v>
      </c>
      <c r="AU199" s="14" t="s">
        <v>83</v>
      </c>
    </row>
    <row r="200" spans="1:65" s="2" customFormat="1" ht="24" customHeight="1">
      <c r="A200" s="31"/>
      <c r="B200" s="32"/>
      <c r="C200" s="197" t="s">
        <v>311</v>
      </c>
      <c r="D200" s="197" t="s">
        <v>168</v>
      </c>
      <c r="E200" s="198" t="s">
        <v>390</v>
      </c>
      <c r="F200" s="199" t="s">
        <v>391</v>
      </c>
      <c r="G200" s="200" t="s">
        <v>171</v>
      </c>
      <c r="H200" s="201">
        <v>1</v>
      </c>
      <c r="I200" s="202"/>
      <c r="J200" s="203">
        <f>ROUND(I200*H200,2)</f>
        <v>0</v>
      </c>
      <c r="K200" s="199" t="s">
        <v>172</v>
      </c>
      <c r="L200" s="36"/>
      <c r="M200" s="204" t="s">
        <v>1</v>
      </c>
      <c r="N200" s="205" t="s">
        <v>41</v>
      </c>
      <c r="O200" s="68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442</v>
      </c>
      <c r="AT200" s="208" t="s">
        <v>168</v>
      </c>
      <c r="AU200" s="208" t="s">
        <v>83</v>
      </c>
      <c r="AY200" s="14" t="s">
        <v>166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4" t="s">
        <v>83</v>
      </c>
      <c r="BK200" s="209">
        <f>ROUND(I200*H200,2)</f>
        <v>0</v>
      </c>
      <c r="BL200" s="14" t="s">
        <v>442</v>
      </c>
      <c r="BM200" s="208" t="s">
        <v>796</v>
      </c>
    </row>
    <row r="201" spans="1:65" s="2" customFormat="1" ht="29.25">
      <c r="A201" s="31"/>
      <c r="B201" s="32"/>
      <c r="C201" s="33"/>
      <c r="D201" s="210" t="s">
        <v>174</v>
      </c>
      <c r="E201" s="33"/>
      <c r="F201" s="211" t="s">
        <v>393</v>
      </c>
      <c r="G201" s="33"/>
      <c r="H201" s="33"/>
      <c r="I201" s="120"/>
      <c r="J201" s="33"/>
      <c r="K201" s="33"/>
      <c r="L201" s="36"/>
      <c r="M201" s="212"/>
      <c r="N201" s="213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174</v>
      </c>
      <c r="AU201" s="14" t="s">
        <v>83</v>
      </c>
    </row>
    <row r="202" spans="1:65" s="2" customFormat="1" ht="24" customHeight="1">
      <c r="A202" s="31"/>
      <c r="B202" s="32"/>
      <c r="C202" s="197" t="s">
        <v>491</v>
      </c>
      <c r="D202" s="197" t="s">
        <v>168</v>
      </c>
      <c r="E202" s="198" t="s">
        <v>394</v>
      </c>
      <c r="F202" s="199" t="s">
        <v>395</v>
      </c>
      <c r="G202" s="200" t="s">
        <v>171</v>
      </c>
      <c r="H202" s="201">
        <v>9</v>
      </c>
      <c r="I202" s="202"/>
      <c r="J202" s="203">
        <f>ROUND(I202*H202,2)</f>
        <v>0</v>
      </c>
      <c r="K202" s="199" t="s">
        <v>172</v>
      </c>
      <c r="L202" s="36"/>
      <c r="M202" s="204" t="s">
        <v>1</v>
      </c>
      <c r="N202" s="205" t="s">
        <v>41</v>
      </c>
      <c r="O202" s="68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442</v>
      </c>
      <c r="AT202" s="208" t="s">
        <v>168</v>
      </c>
      <c r="AU202" s="208" t="s">
        <v>83</v>
      </c>
      <c r="AY202" s="14" t="s">
        <v>166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4" t="s">
        <v>83</v>
      </c>
      <c r="BK202" s="209">
        <f>ROUND(I202*H202,2)</f>
        <v>0</v>
      </c>
      <c r="BL202" s="14" t="s">
        <v>442</v>
      </c>
      <c r="BM202" s="208" t="s">
        <v>797</v>
      </c>
    </row>
    <row r="203" spans="1:65" s="2" customFormat="1" ht="29.25">
      <c r="A203" s="31"/>
      <c r="B203" s="32"/>
      <c r="C203" s="33"/>
      <c r="D203" s="210" t="s">
        <v>174</v>
      </c>
      <c r="E203" s="33"/>
      <c r="F203" s="211" t="s">
        <v>397</v>
      </c>
      <c r="G203" s="33"/>
      <c r="H203" s="33"/>
      <c r="I203" s="120"/>
      <c r="J203" s="33"/>
      <c r="K203" s="33"/>
      <c r="L203" s="36"/>
      <c r="M203" s="212"/>
      <c r="N203" s="213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174</v>
      </c>
      <c r="AU203" s="14" t="s">
        <v>83</v>
      </c>
    </row>
    <row r="204" spans="1:65" s="2" customFormat="1" ht="24" customHeight="1">
      <c r="A204" s="31"/>
      <c r="B204" s="32"/>
      <c r="C204" s="197" t="s">
        <v>585</v>
      </c>
      <c r="D204" s="197" t="s">
        <v>168</v>
      </c>
      <c r="E204" s="198" t="s">
        <v>577</v>
      </c>
      <c r="F204" s="199" t="s">
        <v>716</v>
      </c>
      <c r="G204" s="200" t="s">
        <v>171</v>
      </c>
      <c r="H204" s="201">
        <v>2</v>
      </c>
      <c r="I204" s="202"/>
      <c r="J204" s="203">
        <f>ROUND(I204*H204,2)</f>
        <v>0</v>
      </c>
      <c r="K204" s="199" t="s">
        <v>172</v>
      </c>
      <c r="L204" s="36"/>
      <c r="M204" s="204" t="s">
        <v>1</v>
      </c>
      <c r="N204" s="205" t="s">
        <v>41</v>
      </c>
      <c r="O204" s="68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442</v>
      </c>
      <c r="AT204" s="208" t="s">
        <v>168</v>
      </c>
      <c r="AU204" s="208" t="s">
        <v>83</v>
      </c>
      <c r="AY204" s="14" t="s">
        <v>166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4" t="s">
        <v>83</v>
      </c>
      <c r="BK204" s="209">
        <f>ROUND(I204*H204,2)</f>
        <v>0</v>
      </c>
      <c r="BL204" s="14" t="s">
        <v>442</v>
      </c>
      <c r="BM204" s="208" t="s">
        <v>798</v>
      </c>
    </row>
    <row r="205" spans="1:65" s="2" customFormat="1" ht="29.25">
      <c r="A205" s="31"/>
      <c r="B205" s="32"/>
      <c r="C205" s="33"/>
      <c r="D205" s="210" t="s">
        <v>174</v>
      </c>
      <c r="E205" s="33"/>
      <c r="F205" s="211" t="s">
        <v>578</v>
      </c>
      <c r="G205" s="33"/>
      <c r="H205" s="33"/>
      <c r="I205" s="120"/>
      <c r="J205" s="33"/>
      <c r="K205" s="33"/>
      <c r="L205" s="36"/>
      <c r="M205" s="212"/>
      <c r="N205" s="213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174</v>
      </c>
      <c r="AU205" s="14" t="s">
        <v>83</v>
      </c>
    </row>
    <row r="206" spans="1:65" s="2" customFormat="1" ht="24" customHeight="1">
      <c r="A206" s="31"/>
      <c r="B206" s="32"/>
      <c r="C206" s="197" t="s">
        <v>587</v>
      </c>
      <c r="D206" s="197" t="s">
        <v>168</v>
      </c>
      <c r="E206" s="198" t="s">
        <v>581</v>
      </c>
      <c r="F206" s="199" t="s">
        <v>718</v>
      </c>
      <c r="G206" s="200" t="s">
        <v>171</v>
      </c>
      <c r="H206" s="201">
        <v>4</v>
      </c>
      <c r="I206" s="202"/>
      <c r="J206" s="203">
        <f>ROUND(I206*H206,2)</f>
        <v>0</v>
      </c>
      <c r="K206" s="199" t="s">
        <v>172</v>
      </c>
      <c r="L206" s="36"/>
      <c r="M206" s="204" t="s">
        <v>1</v>
      </c>
      <c r="N206" s="205" t="s">
        <v>41</v>
      </c>
      <c r="O206" s="68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442</v>
      </c>
      <c r="AT206" s="208" t="s">
        <v>168</v>
      </c>
      <c r="AU206" s="208" t="s">
        <v>83</v>
      </c>
      <c r="AY206" s="14" t="s">
        <v>166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83</v>
      </c>
      <c r="BK206" s="209">
        <f>ROUND(I206*H206,2)</f>
        <v>0</v>
      </c>
      <c r="BL206" s="14" t="s">
        <v>442</v>
      </c>
      <c r="BM206" s="208" t="s">
        <v>799</v>
      </c>
    </row>
    <row r="207" spans="1:65" s="2" customFormat="1" ht="29.25">
      <c r="A207" s="31"/>
      <c r="B207" s="32"/>
      <c r="C207" s="33"/>
      <c r="D207" s="210" t="s">
        <v>174</v>
      </c>
      <c r="E207" s="33"/>
      <c r="F207" s="211" t="s">
        <v>582</v>
      </c>
      <c r="G207" s="33"/>
      <c r="H207" s="33"/>
      <c r="I207" s="120"/>
      <c r="J207" s="33"/>
      <c r="K207" s="33"/>
      <c r="L207" s="36"/>
      <c r="M207" s="212"/>
      <c r="N207" s="213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174</v>
      </c>
      <c r="AU207" s="14" t="s">
        <v>83</v>
      </c>
    </row>
    <row r="208" spans="1:65" s="2" customFormat="1" ht="24" customHeight="1">
      <c r="A208" s="31"/>
      <c r="B208" s="32"/>
      <c r="C208" s="197" t="s">
        <v>589</v>
      </c>
      <c r="D208" s="197" t="s">
        <v>168</v>
      </c>
      <c r="E208" s="198" t="s">
        <v>406</v>
      </c>
      <c r="F208" s="199" t="s">
        <v>407</v>
      </c>
      <c r="G208" s="200" t="s">
        <v>171</v>
      </c>
      <c r="H208" s="201">
        <v>3</v>
      </c>
      <c r="I208" s="202"/>
      <c r="J208" s="203">
        <f>ROUND(I208*H208,2)</f>
        <v>0</v>
      </c>
      <c r="K208" s="199" t="s">
        <v>172</v>
      </c>
      <c r="L208" s="36"/>
      <c r="M208" s="204" t="s">
        <v>1</v>
      </c>
      <c r="N208" s="205" t="s">
        <v>41</v>
      </c>
      <c r="O208" s="68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442</v>
      </c>
      <c r="AT208" s="208" t="s">
        <v>168</v>
      </c>
      <c r="AU208" s="208" t="s">
        <v>83</v>
      </c>
      <c r="AY208" s="14" t="s">
        <v>166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4" t="s">
        <v>83</v>
      </c>
      <c r="BK208" s="209">
        <f>ROUND(I208*H208,2)</f>
        <v>0</v>
      </c>
      <c r="BL208" s="14" t="s">
        <v>442</v>
      </c>
      <c r="BM208" s="208" t="s">
        <v>800</v>
      </c>
    </row>
    <row r="209" spans="1:65" s="2" customFormat="1" ht="29.25">
      <c r="A209" s="31"/>
      <c r="B209" s="32"/>
      <c r="C209" s="33"/>
      <c r="D209" s="210" t="s">
        <v>174</v>
      </c>
      <c r="E209" s="33"/>
      <c r="F209" s="211" t="s">
        <v>409</v>
      </c>
      <c r="G209" s="33"/>
      <c r="H209" s="33"/>
      <c r="I209" s="120"/>
      <c r="J209" s="33"/>
      <c r="K209" s="33"/>
      <c r="L209" s="36"/>
      <c r="M209" s="212"/>
      <c r="N209" s="213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174</v>
      </c>
      <c r="AU209" s="14" t="s">
        <v>83</v>
      </c>
    </row>
    <row r="210" spans="1:65" s="2" customFormat="1" ht="24" customHeight="1">
      <c r="A210" s="31"/>
      <c r="B210" s="32"/>
      <c r="C210" s="228" t="s">
        <v>593</v>
      </c>
      <c r="D210" s="228" t="s">
        <v>721</v>
      </c>
      <c r="E210" s="229" t="s">
        <v>722</v>
      </c>
      <c r="F210" s="230" t="s">
        <v>723</v>
      </c>
      <c r="G210" s="231" t="s">
        <v>171</v>
      </c>
      <c r="H210" s="232">
        <v>200</v>
      </c>
      <c r="I210" s="233"/>
      <c r="J210" s="234">
        <f>ROUND(I210*H210,2)</f>
        <v>0</v>
      </c>
      <c r="K210" s="230" t="s">
        <v>172</v>
      </c>
      <c r="L210" s="235"/>
      <c r="M210" s="236" t="s">
        <v>1</v>
      </c>
      <c r="N210" s="237" t="s">
        <v>41</v>
      </c>
      <c r="O210" s="68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200</v>
      </c>
      <c r="AT210" s="208" t="s">
        <v>721</v>
      </c>
      <c r="AU210" s="208" t="s">
        <v>83</v>
      </c>
      <c r="AY210" s="14" t="s">
        <v>166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4" t="s">
        <v>83</v>
      </c>
      <c r="BK210" s="209">
        <f>ROUND(I210*H210,2)</f>
        <v>0</v>
      </c>
      <c r="BL210" s="14" t="s">
        <v>165</v>
      </c>
      <c r="BM210" s="208" t="s">
        <v>801</v>
      </c>
    </row>
    <row r="211" spans="1:65" s="2" customFormat="1" ht="11.25">
      <c r="A211" s="31"/>
      <c r="B211" s="32"/>
      <c r="C211" s="33"/>
      <c r="D211" s="210" t="s">
        <v>174</v>
      </c>
      <c r="E211" s="33"/>
      <c r="F211" s="211" t="s">
        <v>723</v>
      </c>
      <c r="G211" s="33"/>
      <c r="H211" s="33"/>
      <c r="I211" s="120"/>
      <c r="J211" s="33"/>
      <c r="K211" s="33"/>
      <c r="L211" s="36"/>
      <c r="M211" s="212"/>
      <c r="N211" s="213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174</v>
      </c>
      <c r="AU211" s="14" t="s">
        <v>83</v>
      </c>
    </row>
    <row r="212" spans="1:65" s="2" customFormat="1" ht="24" customHeight="1">
      <c r="A212" s="31"/>
      <c r="B212" s="32"/>
      <c r="C212" s="228" t="s">
        <v>595</v>
      </c>
      <c r="D212" s="228" t="s">
        <v>721</v>
      </c>
      <c r="E212" s="229" t="s">
        <v>725</v>
      </c>
      <c r="F212" s="230" t="s">
        <v>726</v>
      </c>
      <c r="G212" s="231" t="s">
        <v>171</v>
      </c>
      <c r="H212" s="232">
        <v>50</v>
      </c>
      <c r="I212" s="233"/>
      <c r="J212" s="234">
        <f>ROUND(I212*H212,2)</f>
        <v>0</v>
      </c>
      <c r="K212" s="230" t="s">
        <v>172</v>
      </c>
      <c r="L212" s="235"/>
      <c r="M212" s="236" t="s">
        <v>1</v>
      </c>
      <c r="N212" s="237" t="s">
        <v>41</v>
      </c>
      <c r="O212" s="68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200</v>
      </c>
      <c r="AT212" s="208" t="s">
        <v>721</v>
      </c>
      <c r="AU212" s="208" t="s">
        <v>83</v>
      </c>
      <c r="AY212" s="14" t="s">
        <v>166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4" t="s">
        <v>83</v>
      </c>
      <c r="BK212" s="209">
        <f>ROUND(I212*H212,2)</f>
        <v>0</v>
      </c>
      <c r="BL212" s="14" t="s">
        <v>165</v>
      </c>
      <c r="BM212" s="208" t="s">
        <v>802</v>
      </c>
    </row>
    <row r="213" spans="1:65" s="2" customFormat="1" ht="11.25">
      <c r="A213" s="31"/>
      <c r="B213" s="32"/>
      <c r="C213" s="33"/>
      <c r="D213" s="210" t="s">
        <v>174</v>
      </c>
      <c r="E213" s="33"/>
      <c r="F213" s="211" t="s">
        <v>726</v>
      </c>
      <c r="G213" s="33"/>
      <c r="H213" s="33"/>
      <c r="I213" s="120"/>
      <c r="J213" s="33"/>
      <c r="K213" s="33"/>
      <c r="L213" s="36"/>
      <c r="M213" s="212"/>
      <c r="N213" s="213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174</v>
      </c>
      <c r="AU213" s="14" t="s">
        <v>83</v>
      </c>
    </row>
    <row r="214" spans="1:65" s="2" customFormat="1" ht="24" customHeight="1">
      <c r="A214" s="31"/>
      <c r="B214" s="32"/>
      <c r="C214" s="228" t="s">
        <v>597</v>
      </c>
      <c r="D214" s="228" t="s">
        <v>721</v>
      </c>
      <c r="E214" s="229" t="s">
        <v>728</v>
      </c>
      <c r="F214" s="230" t="s">
        <v>729</v>
      </c>
      <c r="G214" s="231" t="s">
        <v>171</v>
      </c>
      <c r="H214" s="232">
        <v>20</v>
      </c>
      <c r="I214" s="233"/>
      <c r="J214" s="234">
        <f>ROUND(I214*H214,2)</f>
        <v>0</v>
      </c>
      <c r="K214" s="230" t="s">
        <v>172</v>
      </c>
      <c r="L214" s="235"/>
      <c r="M214" s="236" t="s">
        <v>1</v>
      </c>
      <c r="N214" s="237" t="s">
        <v>41</v>
      </c>
      <c r="O214" s="68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442</v>
      </c>
      <c r="AT214" s="208" t="s">
        <v>721</v>
      </c>
      <c r="AU214" s="208" t="s">
        <v>83</v>
      </c>
      <c r="AY214" s="14" t="s">
        <v>166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4" t="s">
        <v>83</v>
      </c>
      <c r="BK214" s="209">
        <f>ROUND(I214*H214,2)</f>
        <v>0</v>
      </c>
      <c r="BL214" s="14" t="s">
        <v>442</v>
      </c>
      <c r="BM214" s="208" t="s">
        <v>803</v>
      </c>
    </row>
    <row r="215" spans="1:65" s="2" customFormat="1" ht="11.25">
      <c r="A215" s="31"/>
      <c r="B215" s="32"/>
      <c r="C215" s="33"/>
      <c r="D215" s="210" t="s">
        <v>174</v>
      </c>
      <c r="E215" s="33"/>
      <c r="F215" s="211" t="s">
        <v>729</v>
      </c>
      <c r="G215" s="33"/>
      <c r="H215" s="33"/>
      <c r="I215" s="120"/>
      <c r="J215" s="33"/>
      <c r="K215" s="33"/>
      <c r="L215" s="36"/>
      <c r="M215" s="212"/>
      <c r="N215" s="213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174</v>
      </c>
      <c r="AU215" s="14" t="s">
        <v>83</v>
      </c>
    </row>
    <row r="216" spans="1:65" s="2" customFormat="1" ht="24" customHeight="1">
      <c r="A216" s="31"/>
      <c r="B216" s="32"/>
      <c r="C216" s="228" t="s">
        <v>367</v>
      </c>
      <c r="D216" s="228" t="s">
        <v>721</v>
      </c>
      <c r="E216" s="229" t="s">
        <v>731</v>
      </c>
      <c r="F216" s="230" t="s">
        <v>732</v>
      </c>
      <c r="G216" s="231" t="s">
        <v>171</v>
      </c>
      <c r="H216" s="232">
        <v>100</v>
      </c>
      <c r="I216" s="233"/>
      <c r="J216" s="234">
        <f>ROUND(I216*H216,2)</f>
        <v>0</v>
      </c>
      <c r="K216" s="230" t="s">
        <v>172</v>
      </c>
      <c r="L216" s="235"/>
      <c r="M216" s="236" t="s">
        <v>1</v>
      </c>
      <c r="N216" s="237" t="s">
        <v>41</v>
      </c>
      <c r="O216" s="68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8" t="s">
        <v>442</v>
      </c>
      <c r="AT216" s="208" t="s">
        <v>721</v>
      </c>
      <c r="AU216" s="208" t="s">
        <v>83</v>
      </c>
      <c r="AY216" s="14" t="s">
        <v>166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4" t="s">
        <v>83</v>
      </c>
      <c r="BK216" s="209">
        <f>ROUND(I216*H216,2)</f>
        <v>0</v>
      </c>
      <c r="BL216" s="14" t="s">
        <v>442</v>
      </c>
      <c r="BM216" s="208" t="s">
        <v>804</v>
      </c>
    </row>
    <row r="217" spans="1:65" s="2" customFormat="1" ht="11.25">
      <c r="A217" s="31"/>
      <c r="B217" s="32"/>
      <c r="C217" s="33"/>
      <c r="D217" s="210" t="s">
        <v>174</v>
      </c>
      <c r="E217" s="33"/>
      <c r="F217" s="211" t="s">
        <v>732</v>
      </c>
      <c r="G217" s="33"/>
      <c r="H217" s="33"/>
      <c r="I217" s="120"/>
      <c r="J217" s="33"/>
      <c r="K217" s="33"/>
      <c r="L217" s="36"/>
      <c r="M217" s="212"/>
      <c r="N217" s="213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174</v>
      </c>
      <c r="AU217" s="14" t="s">
        <v>83</v>
      </c>
    </row>
    <row r="218" spans="1:65" s="11" customFormat="1" ht="22.9" customHeight="1">
      <c r="B218" s="183"/>
      <c r="C218" s="184"/>
      <c r="D218" s="185" t="s">
        <v>75</v>
      </c>
      <c r="E218" s="224" t="s">
        <v>437</v>
      </c>
      <c r="F218" s="224" t="s">
        <v>805</v>
      </c>
      <c r="G218" s="184"/>
      <c r="H218" s="184"/>
      <c r="I218" s="187"/>
      <c r="J218" s="225">
        <f>BK218</f>
        <v>0</v>
      </c>
      <c r="K218" s="184"/>
      <c r="L218" s="189"/>
      <c r="M218" s="190"/>
      <c r="N218" s="191"/>
      <c r="O218" s="191"/>
      <c r="P218" s="192">
        <f>SUM(P219:P220)</f>
        <v>0</v>
      </c>
      <c r="Q218" s="191"/>
      <c r="R218" s="192">
        <f>SUM(R219:R220)</f>
        <v>0</v>
      </c>
      <c r="S218" s="191"/>
      <c r="T218" s="193">
        <f>SUM(T219:T220)</f>
        <v>0</v>
      </c>
      <c r="AR218" s="194" t="s">
        <v>83</v>
      </c>
      <c r="AT218" s="195" t="s">
        <v>75</v>
      </c>
      <c r="AU218" s="195" t="s">
        <v>83</v>
      </c>
      <c r="AY218" s="194" t="s">
        <v>166</v>
      </c>
      <c r="BK218" s="196">
        <f>SUM(BK219:BK220)</f>
        <v>0</v>
      </c>
    </row>
    <row r="219" spans="1:65" s="2" customFormat="1" ht="24" customHeight="1">
      <c r="A219" s="31"/>
      <c r="B219" s="32"/>
      <c r="C219" s="197" t="s">
        <v>410</v>
      </c>
      <c r="D219" s="197" t="s">
        <v>168</v>
      </c>
      <c r="E219" s="198" t="s">
        <v>736</v>
      </c>
      <c r="F219" s="199" t="s">
        <v>737</v>
      </c>
      <c r="G219" s="200" t="s">
        <v>171</v>
      </c>
      <c r="H219" s="201">
        <v>6</v>
      </c>
      <c r="I219" s="202"/>
      <c r="J219" s="203">
        <f>ROUND(I219*H219,2)</f>
        <v>0</v>
      </c>
      <c r="K219" s="199" t="s">
        <v>172</v>
      </c>
      <c r="L219" s="36"/>
      <c r="M219" s="204" t="s">
        <v>1</v>
      </c>
      <c r="N219" s="205" t="s">
        <v>41</v>
      </c>
      <c r="O219" s="68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8" t="s">
        <v>442</v>
      </c>
      <c r="AT219" s="208" t="s">
        <v>168</v>
      </c>
      <c r="AU219" s="208" t="s">
        <v>85</v>
      </c>
      <c r="AY219" s="14" t="s">
        <v>166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4" t="s">
        <v>83</v>
      </c>
      <c r="BK219" s="209">
        <f>ROUND(I219*H219,2)</f>
        <v>0</v>
      </c>
      <c r="BL219" s="14" t="s">
        <v>442</v>
      </c>
      <c r="BM219" s="208" t="s">
        <v>806</v>
      </c>
    </row>
    <row r="220" spans="1:65" s="2" customFormat="1" ht="19.5">
      <c r="A220" s="31"/>
      <c r="B220" s="32"/>
      <c r="C220" s="33"/>
      <c r="D220" s="210" t="s">
        <v>174</v>
      </c>
      <c r="E220" s="33"/>
      <c r="F220" s="211" t="s">
        <v>737</v>
      </c>
      <c r="G220" s="33"/>
      <c r="H220" s="33"/>
      <c r="I220" s="120"/>
      <c r="J220" s="33"/>
      <c r="K220" s="33"/>
      <c r="L220" s="36"/>
      <c r="M220" s="214"/>
      <c r="N220" s="215"/>
      <c r="O220" s="216"/>
      <c r="P220" s="216"/>
      <c r="Q220" s="216"/>
      <c r="R220" s="216"/>
      <c r="S220" s="216"/>
      <c r="T220" s="217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85</v>
      </c>
    </row>
    <row r="221" spans="1:65" s="2" customFormat="1" ht="6.95" customHeight="1">
      <c r="A221" s="31"/>
      <c r="B221" s="51"/>
      <c r="C221" s="52"/>
      <c r="D221" s="52"/>
      <c r="E221" s="52"/>
      <c r="F221" s="52"/>
      <c r="G221" s="52"/>
      <c r="H221" s="52"/>
      <c r="I221" s="155"/>
      <c r="J221" s="52"/>
      <c r="K221" s="52"/>
      <c r="L221" s="36"/>
      <c r="M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</row>
  </sheetData>
  <sheetProtection algorithmName="SHA-512" hashValue="wOhpz5HAFSaUQiSAOuVGlzm/+RAMgyMuEAZHG7WDky5z6NCrtncQPMSxSBCjQuKX/dH38E8ajFpx7ukA0zNKFA==" saltValue="ea8OlGuSTce05G4/HGTcAck8dgnRzBwYlRcDO1iX+CMJZ5ImDi412a6/Y9finHOs3BFzbIKcfOw04IizjTwGYQ==" spinCount="100000" sheet="1" objects="1" scenarios="1" formatColumns="0" formatRows="0" autoFilter="0"/>
  <autoFilter ref="C125:K220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136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648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747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807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ROUND((SUM(BE126:BE133)),  2)</f>
        <v>0</v>
      </c>
      <c r="G37" s="31"/>
      <c r="H37" s="31"/>
      <c r="I37" s="134">
        <v>0.21</v>
      </c>
      <c r="J37" s="133">
        <f>ROUND(((SUM(BE126:BE133))*I37),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ROUND((SUM(BF126:BF133)),  2)</f>
        <v>0</v>
      </c>
      <c r="G38" s="31"/>
      <c r="H38" s="31"/>
      <c r="I38" s="134">
        <v>0.15</v>
      </c>
      <c r="J38" s="133">
        <f>ROUND(((SUM(BF126:BF133))*I38),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ROUND((SUM(BG126:BG133)),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ROUND((SUM(BH126:BH133)),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ROUND((SUM(BI126:BI133)),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648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747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03-02-02 - 1/2 2021 VRN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749</v>
      </c>
      <c r="E102" s="220"/>
      <c r="F102" s="220"/>
      <c r="G102" s="220"/>
      <c r="H102" s="220"/>
      <c r="I102" s="221"/>
      <c r="J102" s="222">
        <f>J128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3" s="1" customFormat="1" ht="16.5" customHeight="1">
      <c r="B114" s="18"/>
      <c r="C114" s="19"/>
      <c r="D114" s="19"/>
      <c r="E114" s="292" t="s">
        <v>648</v>
      </c>
      <c r="F114" s="262"/>
      <c r="G114" s="262"/>
      <c r="H114" s="262"/>
      <c r="I114" s="112"/>
      <c r="J114" s="19"/>
      <c r="K114" s="19"/>
      <c r="L114" s="17"/>
    </row>
    <row r="115" spans="1:63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3" s="2" customFormat="1" ht="16.5" customHeight="1">
      <c r="A116" s="31"/>
      <c r="B116" s="32"/>
      <c r="C116" s="33"/>
      <c r="D116" s="33"/>
      <c r="E116" s="294" t="s">
        <v>747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58" t="str">
        <f>E13</f>
        <v>03-02-02 - 1/2 2021 VRN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3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3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</f>
        <v>0</v>
      </c>
      <c r="Q127" s="191"/>
      <c r="R127" s="192">
        <f>R128</f>
        <v>0</v>
      </c>
      <c r="S127" s="191"/>
      <c r="T127" s="193">
        <f>T128</f>
        <v>0</v>
      </c>
      <c r="AR127" s="194" t="s">
        <v>83</v>
      </c>
      <c r="AT127" s="195" t="s">
        <v>75</v>
      </c>
      <c r="AU127" s="195" t="s">
        <v>76</v>
      </c>
      <c r="AY127" s="194" t="s">
        <v>166</v>
      </c>
      <c r="BK127" s="196">
        <f>BK128</f>
        <v>0</v>
      </c>
    </row>
    <row r="128" spans="1:63" s="11" customFormat="1" ht="22.9" customHeight="1">
      <c r="B128" s="183"/>
      <c r="C128" s="184"/>
      <c r="D128" s="185" t="s">
        <v>75</v>
      </c>
      <c r="E128" s="224" t="s">
        <v>437</v>
      </c>
      <c r="F128" s="224" t="s">
        <v>805</v>
      </c>
      <c r="G128" s="184"/>
      <c r="H128" s="184"/>
      <c r="I128" s="187"/>
      <c r="J128" s="225">
        <f>BK128</f>
        <v>0</v>
      </c>
      <c r="K128" s="184"/>
      <c r="L128" s="189"/>
      <c r="M128" s="190"/>
      <c r="N128" s="191"/>
      <c r="O128" s="191"/>
      <c r="P128" s="192">
        <f>SUM(P129:P133)</f>
        <v>0</v>
      </c>
      <c r="Q128" s="191"/>
      <c r="R128" s="192">
        <f>SUM(R129:R133)</f>
        <v>0</v>
      </c>
      <c r="S128" s="191"/>
      <c r="T128" s="193">
        <f>SUM(T129:T133)</f>
        <v>0</v>
      </c>
      <c r="AR128" s="194" t="s">
        <v>83</v>
      </c>
      <c r="AT128" s="195" t="s">
        <v>75</v>
      </c>
      <c r="AU128" s="195" t="s">
        <v>83</v>
      </c>
      <c r="AY128" s="194" t="s">
        <v>166</v>
      </c>
      <c r="BK128" s="196">
        <f>SUM(BK129:BK133)</f>
        <v>0</v>
      </c>
    </row>
    <row r="129" spans="1:65" s="2" customFormat="1" ht="36" customHeight="1">
      <c r="A129" s="31"/>
      <c r="B129" s="32"/>
      <c r="C129" s="197" t="s">
        <v>83</v>
      </c>
      <c r="D129" s="197" t="s">
        <v>168</v>
      </c>
      <c r="E129" s="198" t="s">
        <v>449</v>
      </c>
      <c r="F129" s="199" t="s">
        <v>450</v>
      </c>
      <c r="G129" s="200" t="s">
        <v>451</v>
      </c>
      <c r="H129" s="226"/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83</v>
      </c>
      <c r="AT129" s="208" t="s">
        <v>168</v>
      </c>
      <c r="AU129" s="208" t="s">
        <v>85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83</v>
      </c>
      <c r="BM129" s="208" t="s">
        <v>808</v>
      </c>
    </row>
    <row r="130" spans="1:65" s="2" customFormat="1" ht="29.25">
      <c r="A130" s="31"/>
      <c r="B130" s="32"/>
      <c r="C130" s="33"/>
      <c r="D130" s="210" t="s">
        <v>174</v>
      </c>
      <c r="E130" s="33"/>
      <c r="F130" s="211" t="s">
        <v>450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85</v>
      </c>
    </row>
    <row r="131" spans="1:65" s="2" customFormat="1" ht="36" customHeight="1">
      <c r="A131" s="31"/>
      <c r="B131" s="32"/>
      <c r="C131" s="197" t="s">
        <v>85</v>
      </c>
      <c r="D131" s="197" t="s">
        <v>168</v>
      </c>
      <c r="E131" s="198" t="s">
        <v>453</v>
      </c>
      <c r="F131" s="199" t="s">
        <v>454</v>
      </c>
      <c r="G131" s="200" t="s">
        <v>171</v>
      </c>
      <c r="H131" s="201">
        <v>6</v>
      </c>
      <c r="I131" s="202"/>
      <c r="J131" s="203">
        <f>ROUND(I131*H131,2)</f>
        <v>0</v>
      </c>
      <c r="K131" s="199" t="s">
        <v>172</v>
      </c>
      <c r="L131" s="36"/>
      <c r="M131" s="204" t="s">
        <v>1</v>
      </c>
      <c r="N131" s="205" t="s">
        <v>41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442</v>
      </c>
      <c r="AT131" s="208" t="s">
        <v>168</v>
      </c>
      <c r="AU131" s="208" t="s">
        <v>85</v>
      </c>
      <c r="AY131" s="14" t="s">
        <v>166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83</v>
      </c>
      <c r="BK131" s="209">
        <f>ROUND(I131*H131,2)</f>
        <v>0</v>
      </c>
      <c r="BL131" s="14" t="s">
        <v>442</v>
      </c>
      <c r="BM131" s="208" t="s">
        <v>809</v>
      </c>
    </row>
    <row r="132" spans="1:65" s="2" customFormat="1" ht="117">
      <c r="A132" s="31"/>
      <c r="B132" s="32"/>
      <c r="C132" s="33"/>
      <c r="D132" s="210" t="s">
        <v>174</v>
      </c>
      <c r="E132" s="33"/>
      <c r="F132" s="211" t="s">
        <v>456</v>
      </c>
      <c r="G132" s="33"/>
      <c r="H132" s="33"/>
      <c r="I132" s="120"/>
      <c r="J132" s="33"/>
      <c r="K132" s="33"/>
      <c r="L132" s="36"/>
      <c r="M132" s="212"/>
      <c r="N132" s="213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174</v>
      </c>
      <c r="AU132" s="14" t="s">
        <v>85</v>
      </c>
    </row>
    <row r="133" spans="1:65" s="2" customFormat="1" ht="107.25">
      <c r="A133" s="31"/>
      <c r="B133" s="32"/>
      <c r="C133" s="33"/>
      <c r="D133" s="210" t="s">
        <v>457</v>
      </c>
      <c r="E133" s="33"/>
      <c r="F133" s="227" t="s">
        <v>458</v>
      </c>
      <c r="G133" s="33"/>
      <c r="H133" s="33"/>
      <c r="I133" s="120"/>
      <c r="J133" s="33"/>
      <c r="K133" s="33"/>
      <c r="L133" s="36"/>
      <c r="M133" s="214"/>
      <c r="N133" s="215"/>
      <c r="O133" s="216"/>
      <c r="P133" s="216"/>
      <c r="Q133" s="216"/>
      <c r="R133" s="216"/>
      <c r="S133" s="216"/>
      <c r="T133" s="217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457</v>
      </c>
      <c r="AU133" s="14" t="s">
        <v>85</v>
      </c>
    </row>
    <row r="134" spans="1:65" s="2" customFormat="1" ht="6.95" customHeight="1">
      <c r="A134" s="31"/>
      <c r="B134" s="51"/>
      <c r="C134" s="52"/>
      <c r="D134" s="52"/>
      <c r="E134" s="52"/>
      <c r="F134" s="52"/>
      <c r="G134" s="52"/>
      <c r="H134" s="52"/>
      <c r="I134" s="155"/>
      <c r="J134" s="52"/>
      <c r="K134" s="52"/>
      <c r="L134" s="36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sheetProtection algorithmName="SHA-512" hashValue="R916YI1OCvD5QaejXlotbiulFCImub37jM0ZU63IwsnLOajzwhEwKKoPwyNO+mBsYRaF/4YW8gml3MjWs/xnOA==" saltValue="FwaZSI6nSPRIb7DI3zAiK1YgzIDN/srGJaQS0zr+kr8K+Bo7E8CvlBjLqGAu97rpWQJsD6sOZAEvhO6vncQqJA==" spinCount="100000" sheet="1" objects="1" scenarios="1" formatColumns="0" formatRows="0" autoFilter="0"/>
  <autoFilter ref="C125:K133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139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141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143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ROUND(J125,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ROUND((SUM(BE125:BE176)),  2)</f>
        <v>0</v>
      </c>
      <c r="G37" s="31"/>
      <c r="H37" s="31"/>
      <c r="I37" s="134">
        <v>0.21</v>
      </c>
      <c r="J37" s="133">
        <f>ROUND(((SUM(BE125:BE176))*I37),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ROUND((SUM(BF125:BF176)),  2)</f>
        <v>0</v>
      </c>
      <c r="G38" s="31"/>
      <c r="H38" s="31"/>
      <c r="I38" s="134">
        <v>0.15</v>
      </c>
      <c r="J38" s="133">
        <f>ROUND(((SUM(BF125:BF176))*I38),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ROUND((SUM(BG125:BG176)),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ROUND((SUM(BH125:BH176)),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ROUND((SUM(BI125:BI176)),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139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141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01-01-01 - 2019 souhrn oprav relé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J125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J126</f>
        <v>0</v>
      </c>
      <c r="K101" s="165"/>
      <c r="L101" s="170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20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55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8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150</v>
      </c>
      <c r="D108" s="33"/>
      <c r="E108" s="33"/>
      <c r="F108" s="33"/>
      <c r="G108" s="33"/>
      <c r="H108" s="33"/>
      <c r="I108" s="120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5.5" customHeight="1">
      <c r="A111" s="31"/>
      <c r="B111" s="32"/>
      <c r="C111" s="33"/>
      <c r="D111" s="33"/>
      <c r="E111" s="292" t="str">
        <f>E7</f>
        <v>Údržba a oprava výměnných dílů zabezpečovacího zařízení v obvodu SSZT 2020</v>
      </c>
      <c r="F111" s="293"/>
      <c r="G111" s="293"/>
      <c r="H111" s="29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138</v>
      </c>
      <c r="D112" s="19"/>
      <c r="E112" s="19"/>
      <c r="F112" s="19"/>
      <c r="G112" s="19"/>
      <c r="H112" s="19"/>
      <c r="I112" s="112"/>
      <c r="J112" s="19"/>
      <c r="K112" s="19"/>
      <c r="L112" s="17"/>
    </row>
    <row r="113" spans="1:65" s="1" customFormat="1" ht="16.5" customHeight="1">
      <c r="B113" s="18"/>
      <c r="C113" s="19"/>
      <c r="D113" s="19"/>
      <c r="E113" s="292" t="s">
        <v>139</v>
      </c>
      <c r="F113" s="262"/>
      <c r="G113" s="262"/>
      <c r="H113" s="262"/>
      <c r="I113" s="112"/>
      <c r="J113" s="19"/>
      <c r="K113" s="19"/>
      <c r="L113" s="17"/>
    </row>
    <row r="114" spans="1:65" s="1" customFormat="1" ht="12" customHeight="1">
      <c r="B114" s="18"/>
      <c r="C114" s="26" t="s">
        <v>140</v>
      </c>
      <c r="D114" s="19"/>
      <c r="E114" s="19"/>
      <c r="F114" s="19"/>
      <c r="G114" s="19"/>
      <c r="H114" s="19"/>
      <c r="I114" s="112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94" t="s">
        <v>141</v>
      </c>
      <c r="F115" s="295"/>
      <c r="G115" s="295"/>
      <c r="H115" s="295"/>
      <c r="I115" s="120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142</v>
      </c>
      <c r="D116" s="33"/>
      <c r="E116" s="33"/>
      <c r="F116" s="33"/>
      <c r="G116" s="33"/>
      <c r="H116" s="33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58" t="str">
        <f>E13</f>
        <v>01-01-01 - 2019 souhrn oprav relé</v>
      </c>
      <c r="F117" s="295"/>
      <c r="G117" s="295"/>
      <c r="H117" s="295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F16</f>
        <v>OŘ Praha</v>
      </c>
      <c r="G119" s="33"/>
      <c r="H119" s="33"/>
      <c r="I119" s="121" t="s">
        <v>22</v>
      </c>
      <c r="J119" s="63" t="str">
        <f>IF(J16="","",J16)</f>
        <v>10. 7. 2019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20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E19</f>
        <v>Jiří Kejkula, přednosta SSZT Pv</v>
      </c>
      <c r="G121" s="33"/>
      <c r="H121" s="33"/>
      <c r="I121" s="121" t="s">
        <v>30</v>
      </c>
      <c r="J121" s="29" t="str">
        <f>E25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IF(E22="","",E22)</f>
        <v>Vyplň údaj</v>
      </c>
      <c r="G122" s="33"/>
      <c r="H122" s="33"/>
      <c r="I122" s="121" t="s">
        <v>33</v>
      </c>
      <c r="J122" s="29" t="str">
        <f>E28</f>
        <v>Milan Bělehrad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120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0" customFormat="1" ht="29.25" customHeight="1">
      <c r="A124" s="171"/>
      <c r="B124" s="172"/>
      <c r="C124" s="173" t="s">
        <v>151</v>
      </c>
      <c r="D124" s="174" t="s">
        <v>61</v>
      </c>
      <c r="E124" s="174" t="s">
        <v>57</v>
      </c>
      <c r="F124" s="174" t="s">
        <v>58</v>
      </c>
      <c r="G124" s="174" t="s">
        <v>152</v>
      </c>
      <c r="H124" s="174" t="s">
        <v>153</v>
      </c>
      <c r="I124" s="175" t="s">
        <v>154</v>
      </c>
      <c r="J124" s="174" t="s">
        <v>146</v>
      </c>
      <c r="K124" s="176" t="s">
        <v>155</v>
      </c>
      <c r="L124" s="177"/>
      <c r="M124" s="72" t="s">
        <v>1</v>
      </c>
      <c r="N124" s="73" t="s">
        <v>40</v>
      </c>
      <c r="O124" s="73" t="s">
        <v>156</v>
      </c>
      <c r="P124" s="73" t="s">
        <v>157</v>
      </c>
      <c r="Q124" s="73" t="s">
        <v>158</v>
      </c>
      <c r="R124" s="73" t="s">
        <v>159</v>
      </c>
      <c r="S124" s="73" t="s">
        <v>160</v>
      </c>
      <c r="T124" s="74" t="s">
        <v>161</v>
      </c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/>
    </row>
    <row r="125" spans="1:65" s="2" customFormat="1" ht="22.9" customHeight="1">
      <c r="A125" s="31"/>
      <c r="B125" s="32"/>
      <c r="C125" s="79" t="s">
        <v>162</v>
      </c>
      <c r="D125" s="33"/>
      <c r="E125" s="33"/>
      <c r="F125" s="33"/>
      <c r="G125" s="33"/>
      <c r="H125" s="33"/>
      <c r="I125" s="120"/>
      <c r="J125" s="178">
        <f>BK125</f>
        <v>0</v>
      </c>
      <c r="K125" s="33"/>
      <c r="L125" s="36"/>
      <c r="M125" s="75"/>
      <c r="N125" s="179"/>
      <c r="O125" s="76"/>
      <c r="P125" s="180">
        <f>P126</f>
        <v>0</v>
      </c>
      <c r="Q125" s="76"/>
      <c r="R125" s="180">
        <f>R126</f>
        <v>0</v>
      </c>
      <c r="S125" s="76"/>
      <c r="T125" s="181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75</v>
      </c>
      <c r="AU125" s="14" t="s">
        <v>148</v>
      </c>
      <c r="BK125" s="182">
        <f>BK126</f>
        <v>0</v>
      </c>
    </row>
    <row r="126" spans="1:65" s="11" customFormat="1" ht="25.9" customHeight="1">
      <c r="B126" s="183"/>
      <c r="C126" s="184"/>
      <c r="D126" s="185" t="s">
        <v>75</v>
      </c>
      <c r="E126" s="186" t="s">
        <v>163</v>
      </c>
      <c r="F126" s="186" t="s">
        <v>164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SUM(P127:P176)</f>
        <v>0</v>
      </c>
      <c r="Q126" s="191"/>
      <c r="R126" s="192">
        <f>SUM(R127:R176)</f>
        <v>0</v>
      </c>
      <c r="S126" s="191"/>
      <c r="T126" s="193">
        <f>SUM(T127:T176)</f>
        <v>0</v>
      </c>
      <c r="AR126" s="194" t="s">
        <v>165</v>
      </c>
      <c r="AT126" s="195" t="s">
        <v>75</v>
      </c>
      <c r="AU126" s="195" t="s">
        <v>76</v>
      </c>
      <c r="AY126" s="194" t="s">
        <v>166</v>
      </c>
      <c r="BK126" s="196">
        <f>SUM(BK127:BK176)</f>
        <v>0</v>
      </c>
    </row>
    <row r="127" spans="1:65" s="2" customFormat="1" ht="24" customHeight="1">
      <c r="A127" s="31"/>
      <c r="B127" s="32"/>
      <c r="C127" s="197" t="s">
        <v>167</v>
      </c>
      <c r="D127" s="197" t="s">
        <v>168</v>
      </c>
      <c r="E127" s="198" t="s">
        <v>169</v>
      </c>
      <c r="F127" s="199" t="s">
        <v>170</v>
      </c>
      <c r="G127" s="200" t="s">
        <v>171</v>
      </c>
      <c r="H127" s="201">
        <v>189</v>
      </c>
      <c r="I127" s="202"/>
      <c r="J127" s="203">
        <f>ROUND(I127*H127,2)</f>
        <v>0</v>
      </c>
      <c r="K127" s="199" t="s">
        <v>172</v>
      </c>
      <c r="L127" s="36"/>
      <c r="M127" s="204" t="s">
        <v>1</v>
      </c>
      <c r="N127" s="205" t="s">
        <v>41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83</v>
      </c>
      <c r="AT127" s="208" t="s">
        <v>168</v>
      </c>
      <c r="AU127" s="208" t="s">
        <v>83</v>
      </c>
      <c r="AY127" s="14" t="s">
        <v>166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83</v>
      </c>
      <c r="BK127" s="209">
        <f>ROUND(I127*H127,2)</f>
        <v>0</v>
      </c>
      <c r="BL127" s="14" t="s">
        <v>83</v>
      </c>
      <c r="BM127" s="208" t="s">
        <v>173</v>
      </c>
    </row>
    <row r="128" spans="1:65" s="2" customFormat="1" ht="29.25">
      <c r="A128" s="31"/>
      <c r="B128" s="32"/>
      <c r="C128" s="33"/>
      <c r="D128" s="210" t="s">
        <v>174</v>
      </c>
      <c r="E128" s="33"/>
      <c r="F128" s="211" t="s">
        <v>175</v>
      </c>
      <c r="G128" s="33"/>
      <c r="H128" s="33"/>
      <c r="I128" s="120"/>
      <c r="J128" s="33"/>
      <c r="K128" s="33"/>
      <c r="L128" s="36"/>
      <c r="M128" s="212"/>
      <c r="N128" s="213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83</v>
      </c>
    </row>
    <row r="129" spans="1:65" s="2" customFormat="1" ht="36" customHeight="1">
      <c r="A129" s="31"/>
      <c r="B129" s="32"/>
      <c r="C129" s="197" t="s">
        <v>176</v>
      </c>
      <c r="D129" s="197" t="s">
        <v>168</v>
      </c>
      <c r="E129" s="198" t="s">
        <v>177</v>
      </c>
      <c r="F129" s="199" t="s">
        <v>178</v>
      </c>
      <c r="G129" s="200" t="s">
        <v>171</v>
      </c>
      <c r="H129" s="201">
        <v>150</v>
      </c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83</v>
      </c>
      <c r="AT129" s="208" t="s">
        <v>168</v>
      </c>
      <c r="AU129" s="208" t="s">
        <v>83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83</v>
      </c>
      <c r="BM129" s="208" t="s">
        <v>179</v>
      </c>
    </row>
    <row r="130" spans="1:65" s="2" customFormat="1" ht="48.75">
      <c r="A130" s="31"/>
      <c r="B130" s="32"/>
      <c r="C130" s="33"/>
      <c r="D130" s="210" t="s">
        <v>174</v>
      </c>
      <c r="E130" s="33"/>
      <c r="F130" s="211" t="s">
        <v>180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83</v>
      </c>
    </row>
    <row r="131" spans="1:65" s="2" customFormat="1" ht="24" customHeight="1">
      <c r="A131" s="31"/>
      <c r="B131" s="32"/>
      <c r="C131" s="197" t="s">
        <v>181</v>
      </c>
      <c r="D131" s="197" t="s">
        <v>168</v>
      </c>
      <c r="E131" s="198" t="s">
        <v>182</v>
      </c>
      <c r="F131" s="199" t="s">
        <v>183</v>
      </c>
      <c r="G131" s="200" t="s">
        <v>171</v>
      </c>
      <c r="H131" s="201">
        <v>50</v>
      </c>
      <c r="I131" s="202"/>
      <c r="J131" s="203">
        <f>ROUND(I131*H131,2)</f>
        <v>0</v>
      </c>
      <c r="K131" s="199" t="s">
        <v>172</v>
      </c>
      <c r="L131" s="36"/>
      <c r="M131" s="204" t="s">
        <v>1</v>
      </c>
      <c r="N131" s="205" t="s">
        <v>41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83</v>
      </c>
      <c r="AT131" s="208" t="s">
        <v>168</v>
      </c>
      <c r="AU131" s="208" t="s">
        <v>83</v>
      </c>
      <c r="AY131" s="14" t="s">
        <v>166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83</v>
      </c>
      <c r="BK131" s="209">
        <f>ROUND(I131*H131,2)</f>
        <v>0</v>
      </c>
      <c r="BL131" s="14" t="s">
        <v>83</v>
      </c>
      <c r="BM131" s="208" t="s">
        <v>184</v>
      </c>
    </row>
    <row r="132" spans="1:65" s="2" customFormat="1" ht="29.25">
      <c r="A132" s="31"/>
      <c r="B132" s="32"/>
      <c r="C132" s="33"/>
      <c r="D132" s="210" t="s">
        <v>174</v>
      </c>
      <c r="E132" s="33"/>
      <c r="F132" s="211" t="s">
        <v>185</v>
      </c>
      <c r="G132" s="33"/>
      <c r="H132" s="33"/>
      <c r="I132" s="120"/>
      <c r="J132" s="33"/>
      <c r="K132" s="33"/>
      <c r="L132" s="36"/>
      <c r="M132" s="212"/>
      <c r="N132" s="213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174</v>
      </c>
      <c r="AU132" s="14" t="s">
        <v>83</v>
      </c>
    </row>
    <row r="133" spans="1:65" s="2" customFormat="1" ht="24" customHeight="1">
      <c r="A133" s="31"/>
      <c r="B133" s="32"/>
      <c r="C133" s="197" t="s">
        <v>186</v>
      </c>
      <c r="D133" s="197" t="s">
        <v>168</v>
      </c>
      <c r="E133" s="198" t="s">
        <v>187</v>
      </c>
      <c r="F133" s="199" t="s">
        <v>188</v>
      </c>
      <c r="G133" s="200" t="s">
        <v>171</v>
      </c>
      <c r="H133" s="201">
        <v>7</v>
      </c>
      <c r="I133" s="202"/>
      <c r="J133" s="203">
        <f>ROUND(I133*H133,2)</f>
        <v>0</v>
      </c>
      <c r="K133" s="199" t="s">
        <v>172</v>
      </c>
      <c r="L133" s="36"/>
      <c r="M133" s="204" t="s">
        <v>1</v>
      </c>
      <c r="N133" s="205" t="s">
        <v>41</v>
      </c>
      <c r="O133" s="6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83</v>
      </c>
      <c r="AT133" s="208" t="s">
        <v>168</v>
      </c>
      <c r="AU133" s="208" t="s">
        <v>83</v>
      </c>
      <c r="AY133" s="14" t="s">
        <v>166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83</v>
      </c>
      <c r="BK133" s="209">
        <f>ROUND(I133*H133,2)</f>
        <v>0</v>
      </c>
      <c r="BL133" s="14" t="s">
        <v>83</v>
      </c>
      <c r="BM133" s="208" t="s">
        <v>189</v>
      </c>
    </row>
    <row r="134" spans="1:65" s="2" customFormat="1" ht="29.25">
      <c r="A134" s="31"/>
      <c r="B134" s="32"/>
      <c r="C134" s="33"/>
      <c r="D134" s="210" t="s">
        <v>174</v>
      </c>
      <c r="E134" s="33"/>
      <c r="F134" s="211" t="s">
        <v>190</v>
      </c>
      <c r="G134" s="33"/>
      <c r="H134" s="33"/>
      <c r="I134" s="120"/>
      <c r="J134" s="33"/>
      <c r="K134" s="33"/>
      <c r="L134" s="36"/>
      <c r="M134" s="212"/>
      <c r="N134" s="213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174</v>
      </c>
      <c r="AU134" s="14" t="s">
        <v>83</v>
      </c>
    </row>
    <row r="135" spans="1:65" s="2" customFormat="1" ht="24" customHeight="1">
      <c r="A135" s="31"/>
      <c r="B135" s="32"/>
      <c r="C135" s="197" t="s">
        <v>191</v>
      </c>
      <c r="D135" s="197" t="s">
        <v>168</v>
      </c>
      <c r="E135" s="198" t="s">
        <v>192</v>
      </c>
      <c r="F135" s="199" t="s">
        <v>193</v>
      </c>
      <c r="G135" s="200" t="s">
        <v>171</v>
      </c>
      <c r="H135" s="201">
        <v>13</v>
      </c>
      <c r="I135" s="202"/>
      <c r="J135" s="203">
        <f>ROUND(I135*H135,2)</f>
        <v>0</v>
      </c>
      <c r="K135" s="199" t="s">
        <v>172</v>
      </c>
      <c r="L135" s="36"/>
      <c r="M135" s="204" t="s">
        <v>1</v>
      </c>
      <c r="N135" s="205" t="s">
        <v>41</v>
      </c>
      <c r="O135" s="6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83</v>
      </c>
      <c r="AT135" s="208" t="s">
        <v>168</v>
      </c>
      <c r="AU135" s="208" t="s">
        <v>83</v>
      </c>
      <c r="AY135" s="14" t="s">
        <v>166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83</v>
      </c>
      <c r="BK135" s="209">
        <f>ROUND(I135*H135,2)</f>
        <v>0</v>
      </c>
      <c r="BL135" s="14" t="s">
        <v>83</v>
      </c>
      <c r="BM135" s="208" t="s">
        <v>194</v>
      </c>
    </row>
    <row r="136" spans="1:65" s="2" customFormat="1" ht="29.25">
      <c r="A136" s="31"/>
      <c r="B136" s="32"/>
      <c r="C136" s="33"/>
      <c r="D136" s="210" t="s">
        <v>174</v>
      </c>
      <c r="E136" s="33"/>
      <c r="F136" s="211" t="s">
        <v>195</v>
      </c>
      <c r="G136" s="33"/>
      <c r="H136" s="33"/>
      <c r="I136" s="120"/>
      <c r="J136" s="33"/>
      <c r="K136" s="33"/>
      <c r="L136" s="36"/>
      <c r="M136" s="212"/>
      <c r="N136" s="213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174</v>
      </c>
      <c r="AU136" s="14" t="s">
        <v>83</v>
      </c>
    </row>
    <row r="137" spans="1:65" s="2" customFormat="1" ht="24" customHeight="1">
      <c r="A137" s="31"/>
      <c r="B137" s="32"/>
      <c r="C137" s="197" t="s">
        <v>7</v>
      </c>
      <c r="D137" s="197" t="s">
        <v>168</v>
      </c>
      <c r="E137" s="198" t="s">
        <v>196</v>
      </c>
      <c r="F137" s="199" t="s">
        <v>197</v>
      </c>
      <c r="G137" s="200" t="s">
        <v>171</v>
      </c>
      <c r="H137" s="201">
        <v>1</v>
      </c>
      <c r="I137" s="202"/>
      <c r="J137" s="203">
        <f>ROUND(I137*H137,2)</f>
        <v>0</v>
      </c>
      <c r="K137" s="199" t="s">
        <v>172</v>
      </c>
      <c r="L137" s="36"/>
      <c r="M137" s="204" t="s">
        <v>1</v>
      </c>
      <c r="N137" s="205" t="s">
        <v>41</v>
      </c>
      <c r="O137" s="6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83</v>
      </c>
      <c r="AT137" s="208" t="s">
        <v>168</v>
      </c>
      <c r="AU137" s="208" t="s">
        <v>83</v>
      </c>
      <c r="AY137" s="14" t="s">
        <v>166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83</v>
      </c>
      <c r="BK137" s="209">
        <f>ROUND(I137*H137,2)</f>
        <v>0</v>
      </c>
      <c r="BL137" s="14" t="s">
        <v>83</v>
      </c>
      <c r="BM137" s="208" t="s">
        <v>198</v>
      </c>
    </row>
    <row r="138" spans="1:65" s="2" customFormat="1" ht="29.25">
      <c r="A138" s="31"/>
      <c r="B138" s="32"/>
      <c r="C138" s="33"/>
      <c r="D138" s="210" t="s">
        <v>174</v>
      </c>
      <c r="E138" s="33"/>
      <c r="F138" s="211" t="s">
        <v>199</v>
      </c>
      <c r="G138" s="33"/>
      <c r="H138" s="33"/>
      <c r="I138" s="120"/>
      <c r="J138" s="33"/>
      <c r="K138" s="33"/>
      <c r="L138" s="36"/>
      <c r="M138" s="212"/>
      <c r="N138" s="213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174</v>
      </c>
      <c r="AU138" s="14" t="s">
        <v>83</v>
      </c>
    </row>
    <row r="139" spans="1:65" s="2" customFormat="1" ht="24" customHeight="1">
      <c r="A139" s="31"/>
      <c r="B139" s="32"/>
      <c r="C139" s="197" t="s">
        <v>200</v>
      </c>
      <c r="D139" s="197" t="s">
        <v>168</v>
      </c>
      <c r="E139" s="198" t="s">
        <v>201</v>
      </c>
      <c r="F139" s="199" t="s">
        <v>202</v>
      </c>
      <c r="G139" s="200" t="s">
        <v>171</v>
      </c>
      <c r="H139" s="201">
        <v>2</v>
      </c>
      <c r="I139" s="202"/>
      <c r="J139" s="203">
        <f>ROUND(I139*H139,2)</f>
        <v>0</v>
      </c>
      <c r="K139" s="199" t="s">
        <v>172</v>
      </c>
      <c r="L139" s="36"/>
      <c r="M139" s="204" t="s">
        <v>1</v>
      </c>
      <c r="N139" s="205" t="s">
        <v>41</v>
      </c>
      <c r="O139" s="6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83</v>
      </c>
      <c r="AT139" s="208" t="s">
        <v>168</v>
      </c>
      <c r="AU139" s="208" t="s">
        <v>83</v>
      </c>
      <c r="AY139" s="14" t="s">
        <v>166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83</v>
      </c>
      <c r="BK139" s="209">
        <f>ROUND(I139*H139,2)</f>
        <v>0</v>
      </c>
      <c r="BL139" s="14" t="s">
        <v>83</v>
      </c>
      <c r="BM139" s="208" t="s">
        <v>203</v>
      </c>
    </row>
    <row r="140" spans="1:65" s="2" customFormat="1" ht="39">
      <c r="A140" s="31"/>
      <c r="B140" s="32"/>
      <c r="C140" s="33"/>
      <c r="D140" s="210" t="s">
        <v>174</v>
      </c>
      <c r="E140" s="33"/>
      <c r="F140" s="211" t="s">
        <v>204</v>
      </c>
      <c r="G140" s="33"/>
      <c r="H140" s="33"/>
      <c r="I140" s="120"/>
      <c r="J140" s="33"/>
      <c r="K140" s="33"/>
      <c r="L140" s="36"/>
      <c r="M140" s="212"/>
      <c r="N140" s="213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174</v>
      </c>
      <c r="AU140" s="14" t="s">
        <v>83</v>
      </c>
    </row>
    <row r="141" spans="1:65" s="2" customFormat="1" ht="24" customHeight="1">
      <c r="A141" s="31"/>
      <c r="B141" s="32"/>
      <c r="C141" s="197" t="s">
        <v>83</v>
      </c>
      <c r="D141" s="197" t="s">
        <v>168</v>
      </c>
      <c r="E141" s="198" t="s">
        <v>205</v>
      </c>
      <c r="F141" s="199" t="s">
        <v>206</v>
      </c>
      <c r="G141" s="200" t="s">
        <v>171</v>
      </c>
      <c r="H141" s="201">
        <v>5</v>
      </c>
      <c r="I141" s="202"/>
      <c r="J141" s="203">
        <f>ROUND(I141*H141,2)</f>
        <v>0</v>
      </c>
      <c r="K141" s="199" t="s">
        <v>172</v>
      </c>
      <c r="L141" s="36"/>
      <c r="M141" s="204" t="s">
        <v>1</v>
      </c>
      <c r="N141" s="205" t="s">
        <v>41</v>
      </c>
      <c r="O141" s="68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83</v>
      </c>
      <c r="AT141" s="208" t="s">
        <v>168</v>
      </c>
      <c r="AU141" s="208" t="s">
        <v>83</v>
      </c>
      <c r="AY141" s="14" t="s">
        <v>166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83</v>
      </c>
      <c r="BK141" s="209">
        <f>ROUND(I141*H141,2)</f>
        <v>0</v>
      </c>
      <c r="BL141" s="14" t="s">
        <v>83</v>
      </c>
      <c r="BM141" s="208" t="s">
        <v>207</v>
      </c>
    </row>
    <row r="142" spans="1:65" s="2" customFormat="1" ht="29.25">
      <c r="A142" s="31"/>
      <c r="B142" s="32"/>
      <c r="C142" s="33"/>
      <c r="D142" s="210" t="s">
        <v>174</v>
      </c>
      <c r="E142" s="33"/>
      <c r="F142" s="211" t="s">
        <v>208</v>
      </c>
      <c r="G142" s="33"/>
      <c r="H142" s="33"/>
      <c r="I142" s="120"/>
      <c r="J142" s="33"/>
      <c r="K142" s="33"/>
      <c r="L142" s="36"/>
      <c r="M142" s="212"/>
      <c r="N142" s="213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174</v>
      </c>
      <c r="AU142" s="14" t="s">
        <v>83</v>
      </c>
    </row>
    <row r="143" spans="1:65" s="2" customFormat="1" ht="24" customHeight="1">
      <c r="A143" s="31"/>
      <c r="B143" s="32"/>
      <c r="C143" s="197" t="s">
        <v>209</v>
      </c>
      <c r="D143" s="197" t="s">
        <v>168</v>
      </c>
      <c r="E143" s="198" t="s">
        <v>210</v>
      </c>
      <c r="F143" s="199" t="s">
        <v>211</v>
      </c>
      <c r="G143" s="200" t="s">
        <v>171</v>
      </c>
      <c r="H143" s="201">
        <v>5</v>
      </c>
      <c r="I143" s="202"/>
      <c r="J143" s="203">
        <f>ROUND(I143*H143,2)</f>
        <v>0</v>
      </c>
      <c r="K143" s="199" t="s">
        <v>172</v>
      </c>
      <c r="L143" s="36"/>
      <c r="M143" s="204" t="s">
        <v>1</v>
      </c>
      <c r="N143" s="205" t="s">
        <v>41</v>
      </c>
      <c r="O143" s="68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83</v>
      </c>
      <c r="AT143" s="208" t="s">
        <v>168</v>
      </c>
      <c r="AU143" s="208" t="s">
        <v>83</v>
      </c>
      <c r="AY143" s="14" t="s">
        <v>166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83</v>
      </c>
      <c r="BK143" s="209">
        <f>ROUND(I143*H143,2)</f>
        <v>0</v>
      </c>
      <c r="BL143" s="14" t="s">
        <v>83</v>
      </c>
      <c r="BM143" s="208" t="s">
        <v>212</v>
      </c>
    </row>
    <row r="144" spans="1:65" s="2" customFormat="1" ht="29.25">
      <c r="A144" s="31"/>
      <c r="B144" s="32"/>
      <c r="C144" s="33"/>
      <c r="D144" s="210" t="s">
        <v>174</v>
      </c>
      <c r="E144" s="33"/>
      <c r="F144" s="211" t="s">
        <v>213</v>
      </c>
      <c r="G144" s="33"/>
      <c r="H144" s="33"/>
      <c r="I144" s="120"/>
      <c r="J144" s="33"/>
      <c r="K144" s="33"/>
      <c r="L144" s="36"/>
      <c r="M144" s="212"/>
      <c r="N144" s="213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24" customHeight="1">
      <c r="A145" s="31"/>
      <c r="B145" s="32"/>
      <c r="C145" s="197" t="s">
        <v>214</v>
      </c>
      <c r="D145" s="197" t="s">
        <v>168</v>
      </c>
      <c r="E145" s="198" t="s">
        <v>215</v>
      </c>
      <c r="F145" s="199" t="s">
        <v>216</v>
      </c>
      <c r="G145" s="200" t="s">
        <v>171</v>
      </c>
      <c r="H145" s="201">
        <v>9</v>
      </c>
      <c r="I145" s="202"/>
      <c r="J145" s="203">
        <f>ROUND(I145*H145,2)</f>
        <v>0</v>
      </c>
      <c r="K145" s="199" t="s">
        <v>172</v>
      </c>
      <c r="L145" s="36"/>
      <c r="M145" s="204" t="s">
        <v>1</v>
      </c>
      <c r="N145" s="205" t="s">
        <v>41</v>
      </c>
      <c r="O145" s="6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83</v>
      </c>
      <c r="AT145" s="208" t="s">
        <v>168</v>
      </c>
      <c r="AU145" s="208" t="s">
        <v>83</v>
      </c>
      <c r="AY145" s="14" t="s">
        <v>166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83</v>
      </c>
      <c r="BK145" s="209">
        <f>ROUND(I145*H145,2)</f>
        <v>0</v>
      </c>
      <c r="BL145" s="14" t="s">
        <v>83</v>
      </c>
      <c r="BM145" s="208" t="s">
        <v>217</v>
      </c>
    </row>
    <row r="146" spans="1:65" s="2" customFormat="1" ht="29.25">
      <c r="A146" s="31"/>
      <c r="B146" s="32"/>
      <c r="C146" s="33"/>
      <c r="D146" s="210" t="s">
        <v>174</v>
      </c>
      <c r="E146" s="33"/>
      <c r="F146" s="211" t="s">
        <v>218</v>
      </c>
      <c r="G146" s="33"/>
      <c r="H146" s="33"/>
      <c r="I146" s="120"/>
      <c r="J146" s="33"/>
      <c r="K146" s="33"/>
      <c r="L146" s="36"/>
      <c r="M146" s="212"/>
      <c r="N146" s="213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83</v>
      </c>
    </row>
    <row r="147" spans="1:65" s="2" customFormat="1" ht="24" customHeight="1">
      <c r="A147" s="31"/>
      <c r="B147" s="32"/>
      <c r="C147" s="197" t="s">
        <v>85</v>
      </c>
      <c r="D147" s="197" t="s">
        <v>168</v>
      </c>
      <c r="E147" s="198" t="s">
        <v>219</v>
      </c>
      <c r="F147" s="199" t="s">
        <v>220</v>
      </c>
      <c r="G147" s="200" t="s">
        <v>171</v>
      </c>
      <c r="H147" s="201">
        <v>7</v>
      </c>
      <c r="I147" s="202"/>
      <c r="J147" s="203">
        <f>ROUND(I147*H147,2)</f>
        <v>0</v>
      </c>
      <c r="K147" s="199" t="s">
        <v>172</v>
      </c>
      <c r="L147" s="36"/>
      <c r="M147" s="204" t="s">
        <v>1</v>
      </c>
      <c r="N147" s="205" t="s">
        <v>41</v>
      </c>
      <c r="O147" s="6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83</v>
      </c>
      <c r="AT147" s="208" t="s">
        <v>168</v>
      </c>
      <c r="AU147" s="208" t="s">
        <v>83</v>
      </c>
      <c r="AY147" s="14" t="s">
        <v>166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83</v>
      </c>
      <c r="BK147" s="209">
        <f>ROUND(I147*H147,2)</f>
        <v>0</v>
      </c>
      <c r="BL147" s="14" t="s">
        <v>83</v>
      </c>
      <c r="BM147" s="208" t="s">
        <v>221</v>
      </c>
    </row>
    <row r="148" spans="1:65" s="2" customFormat="1" ht="29.25">
      <c r="A148" s="31"/>
      <c r="B148" s="32"/>
      <c r="C148" s="33"/>
      <c r="D148" s="210" t="s">
        <v>174</v>
      </c>
      <c r="E148" s="33"/>
      <c r="F148" s="211" t="s">
        <v>222</v>
      </c>
      <c r="G148" s="33"/>
      <c r="H148" s="33"/>
      <c r="I148" s="120"/>
      <c r="J148" s="33"/>
      <c r="K148" s="33"/>
      <c r="L148" s="36"/>
      <c r="M148" s="212"/>
      <c r="N148" s="213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24" customHeight="1">
      <c r="A149" s="31"/>
      <c r="B149" s="32"/>
      <c r="C149" s="197" t="s">
        <v>223</v>
      </c>
      <c r="D149" s="197" t="s">
        <v>168</v>
      </c>
      <c r="E149" s="198" t="s">
        <v>224</v>
      </c>
      <c r="F149" s="199" t="s">
        <v>225</v>
      </c>
      <c r="G149" s="200" t="s">
        <v>171</v>
      </c>
      <c r="H149" s="201">
        <v>5</v>
      </c>
      <c r="I149" s="202"/>
      <c r="J149" s="203">
        <f>ROUND(I149*H149,2)</f>
        <v>0</v>
      </c>
      <c r="K149" s="199" t="s">
        <v>172</v>
      </c>
      <c r="L149" s="36"/>
      <c r="M149" s="204" t="s">
        <v>1</v>
      </c>
      <c r="N149" s="205" t="s">
        <v>41</v>
      </c>
      <c r="O149" s="6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83</v>
      </c>
      <c r="AT149" s="208" t="s">
        <v>168</v>
      </c>
      <c r="AU149" s="208" t="s">
        <v>83</v>
      </c>
      <c r="AY149" s="14" t="s">
        <v>166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83</v>
      </c>
      <c r="BK149" s="209">
        <f>ROUND(I149*H149,2)</f>
        <v>0</v>
      </c>
      <c r="BL149" s="14" t="s">
        <v>83</v>
      </c>
      <c r="BM149" s="208" t="s">
        <v>226</v>
      </c>
    </row>
    <row r="150" spans="1:65" s="2" customFormat="1" ht="29.25">
      <c r="A150" s="31"/>
      <c r="B150" s="32"/>
      <c r="C150" s="33"/>
      <c r="D150" s="210" t="s">
        <v>174</v>
      </c>
      <c r="E150" s="33"/>
      <c r="F150" s="211" t="s">
        <v>227</v>
      </c>
      <c r="G150" s="33"/>
      <c r="H150" s="33"/>
      <c r="I150" s="120"/>
      <c r="J150" s="33"/>
      <c r="K150" s="33"/>
      <c r="L150" s="36"/>
      <c r="M150" s="212"/>
      <c r="N150" s="213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83</v>
      </c>
    </row>
    <row r="151" spans="1:65" s="2" customFormat="1" ht="24" customHeight="1">
      <c r="A151" s="31"/>
      <c r="B151" s="32"/>
      <c r="C151" s="197" t="s">
        <v>228</v>
      </c>
      <c r="D151" s="197" t="s">
        <v>168</v>
      </c>
      <c r="E151" s="198" t="s">
        <v>229</v>
      </c>
      <c r="F151" s="199" t="s">
        <v>230</v>
      </c>
      <c r="G151" s="200" t="s">
        <v>171</v>
      </c>
      <c r="H151" s="201">
        <v>4</v>
      </c>
      <c r="I151" s="202"/>
      <c r="J151" s="203">
        <f>ROUND(I151*H151,2)</f>
        <v>0</v>
      </c>
      <c r="K151" s="199" t="s">
        <v>172</v>
      </c>
      <c r="L151" s="36"/>
      <c r="M151" s="204" t="s">
        <v>1</v>
      </c>
      <c r="N151" s="205" t="s">
        <v>41</v>
      </c>
      <c r="O151" s="6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83</v>
      </c>
      <c r="AT151" s="208" t="s">
        <v>168</v>
      </c>
      <c r="AU151" s="208" t="s">
        <v>83</v>
      </c>
      <c r="AY151" s="14" t="s">
        <v>166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83</v>
      </c>
      <c r="BK151" s="209">
        <f>ROUND(I151*H151,2)</f>
        <v>0</v>
      </c>
      <c r="BL151" s="14" t="s">
        <v>83</v>
      </c>
      <c r="BM151" s="208" t="s">
        <v>231</v>
      </c>
    </row>
    <row r="152" spans="1:65" s="2" customFormat="1" ht="29.25">
      <c r="A152" s="31"/>
      <c r="B152" s="32"/>
      <c r="C152" s="33"/>
      <c r="D152" s="210" t="s">
        <v>174</v>
      </c>
      <c r="E152" s="33"/>
      <c r="F152" s="211" t="s">
        <v>232</v>
      </c>
      <c r="G152" s="33"/>
      <c r="H152" s="33"/>
      <c r="I152" s="120"/>
      <c r="J152" s="33"/>
      <c r="K152" s="33"/>
      <c r="L152" s="36"/>
      <c r="M152" s="212"/>
      <c r="N152" s="213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83</v>
      </c>
    </row>
    <row r="153" spans="1:65" s="2" customFormat="1" ht="24" customHeight="1">
      <c r="A153" s="31"/>
      <c r="B153" s="32"/>
      <c r="C153" s="197" t="s">
        <v>233</v>
      </c>
      <c r="D153" s="197" t="s">
        <v>168</v>
      </c>
      <c r="E153" s="198" t="s">
        <v>234</v>
      </c>
      <c r="F153" s="199" t="s">
        <v>235</v>
      </c>
      <c r="G153" s="200" t="s">
        <v>171</v>
      </c>
      <c r="H153" s="201">
        <v>8</v>
      </c>
      <c r="I153" s="202"/>
      <c r="J153" s="203">
        <f>ROUND(I153*H153,2)</f>
        <v>0</v>
      </c>
      <c r="K153" s="199" t="s">
        <v>172</v>
      </c>
      <c r="L153" s="36"/>
      <c r="M153" s="204" t="s">
        <v>1</v>
      </c>
      <c r="N153" s="205" t="s">
        <v>41</v>
      </c>
      <c r="O153" s="6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83</v>
      </c>
      <c r="AT153" s="208" t="s">
        <v>168</v>
      </c>
      <c r="AU153" s="208" t="s">
        <v>83</v>
      </c>
      <c r="AY153" s="14" t="s">
        <v>166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83</v>
      </c>
      <c r="BK153" s="209">
        <f>ROUND(I153*H153,2)</f>
        <v>0</v>
      </c>
      <c r="BL153" s="14" t="s">
        <v>83</v>
      </c>
      <c r="BM153" s="208" t="s">
        <v>236</v>
      </c>
    </row>
    <row r="154" spans="1:65" s="2" customFormat="1" ht="29.25">
      <c r="A154" s="31"/>
      <c r="B154" s="32"/>
      <c r="C154" s="33"/>
      <c r="D154" s="210" t="s">
        <v>174</v>
      </c>
      <c r="E154" s="33"/>
      <c r="F154" s="211" t="s">
        <v>237</v>
      </c>
      <c r="G154" s="33"/>
      <c r="H154" s="33"/>
      <c r="I154" s="120"/>
      <c r="J154" s="33"/>
      <c r="K154" s="33"/>
      <c r="L154" s="36"/>
      <c r="M154" s="212"/>
      <c r="N154" s="213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83</v>
      </c>
    </row>
    <row r="155" spans="1:65" s="2" customFormat="1" ht="24" customHeight="1">
      <c r="A155" s="31"/>
      <c r="B155" s="32"/>
      <c r="C155" s="197" t="s">
        <v>238</v>
      </c>
      <c r="D155" s="197" t="s">
        <v>168</v>
      </c>
      <c r="E155" s="198" t="s">
        <v>239</v>
      </c>
      <c r="F155" s="199" t="s">
        <v>240</v>
      </c>
      <c r="G155" s="200" t="s">
        <v>171</v>
      </c>
      <c r="H155" s="201">
        <v>1</v>
      </c>
      <c r="I155" s="202"/>
      <c r="J155" s="203">
        <f>ROUND(I155*H155,2)</f>
        <v>0</v>
      </c>
      <c r="K155" s="199" t="s">
        <v>172</v>
      </c>
      <c r="L155" s="36"/>
      <c r="M155" s="204" t="s">
        <v>1</v>
      </c>
      <c r="N155" s="205" t="s">
        <v>41</v>
      </c>
      <c r="O155" s="6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83</v>
      </c>
      <c r="AT155" s="208" t="s">
        <v>168</v>
      </c>
      <c r="AU155" s="208" t="s">
        <v>83</v>
      </c>
      <c r="AY155" s="14" t="s">
        <v>166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83</v>
      </c>
      <c r="BK155" s="209">
        <f>ROUND(I155*H155,2)</f>
        <v>0</v>
      </c>
      <c r="BL155" s="14" t="s">
        <v>83</v>
      </c>
      <c r="BM155" s="208" t="s">
        <v>241</v>
      </c>
    </row>
    <row r="156" spans="1:65" s="2" customFormat="1" ht="29.25">
      <c r="A156" s="31"/>
      <c r="B156" s="32"/>
      <c r="C156" s="33"/>
      <c r="D156" s="210" t="s">
        <v>174</v>
      </c>
      <c r="E156" s="33"/>
      <c r="F156" s="211" t="s">
        <v>242</v>
      </c>
      <c r="G156" s="33"/>
      <c r="H156" s="33"/>
      <c r="I156" s="120"/>
      <c r="J156" s="33"/>
      <c r="K156" s="33"/>
      <c r="L156" s="36"/>
      <c r="M156" s="212"/>
      <c r="N156" s="213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83</v>
      </c>
    </row>
    <row r="157" spans="1:65" s="2" customFormat="1" ht="24" customHeight="1">
      <c r="A157" s="31"/>
      <c r="B157" s="32"/>
      <c r="C157" s="197" t="s">
        <v>165</v>
      </c>
      <c r="D157" s="197" t="s">
        <v>168</v>
      </c>
      <c r="E157" s="198" t="s">
        <v>243</v>
      </c>
      <c r="F157" s="199" t="s">
        <v>244</v>
      </c>
      <c r="G157" s="200" t="s">
        <v>171</v>
      </c>
      <c r="H157" s="201">
        <v>5</v>
      </c>
      <c r="I157" s="202"/>
      <c r="J157" s="203">
        <f>ROUND(I157*H157,2)</f>
        <v>0</v>
      </c>
      <c r="K157" s="199" t="s">
        <v>172</v>
      </c>
      <c r="L157" s="36"/>
      <c r="M157" s="204" t="s">
        <v>1</v>
      </c>
      <c r="N157" s="205" t="s">
        <v>41</v>
      </c>
      <c r="O157" s="6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83</v>
      </c>
      <c r="AT157" s="208" t="s">
        <v>168</v>
      </c>
      <c r="AU157" s="208" t="s">
        <v>83</v>
      </c>
      <c r="AY157" s="14" t="s">
        <v>166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83</v>
      </c>
      <c r="BK157" s="209">
        <f>ROUND(I157*H157,2)</f>
        <v>0</v>
      </c>
      <c r="BL157" s="14" t="s">
        <v>83</v>
      </c>
      <c r="BM157" s="208" t="s">
        <v>245</v>
      </c>
    </row>
    <row r="158" spans="1:65" s="2" customFormat="1" ht="29.25">
      <c r="A158" s="31"/>
      <c r="B158" s="32"/>
      <c r="C158" s="33"/>
      <c r="D158" s="210" t="s">
        <v>174</v>
      </c>
      <c r="E158" s="33"/>
      <c r="F158" s="211" t="s">
        <v>246</v>
      </c>
      <c r="G158" s="33"/>
      <c r="H158" s="33"/>
      <c r="I158" s="120"/>
      <c r="J158" s="33"/>
      <c r="K158" s="33"/>
      <c r="L158" s="36"/>
      <c r="M158" s="212"/>
      <c r="N158" s="213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83</v>
      </c>
    </row>
    <row r="159" spans="1:65" s="2" customFormat="1" ht="24" customHeight="1">
      <c r="A159" s="31"/>
      <c r="B159" s="32"/>
      <c r="C159" s="197" t="s">
        <v>247</v>
      </c>
      <c r="D159" s="197" t="s">
        <v>168</v>
      </c>
      <c r="E159" s="198" t="s">
        <v>248</v>
      </c>
      <c r="F159" s="199" t="s">
        <v>249</v>
      </c>
      <c r="G159" s="200" t="s">
        <v>171</v>
      </c>
      <c r="H159" s="201">
        <v>2</v>
      </c>
      <c r="I159" s="202"/>
      <c r="J159" s="203">
        <f>ROUND(I159*H159,2)</f>
        <v>0</v>
      </c>
      <c r="K159" s="199" t="s">
        <v>172</v>
      </c>
      <c r="L159" s="36"/>
      <c r="M159" s="204" t="s">
        <v>1</v>
      </c>
      <c r="N159" s="205" t="s">
        <v>41</v>
      </c>
      <c r="O159" s="6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83</v>
      </c>
      <c r="AT159" s="208" t="s">
        <v>168</v>
      </c>
      <c r="AU159" s="208" t="s">
        <v>83</v>
      </c>
      <c r="AY159" s="14" t="s">
        <v>166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83</v>
      </c>
      <c r="BK159" s="209">
        <f>ROUND(I159*H159,2)</f>
        <v>0</v>
      </c>
      <c r="BL159" s="14" t="s">
        <v>83</v>
      </c>
      <c r="BM159" s="208" t="s">
        <v>250</v>
      </c>
    </row>
    <row r="160" spans="1:65" s="2" customFormat="1" ht="29.25">
      <c r="A160" s="31"/>
      <c r="B160" s="32"/>
      <c r="C160" s="33"/>
      <c r="D160" s="210" t="s">
        <v>174</v>
      </c>
      <c r="E160" s="33"/>
      <c r="F160" s="211" t="s">
        <v>251</v>
      </c>
      <c r="G160" s="33"/>
      <c r="H160" s="33"/>
      <c r="I160" s="120"/>
      <c r="J160" s="33"/>
      <c r="K160" s="33"/>
      <c r="L160" s="36"/>
      <c r="M160" s="212"/>
      <c r="N160" s="213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83</v>
      </c>
    </row>
    <row r="161" spans="1:65" s="2" customFormat="1" ht="24" customHeight="1">
      <c r="A161" s="31"/>
      <c r="B161" s="32"/>
      <c r="C161" s="197" t="s">
        <v>252</v>
      </c>
      <c r="D161" s="197" t="s">
        <v>168</v>
      </c>
      <c r="E161" s="198" t="s">
        <v>253</v>
      </c>
      <c r="F161" s="199" t="s">
        <v>254</v>
      </c>
      <c r="G161" s="200" t="s">
        <v>171</v>
      </c>
      <c r="H161" s="201">
        <v>5</v>
      </c>
      <c r="I161" s="202"/>
      <c r="J161" s="203">
        <f>ROUND(I161*H161,2)</f>
        <v>0</v>
      </c>
      <c r="K161" s="199" t="s">
        <v>172</v>
      </c>
      <c r="L161" s="36"/>
      <c r="M161" s="204" t="s">
        <v>1</v>
      </c>
      <c r="N161" s="205" t="s">
        <v>41</v>
      </c>
      <c r="O161" s="6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83</v>
      </c>
      <c r="AT161" s="208" t="s">
        <v>168</v>
      </c>
      <c r="AU161" s="208" t="s">
        <v>83</v>
      </c>
      <c r="AY161" s="14" t="s">
        <v>166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83</v>
      </c>
      <c r="BK161" s="209">
        <f>ROUND(I161*H161,2)</f>
        <v>0</v>
      </c>
      <c r="BL161" s="14" t="s">
        <v>83</v>
      </c>
      <c r="BM161" s="208" t="s">
        <v>255</v>
      </c>
    </row>
    <row r="162" spans="1:65" s="2" customFormat="1" ht="29.25">
      <c r="A162" s="31"/>
      <c r="B162" s="32"/>
      <c r="C162" s="33"/>
      <c r="D162" s="210" t="s">
        <v>174</v>
      </c>
      <c r="E162" s="33"/>
      <c r="F162" s="211" t="s">
        <v>256</v>
      </c>
      <c r="G162" s="33"/>
      <c r="H162" s="33"/>
      <c r="I162" s="120"/>
      <c r="J162" s="33"/>
      <c r="K162" s="33"/>
      <c r="L162" s="36"/>
      <c r="M162" s="212"/>
      <c r="N162" s="213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83</v>
      </c>
    </row>
    <row r="163" spans="1:65" s="2" customFormat="1" ht="24" customHeight="1">
      <c r="A163" s="31"/>
      <c r="B163" s="32"/>
      <c r="C163" s="197" t="s">
        <v>93</v>
      </c>
      <c r="D163" s="197" t="s">
        <v>168</v>
      </c>
      <c r="E163" s="198" t="s">
        <v>257</v>
      </c>
      <c r="F163" s="199" t="s">
        <v>258</v>
      </c>
      <c r="G163" s="200" t="s">
        <v>171</v>
      </c>
      <c r="H163" s="201">
        <v>3</v>
      </c>
      <c r="I163" s="202"/>
      <c r="J163" s="203">
        <f>ROUND(I163*H163,2)</f>
        <v>0</v>
      </c>
      <c r="K163" s="199" t="s">
        <v>172</v>
      </c>
      <c r="L163" s="36"/>
      <c r="M163" s="204" t="s">
        <v>1</v>
      </c>
      <c r="N163" s="205" t="s">
        <v>41</v>
      </c>
      <c r="O163" s="6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83</v>
      </c>
      <c r="AT163" s="208" t="s">
        <v>168</v>
      </c>
      <c r="AU163" s="208" t="s">
        <v>83</v>
      </c>
      <c r="AY163" s="14" t="s">
        <v>166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83</v>
      </c>
      <c r="BK163" s="209">
        <f>ROUND(I163*H163,2)</f>
        <v>0</v>
      </c>
      <c r="BL163" s="14" t="s">
        <v>83</v>
      </c>
      <c r="BM163" s="208" t="s">
        <v>259</v>
      </c>
    </row>
    <row r="164" spans="1:65" s="2" customFormat="1" ht="29.25">
      <c r="A164" s="31"/>
      <c r="B164" s="32"/>
      <c r="C164" s="33"/>
      <c r="D164" s="210" t="s">
        <v>174</v>
      </c>
      <c r="E164" s="33"/>
      <c r="F164" s="211" t="s">
        <v>260</v>
      </c>
      <c r="G164" s="33"/>
      <c r="H164" s="33"/>
      <c r="I164" s="120"/>
      <c r="J164" s="33"/>
      <c r="K164" s="33"/>
      <c r="L164" s="36"/>
      <c r="M164" s="212"/>
      <c r="N164" s="213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24" customHeight="1">
      <c r="A165" s="31"/>
      <c r="B165" s="32"/>
      <c r="C165" s="197" t="s">
        <v>261</v>
      </c>
      <c r="D165" s="197" t="s">
        <v>168</v>
      </c>
      <c r="E165" s="198" t="s">
        <v>262</v>
      </c>
      <c r="F165" s="199" t="s">
        <v>263</v>
      </c>
      <c r="G165" s="200" t="s">
        <v>171</v>
      </c>
      <c r="H165" s="201">
        <v>5</v>
      </c>
      <c r="I165" s="202"/>
      <c r="J165" s="203">
        <f>ROUND(I165*H165,2)</f>
        <v>0</v>
      </c>
      <c r="K165" s="199" t="s">
        <v>172</v>
      </c>
      <c r="L165" s="36"/>
      <c r="M165" s="204" t="s">
        <v>1</v>
      </c>
      <c r="N165" s="205" t="s">
        <v>41</v>
      </c>
      <c r="O165" s="6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83</v>
      </c>
      <c r="AT165" s="208" t="s">
        <v>168</v>
      </c>
      <c r="AU165" s="208" t="s">
        <v>83</v>
      </c>
      <c r="AY165" s="14" t="s">
        <v>166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83</v>
      </c>
      <c r="BK165" s="209">
        <f>ROUND(I165*H165,2)</f>
        <v>0</v>
      </c>
      <c r="BL165" s="14" t="s">
        <v>83</v>
      </c>
      <c r="BM165" s="208" t="s">
        <v>264</v>
      </c>
    </row>
    <row r="166" spans="1:65" s="2" customFormat="1" ht="29.25">
      <c r="A166" s="31"/>
      <c r="B166" s="32"/>
      <c r="C166" s="33"/>
      <c r="D166" s="210" t="s">
        <v>174</v>
      </c>
      <c r="E166" s="33"/>
      <c r="F166" s="211" t="s">
        <v>265</v>
      </c>
      <c r="G166" s="33"/>
      <c r="H166" s="33"/>
      <c r="I166" s="120"/>
      <c r="J166" s="33"/>
      <c r="K166" s="33"/>
      <c r="L166" s="36"/>
      <c r="M166" s="212"/>
      <c r="N166" s="213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83</v>
      </c>
    </row>
    <row r="167" spans="1:65" s="2" customFormat="1" ht="24" customHeight="1">
      <c r="A167" s="31"/>
      <c r="B167" s="32"/>
      <c r="C167" s="197" t="s">
        <v>8</v>
      </c>
      <c r="D167" s="197" t="s">
        <v>168</v>
      </c>
      <c r="E167" s="198" t="s">
        <v>266</v>
      </c>
      <c r="F167" s="199" t="s">
        <v>267</v>
      </c>
      <c r="G167" s="200" t="s">
        <v>171</v>
      </c>
      <c r="H167" s="201">
        <v>4</v>
      </c>
      <c r="I167" s="202"/>
      <c r="J167" s="203">
        <f>ROUND(I167*H167,2)</f>
        <v>0</v>
      </c>
      <c r="K167" s="199" t="s">
        <v>172</v>
      </c>
      <c r="L167" s="36"/>
      <c r="M167" s="204" t="s">
        <v>1</v>
      </c>
      <c r="N167" s="205" t="s">
        <v>41</v>
      </c>
      <c r="O167" s="6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83</v>
      </c>
      <c r="AT167" s="208" t="s">
        <v>168</v>
      </c>
      <c r="AU167" s="208" t="s">
        <v>83</v>
      </c>
      <c r="AY167" s="14" t="s">
        <v>166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83</v>
      </c>
      <c r="BK167" s="209">
        <f>ROUND(I167*H167,2)</f>
        <v>0</v>
      </c>
      <c r="BL167" s="14" t="s">
        <v>83</v>
      </c>
      <c r="BM167" s="208" t="s">
        <v>268</v>
      </c>
    </row>
    <row r="168" spans="1:65" s="2" customFormat="1" ht="29.25">
      <c r="A168" s="31"/>
      <c r="B168" s="32"/>
      <c r="C168" s="33"/>
      <c r="D168" s="210" t="s">
        <v>174</v>
      </c>
      <c r="E168" s="33"/>
      <c r="F168" s="211" t="s">
        <v>269</v>
      </c>
      <c r="G168" s="33"/>
      <c r="H168" s="33"/>
      <c r="I168" s="120"/>
      <c r="J168" s="33"/>
      <c r="K168" s="33"/>
      <c r="L168" s="36"/>
      <c r="M168" s="212"/>
      <c r="N168" s="213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83</v>
      </c>
    </row>
    <row r="169" spans="1:65" s="2" customFormat="1" ht="24" customHeight="1">
      <c r="A169" s="31"/>
      <c r="B169" s="32"/>
      <c r="C169" s="197" t="s">
        <v>270</v>
      </c>
      <c r="D169" s="197" t="s">
        <v>168</v>
      </c>
      <c r="E169" s="198" t="s">
        <v>271</v>
      </c>
      <c r="F169" s="199" t="s">
        <v>272</v>
      </c>
      <c r="G169" s="200" t="s">
        <v>171</v>
      </c>
      <c r="H169" s="201">
        <v>1</v>
      </c>
      <c r="I169" s="202"/>
      <c r="J169" s="203">
        <f>ROUND(I169*H169,2)</f>
        <v>0</v>
      </c>
      <c r="K169" s="199" t="s">
        <v>172</v>
      </c>
      <c r="L169" s="36"/>
      <c r="M169" s="204" t="s">
        <v>1</v>
      </c>
      <c r="N169" s="205" t="s">
        <v>41</v>
      </c>
      <c r="O169" s="6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83</v>
      </c>
      <c r="AT169" s="208" t="s">
        <v>168</v>
      </c>
      <c r="AU169" s="208" t="s">
        <v>83</v>
      </c>
      <c r="AY169" s="14" t="s">
        <v>166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83</v>
      </c>
      <c r="BK169" s="209">
        <f>ROUND(I169*H169,2)</f>
        <v>0</v>
      </c>
      <c r="BL169" s="14" t="s">
        <v>83</v>
      </c>
      <c r="BM169" s="208" t="s">
        <v>273</v>
      </c>
    </row>
    <row r="170" spans="1:65" s="2" customFormat="1" ht="29.25">
      <c r="A170" s="31"/>
      <c r="B170" s="32"/>
      <c r="C170" s="33"/>
      <c r="D170" s="210" t="s">
        <v>174</v>
      </c>
      <c r="E170" s="33"/>
      <c r="F170" s="211" t="s">
        <v>274</v>
      </c>
      <c r="G170" s="33"/>
      <c r="H170" s="33"/>
      <c r="I170" s="120"/>
      <c r="J170" s="33"/>
      <c r="K170" s="33"/>
      <c r="L170" s="36"/>
      <c r="M170" s="212"/>
      <c r="N170" s="213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83</v>
      </c>
    </row>
    <row r="171" spans="1:65" s="2" customFormat="1" ht="24" customHeight="1">
      <c r="A171" s="31"/>
      <c r="B171" s="32"/>
      <c r="C171" s="197" t="s">
        <v>275</v>
      </c>
      <c r="D171" s="197" t="s">
        <v>168</v>
      </c>
      <c r="E171" s="198" t="s">
        <v>276</v>
      </c>
      <c r="F171" s="199" t="s">
        <v>277</v>
      </c>
      <c r="G171" s="200" t="s">
        <v>171</v>
      </c>
      <c r="H171" s="201">
        <v>6</v>
      </c>
      <c r="I171" s="202"/>
      <c r="J171" s="203">
        <f>ROUND(I171*H171,2)</f>
        <v>0</v>
      </c>
      <c r="K171" s="199" t="s">
        <v>172</v>
      </c>
      <c r="L171" s="36"/>
      <c r="M171" s="204" t="s">
        <v>1</v>
      </c>
      <c r="N171" s="205" t="s">
        <v>41</v>
      </c>
      <c r="O171" s="68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83</v>
      </c>
      <c r="AT171" s="208" t="s">
        <v>168</v>
      </c>
      <c r="AU171" s="208" t="s">
        <v>83</v>
      </c>
      <c r="AY171" s="14" t="s">
        <v>166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83</v>
      </c>
      <c r="BK171" s="209">
        <f>ROUND(I171*H171,2)</f>
        <v>0</v>
      </c>
      <c r="BL171" s="14" t="s">
        <v>83</v>
      </c>
      <c r="BM171" s="208" t="s">
        <v>278</v>
      </c>
    </row>
    <row r="172" spans="1:65" s="2" customFormat="1" ht="29.25">
      <c r="A172" s="31"/>
      <c r="B172" s="32"/>
      <c r="C172" s="33"/>
      <c r="D172" s="210" t="s">
        <v>174</v>
      </c>
      <c r="E172" s="33"/>
      <c r="F172" s="211" t="s">
        <v>279</v>
      </c>
      <c r="G172" s="33"/>
      <c r="H172" s="33"/>
      <c r="I172" s="120"/>
      <c r="J172" s="33"/>
      <c r="K172" s="33"/>
      <c r="L172" s="36"/>
      <c r="M172" s="212"/>
      <c r="N172" s="213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83</v>
      </c>
    </row>
    <row r="173" spans="1:65" s="2" customFormat="1" ht="24" customHeight="1">
      <c r="A173" s="31"/>
      <c r="B173" s="32"/>
      <c r="C173" s="197" t="s">
        <v>280</v>
      </c>
      <c r="D173" s="197" t="s">
        <v>168</v>
      </c>
      <c r="E173" s="198" t="s">
        <v>281</v>
      </c>
      <c r="F173" s="199" t="s">
        <v>282</v>
      </c>
      <c r="G173" s="200" t="s">
        <v>171</v>
      </c>
      <c r="H173" s="201">
        <v>5</v>
      </c>
      <c r="I173" s="202"/>
      <c r="J173" s="203">
        <f>ROUND(I173*H173,2)</f>
        <v>0</v>
      </c>
      <c r="K173" s="199" t="s">
        <v>172</v>
      </c>
      <c r="L173" s="36"/>
      <c r="M173" s="204" t="s">
        <v>1</v>
      </c>
      <c r="N173" s="205" t="s">
        <v>41</v>
      </c>
      <c r="O173" s="68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83</v>
      </c>
      <c r="AT173" s="208" t="s">
        <v>168</v>
      </c>
      <c r="AU173" s="208" t="s">
        <v>83</v>
      </c>
      <c r="AY173" s="14" t="s">
        <v>166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83</v>
      </c>
      <c r="BK173" s="209">
        <f>ROUND(I173*H173,2)</f>
        <v>0</v>
      </c>
      <c r="BL173" s="14" t="s">
        <v>83</v>
      </c>
      <c r="BM173" s="208" t="s">
        <v>283</v>
      </c>
    </row>
    <row r="174" spans="1:65" s="2" customFormat="1" ht="29.25">
      <c r="A174" s="31"/>
      <c r="B174" s="32"/>
      <c r="C174" s="33"/>
      <c r="D174" s="210" t="s">
        <v>174</v>
      </c>
      <c r="E174" s="33"/>
      <c r="F174" s="211" t="s">
        <v>284</v>
      </c>
      <c r="G174" s="33"/>
      <c r="H174" s="33"/>
      <c r="I174" s="120"/>
      <c r="J174" s="33"/>
      <c r="K174" s="33"/>
      <c r="L174" s="36"/>
      <c r="M174" s="212"/>
      <c r="N174" s="213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83</v>
      </c>
    </row>
    <row r="175" spans="1:65" s="2" customFormat="1" ht="24" customHeight="1">
      <c r="A175" s="31"/>
      <c r="B175" s="32"/>
      <c r="C175" s="197" t="s">
        <v>285</v>
      </c>
      <c r="D175" s="197" t="s">
        <v>168</v>
      </c>
      <c r="E175" s="198" t="s">
        <v>286</v>
      </c>
      <c r="F175" s="199" t="s">
        <v>287</v>
      </c>
      <c r="G175" s="200" t="s">
        <v>171</v>
      </c>
      <c r="H175" s="201">
        <v>2</v>
      </c>
      <c r="I175" s="202"/>
      <c r="J175" s="203">
        <f>ROUND(I175*H175,2)</f>
        <v>0</v>
      </c>
      <c r="K175" s="199" t="s">
        <v>172</v>
      </c>
      <c r="L175" s="36"/>
      <c r="M175" s="204" t="s">
        <v>1</v>
      </c>
      <c r="N175" s="205" t="s">
        <v>41</v>
      </c>
      <c r="O175" s="68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83</v>
      </c>
      <c r="AT175" s="208" t="s">
        <v>168</v>
      </c>
      <c r="AU175" s="208" t="s">
        <v>83</v>
      </c>
      <c r="AY175" s="14" t="s">
        <v>166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83</v>
      </c>
      <c r="BK175" s="209">
        <f>ROUND(I175*H175,2)</f>
        <v>0</v>
      </c>
      <c r="BL175" s="14" t="s">
        <v>83</v>
      </c>
      <c r="BM175" s="208" t="s">
        <v>288</v>
      </c>
    </row>
    <row r="176" spans="1:65" s="2" customFormat="1" ht="29.25">
      <c r="A176" s="31"/>
      <c r="B176" s="32"/>
      <c r="C176" s="33"/>
      <c r="D176" s="210" t="s">
        <v>174</v>
      </c>
      <c r="E176" s="33"/>
      <c r="F176" s="211" t="s">
        <v>289</v>
      </c>
      <c r="G176" s="33"/>
      <c r="H176" s="33"/>
      <c r="I176" s="120"/>
      <c r="J176" s="33"/>
      <c r="K176" s="33"/>
      <c r="L176" s="36"/>
      <c r="M176" s="214"/>
      <c r="N176" s="215"/>
      <c r="O176" s="216"/>
      <c r="P176" s="216"/>
      <c r="Q176" s="216"/>
      <c r="R176" s="216"/>
      <c r="S176" s="216"/>
      <c r="T176" s="217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83</v>
      </c>
    </row>
    <row r="177" spans="1:31" s="2" customFormat="1" ht="6.95" customHeight="1">
      <c r="A177" s="31"/>
      <c r="B177" s="51"/>
      <c r="C177" s="52"/>
      <c r="D177" s="52"/>
      <c r="E177" s="52"/>
      <c r="F177" s="52"/>
      <c r="G177" s="52"/>
      <c r="H177" s="52"/>
      <c r="I177" s="155"/>
      <c r="J177" s="52"/>
      <c r="K177" s="52"/>
      <c r="L177" s="36"/>
      <c r="M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</row>
  </sheetData>
  <sheetProtection algorithmName="SHA-512" hashValue="9NS1EzVcaHV1XVxcW0YVJmj+osbysCwKBt5srq88kqETi+JYt0zvqqRshpCKd0BJSrkm3w1sBdYVqjL3mkrDHA==" saltValue="aXZAWzkd0ipGFu/3TKXRMqotW0pyHAOZoawtLbTfhmH85LMwI9k/X2kX2arC+bdYbqVlTMYdaKIwwuJWER3AFg==" spinCount="100000" sheet="1" objects="1" scenarios="1" formatColumns="0" formatRows="0" autoFilter="0"/>
  <autoFilter ref="C124:K176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100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139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290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291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ROUND((SUM(BE126:BE224)),  2)</f>
        <v>0</v>
      </c>
      <c r="G37" s="31"/>
      <c r="H37" s="31"/>
      <c r="I37" s="134">
        <v>0.21</v>
      </c>
      <c r="J37" s="133">
        <f>ROUND(((SUM(BE126:BE224))*I37),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ROUND((SUM(BF126:BF224)),  2)</f>
        <v>0</v>
      </c>
      <c r="G38" s="31"/>
      <c r="H38" s="31"/>
      <c r="I38" s="134">
        <v>0.15</v>
      </c>
      <c r="J38" s="133">
        <f>ROUND(((SUM(BF126:BF224))*I38),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ROUND((SUM(BG126:BG224)),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ROUND((SUM(BH126:BH224)),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ROUND((SUM(BI126:BI224)),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139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290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01-02-01 - 2020 souhrn oprav relé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292</v>
      </c>
      <c r="E102" s="220"/>
      <c r="F102" s="220"/>
      <c r="G102" s="220"/>
      <c r="H102" s="220"/>
      <c r="I102" s="221"/>
      <c r="J102" s="222">
        <f>J222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5" s="1" customFormat="1" ht="16.5" customHeight="1">
      <c r="B114" s="18"/>
      <c r="C114" s="19"/>
      <c r="D114" s="19"/>
      <c r="E114" s="292" t="s">
        <v>139</v>
      </c>
      <c r="F114" s="262"/>
      <c r="G114" s="262"/>
      <c r="H114" s="262"/>
      <c r="I114" s="112"/>
      <c r="J114" s="19"/>
      <c r="K114" s="19"/>
      <c r="L114" s="17"/>
    </row>
    <row r="115" spans="1:65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5" s="2" customFormat="1" ht="16.5" customHeight="1">
      <c r="A116" s="31"/>
      <c r="B116" s="32"/>
      <c r="C116" s="33"/>
      <c r="D116" s="33"/>
      <c r="E116" s="294" t="s">
        <v>290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58" t="str">
        <f>E13</f>
        <v>01-02-01 - 2020 souhrn oprav relé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5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5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P128+SUM(P129:P222)</f>
        <v>0</v>
      </c>
      <c r="Q127" s="191"/>
      <c r="R127" s="192">
        <f>R128+SUM(R129:R222)</f>
        <v>0</v>
      </c>
      <c r="S127" s="191"/>
      <c r="T127" s="193">
        <f>T128+SUM(T129:T222)</f>
        <v>0</v>
      </c>
      <c r="AR127" s="194" t="s">
        <v>165</v>
      </c>
      <c r="AT127" s="195" t="s">
        <v>75</v>
      </c>
      <c r="AU127" s="195" t="s">
        <v>76</v>
      </c>
      <c r="AY127" s="194" t="s">
        <v>166</v>
      </c>
      <c r="BK127" s="196">
        <f>BK128+SUM(BK129:BK222)</f>
        <v>0</v>
      </c>
    </row>
    <row r="128" spans="1:65" s="2" customFormat="1" ht="24" customHeight="1">
      <c r="A128" s="31"/>
      <c r="B128" s="32"/>
      <c r="C128" s="197" t="s">
        <v>7</v>
      </c>
      <c r="D128" s="197" t="s">
        <v>168</v>
      </c>
      <c r="E128" s="198" t="s">
        <v>293</v>
      </c>
      <c r="F128" s="199" t="s">
        <v>294</v>
      </c>
      <c r="G128" s="200" t="s">
        <v>171</v>
      </c>
      <c r="H128" s="201">
        <v>39</v>
      </c>
      <c r="I128" s="202"/>
      <c r="J128" s="203">
        <f>ROUND(I128*H128,2)</f>
        <v>0</v>
      </c>
      <c r="K128" s="199" t="s">
        <v>172</v>
      </c>
      <c r="L128" s="36"/>
      <c r="M128" s="204" t="s">
        <v>1</v>
      </c>
      <c r="N128" s="205" t="s">
        <v>41</v>
      </c>
      <c r="O128" s="68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83</v>
      </c>
      <c r="AT128" s="208" t="s">
        <v>168</v>
      </c>
      <c r="AU128" s="208" t="s">
        <v>83</v>
      </c>
      <c r="AY128" s="14" t="s">
        <v>166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83</v>
      </c>
      <c r="BK128" s="209">
        <f>ROUND(I128*H128,2)</f>
        <v>0</v>
      </c>
      <c r="BL128" s="14" t="s">
        <v>83</v>
      </c>
      <c r="BM128" s="208" t="s">
        <v>295</v>
      </c>
    </row>
    <row r="129" spans="1:65" s="2" customFormat="1" ht="39">
      <c r="A129" s="31"/>
      <c r="B129" s="32"/>
      <c r="C129" s="33"/>
      <c r="D129" s="210" t="s">
        <v>174</v>
      </c>
      <c r="E129" s="33"/>
      <c r="F129" s="211" t="s">
        <v>296</v>
      </c>
      <c r="G129" s="33"/>
      <c r="H129" s="33"/>
      <c r="I129" s="120"/>
      <c r="J129" s="33"/>
      <c r="K129" s="33"/>
      <c r="L129" s="36"/>
      <c r="M129" s="212"/>
      <c r="N129" s="213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" customHeight="1">
      <c r="A130" s="31"/>
      <c r="B130" s="32"/>
      <c r="C130" s="197" t="s">
        <v>297</v>
      </c>
      <c r="D130" s="197" t="s">
        <v>168</v>
      </c>
      <c r="E130" s="198" t="s">
        <v>298</v>
      </c>
      <c r="F130" s="199" t="s">
        <v>299</v>
      </c>
      <c r="G130" s="200" t="s">
        <v>171</v>
      </c>
      <c r="H130" s="201">
        <v>1</v>
      </c>
      <c r="I130" s="202"/>
      <c r="J130" s="203">
        <f>ROUND(I130*H130,2)</f>
        <v>0</v>
      </c>
      <c r="K130" s="199" t="s">
        <v>172</v>
      </c>
      <c r="L130" s="36"/>
      <c r="M130" s="204" t="s">
        <v>1</v>
      </c>
      <c r="N130" s="205" t="s">
        <v>41</v>
      </c>
      <c r="O130" s="6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83</v>
      </c>
      <c r="AT130" s="208" t="s">
        <v>168</v>
      </c>
      <c r="AU130" s="208" t="s">
        <v>83</v>
      </c>
      <c r="AY130" s="14" t="s">
        <v>166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83</v>
      </c>
      <c r="BK130" s="209">
        <f>ROUND(I130*H130,2)</f>
        <v>0</v>
      </c>
      <c r="BL130" s="14" t="s">
        <v>83</v>
      </c>
      <c r="BM130" s="208" t="s">
        <v>300</v>
      </c>
    </row>
    <row r="131" spans="1:65" s="2" customFormat="1" ht="29.25">
      <c r="A131" s="31"/>
      <c r="B131" s="32"/>
      <c r="C131" s="33"/>
      <c r="D131" s="210" t="s">
        <v>174</v>
      </c>
      <c r="E131" s="33"/>
      <c r="F131" s="211" t="s">
        <v>301</v>
      </c>
      <c r="G131" s="33"/>
      <c r="H131" s="33"/>
      <c r="I131" s="120"/>
      <c r="J131" s="33"/>
      <c r="K131" s="33"/>
      <c r="L131" s="36"/>
      <c r="M131" s="212"/>
      <c r="N131" s="213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24" customHeight="1">
      <c r="A132" s="31"/>
      <c r="B132" s="32"/>
      <c r="C132" s="197" t="s">
        <v>302</v>
      </c>
      <c r="D132" s="197" t="s">
        <v>168</v>
      </c>
      <c r="E132" s="198" t="s">
        <v>169</v>
      </c>
      <c r="F132" s="199" t="s">
        <v>170</v>
      </c>
      <c r="G132" s="200" t="s">
        <v>171</v>
      </c>
      <c r="H132" s="201">
        <v>417</v>
      </c>
      <c r="I132" s="202"/>
      <c r="J132" s="203">
        <f>ROUND(I132*H132,2)</f>
        <v>0</v>
      </c>
      <c r="K132" s="199" t="s">
        <v>172</v>
      </c>
      <c r="L132" s="36"/>
      <c r="M132" s="204" t="s">
        <v>1</v>
      </c>
      <c r="N132" s="205" t="s">
        <v>41</v>
      </c>
      <c r="O132" s="6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83</v>
      </c>
      <c r="AT132" s="208" t="s">
        <v>168</v>
      </c>
      <c r="AU132" s="208" t="s">
        <v>83</v>
      </c>
      <c r="AY132" s="14" t="s">
        <v>166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83</v>
      </c>
      <c r="BK132" s="209">
        <f>ROUND(I132*H132,2)</f>
        <v>0</v>
      </c>
      <c r="BL132" s="14" t="s">
        <v>83</v>
      </c>
      <c r="BM132" s="208" t="s">
        <v>303</v>
      </c>
    </row>
    <row r="133" spans="1:65" s="2" customFormat="1" ht="29.25">
      <c r="A133" s="31"/>
      <c r="B133" s="32"/>
      <c r="C133" s="33"/>
      <c r="D133" s="210" t="s">
        <v>174</v>
      </c>
      <c r="E133" s="33"/>
      <c r="F133" s="211" t="s">
        <v>175</v>
      </c>
      <c r="G133" s="33"/>
      <c r="H133" s="33"/>
      <c r="I133" s="120"/>
      <c r="J133" s="33"/>
      <c r="K133" s="33"/>
      <c r="L133" s="36"/>
      <c r="M133" s="212"/>
      <c r="N133" s="213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36" customHeight="1">
      <c r="A134" s="31"/>
      <c r="B134" s="32"/>
      <c r="C134" s="197" t="s">
        <v>304</v>
      </c>
      <c r="D134" s="197" t="s">
        <v>168</v>
      </c>
      <c r="E134" s="198" t="s">
        <v>177</v>
      </c>
      <c r="F134" s="199" t="s">
        <v>178</v>
      </c>
      <c r="G134" s="200" t="s">
        <v>171</v>
      </c>
      <c r="H134" s="201">
        <v>301</v>
      </c>
      <c r="I134" s="202"/>
      <c r="J134" s="203">
        <f>ROUND(I134*H134,2)</f>
        <v>0</v>
      </c>
      <c r="K134" s="199" t="s">
        <v>172</v>
      </c>
      <c r="L134" s="36"/>
      <c r="M134" s="204" t="s">
        <v>1</v>
      </c>
      <c r="N134" s="205" t="s">
        <v>41</v>
      </c>
      <c r="O134" s="68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83</v>
      </c>
      <c r="AT134" s="208" t="s">
        <v>168</v>
      </c>
      <c r="AU134" s="208" t="s">
        <v>83</v>
      </c>
      <c r="AY134" s="14" t="s">
        <v>166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83</v>
      </c>
      <c r="BK134" s="209">
        <f>ROUND(I134*H134,2)</f>
        <v>0</v>
      </c>
      <c r="BL134" s="14" t="s">
        <v>83</v>
      </c>
      <c r="BM134" s="208" t="s">
        <v>305</v>
      </c>
    </row>
    <row r="135" spans="1:65" s="2" customFormat="1" ht="48.75">
      <c r="A135" s="31"/>
      <c r="B135" s="32"/>
      <c r="C135" s="33"/>
      <c r="D135" s="210" t="s">
        <v>174</v>
      </c>
      <c r="E135" s="33"/>
      <c r="F135" s="211" t="s">
        <v>180</v>
      </c>
      <c r="G135" s="33"/>
      <c r="H135" s="33"/>
      <c r="I135" s="120"/>
      <c r="J135" s="33"/>
      <c r="K135" s="33"/>
      <c r="L135" s="36"/>
      <c r="M135" s="212"/>
      <c r="N135" s="213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24" customHeight="1">
      <c r="A136" s="31"/>
      <c r="B136" s="32"/>
      <c r="C136" s="197" t="s">
        <v>306</v>
      </c>
      <c r="D136" s="197" t="s">
        <v>168</v>
      </c>
      <c r="E136" s="198" t="s">
        <v>307</v>
      </c>
      <c r="F136" s="199" t="s">
        <v>308</v>
      </c>
      <c r="G136" s="200" t="s">
        <v>171</v>
      </c>
      <c r="H136" s="201">
        <v>8</v>
      </c>
      <c r="I136" s="202"/>
      <c r="J136" s="203">
        <f>ROUND(I136*H136,2)</f>
        <v>0</v>
      </c>
      <c r="K136" s="199" t="s">
        <v>172</v>
      </c>
      <c r="L136" s="36"/>
      <c r="M136" s="204" t="s">
        <v>1</v>
      </c>
      <c r="N136" s="205" t="s">
        <v>41</v>
      </c>
      <c r="O136" s="6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83</v>
      </c>
      <c r="AT136" s="208" t="s">
        <v>168</v>
      </c>
      <c r="AU136" s="208" t="s">
        <v>83</v>
      </c>
      <c r="AY136" s="14" t="s">
        <v>166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83</v>
      </c>
      <c r="BK136" s="209">
        <f>ROUND(I136*H136,2)</f>
        <v>0</v>
      </c>
      <c r="BL136" s="14" t="s">
        <v>83</v>
      </c>
      <c r="BM136" s="208" t="s">
        <v>309</v>
      </c>
    </row>
    <row r="137" spans="1:65" s="2" customFormat="1" ht="39">
      <c r="A137" s="31"/>
      <c r="B137" s="32"/>
      <c r="C137" s="33"/>
      <c r="D137" s="210" t="s">
        <v>174</v>
      </c>
      <c r="E137" s="33"/>
      <c r="F137" s="211" t="s">
        <v>310</v>
      </c>
      <c r="G137" s="33"/>
      <c r="H137" s="33"/>
      <c r="I137" s="120"/>
      <c r="J137" s="33"/>
      <c r="K137" s="33"/>
      <c r="L137" s="36"/>
      <c r="M137" s="212"/>
      <c r="N137" s="213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24" customHeight="1">
      <c r="A138" s="31"/>
      <c r="B138" s="32"/>
      <c r="C138" s="197" t="s">
        <v>311</v>
      </c>
      <c r="D138" s="197" t="s">
        <v>168</v>
      </c>
      <c r="E138" s="198" t="s">
        <v>312</v>
      </c>
      <c r="F138" s="199" t="s">
        <v>313</v>
      </c>
      <c r="G138" s="200" t="s">
        <v>171</v>
      </c>
      <c r="H138" s="201">
        <v>29</v>
      </c>
      <c r="I138" s="202"/>
      <c r="J138" s="203">
        <f>ROUND(I138*H138,2)</f>
        <v>0</v>
      </c>
      <c r="K138" s="199" t="s">
        <v>172</v>
      </c>
      <c r="L138" s="36"/>
      <c r="M138" s="204" t="s">
        <v>1</v>
      </c>
      <c r="N138" s="205" t="s">
        <v>41</v>
      </c>
      <c r="O138" s="68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83</v>
      </c>
      <c r="AT138" s="208" t="s">
        <v>168</v>
      </c>
      <c r="AU138" s="208" t="s">
        <v>83</v>
      </c>
      <c r="AY138" s="14" t="s">
        <v>166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83</v>
      </c>
      <c r="BK138" s="209">
        <f>ROUND(I138*H138,2)</f>
        <v>0</v>
      </c>
      <c r="BL138" s="14" t="s">
        <v>83</v>
      </c>
      <c r="BM138" s="208" t="s">
        <v>314</v>
      </c>
    </row>
    <row r="139" spans="1:65" s="2" customFormat="1" ht="29.25">
      <c r="A139" s="31"/>
      <c r="B139" s="32"/>
      <c r="C139" s="33"/>
      <c r="D139" s="210" t="s">
        <v>174</v>
      </c>
      <c r="E139" s="33"/>
      <c r="F139" s="211" t="s">
        <v>315</v>
      </c>
      <c r="G139" s="33"/>
      <c r="H139" s="33"/>
      <c r="I139" s="120"/>
      <c r="J139" s="33"/>
      <c r="K139" s="33"/>
      <c r="L139" s="36"/>
      <c r="M139" s="212"/>
      <c r="N139" s="213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48" customHeight="1">
      <c r="A140" s="31"/>
      <c r="B140" s="32"/>
      <c r="C140" s="197" t="s">
        <v>176</v>
      </c>
      <c r="D140" s="197" t="s">
        <v>168</v>
      </c>
      <c r="E140" s="198" t="s">
        <v>316</v>
      </c>
      <c r="F140" s="199" t="s">
        <v>317</v>
      </c>
      <c r="G140" s="200" t="s">
        <v>171</v>
      </c>
      <c r="H140" s="201">
        <v>63</v>
      </c>
      <c r="I140" s="202"/>
      <c r="J140" s="203">
        <f>ROUND(I140*H140,2)</f>
        <v>0</v>
      </c>
      <c r="K140" s="199" t="s">
        <v>172</v>
      </c>
      <c r="L140" s="36"/>
      <c r="M140" s="204" t="s">
        <v>1</v>
      </c>
      <c r="N140" s="205" t="s">
        <v>41</v>
      </c>
      <c r="O140" s="6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83</v>
      </c>
      <c r="AT140" s="208" t="s">
        <v>168</v>
      </c>
      <c r="AU140" s="208" t="s">
        <v>83</v>
      </c>
      <c r="AY140" s="14" t="s">
        <v>166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83</v>
      </c>
      <c r="BK140" s="209">
        <f>ROUND(I140*H140,2)</f>
        <v>0</v>
      </c>
      <c r="BL140" s="14" t="s">
        <v>83</v>
      </c>
      <c r="BM140" s="208" t="s">
        <v>318</v>
      </c>
    </row>
    <row r="141" spans="1:65" s="2" customFormat="1" ht="48.75">
      <c r="A141" s="31"/>
      <c r="B141" s="32"/>
      <c r="C141" s="33"/>
      <c r="D141" s="210" t="s">
        <v>174</v>
      </c>
      <c r="E141" s="33"/>
      <c r="F141" s="211" t="s">
        <v>319</v>
      </c>
      <c r="G141" s="33"/>
      <c r="H141" s="33"/>
      <c r="I141" s="120"/>
      <c r="J141" s="33"/>
      <c r="K141" s="33"/>
      <c r="L141" s="36"/>
      <c r="M141" s="212"/>
      <c r="N141" s="213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24" customHeight="1">
      <c r="A142" s="31"/>
      <c r="B142" s="32"/>
      <c r="C142" s="197" t="s">
        <v>320</v>
      </c>
      <c r="D142" s="197" t="s">
        <v>168</v>
      </c>
      <c r="E142" s="198" t="s">
        <v>182</v>
      </c>
      <c r="F142" s="199" t="s">
        <v>183</v>
      </c>
      <c r="G142" s="200" t="s">
        <v>171</v>
      </c>
      <c r="H142" s="201">
        <v>100</v>
      </c>
      <c r="I142" s="202"/>
      <c r="J142" s="203">
        <f>ROUND(I142*H142,2)</f>
        <v>0</v>
      </c>
      <c r="K142" s="199" t="s">
        <v>172</v>
      </c>
      <c r="L142" s="36"/>
      <c r="M142" s="204" t="s">
        <v>1</v>
      </c>
      <c r="N142" s="205" t="s">
        <v>41</v>
      </c>
      <c r="O142" s="68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83</v>
      </c>
      <c r="AT142" s="208" t="s">
        <v>168</v>
      </c>
      <c r="AU142" s="208" t="s">
        <v>83</v>
      </c>
      <c r="AY142" s="14" t="s">
        <v>166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83</v>
      </c>
      <c r="BK142" s="209">
        <f>ROUND(I142*H142,2)</f>
        <v>0</v>
      </c>
      <c r="BL142" s="14" t="s">
        <v>83</v>
      </c>
      <c r="BM142" s="208" t="s">
        <v>321</v>
      </c>
    </row>
    <row r="143" spans="1:65" s="2" customFormat="1" ht="29.25">
      <c r="A143" s="31"/>
      <c r="B143" s="32"/>
      <c r="C143" s="33"/>
      <c r="D143" s="210" t="s">
        <v>174</v>
      </c>
      <c r="E143" s="33"/>
      <c r="F143" s="211" t="s">
        <v>185</v>
      </c>
      <c r="G143" s="33"/>
      <c r="H143" s="33"/>
      <c r="I143" s="120"/>
      <c r="J143" s="33"/>
      <c r="K143" s="33"/>
      <c r="L143" s="36"/>
      <c r="M143" s="212"/>
      <c r="N143" s="213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2" customFormat="1" ht="24" customHeight="1">
      <c r="A144" s="31"/>
      <c r="B144" s="32"/>
      <c r="C144" s="197" t="s">
        <v>322</v>
      </c>
      <c r="D144" s="197" t="s">
        <v>168</v>
      </c>
      <c r="E144" s="198" t="s">
        <v>187</v>
      </c>
      <c r="F144" s="199" t="s">
        <v>188</v>
      </c>
      <c r="G144" s="200" t="s">
        <v>171</v>
      </c>
      <c r="H144" s="201">
        <v>6</v>
      </c>
      <c r="I144" s="202"/>
      <c r="J144" s="203">
        <f>ROUND(I144*H144,2)</f>
        <v>0</v>
      </c>
      <c r="K144" s="199" t="s">
        <v>172</v>
      </c>
      <c r="L144" s="36"/>
      <c r="M144" s="204" t="s">
        <v>1</v>
      </c>
      <c r="N144" s="205" t="s">
        <v>41</v>
      </c>
      <c r="O144" s="6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83</v>
      </c>
      <c r="AT144" s="208" t="s">
        <v>168</v>
      </c>
      <c r="AU144" s="208" t="s">
        <v>83</v>
      </c>
      <c r="AY144" s="14" t="s">
        <v>166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83</v>
      </c>
      <c r="BK144" s="209">
        <f>ROUND(I144*H144,2)</f>
        <v>0</v>
      </c>
      <c r="BL144" s="14" t="s">
        <v>83</v>
      </c>
      <c r="BM144" s="208" t="s">
        <v>323</v>
      </c>
    </row>
    <row r="145" spans="1:65" s="2" customFormat="1" ht="29.25">
      <c r="A145" s="31"/>
      <c r="B145" s="32"/>
      <c r="C145" s="33"/>
      <c r="D145" s="210" t="s">
        <v>174</v>
      </c>
      <c r="E145" s="33"/>
      <c r="F145" s="211" t="s">
        <v>190</v>
      </c>
      <c r="G145" s="33"/>
      <c r="H145" s="33"/>
      <c r="I145" s="120"/>
      <c r="J145" s="33"/>
      <c r="K145" s="33"/>
      <c r="L145" s="36"/>
      <c r="M145" s="212"/>
      <c r="N145" s="213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174</v>
      </c>
      <c r="AU145" s="14" t="s">
        <v>83</v>
      </c>
    </row>
    <row r="146" spans="1:65" s="2" customFormat="1" ht="24" customHeight="1">
      <c r="A146" s="31"/>
      <c r="B146" s="32"/>
      <c r="C146" s="197" t="s">
        <v>191</v>
      </c>
      <c r="D146" s="197" t="s">
        <v>168</v>
      </c>
      <c r="E146" s="198" t="s">
        <v>324</v>
      </c>
      <c r="F146" s="199" t="s">
        <v>325</v>
      </c>
      <c r="G146" s="200" t="s">
        <v>171</v>
      </c>
      <c r="H146" s="201">
        <v>1</v>
      </c>
      <c r="I146" s="202"/>
      <c r="J146" s="203">
        <f>ROUND(I146*H146,2)</f>
        <v>0</v>
      </c>
      <c r="K146" s="199" t="s">
        <v>172</v>
      </c>
      <c r="L146" s="36"/>
      <c r="M146" s="204" t="s">
        <v>1</v>
      </c>
      <c r="N146" s="205" t="s">
        <v>41</v>
      </c>
      <c r="O146" s="68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83</v>
      </c>
      <c r="AT146" s="208" t="s">
        <v>168</v>
      </c>
      <c r="AU146" s="208" t="s">
        <v>83</v>
      </c>
      <c r="AY146" s="14" t="s">
        <v>166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83</v>
      </c>
      <c r="BK146" s="209">
        <f>ROUND(I146*H146,2)</f>
        <v>0</v>
      </c>
      <c r="BL146" s="14" t="s">
        <v>83</v>
      </c>
      <c r="BM146" s="208" t="s">
        <v>326</v>
      </c>
    </row>
    <row r="147" spans="1:65" s="2" customFormat="1" ht="29.25">
      <c r="A147" s="31"/>
      <c r="B147" s="32"/>
      <c r="C147" s="33"/>
      <c r="D147" s="210" t="s">
        <v>174</v>
      </c>
      <c r="E147" s="33"/>
      <c r="F147" s="211" t="s">
        <v>327</v>
      </c>
      <c r="G147" s="33"/>
      <c r="H147" s="33"/>
      <c r="I147" s="120"/>
      <c r="J147" s="33"/>
      <c r="K147" s="33"/>
      <c r="L147" s="36"/>
      <c r="M147" s="212"/>
      <c r="N147" s="213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174</v>
      </c>
      <c r="AU147" s="14" t="s">
        <v>83</v>
      </c>
    </row>
    <row r="148" spans="1:65" s="2" customFormat="1" ht="24" customHeight="1">
      <c r="A148" s="31"/>
      <c r="B148" s="32"/>
      <c r="C148" s="197" t="s">
        <v>328</v>
      </c>
      <c r="D148" s="197" t="s">
        <v>168</v>
      </c>
      <c r="E148" s="198" t="s">
        <v>329</v>
      </c>
      <c r="F148" s="199" t="s">
        <v>330</v>
      </c>
      <c r="G148" s="200" t="s">
        <v>171</v>
      </c>
      <c r="H148" s="201">
        <v>32</v>
      </c>
      <c r="I148" s="202"/>
      <c r="J148" s="203">
        <f>ROUND(I148*H148,2)</f>
        <v>0</v>
      </c>
      <c r="K148" s="199" t="s">
        <v>172</v>
      </c>
      <c r="L148" s="36"/>
      <c r="M148" s="204" t="s">
        <v>1</v>
      </c>
      <c r="N148" s="205" t="s">
        <v>41</v>
      </c>
      <c r="O148" s="68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83</v>
      </c>
      <c r="AT148" s="208" t="s">
        <v>168</v>
      </c>
      <c r="AU148" s="208" t="s">
        <v>83</v>
      </c>
      <c r="AY148" s="14" t="s">
        <v>166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83</v>
      </c>
      <c r="BK148" s="209">
        <f>ROUND(I148*H148,2)</f>
        <v>0</v>
      </c>
      <c r="BL148" s="14" t="s">
        <v>83</v>
      </c>
      <c r="BM148" s="208" t="s">
        <v>331</v>
      </c>
    </row>
    <row r="149" spans="1:65" s="2" customFormat="1" ht="29.25">
      <c r="A149" s="31"/>
      <c r="B149" s="32"/>
      <c r="C149" s="33"/>
      <c r="D149" s="210" t="s">
        <v>174</v>
      </c>
      <c r="E149" s="33"/>
      <c r="F149" s="211" t="s">
        <v>332</v>
      </c>
      <c r="G149" s="33"/>
      <c r="H149" s="33"/>
      <c r="I149" s="120"/>
      <c r="J149" s="33"/>
      <c r="K149" s="33"/>
      <c r="L149" s="36"/>
      <c r="M149" s="212"/>
      <c r="N149" s="213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174</v>
      </c>
      <c r="AU149" s="14" t="s">
        <v>83</v>
      </c>
    </row>
    <row r="150" spans="1:65" s="2" customFormat="1" ht="24" customHeight="1">
      <c r="A150" s="31"/>
      <c r="B150" s="32"/>
      <c r="C150" s="197" t="s">
        <v>228</v>
      </c>
      <c r="D150" s="197" t="s">
        <v>168</v>
      </c>
      <c r="E150" s="198" t="s">
        <v>333</v>
      </c>
      <c r="F150" s="199" t="s">
        <v>334</v>
      </c>
      <c r="G150" s="200" t="s">
        <v>171</v>
      </c>
      <c r="H150" s="201">
        <v>9</v>
      </c>
      <c r="I150" s="202"/>
      <c r="J150" s="203">
        <f>ROUND(I150*H150,2)</f>
        <v>0</v>
      </c>
      <c r="K150" s="199" t="s">
        <v>172</v>
      </c>
      <c r="L150" s="36"/>
      <c r="M150" s="204" t="s">
        <v>1</v>
      </c>
      <c r="N150" s="205" t="s">
        <v>41</v>
      </c>
      <c r="O150" s="68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83</v>
      </c>
      <c r="AT150" s="208" t="s">
        <v>168</v>
      </c>
      <c r="AU150" s="208" t="s">
        <v>83</v>
      </c>
      <c r="AY150" s="14" t="s">
        <v>166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83</v>
      </c>
      <c r="BK150" s="209">
        <f>ROUND(I150*H150,2)</f>
        <v>0</v>
      </c>
      <c r="BL150" s="14" t="s">
        <v>83</v>
      </c>
      <c r="BM150" s="208" t="s">
        <v>335</v>
      </c>
    </row>
    <row r="151" spans="1:65" s="2" customFormat="1" ht="29.25">
      <c r="A151" s="31"/>
      <c r="B151" s="32"/>
      <c r="C151" s="33"/>
      <c r="D151" s="210" t="s">
        <v>174</v>
      </c>
      <c r="E151" s="33"/>
      <c r="F151" s="211" t="s">
        <v>336</v>
      </c>
      <c r="G151" s="33"/>
      <c r="H151" s="33"/>
      <c r="I151" s="120"/>
      <c r="J151" s="33"/>
      <c r="K151" s="33"/>
      <c r="L151" s="36"/>
      <c r="M151" s="212"/>
      <c r="N151" s="213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24" customHeight="1">
      <c r="A152" s="31"/>
      <c r="B152" s="32"/>
      <c r="C152" s="197" t="s">
        <v>337</v>
      </c>
      <c r="D152" s="197" t="s">
        <v>168</v>
      </c>
      <c r="E152" s="198" t="s">
        <v>338</v>
      </c>
      <c r="F152" s="199" t="s">
        <v>339</v>
      </c>
      <c r="G152" s="200" t="s">
        <v>171</v>
      </c>
      <c r="H152" s="201">
        <v>1</v>
      </c>
      <c r="I152" s="202"/>
      <c r="J152" s="203">
        <f>ROUND(I152*H152,2)</f>
        <v>0</v>
      </c>
      <c r="K152" s="199" t="s">
        <v>172</v>
      </c>
      <c r="L152" s="36"/>
      <c r="M152" s="204" t="s">
        <v>1</v>
      </c>
      <c r="N152" s="205" t="s">
        <v>41</v>
      </c>
      <c r="O152" s="68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83</v>
      </c>
      <c r="AT152" s="208" t="s">
        <v>168</v>
      </c>
      <c r="AU152" s="208" t="s">
        <v>83</v>
      </c>
      <c r="AY152" s="14" t="s">
        <v>166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83</v>
      </c>
      <c r="BK152" s="209">
        <f>ROUND(I152*H152,2)</f>
        <v>0</v>
      </c>
      <c r="BL152" s="14" t="s">
        <v>83</v>
      </c>
      <c r="BM152" s="208" t="s">
        <v>340</v>
      </c>
    </row>
    <row r="153" spans="1:65" s="2" customFormat="1" ht="29.25">
      <c r="A153" s="31"/>
      <c r="B153" s="32"/>
      <c r="C153" s="33"/>
      <c r="D153" s="210" t="s">
        <v>174</v>
      </c>
      <c r="E153" s="33"/>
      <c r="F153" s="211" t="s">
        <v>341</v>
      </c>
      <c r="G153" s="33"/>
      <c r="H153" s="33"/>
      <c r="I153" s="120"/>
      <c r="J153" s="33"/>
      <c r="K153" s="33"/>
      <c r="L153" s="36"/>
      <c r="M153" s="212"/>
      <c r="N153" s="213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174</v>
      </c>
      <c r="AU153" s="14" t="s">
        <v>83</v>
      </c>
    </row>
    <row r="154" spans="1:65" s="2" customFormat="1" ht="24" customHeight="1">
      <c r="A154" s="31"/>
      <c r="B154" s="32"/>
      <c r="C154" s="197" t="s">
        <v>342</v>
      </c>
      <c r="D154" s="197" t="s">
        <v>168</v>
      </c>
      <c r="E154" s="198" t="s">
        <v>201</v>
      </c>
      <c r="F154" s="199" t="s">
        <v>202</v>
      </c>
      <c r="G154" s="200" t="s">
        <v>171</v>
      </c>
      <c r="H154" s="201">
        <v>207</v>
      </c>
      <c r="I154" s="202"/>
      <c r="J154" s="203">
        <f>ROUND(I154*H154,2)</f>
        <v>0</v>
      </c>
      <c r="K154" s="199" t="s">
        <v>172</v>
      </c>
      <c r="L154" s="36"/>
      <c r="M154" s="204" t="s">
        <v>1</v>
      </c>
      <c r="N154" s="205" t="s">
        <v>41</v>
      </c>
      <c r="O154" s="68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83</v>
      </c>
      <c r="AT154" s="208" t="s">
        <v>168</v>
      </c>
      <c r="AU154" s="208" t="s">
        <v>83</v>
      </c>
      <c r="AY154" s="14" t="s">
        <v>166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83</v>
      </c>
      <c r="BK154" s="209">
        <f>ROUND(I154*H154,2)</f>
        <v>0</v>
      </c>
      <c r="BL154" s="14" t="s">
        <v>83</v>
      </c>
      <c r="BM154" s="208" t="s">
        <v>343</v>
      </c>
    </row>
    <row r="155" spans="1:65" s="2" customFormat="1" ht="39">
      <c r="A155" s="31"/>
      <c r="B155" s="32"/>
      <c r="C155" s="33"/>
      <c r="D155" s="210" t="s">
        <v>174</v>
      </c>
      <c r="E155" s="33"/>
      <c r="F155" s="211" t="s">
        <v>204</v>
      </c>
      <c r="G155" s="33"/>
      <c r="H155" s="33"/>
      <c r="I155" s="120"/>
      <c r="J155" s="33"/>
      <c r="K155" s="33"/>
      <c r="L155" s="36"/>
      <c r="M155" s="212"/>
      <c r="N155" s="213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24" customHeight="1">
      <c r="A156" s="31"/>
      <c r="B156" s="32"/>
      <c r="C156" s="197" t="s">
        <v>85</v>
      </c>
      <c r="D156" s="197" t="s">
        <v>168</v>
      </c>
      <c r="E156" s="198" t="s">
        <v>205</v>
      </c>
      <c r="F156" s="199" t="s">
        <v>206</v>
      </c>
      <c r="G156" s="200" t="s">
        <v>171</v>
      </c>
      <c r="H156" s="201">
        <v>6</v>
      </c>
      <c r="I156" s="202"/>
      <c r="J156" s="203">
        <f>ROUND(I156*H156,2)</f>
        <v>0</v>
      </c>
      <c r="K156" s="199" t="s">
        <v>172</v>
      </c>
      <c r="L156" s="36"/>
      <c r="M156" s="204" t="s">
        <v>1</v>
      </c>
      <c r="N156" s="205" t="s">
        <v>41</v>
      </c>
      <c r="O156" s="68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83</v>
      </c>
      <c r="AT156" s="208" t="s">
        <v>168</v>
      </c>
      <c r="AU156" s="208" t="s">
        <v>83</v>
      </c>
      <c r="AY156" s="14" t="s">
        <v>166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83</v>
      </c>
      <c r="BK156" s="209">
        <f>ROUND(I156*H156,2)</f>
        <v>0</v>
      </c>
      <c r="BL156" s="14" t="s">
        <v>83</v>
      </c>
      <c r="BM156" s="208" t="s">
        <v>344</v>
      </c>
    </row>
    <row r="157" spans="1:65" s="2" customFormat="1" ht="29.25">
      <c r="A157" s="31"/>
      <c r="B157" s="32"/>
      <c r="C157" s="33"/>
      <c r="D157" s="210" t="s">
        <v>174</v>
      </c>
      <c r="E157" s="33"/>
      <c r="F157" s="211" t="s">
        <v>208</v>
      </c>
      <c r="G157" s="33"/>
      <c r="H157" s="33"/>
      <c r="I157" s="120"/>
      <c r="J157" s="33"/>
      <c r="K157" s="33"/>
      <c r="L157" s="36"/>
      <c r="M157" s="212"/>
      <c r="N157" s="213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174</v>
      </c>
      <c r="AU157" s="14" t="s">
        <v>83</v>
      </c>
    </row>
    <row r="158" spans="1:65" s="2" customFormat="1" ht="24" customHeight="1">
      <c r="A158" s="31"/>
      <c r="B158" s="32"/>
      <c r="C158" s="197" t="s">
        <v>223</v>
      </c>
      <c r="D158" s="197" t="s">
        <v>168</v>
      </c>
      <c r="E158" s="198" t="s">
        <v>210</v>
      </c>
      <c r="F158" s="199" t="s">
        <v>211</v>
      </c>
      <c r="G158" s="200" t="s">
        <v>171</v>
      </c>
      <c r="H158" s="201">
        <v>6</v>
      </c>
      <c r="I158" s="202"/>
      <c r="J158" s="203">
        <f>ROUND(I158*H158,2)</f>
        <v>0</v>
      </c>
      <c r="K158" s="199" t="s">
        <v>172</v>
      </c>
      <c r="L158" s="36"/>
      <c r="M158" s="204" t="s">
        <v>1</v>
      </c>
      <c r="N158" s="205" t="s">
        <v>41</v>
      </c>
      <c r="O158" s="68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83</v>
      </c>
      <c r="AT158" s="208" t="s">
        <v>168</v>
      </c>
      <c r="AU158" s="208" t="s">
        <v>83</v>
      </c>
      <c r="AY158" s="14" t="s">
        <v>166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83</v>
      </c>
      <c r="BK158" s="209">
        <f>ROUND(I158*H158,2)</f>
        <v>0</v>
      </c>
      <c r="BL158" s="14" t="s">
        <v>83</v>
      </c>
      <c r="BM158" s="208" t="s">
        <v>345</v>
      </c>
    </row>
    <row r="159" spans="1:65" s="2" customFormat="1" ht="29.25">
      <c r="A159" s="31"/>
      <c r="B159" s="32"/>
      <c r="C159" s="33"/>
      <c r="D159" s="210" t="s">
        <v>174</v>
      </c>
      <c r="E159" s="33"/>
      <c r="F159" s="211" t="s">
        <v>213</v>
      </c>
      <c r="G159" s="33"/>
      <c r="H159" s="33"/>
      <c r="I159" s="120"/>
      <c r="J159" s="33"/>
      <c r="K159" s="33"/>
      <c r="L159" s="36"/>
      <c r="M159" s="212"/>
      <c r="N159" s="213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24" customHeight="1">
      <c r="A160" s="31"/>
      <c r="B160" s="32"/>
      <c r="C160" s="197" t="s">
        <v>200</v>
      </c>
      <c r="D160" s="197" t="s">
        <v>168</v>
      </c>
      <c r="E160" s="198" t="s">
        <v>215</v>
      </c>
      <c r="F160" s="199" t="s">
        <v>216</v>
      </c>
      <c r="G160" s="200" t="s">
        <v>171</v>
      </c>
      <c r="H160" s="201">
        <v>12</v>
      </c>
      <c r="I160" s="202"/>
      <c r="J160" s="203">
        <f>ROUND(I160*H160,2)</f>
        <v>0</v>
      </c>
      <c r="K160" s="199" t="s">
        <v>172</v>
      </c>
      <c r="L160" s="36"/>
      <c r="M160" s="204" t="s">
        <v>1</v>
      </c>
      <c r="N160" s="205" t="s">
        <v>41</v>
      </c>
      <c r="O160" s="68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83</v>
      </c>
      <c r="AT160" s="208" t="s">
        <v>168</v>
      </c>
      <c r="AU160" s="208" t="s">
        <v>83</v>
      </c>
      <c r="AY160" s="14" t="s">
        <v>166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83</v>
      </c>
      <c r="BK160" s="209">
        <f>ROUND(I160*H160,2)</f>
        <v>0</v>
      </c>
      <c r="BL160" s="14" t="s">
        <v>83</v>
      </c>
      <c r="BM160" s="208" t="s">
        <v>346</v>
      </c>
    </row>
    <row r="161" spans="1:65" s="2" customFormat="1" ht="29.25">
      <c r="A161" s="31"/>
      <c r="B161" s="32"/>
      <c r="C161" s="33"/>
      <c r="D161" s="210" t="s">
        <v>174</v>
      </c>
      <c r="E161" s="33"/>
      <c r="F161" s="211" t="s">
        <v>218</v>
      </c>
      <c r="G161" s="33"/>
      <c r="H161" s="33"/>
      <c r="I161" s="120"/>
      <c r="J161" s="33"/>
      <c r="K161" s="33"/>
      <c r="L161" s="36"/>
      <c r="M161" s="212"/>
      <c r="N161" s="213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174</v>
      </c>
      <c r="AU161" s="14" t="s">
        <v>83</v>
      </c>
    </row>
    <row r="162" spans="1:65" s="2" customFormat="1" ht="24" customHeight="1">
      <c r="A162" s="31"/>
      <c r="B162" s="32"/>
      <c r="C162" s="197" t="s">
        <v>93</v>
      </c>
      <c r="D162" s="197" t="s">
        <v>168</v>
      </c>
      <c r="E162" s="198" t="s">
        <v>219</v>
      </c>
      <c r="F162" s="199" t="s">
        <v>220</v>
      </c>
      <c r="G162" s="200" t="s">
        <v>171</v>
      </c>
      <c r="H162" s="201">
        <v>3</v>
      </c>
      <c r="I162" s="202"/>
      <c r="J162" s="203">
        <f>ROUND(I162*H162,2)</f>
        <v>0</v>
      </c>
      <c r="K162" s="199" t="s">
        <v>172</v>
      </c>
      <c r="L162" s="36"/>
      <c r="M162" s="204" t="s">
        <v>1</v>
      </c>
      <c r="N162" s="205" t="s">
        <v>41</v>
      </c>
      <c r="O162" s="68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83</v>
      </c>
      <c r="AT162" s="208" t="s">
        <v>168</v>
      </c>
      <c r="AU162" s="208" t="s">
        <v>83</v>
      </c>
      <c r="AY162" s="14" t="s">
        <v>166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83</v>
      </c>
      <c r="BK162" s="209">
        <f>ROUND(I162*H162,2)</f>
        <v>0</v>
      </c>
      <c r="BL162" s="14" t="s">
        <v>83</v>
      </c>
      <c r="BM162" s="208" t="s">
        <v>347</v>
      </c>
    </row>
    <row r="163" spans="1:65" s="2" customFormat="1" ht="29.25">
      <c r="A163" s="31"/>
      <c r="B163" s="32"/>
      <c r="C163" s="33"/>
      <c r="D163" s="210" t="s">
        <v>174</v>
      </c>
      <c r="E163" s="33"/>
      <c r="F163" s="211" t="s">
        <v>222</v>
      </c>
      <c r="G163" s="33"/>
      <c r="H163" s="33"/>
      <c r="I163" s="120"/>
      <c r="J163" s="33"/>
      <c r="K163" s="33"/>
      <c r="L163" s="36"/>
      <c r="M163" s="212"/>
      <c r="N163" s="213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174</v>
      </c>
      <c r="AU163" s="14" t="s">
        <v>83</v>
      </c>
    </row>
    <row r="164" spans="1:65" s="2" customFormat="1" ht="24" customHeight="1">
      <c r="A164" s="31"/>
      <c r="B164" s="32"/>
      <c r="C164" s="197" t="s">
        <v>348</v>
      </c>
      <c r="D164" s="197" t="s">
        <v>168</v>
      </c>
      <c r="E164" s="198" t="s">
        <v>224</v>
      </c>
      <c r="F164" s="199" t="s">
        <v>225</v>
      </c>
      <c r="G164" s="200" t="s">
        <v>171</v>
      </c>
      <c r="H164" s="201">
        <v>6</v>
      </c>
      <c r="I164" s="202"/>
      <c r="J164" s="203">
        <f>ROUND(I164*H164,2)</f>
        <v>0</v>
      </c>
      <c r="K164" s="199" t="s">
        <v>172</v>
      </c>
      <c r="L164" s="36"/>
      <c r="M164" s="204" t="s">
        <v>1</v>
      </c>
      <c r="N164" s="205" t="s">
        <v>41</v>
      </c>
      <c r="O164" s="68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83</v>
      </c>
      <c r="AT164" s="208" t="s">
        <v>168</v>
      </c>
      <c r="AU164" s="208" t="s">
        <v>83</v>
      </c>
      <c r="AY164" s="14" t="s">
        <v>166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83</v>
      </c>
      <c r="BK164" s="209">
        <f>ROUND(I164*H164,2)</f>
        <v>0</v>
      </c>
      <c r="BL164" s="14" t="s">
        <v>83</v>
      </c>
      <c r="BM164" s="208" t="s">
        <v>349</v>
      </c>
    </row>
    <row r="165" spans="1:65" s="2" customFormat="1" ht="29.25">
      <c r="A165" s="31"/>
      <c r="B165" s="32"/>
      <c r="C165" s="33"/>
      <c r="D165" s="210" t="s">
        <v>174</v>
      </c>
      <c r="E165" s="33"/>
      <c r="F165" s="211" t="s">
        <v>227</v>
      </c>
      <c r="G165" s="33"/>
      <c r="H165" s="33"/>
      <c r="I165" s="120"/>
      <c r="J165" s="33"/>
      <c r="K165" s="33"/>
      <c r="L165" s="36"/>
      <c r="M165" s="212"/>
      <c r="N165" s="213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174</v>
      </c>
      <c r="AU165" s="14" t="s">
        <v>83</v>
      </c>
    </row>
    <row r="166" spans="1:65" s="2" customFormat="1" ht="24" customHeight="1">
      <c r="A166" s="31"/>
      <c r="B166" s="32"/>
      <c r="C166" s="197" t="s">
        <v>350</v>
      </c>
      <c r="D166" s="197" t="s">
        <v>168</v>
      </c>
      <c r="E166" s="198" t="s">
        <v>229</v>
      </c>
      <c r="F166" s="199" t="s">
        <v>230</v>
      </c>
      <c r="G166" s="200" t="s">
        <v>171</v>
      </c>
      <c r="H166" s="201">
        <v>3</v>
      </c>
      <c r="I166" s="202"/>
      <c r="J166" s="203">
        <f>ROUND(I166*H166,2)</f>
        <v>0</v>
      </c>
      <c r="K166" s="199" t="s">
        <v>172</v>
      </c>
      <c r="L166" s="36"/>
      <c r="M166" s="204" t="s">
        <v>1</v>
      </c>
      <c r="N166" s="205" t="s">
        <v>41</v>
      </c>
      <c r="O166" s="68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83</v>
      </c>
      <c r="AT166" s="208" t="s">
        <v>168</v>
      </c>
      <c r="AU166" s="208" t="s">
        <v>83</v>
      </c>
      <c r="AY166" s="14" t="s">
        <v>166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83</v>
      </c>
      <c r="BK166" s="209">
        <f>ROUND(I166*H166,2)</f>
        <v>0</v>
      </c>
      <c r="BL166" s="14" t="s">
        <v>83</v>
      </c>
      <c r="BM166" s="208" t="s">
        <v>351</v>
      </c>
    </row>
    <row r="167" spans="1:65" s="2" customFormat="1" ht="29.25">
      <c r="A167" s="31"/>
      <c r="B167" s="32"/>
      <c r="C167" s="33"/>
      <c r="D167" s="210" t="s">
        <v>174</v>
      </c>
      <c r="E167" s="33"/>
      <c r="F167" s="211" t="s">
        <v>232</v>
      </c>
      <c r="G167" s="33"/>
      <c r="H167" s="33"/>
      <c r="I167" s="120"/>
      <c r="J167" s="33"/>
      <c r="K167" s="33"/>
      <c r="L167" s="36"/>
      <c r="M167" s="212"/>
      <c r="N167" s="213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174</v>
      </c>
      <c r="AU167" s="14" t="s">
        <v>83</v>
      </c>
    </row>
    <row r="168" spans="1:65" s="2" customFormat="1" ht="24" customHeight="1">
      <c r="A168" s="31"/>
      <c r="B168" s="32"/>
      <c r="C168" s="197" t="s">
        <v>167</v>
      </c>
      <c r="D168" s="197" t="s">
        <v>168</v>
      </c>
      <c r="E168" s="198" t="s">
        <v>234</v>
      </c>
      <c r="F168" s="199" t="s">
        <v>235</v>
      </c>
      <c r="G168" s="200" t="s">
        <v>171</v>
      </c>
      <c r="H168" s="201">
        <v>12</v>
      </c>
      <c r="I168" s="202"/>
      <c r="J168" s="203">
        <f>ROUND(I168*H168,2)</f>
        <v>0</v>
      </c>
      <c r="K168" s="199" t="s">
        <v>172</v>
      </c>
      <c r="L168" s="36"/>
      <c r="M168" s="204" t="s">
        <v>1</v>
      </c>
      <c r="N168" s="205" t="s">
        <v>41</v>
      </c>
      <c r="O168" s="68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83</v>
      </c>
      <c r="AT168" s="208" t="s">
        <v>168</v>
      </c>
      <c r="AU168" s="208" t="s">
        <v>83</v>
      </c>
      <c r="AY168" s="14" t="s">
        <v>166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83</v>
      </c>
      <c r="BK168" s="209">
        <f>ROUND(I168*H168,2)</f>
        <v>0</v>
      </c>
      <c r="BL168" s="14" t="s">
        <v>83</v>
      </c>
      <c r="BM168" s="208" t="s">
        <v>352</v>
      </c>
    </row>
    <row r="169" spans="1:65" s="2" customFormat="1" ht="29.25">
      <c r="A169" s="31"/>
      <c r="B169" s="32"/>
      <c r="C169" s="33"/>
      <c r="D169" s="210" t="s">
        <v>174</v>
      </c>
      <c r="E169" s="33"/>
      <c r="F169" s="211" t="s">
        <v>237</v>
      </c>
      <c r="G169" s="33"/>
      <c r="H169" s="33"/>
      <c r="I169" s="120"/>
      <c r="J169" s="33"/>
      <c r="K169" s="33"/>
      <c r="L169" s="36"/>
      <c r="M169" s="212"/>
      <c r="N169" s="213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174</v>
      </c>
      <c r="AU169" s="14" t="s">
        <v>83</v>
      </c>
    </row>
    <row r="170" spans="1:65" s="2" customFormat="1" ht="24" customHeight="1">
      <c r="A170" s="31"/>
      <c r="B170" s="32"/>
      <c r="C170" s="197" t="s">
        <v>353</v>
      </c>
      <c r="D170" s="197" t="s">
        <v>168</v>
      </c>
      <c r="E170" s="198" t="s">
        <v>354</v>
      </c>
      <c r="F170" s="199" t="s">
        <v>355</v>
      </c>
      <c r="G170" s="200" t="s">
        <v>171</v>
      </c>
      <c r="H170" s="201">
        <v>3</v>
      </c>
      <c r="I170" s="202"/>
      <c r="J170" s="203">
        <f>ROUND(I170*H170,2)</f>
        <v>0</v>
      </c>
      <c r="K170" s="199" t="s">
        <v>172</v>
      </c>
      <c r="L170" s="36"/>
      <c r="M170" s="204" t="s">
        <v>1</v>
      </c>
      <c r="N170" s="205" t="s">
        <v>41</v>
      </c>
      <c r="O170" s="6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83</v>
      </c>
      <c r="AT170" s="208" t="s">
        <v>168</v>
      </c>
      <c r="AU170" s="208" t="s">
        <v>83</v>
      </c>
      <c r="AY170" s="14" t="s">
        <v>166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83</v>
      </c>
      <c r="BK170" s="209">
        <f>ROUND(I170*H170,2)</f>
        <v>0</v>
      </c>
      <c r="BL170" s="14" t="s">
        <v>83</v>
      </c>
      <c r="BM170" s="208" t="s">
        <v>356</v>
      </c>
    </row>
    <row r="171" spans="1:65" s="2" customFormat="1" ht="29.25">
      <c r="A171" s="31"/>
      <c r="B171" s="32"/>
      <c r="C171" s="33"/>
      <c r="D171" s="210" t="s">
        <v>174</v>
      </c>
      <c r="E171" s="33"/>
      <c r="F171" s="211" t="s">
        <v>357</v>
      </c>
      <c r="G171" s="33"/>
      <c r="H171" s="33"/>
      <c r="I171" s="120"/>
      <c r="J171" s="33"/>
      <c r="K171" s="33"/>
      <c r="L171" s="36"/>
      <c r="M171" s="212"/>
      <c r="N171" s="213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174</v>
      </c>
      <c r="AU171" s="14" t="s">
        <v>83</v>
      </c>
    </row>
    <row r="172" spans="1:65" s="2" customFormat="1" ht="24" customHeight="1">
      <c r="A172" s="31"/>
      <c r="B172" s="32"/>
      <c r="C172" s="197" t="s">
        <v>358</v>
      </c>
      <c r="D172" s="197" t="s">
        <v>168</v>
      </c>
      <c r="E172" s="198" t="s">
        <v>239</v>
      </c>
      <c r="F172" s="199" t="s">
        <v>240</v>
      </c>
      <c r="G172" s="200" t="s">
        <v>171</v>
      </c>
      <c r="H172" s="201">
        <v>2</v>
      </c>
      <c r="I172" s="202"/>
      <c r="J172" s="203">
        <f>ROUND(I172*H172,2)</f>
        <v>0</v>
      </c>
      <c r="K172" s="199" t="s">
        <v>172</v>
      </c>
      <c r="L172" s="36"/>
      <c r="M172" s="204" t="s">
        <v>1</v>
      </c>
      <c r="N172" s="205" t="s">
        <v>41</v>
      </c>
      <c r="O172" s="6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83</v>
      </c>
      <c r="AT172" s="208" t="s">
        <v>168</v>
      </c>
      <c r="AU172" s="208" t="s">
        <v>83</v>
      </c>
      <c r="AY172" s="14" t="s">
        <v>166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83</v>
      </c>
      <c r="BK172" s="209">
        <f>ROUND(I172*H172,2)</f>
        <v>0</v>
      </c>
      <c r="BL172" s="14" t="s">
        <v>83</v>
      </c>
      <c r="BM172" s="208" t="s">
        <v>359</v>
      </c>
    </row>
    <row r="173" spans="1:65" s="2" customFormat="1" ht="29.25">
      <c r="A173" s="31"/>
      <c r="B173" s="32"/>
      <c r="C173" s="33"/>
      <c r="D173" s="210" t="s">
        <v>174</v>
      </c>
      <c r="E173" s="33"/>
      <c r="F173" s="211" t="s">
        <v>242</v>
      </c>
      <c r="G173" s="33"/>
      <c r="H173" s="33"/>
      <c r="I173" s="120"/>
      <c r="J173" s="33"/>
      <c r="K173" s="33"/>
      <c r="L173" s="36"/>
      <c r="M173" s="212"/>
      <c r="N173" s="213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174</v>
      </c>
      <c r="AU173" s="14" t="s">
        <v>83</v>
      </c>
    </row>
    <row r="174" spans="1:65" s="2" customFormat="1" ht="24" customHeight="1">
      <c r="A174" s="31"/>
      <c r="B174" s="32"/>
      <c r="C174" s="197" t="s">
        <v>360</v>
      </c>
      <c r="D174" s="197" t="s">
        <v>168</v>
      </c>
      <c r="E174" s="198" t="s">
        <v>239</v>
      </c>
      <c r="F174" s="199" t="s">
        <v>240</v>
      </c>
      <c r="G174" s="200" t="s">
        <v>171</v>
      </c>
      <c r="H174" s="201">
        <v>2</v>
      </c>
      <c r="I174" s="202"/>
      <c r="J174" s="203">
        <f>ROUND(I174*H174,2)</f>
        <v>0</v>
      </c>
      <c r="K174" s="199" t="s">
        <v>172</v>
      </c>
      <c r="L174" s="36"/>
      <c r="M174" s="204" t="s">
        <v>1</v>
      </c>
      <c r="N174" s="205" t="s">
        <v>41</v>
      </c>
      <c r="O174" s="68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83</v>
      </c>
      <c r="AT174" s="208" t="s">
        <v>168</v>
      </c>
      <c r="AU174" s="208" t="s">
        <v>83</v>
      </c>
      <c r="AY174" s="14" t="s">
        <v>166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83</v>
      </c>
      <c r="BK174" s="209">
        <f>ROUND(I174*H174,2)</f>
        <v>0</v>
      </c>
      <c r="BL174" s="14" t="s">
        <v>83</v>
      </c>
      <c r="BM174" s="208" t="s">
        <v>361</v>
      </c>
    </row>
    <row r="175" spans="1:65" s="2" customFormat="1" ht="29.25">
      <c r="A175" s="31"/>
      <c r="B175" s="32"/>
      <c r="C175" s="33"/>
      <c r="D175" s="210" t="s">
        <v>174</v>
      </c>
      <c r="E175" s="33"/>
      <c r="F175" s="211" t="s">
        <v>242</v>
      </c>
      <c r="G175" s="33"/>
      <c r="H175" s="33"/>
      <c r="I175" s="120"/>
      <c r="J175" s="33"/>
      <c r="K175" s="33"/>
      <c r="L175" s="36"/>
      <c r="M175" s="212"/>
      <c r="N175" s="213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174</v>
      </c>
      <c r="AU175" s="14" t="s">
        <v>83</v>
      </c>
    </row>
    <row r="176" spans="1:65" s="2" customFormat="1" ht="24" customHeight="1">
      <c r="A176" s="31"/>
      <c r="B176" s="32"/>
      <c r="C176" s="197" t="s">
        <v>270</v>
      </c>
      <c r="D176" s="197" t="s">
        <v>168</v>
      </c>
      <c r="E176" s="198" t="s">
        <v>243</v>
      </c>
      <c r="F176" s="199" t="s">
        <v>244</v>
      </c>
      <c r="G176" s="200" t="s">
        <v>171</v>
      </c>
      <c r="H176" s="201">
        <v>6</v>
      </c>
      <c r="I176" s="202"/>
      <c r="J176" s="203">
        <f>ROUND(I176*H176,2)</f>
        <v>0</v>
      </c>
      <c r="K176" s="199" t="s">
        <v>172</v>
      </c>
      <c r="L176" s="36"/>
      <c r="M176" s="204" t="s">
        <v>1</v>
      </c>
      <c r="N176" s="205" t="s">
        <v>41</v>
      </c>
      <c r="O176" s="68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83</v>
      </c>
      <c r="AT176" s="208" t="s">
        <v>168</v>
      </c>
      <c r="AU176" s="208" t="s">
        <v>83</v>
      </c>
      <c r="AY176" s="14" t="s">
        <v>166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83</v>
      </c>
      <c r="BK176" s="209">
        <f>ROUND(I176*H176,2)</f>
        <v>0</v>
      </c>
      <c r="BL176" s="14" t="s">
        <v>83</v>
      </c>
      <c r="BM176" s="208" t="s">
        <v>362</v>
      </c>
    </row>
    <row r="177" spans="1:65" s="2" customFormat="1" ht="29.25">
      <c r="A177" s="31"/>
      <c r="B177" s="32"/>
      <c r="C177" s="33"/>
      <c r="D177" s="210" t="s">
        <v>174</v>
      </c>
      <c r="E177" s="33"/>
      <c r="F177" s="211" t="s">
        <v>246</v>
      </c>
      <c r="G177" s="33"/>
      <c r="H177" s="33"/>
      <c r="I177" s="120"/>
      <c r="J177" s="33"/>
      <c r="K177" s="33"/>
      <c r="L177" s="36"/>
      <c r="M177" s="212"/>
      <c r="N177" s="213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174</v>
      </c>
      <c r="AU177" s="14" t="s">
        <v>83</v>
      </c>
    </row>
    <row r="178" spans="1:65" s="2" customFormat="1" ht="24" customHeight="1">
      <c r="A178" s="31"/>
      <c r="B178" s="32"/>
      <c r="C178" s="197" t="s">
        <v>285</v>
      </c>
      <c r="D178" s="197" t="s">
        <v>168</v>
      </c>
      <c r="E178" s="198" t="s">
        <v>363</v>
      </c>
      <c r="F178" s="199" t="s">
        <v>364</v>
      </c>
      <c r="G178" s="200" t="s">
        <v>171</v>
      </c>
      <c r="H178" s="201">
        <v>3</v>
      </c>
      <c r="I178" s="202"/>
      <c r="J178" s="203">
        <f>ROUND(I178*H178,2)</f>
        <v>0</v>
      </c>
      <c r="K178" s="199" t="s">
        <v>172</v>
      </c>
      <c r="L178" s="36"/>
      <c r="M178" s="204" t="s">
        <v>1</v>
      </c>
      <c r="N178" s="205" t="s">
        <v>41</v>
      </c>
      <c r="O178" s="68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83</v>
      </c>
      <c r="AT178" s="208" t="s">
        <v>168</v>
      </c>
      <c r="AU178" s="208" t="s">
        <v>83</v>
      </c>
      <c r="AY178" s="14" t="s">
        <v>166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83</v>
      </c>
      <c r="BK178" s="209">
        <f>ROUND(I178*H178,2)</f>
        <v>0</v>
      </c>
      <c r="BL178" s="14" t="s">
        <v>83</v>
      </c>
      <c r="BM178" s="208" t="s">
        <v>365</v>
      </c>
    </row>
    <row r="179" spans="1:65" s="2" customFormat="1" ht="29.25">
      <c r="A179" s="31"/>
      <c r="B179" s="32"/>
      <c r="C179" s="33"/>
      <c r="D179" s="210" t="s">
        <v>174</v>
      </c>
      <c r="E179" s="33"/>
      <c r="F179" s="211" t="s">
        <v>366</v>
      </c>
      <c r="G179" s="33"/>
      <c r="H179" s="33"/>
      <c r="I179" s="120"/>
      <c r="J179" s="33"/>
      <c r="K179" s="33"/>
      <c r="L179" s="36"/>
      <c r="M179" s="212"/>
      <c r="N179" s="213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174</v>
      </c>
      <c r="AU179" s="14" t="s">
        <v>83</v>
      </c>
    </row>
    <row r="180" spans="1:65" s="2" customFormat="1" ht="24" customHeight="1">
      <c r="A180" s="31"/>
      <c r="B180" s="32"/>
      <c r="C180" s="197" t="s">
        <v>367</v>
      </c>
      <c r="D180" s="197" t="s">
        <v>168</v>
      </c>
      <c r="E180" s="198" t="s">
        <v>248</v>
      </c>
      <c r="F180" s="199" t="s">
        <v>249</v>
      </c>
      <c r="G180" s="200" t="s">
        <v>171</v>
      </c>
      <c r="H180" s="201">
        <v>2</v>
      </c>
      <c r="I180" s="202"/>
      <c r="J180" s="203">
        <f>ROUND(I180*H180,2)</f>
        <v>0</v>
      </c>
      <c r="K180" s="199" t="s">
        <v>172</v>
      </c>
      <c r="L180" s="36"/>
      <c r="M180" s="204" t="s">
        <v>1</v>
      </c>
      <c r="N180" s="205" t="s">
        <v>41</v>
      </c>
      <c r="O180" s="68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83</v>
      </c>
      <c r="AT180" s="208" t="s">
        <v>168</v>
      </c>
      <c r="AU180" s="208" t="s">
        <v>83</v>
      </c>
      <c r="AY180" s="14" t="s">
        <v>166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83</v>
      </c>
      <c r="BK180" s="209">
        <f>ROUND(I180*H180,2)</f>
        <v>0</v>
      </c>
      <c r="BL180" s="14" t="s">
        <v>83</v>
      </c>
      <c r="BM180" s="208" t="s">
        <v>368</v>
      </c>
    </row>
    <row r="181" spans="1:65" s="2" customFormat="1" ht="29.25">
      <c r="A181" s="31"/>
      <c r="B181" s="32"/>
      <c r="C181" s="33"/>
      <c r="D181" s="210" t="s">
        <v>174</v>
      </c>
      <c r="E181" s="33"/>
      <c r="F181" s="211" t="s">
        <v>251</v>
      </c>
      <c r="G181" s="33"/>
      <c r="H181" s="33"/>
      <c r="I181" s="120"/>
      <c r="J181" s="33"/>
      <c r="K181" s="33"/>
      <c r="L181" s="36"/>
      <c r="M181" s="212"/>
      <c r="N181" s="213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174</v>
      </c>
      <c r="AU181" s="14" t="s">
        <v>83</v>
      </c>
    </row>
    <row r="182" spans="1:65" s="2" customFormat="1" ht="24" customHeight="1">
      <c r="A182" s="31"/>
      <c r="B182" s="32"/>
      <c r="C182" s="197" t="s">
        <v>261</v>
      </c>
      <c r="D182" s="197" t="s">
        <v>168</v>
      </c>
      <c r="E182" s="198" t="s">
        <v>253</v>
      </c>
      <c r="F182" s="199" t="s">
        <v>254</v>
      </c>
      <c r="G182" s="200" t="s">
        <v>171</v>
      </c>
      <c r="H182" s="201">
        <v>5</v>
      </c>
      <c r="I182" s="202"/>
      <c r="J182" s="203">
        <f>ROUND(I182*H182,2)</f>
        <v>0</v>
      </c>
      <c r="K182" s="199" t="s">
        <v>172</v>
      </c>
      <c r="L182" s="36"/>
      <c r="M182" s="204" t="s">
        <v>1</v>
      </c>
      <c r="N182" s="205" t="s">
        <v>41</v>
      </c>
      <c r="O182" s="68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83</v>
      </c>
      <c r="AT182" s="208" t="s">
        <v>168</v>
      </c>
      <c r="AU182" s="208" t="s">
        <v>83</v>
      </c>
      <c r="AY182" s="14" t="s">
        <v>166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83</v>
      </c>
      <c r="BK182" s="209">
        <f>ROUND(I182*H182,2)</f>
        <v>0</v>
      </c>
      <c r="BL182" s="14" t="s">
        <v>83</v>
      </c>
      <c r="BM182" s="208" t="s">
        <v>369</v>
      </c>
    </row>
    <row r="183" spans="1:65" s="2" customFormat="1" ht="29.25">
      <c r="A183" s="31"/>
      <c r="B183" s="32"/>
      <c r="C183" s="33"/>
      <c r="D183" s="210" t="s">
        <v>174</v>
      </c>
      <c r="E183" s="33"/>
      <c r="F183" s="211" t="s">
        <v>256</v>
      </c>
      <c r="G183" s="33"/>
      <c r="H183" s="33"/>
      <c r="I183" s="120"/>
      <c r="J183" s="33"/>
      <c r="K183" s="33"/>
      <c r="L183" s="36"/>
      <c r="M183" s="212"/>
      <c r="N183" s="213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174</v>
      </c>
      <c r="AU183" s="14" t="s">
        <v>83</v>
      </c>
    </row>
    <row r="184" spans="1:65" s="2" customFormat="1" ht="24" customHeight="1">
      <c r="A184" s="31"/>
      <c r="B184" s="32"/>
      <c r="C184" s="197" t="s">
        <v>165</v>
      </c>
      <c r="D184" s="197" t="s">
        <v>168</v>
      </c>
      <c r="E184" s="198" t="s">
        <v>257</v>
      </c>
      <c r="F184" s="199" t="s">
        <v>258</v>
      </c>
      <c r="G184" s="200" t="s">
        <v>171</v>
      </c>
      <c r="H184" s="201">
        <v>6</v>
      </c>
      <c r="I184" s="202"/>
      <c r="J184" s="203">
        <f>ROUND(I184*H184,2)</f>
        <v>0</v>
      </c>
      <c r="K184" s="199" t="s">
        <v>172</v>
      </c>
      <c r="L184" s="36"/>
      <c r="M184" s="204" t="s">
        <v>1</v>
      </c>
      <c r="N184" s="205" t="s">
        <v>41</v>
      </c>
      <c r="O184" s="68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83</v>
      </c>
      <c r="AT184" s="208" t="s">
        <v>168</v>
      </c>
      <c r="AU184" s="208" t="s">
        <v>83</v>
      </c>
      <c r="AY184" s="14" t="s">
        <v>166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83</v>
      </c>
      <c r="BK184" s="209">
        <f>ROUND(I184*H184,2)</f>
        <v>0</v>
      </c>
      <c r="BL184" s="14" t="s">
        <v>83</v>
      </c>
      <c r="BM184" s="208" t="s">
        <v>370</v>
      </c>
    </row>
    <row r="185" spans="1:65" s="2" customFormat="1" ht="29.25">
      <c r="A185" s="31"/>
      <c r="B185" s="32"/>
      <c r="C185" s="33"/>
      <c r="D185" s="210" t="s">
        <v>174</v>
      </c>
      <c r="E185" s="33"/>
      <c r="F185" s="211" t="s">
        <v>260</v>
      </c>
      <c r="G185" s="33"/>
      <c r="H185" s="33"/>
      <c r="I185" s="120"/>
      <c r="J185" s="33"/>
      <c r="K185" s="33"/>
      <c r="L185" s="36"/>
      <c r="M185" s="212"/>
      <c r="N185" s="213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174</v>
      </c>
      <c r="AU185" s="14" t="s">
        <v>83</v>
      </c>
    </row>
    <row r="186" spans="1:65" s="2" customFormat="1" ht="24" customHeight="1">
      <c r="A186" s="31"/>
      <c r="B186" s="32"/>
      <c r="C186" s="197" t="s">
        <v>186</v>
      </c>
      <c r="D186" s="197" t="s">
        <v>168</v>
      </c>
      <c r="E186" s="198" t="s">
        <v>262</v>
      </c>
      <c r="F186" s="199" t="s">
        <v>263</v>
      </c>
      <c r="G186" s="200" t="s">
        <v>171</v>
      </c>
      <c r="H186" s="201">
        <v>6</v>
      </c>
      <c r="I186" s="202"/>
      <c r="J186" s="203">
        <f>ROUND(I186*H186,2)</f>
        <v>0</v>
      </c>
      <c r="K186" s="199" t="s">
        <v>172</v>
      </c>
      <c r="L186" s="36"/>
      <c r="M186" s="204" t="s">
        <v>1</v>
      </c>
      <c r="N186" s="205" t="s">
        <v>41</v>
      </c>
      <c r="O186" s="68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83</v>
      </c>
      <c r="AT186" s="208" t="s">
        <v>168</v>
      </c>
      <c r="AU186" s="208" t="s">
        <v>83</v>
      </c>
      <c r="AY186" s="14" t="s">
        <v>166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83</v>
      </c>
      <c r="BK186" s="209">
        <f>ROUND(I186*H186,2)</f>
        <v>0</v>
      </c>
      <c r="BL186" s="14" t="s">
        <v>83</v>
      </c>
      <c r="BM186" s="208" t="s">
        <v>371</v>
      </c>
    </row>
    <row r="187" spans="1:65" s="2" customFormat="1" ht="29.25">
      <c r="A187" s="31"/>
      <c r="B187" s="32"/>
      <c r="C187" s="33"/>
      <c r="D187" s="210" t="s">
        <v>174</v>
      </c>
      <c r="E187" s="33"/>
      <c r="F187" s="211" t="s">
        <v>265</v>
      </c>
      <c r="G187" s="33"/>
      <c r="H187" s="33"/>
      <c r="I187" s="120"/>
      <c r="J187" s="33"/>
      <c r="K187" s="33"/>
      <c r="L187" s="36"/>
      <c r="M187" s="212"/>
      <c r="N187" s="213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174</v>
      </c>
      <c r="AU187" s="14" t="s">
        <v>83</v>
      </c>
    </row>
    <row r="188" spans="1:65" s="2" customFormat="1" ht="24" customHeight="1">
      <c r="A188" s="31"/>
      <c r="B188" s="32"/>
      <c r="C188" s="197" t="s">
        <v>372</v>
      </c>
      <c r="D188" s="197" t="s">
        <v>168</v>
      </c>
      <c r="E188" s="198" t="s">
        <v>266</v>
      </c>
      <c r="F188" s="199" t="s">
        <v>267</v>
      </c>
      <c r="G188" s="200" t="s">
        <v>171</v>
      </c>
      <c r="H188" s="201">
        <v>3</v>
      </c>
      <c r="I188" s="202"/>
      <c r="J188" s="203">
        <f>ROUND(I188*H188,2)</f>
        <v>0</v>
      </c>
      <c r="K188" s="199" t="s">
        <v>172</v>
      </c>
      <c r="L188" s="36"/>
      <c r="M188" s="204" t="s">
        <v>1</v>
      </c>
      <c r="N188" s="205" t="s">
        <v>41</v>
      </c>
      <c r="O188" s="68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83</v>
      </c>
      <c r="AT188" s="208" t="s">
        <v>168</v>
      </c>
      <c r="AU188" s="208" t="s">
        <v>83</v>
      </c>
      <c r="AY188" s="14" t="s">
        <v>166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83</v>
      </c>
      <c r="BK188" s="209">
        <f>ROUND(I188*H188,2)</f>
        <v>0</v>
      </c>
      <c r="BL188" s="14" t="s">
        <v>83</v>
      </c>
      <c r="BM188" s="208" t="s">
        <v>373</v>
      </c>
    </row>
    <row r="189" spans="1:65" s="2" customFormat="1" ht="29.25">
      <c r="A189" s="31"/>
      <c r="B189" s="32"/>
      <c r="C189" s="33"/>
      <c r="D189" s="210" t="s">
        <v>174</v>
      </c>
      <c r="E189" s="33"/>
      <c r="F189" s="211" t="s">
        <v>269</v>
      </c>
      <c r="G189" s="33"/>
      <c r="H189" s="33"/>
      <c r="I189" s="120"/>
      <c r="J189" s="33"/>
      <c r="K189" s="33"/>
      <c r="L189" s="36"/>
      <c r="M189" s="212"/>
      <c r="N189" s="213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174</v>
      </c>
      <c r="AU189" s="14" t="s">
        <v>83</v>
      </c>
    </row>
    <row r="190" spans="1:65" s="2" customFormat="1" ht="24" customHeight="1">
      <c r="A190" s="31"/>
      <c r="B190" s="32"/>
      <c r="C190" s="197" t="s">
        <v>214</v>
      </c>
      <c r="D190" s="197" t="s">
        <v>168</v>
      </c>
      <c r="E190" s="198" t="s">
        <v>374</v>
      </c>
      <c r="F190" s="199" t="s">
        <v>375</v>
      </c>
      <c r="G190" s="200" t="s">
        <v>171</v>
      </c>
      <c r="H190" s="201">
        <v>4</v>
      </c>
      <c r="I190" s="202"/>
      <c r="J190" s="203">
        <f>ROUND(I190*H190,2)</f>
        <v>0</v>
      </c>
      <c r="K190" s="199" t="s">
        <v>172</v>
      </c>
      <c r="L190" s="36"/>
      <c r="M190" s="204" t="s">
        <v>1</v>
      </c>
      <c r="N190" s="205" t="s">
        <v>41</v>
      </c>
      <c r="O190" s="68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83</v>
      </c>
      <c r="AT190" s="208" t="s">
        <v>168</v>
      </c>
      <c r="AU190" s="208" t="s">
        <v>83</v>
      </c>
      <c r="AY190" s="14" t="s">
        <v>166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4" t="s">
        <v>83</v>
      </c>
      <c r="BK190" s="209">
        <f>ROUND(I190*H190,2)</f>
        <v>0</v>
      </c>
      <c r="BL190" s="14" t="s">
        <v>83</v>
      </c>
      <c r="BM190" s="208" t="s">
        <v>376</v>
      </c>
    </row>
    <row r="191" spans="1:65" s="2" customFormat="1" ht="29.25">
      <c r="A191" s="31"/>
      <c r="B191" s="32"/>
      <c r="C191" s="33"/>
      <c r="D191" s="210" t="s">
        <v>174</v>
      </c>
      <c r="E191" s="33"/>
      <c r="F191" s="211" t="s">
        <v>377</v>
      </c>
      <c r="G191" s="33"/>
      <c r="H191" s="33"/>
      <c r="I191" s="120"/>
      <c r="J191" s="33"/>
      <c r="K191" s="33"/>
      <c r="L191" s="36"/>
      <c r="M191" s="212"/>
      <c r="N191" s="213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174</v>
      </c>
      <c r="AU191" s="14" t="s">
        <v>83</v>
      </c>
    </row>
    <row r="192" spans="1:65" s="2" customFormat="1" ht="24" customHeight="1">
      <c r="A192" s="31"/>
      <c r="B192" s="32"/>
      <c r="C192" s="197" t="s">
        <v>233</v>
      </c>
      <c r="D192" s="197" t="s">
        <v>168</v>
      </c>
      <c r="E192" s="198" t="s">
        <v>271</v>
      </c>
      <c r="F192" s="199" t="s">
        <v>272</v>
      </c>
      <c r="G192" s="200" t="s">
        <v>171</v>
      </c>
      <c r="H192" s="201">
        <v>5</v>
      </c>
      <c r="I192" s="202"/>
      <c r="J192" s="203">
        <f>ROUND(I192*H192,2)</f>
        <v>0</v>
      </c>
      <c r="K192" s="199" t="s">
        <v>172</v>
      </c>
      <c r="L192" s="36"/>
      <c r="M192" s="204" t="s">
        <v>1</v>
      </c>
      <c r="N192" s="205" t="s">
        <v>41</v>
      </c>
      <c r="O192" s="68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8" t="s">
        <v>83</v>
      </c>
      <c r="AT192" s="208" t="s">
        <v>168</v>
      </c>
      <c r="AU192" s="208" t="s">
        <v>83</v>
      </c>
      <c r="AY192" s="14" t="s">
        <v>166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4" t="s">
        <v>83</v>
      </c>
      <c r="BK192" s="209">
        <f>ROUND(I192*H192,2)</f>
        <v>0</v>
      </c>
      <c r="BL192" s="14" t="s">
        <v>83</v>
      </c>
      <c r="BM192" s="208" t="s">
        <v>378</v>
      </c>
    </row>
    <row r="193" spans="1:65" s="2" customFormat="1" ht="29.25">
      <c r="A193" s="31"/>
      <c r="B193" s="32"/>
      <c r="C193" s="33"/>
      <c r="D193" s="210" t="s">
        <v>174</v>
      </c>
      <c r="E193" s="33"/>
      <c r="F193" s="211" t="s">
        <v>274</v>
      </c>
      <c r="G193" s="33"/>
      <c r="H193" s="33"/>
      <c r="I193" s="120"/>
      <c r="J193" s="33"/>
      <c r="K193" s="33"/>
      <c r="L193" s="36"/>
      <c r="M193" s="212"/>
      <c r="N193" s="213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174</v>
      </c>
      <c r="AU193" s="14" t="s">
        <v>83</v>
      </c>
    </row>
    <row r="194" spans="1:65" s="2" customFormat="1" ht="24" customHeight="1">
      <c r="A194" s="31"/>
      <c r="B194" s="32"/>
      <c r="C194" s="197" t="s">
        <v>379</v>
      </c>
      <c r="D194" s="197" t="s">
        <v>168</v>
      </c>
      <c r="E194" s="198" t="s">
        <v>380</v>
      </c>
      <c r="F194" s="199" t="s">
        <v>381</v>
      </c>
      <c r="G194" s="200" t="s">
        <v>171</v>
      </c>
      <c r="H194" s="201">
        <v>1</v>
      </c>
      <c r="I194" s="202"/>
      <c r="J194" s="203">
        <f>ROUND(I194*H194,2)</f>
        <v>0</v>
      </c>
      <c r="K194" s="199" t="s">
        <v>172</v>
      </c>
      <c r="L194" s="36"/>
      <c r="M194" s="204" t="s">
        <v>1</v>
      </c>
      <c r="N194" s="205" t="s">
        <v>41</v>
      </c>
      <c r="O194" s="68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83</v>
      </c>
      <c r="AT194" s="208" t="s">
        <v>168</v>
      </c>
      <c r="AU194" s="208" t="s">
        <v>83</v>
      </c>
      <c r="AY194" s="14" t="s">
        <v>166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83</v>
      </c>
      <c r="BK194" s="209">
        <f>ROUND(I194*H194,2)</f>
        <v>0</v>
      </c>
      <c r="BL194" s="14" t="s">
        <v>83</v>
      </c>
      <c r="BM194" s="208" t="s">
        <v>382</v>
      </c>
    </row>
    <row r="195" spans="1:65" s="2" customFormat="1" ht="29.25">
      <c r="A195" s="31"/>
      <c r="B195" s="32"/>
      <c r="C195" s="33"/>
      <c r="D195" s="210" t="s">
        <v>174</v>
      </c>
      <c r="E195" s="33"/>
      <c r="F195" s="211" t="s">
        <v>383</v>
      </c>
      <c r="G195" s="33"/>
      <c r="H195" s="33"/>
      <c r="I195" s="120"/>
      <c r="J195" s="33"/>
      <c r="K195" s="33"/>
      <c r="L195" s="36"/>
      <c r="M195" s="212"/>
      <c r="N195" s="213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174</v>
      </c>
      <c r="AU195" s="14" t="s">
        <v>83</v>
      </c>
    </row>
    <row r="196" spans="1:65" s="2" customFormat="1" ht="24" customHeight="1">
      <c r="A196" s="31"/>
      <c r="B196" s="32"/>
      <c r="C196" s="197" t="s">
        <v>83</v>
      </c>
      <c r="D196" s="197" t="s">
        <v>168</v>
      </c>
      <c r="E196" s="198" t="s">
        <v>384</v>
      </c>
      <c r="F196" s="199" t="s">
        <v>385</v>
      </c>
      <c r="G196" s="200" t="s">
        <v>171</v>
      </c>
      <c r="H196" s="201">
        <v>4</v>
      </c>
      <c r="I196" s="202"/>
      <c r="J196" s="203">
        <f>ROUND(I196*H196,2)</f>
        <v>0</v>
      </c>
      <c r="K196" s="199" t="s">
        <v>172</v>
      </c>
      <c r="L196" s="36"/>
      <c r="M196" s="204" t="s">
        <v>1</v>
      </c>
      <c r="N196" s="205" t="s">
        <v>41</v>
      </c>
      <c r="O196" s="68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83</v>
      </c>
      <c r="AT196" s="208" t="s">
        <v>168</v>
      </c>
      <c r="AU196" s="208" t="s">
        <v>83</v>
      </c>
      <c r="AY196" s="14" t="s">
        <v>166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4" t="s">
        <v>83</v>
      </c>
      <c r="BK196" s="209">
        <f>ROUND(I196*H196,2)</f>
        <v>0</v>
      </c>
      <c r="BL196" s="14" t="s">
        <v>83</v>
      </c>
      <c r="BM196" s="208" t="s">
        <v>386</v>
      </c>
    </row>
    <row r="197" spans="1:65" s="2" customFormat="1" ht="29.25">
      <c r="A197" s="31"/>
      <c r="B197" s="32"/>
      <c r="C197" s="33"/>
      <c r="D197" s="210" t="s">
        <v>174</v>
      </c>
      <c r="E197" s="33"/>
      <c r="F197" s="211" t="s">
        <v>387</v>
      </c>
      <c r="G197" s="33"/>
      <c r="H197" s="33"/>
      <c r="I197" s="120"/>
      <c r="J197" s="33"/>
      <c r="K197" s="33"/>
      <c r="L197" s="36"/>
      <c r="M197" s="212"/>
      <c r="N197" s="213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174</v>
      </c>
      <c r="AU197" s="14" t="s">
        <v>83</v>
      </c>
    </row>
    <row r="198" spans="1:65" s="2" customFormat="1" ht="24" customHeight="1">
      <c r="A198" s="31"/>
      <c r="B198" s="32"/>
      <c r="C198" s="197" t="s">
        <v>388</v>
      </c>
      <c r="D198" s="197" t="s">
        <v>168</v>
      </c>
      <c r="E198" s="198" t="s">
        <v>281</v>
      </c>
      <c r="F198" s="199" t="s">
        <v>282</v>
      </c>
      <c r="G198" s="200" t="s">
        <v>171</v>
      </c>
      <c r="H198" s="201">
        <v>10</v>
      </c>
      <c r="I198" s="202"/>
      <c r="J198" s="203">
        <f>ROUND(I198*H198,2)</f>
        <v>0</v>
      </c>
      <c r="K198" s="199" t="s">
        <v>172</v>
      </c>
      <c r="L198" s="36"/>
      <c r="M198" s="204" t="s">
        <v>1</v>
      </c>
      <c r="N198" s="205" t="s">
        <v>41</v>
      </c>
      <c r="O198" s="68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83</v>
      </c>
      <c r="AT198" s="208" t="s">
        <v>168</v>
      </c>
      <c r="AU198" s="208" t="s">
        <v>83</v>
      </c>
      <c r="AY198" s="14" t="s">
        <v>166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83</v>
      </c>
      <c r="BK198" s="209">
        <f>ROUND(I198*H198,2)</f>
        <v>0</v>
      </c>
      <c r="BL198" s="14" t="s">
        <v>83</v>
      </c>
      <c r="BM198" s="208" t="s">
        <v>389</v>
      </c>
    </row>
    <row r="199" spans="1:65" s="2" customFormat="1" ht="29.25">
      <c r="A199" s="31"/>
      <c r="B199" s="32"/>
      <c r="C199" s="33"/>
      <c r="D199" s="210" t="s">
        <v>174</v>
      </c>
      <c r="E199" s="33"/>
      <c r="F199" s="211" t="s">
        <v>284</v>
      </c>
      <c r="G199" s="33"/>
      <c r="H199" s="33"/>
      <c r="I199" s="120"/>
      <c r="J199" s="33"/>
      <c r="K199" s="33"/>
      <c r="L199" s="36"/>
      <c r="M199" s="212"/>
      <c r="N199" s="213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174</v>
      </c>
      <c r="AU199" s="14" t="s">
        <v>83</v>
      </c>
    </row>
    <row r="200" spans="1:65" s="2" customFormat="1" ht="24" customHeight="1">
      <c r="A200" s="31"/>
      <c r="B200" s="32"/>
      <c r="C200" s="197" t="s">
        <v>252</v>
      </c>
      <c r="D200" s="197" t="s">
        <v>168</v>
      </c>
      <c r="E200" s="198" t="s">
        <v>390</v>
      </c>
      <c r="F200" s="199" t="s">
        <v>391</v>
      </c>
      <c r="G200" s="200" t="s">
        <v>171</v>
      </c>
      <c r="H200" s="201">
        <v>5</v>
      </c>
      <c r="I200" s="202"/>
      <c r="J200" s="203">
        <f>ROUND(I200*H200,2)</f>
        <v>0</v>
      </c>
      <c r="K200" s="199" t="s">
        <v>172</v>
      </c>
      <c r="L200" s="36"/>
      <c r="M200" s="204" t="s">
        <v>1</v>
      </c>
      <c r="N200" s="205" t="s">
        <v>41</v>
      </c>
      <c r="O200" s="68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83</v>
      </c>
      <c r="AT200" s="208" t="s">
        <v>168</v>
      </c>
      <c r="AU200" s="208" t="s">
        <v>83</v>
      </c>
      <c r="AY200" s="14" t="s">
        <v>166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4" t="s">
        <v>83</v>
      </c>
      <c r="BK200" s="209">
        <f>ROUND(I200*H200,2)</f>
        <v>0</v>
      </c>
      <c r="BL200" s="14" t="s">
        <v>83</v>
      </c>
      <c r="BM200" s="208" t="s">
        <v>392</v>
      </c>
    </row>
    <row r="201" spans="1:65" s="2" customFormat="1" ht="29.25">
      <c r="A201" s="31"/>
      <c r="B201" s="32"/>
      <c r="C201" s="33"/>
      <c r="D201" s="210" t="s">
        <v>174</v>
      </c>
      <c r="E201" s="33"/>
      <c r="F201" s="211" t="s">
        <v>393</v>
      </c>
      <c r="G201" s="33"/>
      <c r="H201" s="33"/>
      <c r="I201" s="120"/>
      <c r="J201" s="33"/>
      <c r="K201" s="33"/>
      <c r="L201" s="36"/>
      <c r="M201" s="212"/>
      <c r="N201" s="213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174</v>
      </c>
      <c r="AU201" s="14" t="s">
        <v>83</v>
      </c>
    </row>
    <row r="202" spans="1:65" s="2" customFormat="1" ht="24" customHeight="1">
      <c r="A202" s="31"/>
      <c r="B202" s="32"/>
      <c r="C202" s="197" t="s">
        <v>209</v>
      </c>
      <c r="D202" s="197" t="s">
        <v>168</v>
      </c>
      <c r="E202" s="198" t="s">
        <v>394</v>
      </c>
      <c r="F202" s="199" t="s">
        <v>395</v>
      </c>
      <c r="G202" s="200" t="s">
        <v>171</v>
      </c>
      <c r="H202" s="201">
        <v>4</v>
      </c>
      <c r="I202" s="202"/>
      <c r="J202" s="203">
        <f>ROUND(I202*H202,2)</f>
        <v>0</v>
      </c>
      <c r="K202" s="199" t="s">
        <v>172</v>
      </c>
      <c r="L202" s="36"/>
      <c r="M202" s="204" t="s">
        <v>1</v>
      </c>
      <c r="N202" s="205" t="s">
        <v>41</v>
      </c>
      <c r="O202" s="68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83</v>
      </c>
      <c r="AT202" s="208" t="s">
        <v>168</v>
      </c>
      <c r="AU202" s="208" t="s">
        <v>83</v>
      </c>
      <c r="AY202" s="14" t="s">
        <v>166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4" t="s">
        <v>83</v>
      </c>
      <c r="BK202" s="209">
        <f>ROUND(I202*H202,2)</f>
        <v>0</v>
      </c>
      <c r="BL202" s="14" t="s">
        <v>83</v>
      </c>
      <c r="BM202" s="208" t="s">
        <v>396</v>
      </c>
    </row>
    <row r="203" spans="1:65" s="2" customFormat="1" ht="29.25">
      <c r="A203" s="31"/>
      <c r="B203" s="32"/>
      <c r="C203" s="33"/>
      <c r="D203" s="210" t="s">
        <v>174</v>
      </c>
      <c r="E203" s="33"/>
      <c r="F203" s="211" t="s">
        <v>397</v>
      </c>
      <c r="G203" s="33"/>
      <c r="H203" s="33"/>
      <c r="I203" s="120"/>
      <c r="J203" s="33"/>
      <c r="K203" s="33"/>
      <c r="L203" s="36"/>
      <c r="M203" s="212"/>
      <c r="N203" s="213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174</v>
      </c>
      <c r="AU203" s="14" t="s">
        <v>83</v>
      </c>
    </row>
    <row r="204" spans="1:65" s="2" customFormat="1" ht="24" customHeight="1">
      <c r="A204" s="31"/>
      <c r="B204" s="32"/>
      <c r="C204" s="197" t="s">
        <v>8</v>
      </c>
      <c r="D204" s="197" t="s">
        <v>168</v>
      </c>
      <c r="E204" s="198" t="s">
        <v>398</v>
      </c>
      <c r="F204" s="199" t="s">
        <v>399</v>
      </c>
      <c r="G204" s="200" t="s">
        <v>171</v>
      </c>
      <c r="H204" s="201">
        <v>45</v>
      </c>
      <c r="I204" s="202"/>
      <c r="J204" s="203">
        <f>ROUND(I204*H204,2)</f>
        <v>0</v>
      </c>
      <c r="K204" s="199" t="s">
        <v>172</v>
      </c>
      <c r="L204" s="36"/>
      <c r="M204" s="204" t="s">
        <v>1</v>
      </c>
      <c r="N204" s="205" t="s">
        <v>41</v>
      </c>
      <c r="O204" s="68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83</v>
      </c>
      <c r="AT204" s="208" t="s">
        <v>168</v>
      </c>
      <c r="AU204" s="208" t="s">
        <v>83</v>
      </c>
      <c r="AY204" s="14" t="s">
        <v>166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4" t="s">
        <v>83</v>
      </c>
      <c r="BK204" s="209">
        <f>ROUND(I204*H204,2)</f>
        <v>0</v>
      </c>
      <c r="BL204" s="14" t="s">
        <v>83</v>
      </c>
      <c r="BM204" s="208" t="s">
        <v>400</v>
      </c>
    </row>
    <row r="205" spans="1:65" s="2" customFormat="1" ht="29.25">
      <c r="A205" s="31"/>
      <c r="B205" s="32"/>
      <c r="C205" s="33"/>
      <c r="D205" s="210" t="s">
        <v>174</v>
      </c>
      <c r="E205" s="33"/>
      <c r="F205" s="211" t="s">
        <v>401</v>
      </c>
      <c r="G205" s="33"/>
      <c r="H205" s="33"/>
      <c r="I205" s="120"/>
      <c r="J205" s="33"/>
      <c r="K205" s="33"/>
      <c r="L205" s="36"/>
      <c r="M205" s="212"/>
      <c r="N205" s="213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174</v>
      </c>
      <c r="AU205" s="14" t="s">
        <v>83</v>
      </c>
    </row>
    <row r="206" spans="1:65" s="2" customFormat="1" ht="24" customHeight="1">
      <c r="A206" s="31"/>
      <c r="B206" s="32"/>
      <c r="C206" s="197" t="s">
        <v>238</v>
      </c>
      <c r="D206" s="197" t="s">
        <v>168</v>
      </c>
      <c r="E206" s="198" t="s">
        <v>402</v>
      </c>
      <c r="F206" s="199" t="s">
        <v>403</v>
      </c>
      <c r="G206" s="200" t="s">
        <v>171</v>
      </c>
      <c r="H206" s="201">
        <v>14</v>
      </c>
      <c r="I206" s="202"/>
      <c r="J206" s="203">
        <f>ROUND(I206*H206,2)</f>
        <v>0</v>
      </c>
      <c r="K206" s="199" t="s">
        <v>172</v>
      </c>
      <c r="L206" s="36"/>
      <c r="M206" s="204" t="s">
        <v>1</v>
      </c>
      <c r="N206" s="205" t="s">
        <v>41</v>
      </c>
      <c r="O206" s="68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83</v>
      </c>
      <c r="AT206" s="208" t="s">
        <v>168</v>
      </c>
      <c r="AU206" s="208" t="s">
        <v>83</v>
      </c>
      <c r="AY206" s="14" t="s">
        <v>166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83</v>
      </c>
      <c r="BK206" s="209">
        <f>ROUND(I206*H206,2)</f>
        <v>0</v>
      </c>
      <c r="BL206" s="14" t="s">
        <v>83</v>
      </c>
      <c r="BM206" s="208" t="s">
        <v>404</v>
      </c>
    </row>
    <row r="207" spans="1:65" s="2" customFormat="1" ht="29.25">
      <c r="A207" s="31"/>
      <c r="B207" s="32"/>
      <c r="C207" s="33"/>
      <c r="D207" s="210" t="s">
        <v>174</v>
      </c>
      <c r="E207" s="33"/>
      <c r="F207" s="211" t="s">
        <v>405</v>
      </c>
      <c r="G207" s="33"/>
      <c r="H207" s="33"/>
      <c r="I207" s="120"/>
      <c r="J207" s="33"/>
      <c r="K207" s="33"/>
      <c r="L207" s="36"/>
      <c r="M207" s="212"/>
      <c r="N207" s="213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174</v>
      </c>
      <c r="AU207" s="14" t="s">
        <v>83</v>
      </c>
    </row>
    <row r="208" spans="1:65" s="2" customFormat="1" ht="24" customHeight="1">
      <c r="A208" s="31"/>
      <c r="B208" s="32"/>
      <c r="C208" s="197" t="s">
        <v>181</v>
      </c>
      <c r="D208" s="197" t="s">
        <v>168</v>
      </c>
      <c r="E208" s="198" t="s">
        <v>406</v>
      </c>
      <c r="F208" s="199" t="s">
        <v>407</v>
      </c>
      <c r="G208" s="200" t="s">
        <v>171</v>
      </c>
      <c r="H208" s="201">
        <v>8</v>
      </c>
      <c r="I208" s="202"/>
      <c r="J208" s="203">
        <f>ROUND(I208*H208,2)</f>
        <v>0</v>
      </c>
      <c r="K208" s="199" t="s">
        <v>172</v>
      </c>
      <c r="L208" s="36"/>
      <c r="M208" s="204" t="s">
        <v>1</v>
      </c>
      <c r="N208" s="205" t="s">
        <v>41</v>
      </c>
      <c r="O208" s="68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83</v>
      </c>
      <c r="AT208" s="208" t="s">
        <v>168</v>
      </c>
      <c r="AU208" s="208" t="s">
        <v>83</v>
      </c>
      <c r="AY208" s="14" t="s">
        <v>166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4" t="s">
        <v>83</v>
      </c>
      <c r="BK208" s="209">
        <f>ROUND(I208*H208,2)</f>
        <v>0</v>
      </c>
      <c r="BL208" s="14" t="s">
        <v>83</v>
      </c>
      <c r="BM208" s="208" t="s">
        <v>408</v>
      </c>
    </row>
    <row r="209" spans="1:65" s="2" customFormat="1" ht="29.25">
      <c r="A209" s="31"/>
      <c r="B209" s="32"/>
      <c r="C209" s="33"/>
      <c r="D209" s="210" t="s">
        <v>174</v>
      </c>
      <c r="E209" s="33"/>
      <c r="F209" s="211" t="s">
        <v>409</v>
      </c>
      <c r="G209" s="33"/>
      <c r="H209" s="33"/>
      <c r="I209" s="120"/>
      <c r="J209" s="33"/>
      <c r="K209" s="33"/>
      <c r="L209" s="36"/>
      <c r="M209" s="212"/>
      <c r="N209" s="213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174</v>
      </c>
      <c r="AU209" s="14" t="s">
        <v>83</v>
      </c>
    </row>
    <row r="210" spans="1:65" s="2" customFormat="1" ht="24" customHeight="1">
      <c r="A210" s="31"/>
      <c r="B210" s="32"/>
      <c r="C210" s="197" t="s">
        <v>410</v>
      </c>
      <c r="D210" s="197" t="s">
        <v>168</v>
      </c>
      <c r="E210" s="198" t="s">
        <v>411</v>
      </c>
      <c r="F210" s="199" t="s">
        <v>412</v>
      </c>
      <c r="G210" s="200" t="s">
        <v>171</v>
      </c>
      <c r="H210" s="201">
        <v>1</v>
      </c>
      <c r="I210" s="202"/>
      <c r="J210" s="203">
        <f>ROUND(I210*H210,2)</f>
        <v>0</v>
      </c>
      <c r="K210" s="199" t="s">
        <v>172</v>
      </c>
      <c r="L210" s="36"/>
      <c r="M210" s="204" t="s">
        <v>1</v>
      </c>
      <c r="N210" s="205" t="s">
        <v>41</v>
      </c>
      <c r="O210" s="68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83</v>
      </c>
      <c r="AT210" s="208" t="s">
        <v>168</v>
      </c>
      <c r="AU210" s="208" t="s">
        <v>83</v>
      </c>
      <c r="AY210" s="14" t="s">
        <v>166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4" t="s">
        <v>83</v>
      </c>
      <c r="BK210" s="209">
        <f>ROUND(I210*H210,2)</f>
        <v>0</v>
      </c>
      <c r="BL210" s="14" t="s">
        <v>83</v>
      </c>
      <c r="BM210" s="208" t="s">
        <v>413</v>
      </c>
    </row>
    <row r="211" spans="1:65" s="2" customFormat="1" ht="29.25">
      <c r="A211" s="31"/>
      <c r="B211" s="32"/>
      <c r="C211" s="33"/>
      <c r="D211" s="210" t="s">
        <v>174</v>
      </c>
      <c r="E211" s="33"/>
      <c r="F211" s="211" t="s">
        <v>414</v>
      </c>
      <c r="G211" s="33"/>
      <c r="H211" s="33"/>
      <c r="I211" s="120"/>
      <c r="J211" s="33"/>
      <c r="K211" s="33"/>
      <c r="L211" s="36"/>
      <c r="M211" s="212"/>
      <c r="N211" s="213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174</v>
      </c>
      <c r="AU211" s="14" t="s">
        <v>83</v>
      </c>
    </row>
    <row r="212" spans="1:65" s="2" customFormat="1" ht="24" customHeight="1">
      <c r="A212" s="31"/>
      <c r="B212" s="32"/>
      <c r="C212" s="197" t="s">
        <v>415</v>
      </c>
      <c r="D212" s="197" t="s">
        <v>168</v>
      </c>
      <c r="E212" s="198" t="s">
        <v>416</v>
      </c>
      <c r="F212" s="199" t="s">
        <v>417</v>
      </c>
      <c r="G212" s="200" t="s">
        <v>171</v>
      </c>
      <c r="H212" s="201">
        <v>31</v>
      </c>
      <c r="I212" s="202"/>
      <c r="J212" s="203">
        <f>ROUND(I212*H212,2)</f>
        <v>0</v>
      </c>
      <c r="K212" s="199" t="s">
        <v>172</v>
      </c>
      <c r="L212" s="36"/>
      <c r="M212" s="204" t="s">
        <v>1</v>
      </c>
      <c r="N212" s="205" t="s">
        <v>41</v>
      </c>
      <c r="O212" s="68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83</v>
      </c>
      <c r="AT212" s="208" t="s">
        <v>168</v>
      </c>
      <c r="AU212" s="208" t="s">
        <v>83</v>
      </c>
      <c r="AY212" s="14" t="s">
        <v>166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4" t="s">
        <v>83</v>
      </c>
      <c r="BK212" s="209">
        <f>ROUND(I212*H212,2)</f>
        <v>0</v>
      </c>
      <c r="BL212" s="14" t="s">
        <v>83</v>
      </c>
      <c r="BM212" s="208" t="s">
        <v>418</v>
      </c>
    </row>
    <row r="213" spans="1:65" s="2" customFormat="1" ht="29.25">
      <c r="A213" s="31"/>
      <c r="B213" s="32"/>
      <c r="C213" s="33"/>
      <c r="D213" s="210" t="s">
        <v>174</v>
      </c>
      <c r="E213" s="33"/>
      <c r="F213" s="211" t="s">
        <v>419</v>
      </c>
      <c r="G213" s="33"/>
      <c r="H213" s="33"/>
      <c r="I213" s="120"/>
      <c r="J213" s="33"/>
      <c r="K213" s="33"/>
      <c r="L213" s="36"/>
      <c r="M213" s="212"/>
      <c r="N213" s="213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174</v>
      </c>
      <c r="AU213" s="14" t="s">
        <v>83</v>
      </c>
    </row>
    <row r="214" spans="1:65" s="2" customFormat="1" ht="24" customHeight="1">
      <c r="A214" s="31"/>
      <c r="B214" s="32"/>
      <c r="C214" s="197" t="s">
        <v>420</v>
      </c>
      <c r="D214" s="197" t="s">
        <v>168</v>
      </c>
      <c r="E214" s="198" t="s">
        <v>421</v>
      </c>
      <c r="F214" s="199" t="s">
        <v>422</v>
      </c>
      <c r="G214" s="200" t="s">
        <v>171</v>
      </c>
      <c r="H214" s="201">
        <v>42</v>
      </c>
      <c r="I214" s="202"/>
      <c r="J214" s="203">
        <f>ROUND(I214*H214,2)</f>
        <v>0</v>
      </c>
      <c r="K214" s="199" t="s">
        <v>172</v>
      </c>
      <c r="L214" s="36"/>
      <c r="M214" s="204" t="s">
        <v>1</v>
      </c>
      <c r="N214" s="205" t="s">
        <v>41</v>
      </c>
      <c r="O214" s="68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83</v>
      </c>
      <c r="AT214" s="208" t="s">
        <v>168</v>
      </c>
      <c r="AU214" s="208" t="s">
        <v>83</v>
      </c>
      <c r="AY214" s="14" t="s">
        <v>166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4" t="s">
        <v>83</v>
      </c>
      <c r="BK214" s="209">
        <f>ROUND(I214*H214,2)</f>
        <v>0</v>
      </c>
      <c r="BL214" s="14" t="s">
        <v>83</v>
      </c>
      <c r="BM214" s="208" t="s">
        <v>423</v>
      </c>
    </row>
    <row r="215" spans="1:65" s="2" customFormat="1" ht="29.25">
      <c r="A215" s="31"/>
      <c r="B215" s="32"/>
      <c r="C215" s="33"/>
      <c r="D215" s="210" t="s">
        <v>174</v>
      </c>
      <c r="E215" s="33"/>
      <c r="F215" s="211" t="s">
        <v>424</v>
      </c>
      <c r="G215" s="33"/>
      <c r="H215" s="33"/>
      <c r="I215" s="120"/>
      <c r="J215" s="33"/>
      <c r="K215" s="33"/>
      <c r="L215" s="36"/>
      <c r="M215" s="212"/>
      <c r="N215" s="213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174</v>
      </c>
      <c r="AU215" s="14" t="s">
        <v>83</v>
      </c>
    </row>
    <row r="216" spans="1:65" s="2" customFormat="1" ht="24" customHeight="1">
      <c r="A216" s="31"/>
      <c r="B216" s="32"/>
      <c r="C216" s="197" t="s">
        <v>425</v>
      </c>
      <c r="D216" s="197" t="s">
        <v>168</v>
      </c>
      <c r="E216" s="198" t="s">
        <v>286</v>
      </c>
      <c r="F216" s="199" t="s">
        <v>287</v>
      </c>
      <c r="G216" s="200" t="s">
        <v>171</v>
      </c>
      <c r="H216" s="201">
        <v>30</v>
      </c>
      <c r="I216" s="202"/>
      <c r="J216" s="203">
        <f>ROUND(I216*H216,2)</f>
        <v>0</v>
      </c>
      <c r="K216" s="199" t="s">
        <v>172</v>
      </c>
      <c r="L216" s="36"/>
      <c r="M216" s="204" t="s">
        <v>1</v>
      </c>
      <c r="N216" s="205" t="s">
        <v>41</v>
      </c>
      <c r="O216" s="68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8" t="s">
        <v>83</v>
      </c>
      <c r="AT216" s="208" t="s">
        <v>168</v>
      </c>
      <c r="AU216" s="208" t="s">
        <v>83</v>
      </c>
      <c r="AY216" s="14" t="s">
        <v>166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4" t="s">
        <v>83</v>
      </c>
      <c r="BK216" s="209">
        <f>ROUND(I216*H216,2)</f>
        <v>0</v>
      </c>
      <c r="BL216" s="14" t="s">
        <v>83</v>
      </c>
      <c r="BM216" s="208" t="s">
        <v>426</v>
      </c>
    </row>
    <row r="217" spans="1:65" s="2" customFormat="1" ht="29.25">
      <c r="A217" s="31"/>
      <c r="B217" s="32"/>
      <c r="C217" s="33"/>
      <c r="D217" s="210" t="s">
        <v>174</v>
      </c>
      <c r="E217" s="33"/>
      <c r="F217" s="211" t="s">
        <v>289</v>
      </c>
      <c r="G217" s="33"/>
      <c r="H217" s="33"/>
      <c r="I217" s="120"/>
      <c r="J217" s="33"/>
      <c r="K217" s="33"/>
      <c r="L217" s="36"/>
      <c r="M217" s="212"/>
      <c r="N217" s="213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174</v>
      </c>
      <c r="AU217" s="14" t="s">
        <v>83</v>
      </c>
    </row>
    <row r="218" spans="1:65" s="2" customFormat="1" ht="24" customHeight="1">
      <c r="A218" s="31"/>
      <c r="B218" s="32"/>
      <c r="C218" s="197" t="s">
        <v>427</v>
      </c>
      <c r="D218" s="197" t="s">
        <v>168</v>
      </c>
      <c r="E218" s="198" t="s">
        <v>428</v>
      </c>
      <c r="F218" s="199" t="s">
        <v>429</v>
      </c>
      <c r="G218" s="200" t="s">
        <v>171</v>
      </c>
      <c r="H218" s="201">
        <v>2</v>
      </c>
      <c r="I218" s="202"/>
      <c r="J218" s="203">
        <f>ROUND(I218*H218,2)</f>
        <v>0</v>
      </c>
      <c r="K218" s="199" t="s">
        <v>172</v>
      </c>
      <c r="L218" s="36"/>
      <c r="M218" s="204" t="s">
        <v>1</v>
      </c>
      <c r="N218" s="205" t="s">
        <v>41</v>
      </c>
      <c r="O218" s="68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7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8" t="s">
        <v>83</v>
      </c>
      <c r="AT218" s="208" t="s">
        <v>168</v>
      </c>
      <c r="AU218" s="208" t="s">
        <v>83</v>
      </c>
      <c r="AY218" s="14" t="s">
        <v>166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4" t="s">
        <v>83</v>
      </c>
      <c r="BK218" s="209">
        <f>ROUND(I218*H218,2)</f>
        <v>0</v>
      </c>
      <c r="BL218" s="14" t="s">
        <v>83</v>
      </c>
      <c r="BM218" s="208" t="s">
        <v>430</v>
      </c>
    </row>
    <row r="219" spans="1:65" s="2" customFormat="1" ht="29.25">
      <c r="A219" s="31"/>
      <c r="B219" s="32"/>
      <c r="C219" s="33"/>
      <c r="D219" s="210" t="s">
        <v>174</v>
      </c>
      <c r="E219" s="33"/>
      <c r="F219" s="211" t="s">
        <v>431</v>
      </c>
      <c r="G219" s="33"/>
      <c r="H219" s="33"/>
      <c r="I219" s="120"/>
      <c r="J219" s="33"/>
      <c r="K219" s="33"/>
      <c r="L219" s="36"/>
      <c r="M219" s="212"/>
      <c r="N219" s="213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174</v>
      </c>
      <c r="AU219" s="14" t="s">
        <v>83</v>
      </c>
    </row>
    <row r="220" spans="1:65" s="2" customFormat="1" ht="24" customHeight="1">
      <c r="A220" s="31"/>
      <c r="B220" s="32"/>
      <c r="C220" s="197" t="s">
        <v>432</v>
      </c>
      <c r="D220" s="197" t="s">
        <v>168</v>
      </c>
      <c r="E220" s="198" t="s">
        <v>433</v>
      </c>
      <c r="F220" s="199" t="s">
        <v>434</v>
      </c>
      <c r="G220" s="200" t="s">
        <v>171</v>
      </c>
      <c r="H220" s="201">
        <v>7</v>
      </c>
      <c r="I220" s="202"/>
      <c r="J220" s="203">
        <f>ROUND(I220*H220,2)</f>
        <v>0</v>
      </c>
      <c r="K220" s="199" t="s">
        <v>172</v>
      </c>
      <c r="L220" s="36"/>
      <c r="M220" s="204" t="s">
        <v>1</v>
      </c>
      <c r="N220" s="205" t="s">
        <v>41</v>
      </c>
      <c r="O220" s="68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8" t="s">
        <v>83</v>
      </c>
      <c r="AT220" s="208" t="s">
        <v>168</v>
      </c>
      <c r="AU220" s="208" t="s">
        <v>83</v>
      </c>
      <c r="AY220" s="14" t="s">
        <v>166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4" t="s">
        <v>83</v>
      </c>
      <c r="BK220" s="209">
        <f>ROUND(I220*H220,2)</f>
        <v>0</v>
      </c>
      <c r="BL220" s="14" t="s">
        <v>83</v>
      </c>
      <c r="BM220" s="208" t="s">
        <v>435</v>
      </c>
    </row>
    <row r="221" spans="1:65" s="2" customFormat="1" ht="29.25">
      <c r="A221" s="31"/>
      <c r="B221" s="32"/>
      <c r="C221" s="33"/>
      <c r="D221" s="210" t="s">
        <v>174</v>
      </c>
      <c r="E221" s="33"/>
      <c r="F221" s="211" t="s">
        <v>436</v>
      </c>
      <c r="G221" s="33"/>
      <c r="H221" s="33"/>
      <c r="I221" s="120"/>
      <c r="J221" s="33"/>
      <c r="K221" s="33"/>
      <c r="L221" s="36"/>
      <c r="M221" s="212"/>
      <c r="N221" s="213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174</v>
      </c>
      <c r="AU221" s="14" t="s">
        <v>83</v>
      </c>
    </row>
    <row r="222" spans="1:65" s="11" customFormat="1" ht="22.9" customHeight="1">
      <c r="B222" s="183"/>
      <c r="C222" s="184"/>
      <c r="D222" s="185" t="s">
        <v>75</v>
      </c>
      <c r="E222" s="224" t="s">
        <v>437</v>
      </c>
      <c r="F222" s="224" t="s">
        <v>438</v>
      </c>
      <c r="G222" s="184"/>
      <c r="H222" s="184"/>
      <c r="I222" s="187"/>
      <c r="J222" s="225">
        <f>BK222</f>
        <v>0</v>
      </c>
      <c r="K222" s="184"/>
      <c r="L222" s="189"/>
      <c r="M222" s="190"/>
      <c r="N222" s="191"/>
      <c r="O222" s="191"/>
      <c r="P222" s="192">
        <f>SUM(P223:P224)</f>
        <v>0</v>
      </c>
      <c r="Q222" s="191"/>
      <c r="R222" s="192">
        <f>SUM(R223:R224)</f>
        <v>0</v>
      </c>
      <c r="S222" s="191"/>
      <c r="T222" s="193">
        <f>SUM(T223:T224)</f>
        <v>0</v>
      </c>
      <c r="AR222" s="194" t="s">
        <v>83</v>
      </c>
      <c r="AT222" s="195" t="s">
        <v>75</v>
      </c>
      <c r="AU222" s="195" t="s">
        <v>83</v>
      </c>
      <c r="AY222" s="194" t="s">
        <v>166</v>
      </c>
      <c r="BK222" s="196">
        <f>SUM(BK223:BK224)</f>
        <v>0</v>
      </c>
    </row>
    <row r="223" spans="1:65" s="2" customFormat="1" ht="24" customHeight="1">
      <c r="A223" s="31"/>
      <c r="B223" s="32"/>
      <c r="C223" s="197" t="s">
        <v>439</v>
      </c>
      <c r="D223" s="197" t="s">
        <v>168</v>
      </c>
      <c r="E223" s="198" t="s">
        <v>440</v>
      </c>
      <c r="F223" s="199" t="s">
        <v>441</v>
      </c>
      <c r="G223" s="200" t="s">
        <v>171</v>
      </c>
      <c r="H223" s="201">
        <v>6</v>
      </c>
      <c r="I223" s="202"/>
      <c r="J223" s="203">
        <f>ROUND(I223*H223,2)</f>
        <v>0</v>
      </c>
      <c r="K223" s="199" t="s">
        <v>172</v>
      </c>
      <c r="L223" s="36"/>
      <c r="M223" s="204" t="s">
        <v>1</v>
      </c>
      <c r="N223" s="205" t="s">
        <v>41</v>
      </c>
      <c r="O223" s="68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8" t="s">
        <v>442</v>
      </c>
      <c r="AT223" s="208" t="s">
        <v>168</v>
      </c>
      <c r="AU223" s="208" t="s">
        <v>85</v>
      </c>
      <c r="AY223" s="14" t="s">
        <v>166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4" t="s">
        <v>83</v>
      </c>
      <c r="BK223" s="209">
        <f>ROUND(I223*H223,2)</f>
        <v>0</v>
      </c>
      <c r="BL223" s="14" t="s">
        <v>442</v>
      </c>
      <c r="BM223" s="208" t="s">
        <v>443</v>
      </c>
    </row>
    <row r="224" spans="1:65" s="2" customFormat="1" ht="19.5">
      <c r="A224" s="31"/>
      <c r="B224" s="32"/>
      <c r="C224" s="33"/>
      <c r="D224" s="210" t="s">
        <v>174</v>
      </c>
      <c r="E224" s="33"/>
      <c r="F224" s="211" t="s">
        <v>444</v>
      </c>
      <c r="G224" s="33"/>
      <c r="H224" s="33"/>
      <c r="I224" s="120"/>
      <c r="J224" s="33"/>
      <c r="K224" s="33"/>
      <c r="L224" s="36"/>
      <c r="M224" s="214"/>
      <c r="N224" s="215"/>
      <c r="O224" s="216"/>
      <c r="P224" s="216"/>
      <c r="Q224" s="216"/>
      <c r="R224" s="216"/>
      <c r="S224" s="216"/>
      <c r="T224" s="217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174</v>
      </c>
      <c r="AU224" s="14" t="s">
        <v>85</v>
      </c>
    </row>
    <row r="225" spans="1:31" s="2" customFormat="1" ht="6.95" customHeight="1">
      <c r="A225" s="31"/>
      <c r="B225" s="51"/>
      <c r="C225" s="52"/>
      <c r="D225" s="52"/>
      <c r="E225" s="52"/>
      <c r="F225" s="52"/>
      <c r="G225" s="52"/>
      <c r="H225" s="52"/>
      <c r="I225" s="155"/>
      <c r="J225" s="52"/>
      <c r="K225" s="52"/>
      <c r="L225" s="36"/>
      <c r="M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</row>
  </sheetData>
  <sheetProtection algorithmName="SHA-512" hashValue="CuQXf5jququbaqve0TyLqI1KBHHF6BsQgg/J2WKDXnGYV5EPtVHrXj83UoHNL/ePsdIZj/LxBhImR/gOt+Zhew==" saltValue="qulYK7vjHO72j5aQ+lX3P0MkdIn2fxG2kiZV0kFaCpDDGVMpxT6pwwMn+DKDFkLIarScv5C2VX1ZnMv+PUji5Q==" spinCount="100000" sheet="1" objects="1" scenarios="1" formatColumns="0" formatRows="0" autoFilter="0"/>
  <autoFilter ref="C125:K224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103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139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290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445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ROUND(J125,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ROUND((SUM(BE125:BE131)),  2)</f>
        <v>0</v>
      </c>
      <c r="G37" s="31"/>
      <c r="H37" s="31"/>
      <c r="I37" s="134">
        <v>0.21</v>
      </c>
      <c r="J37" s="133">
        <f>ROUND(((SUM(BE125:BE131))*I37),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ROUND((SUM(BF125:BF131)),  2)</f>
        <v>0</v>
      </c>
      <c r="G38" s="31"/>
      <c r="H38" s="31"/>
      <c r="I38" s="134">
        <v>0.15</v>
      </c>
      <c r="J38" s="133">
        <f>ROUND(((SUM(BF125:BF131))*I38),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ROUND((SUM(BG125:BG131)),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ROUND((SUM(BH125:BH131)),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ROUND((SUM(BI125:BI131)),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139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290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01-02-02 - 2020 VRN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J125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446</v>
      </c>
      <c r="E101" s="167"/>
      <c r="F101" s="167"/>
      <c r="G101" s="167"/>
      <c r="H101" s="167"/>
      <c r="I101" s="168"/>
      <c r="J101" s="169">
        <f>J126</f>
        <v>0</v>
      </c>
      <c r="K101" s="165"/>
      <c r="L101" s="170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20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55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8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150</v>
      </c>
      <c r="D108" s="33"/>
      <c r="E108" s="33"/>
      <c r="F108" s="33"/>
      <c r="G108" s="33"/>
      <c r="H108" s="33"/>
      <c r="I108" s="120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5.5" customHeight="1">
      <c r="A111" s="31"/>
      <c r="B111" s="32"/>
      <c r="C111" s="33"/>
      <c r="D111" s="33"/>
      <c r="E111" s="292" t="str">
        <f>E7</f>
        <v>Údržba a oprava výměnných dílů zabezpečovacího zařízení v obvodu SSZT 2020</v>
      </c>
      <c r="F111" s="293"/>
      <c r="G111" s="293"/>
      <c r="H111" s="29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138</v>
      </c>
      <c r="D112" s="19"/>
      <c r="E112" s="19"/>
      <c r="F112" s="19"/>
      <c r="G112" s="19"/>
      <c r="H112" s="19"/>
      <c r="I112" s="112"/>
      <c r="J112" s="19"/>
      <c r="K112" s="19"/>
      <c r="L112" s="17"/>
    </row>
    <row r="113" spans="1:65" s="1" customFormat="1" ht="16.5" customHeight="1">
      <c r="B113" s="18"/>
      <c r="C113" s="19"/>
      <c r="D113" s="19"/>
      <c r="E113" s="292" t="s">
        <v>139</v>
      </c>
      <c r="F113" s="262"/>
      <c r="G113" s="262"/>
      <c r="H113" s="262"/>
      <c r="I113" s="112"/>
      <c r="J113" s="19"/>
      <c r="K113" s="19"/>
      <c r="L113" s="17"/>
    </row>
    <row r="114" spans="1:65" s="1" customFormat="1" ht="12" customHeight="1">
      <c r="B114" s="18"/>
      <c r="C114" s="26" t="s">
        <v>140</v>
      </c>
      <c r="D114" s="19"/>
      <c r="E114" s="19"/>
      <c r="F114" s="19"/>
      <c r="G114" s="19"/>
      <c r="H114" s="19"/>
      <c r="I114" s="112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94" t="s">
        <v>290</v>
      </c>
      <c r="F115" s="295"/>
      <c r="G115" s="295"/>
      <c r="H115" s="295"/>
      <c r="I115" s="120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142</v>
      </c>
      <c r="D116" s="33"/>
      <c r="E116" s="33"/>
      <c r="F116" s="33"/>
      <c r="G116" s="33"/>
      <c r="H116" s="33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58" t="str">
        <f>E13</f>
        <v>01-02-02 - 2020 VRN</v>
      </c>
      <c r="F117" s="295"/>
      <c r="G117" s="295"/>
      <c r="H117" s="295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3"/>
      <c r="E119" s="33"/>
      <c r="F119" s="24" t="str">
        <f>F16</f>
        <v>OŘ Praha</v>
      </c>
      <c r="G119" s="33"/>
      <c r="H119" s="33"/>
      <c r="I119" s="121" t="s">
        <v>22</v>
      </c>
      <c r="J119" s="63" t="str">
        <f>IF(J16="","",J16)</f>
        <v>10. 7. 2019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20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3"/>
      <c r="E121" s="33"/>
      <c r="F121" s="24" t="str">
        <f>E19</f>
        <v>Jiří Kejkula, přednosta SSZT Pv</v>
      </c>
      <c r="G121" s="33"/>
      <c r="H121" s="33"/>
      <c r="I121" s="121" t="s">
        <v>30</v>
      </c>
      <c r="J121" s="29" t="str">
        <f>E25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28</v>
      </c>
      <c r="D122" s="33"/>
      <c r="E122" s="33"/>
      <c r="F122" s="24" t="str">
        <f>IF(E22="","",E22)</f>
        <v>Vyplň údaj</v>
      </c>
      <c r="G122" s="33"/>
      <c r="H122" s="33"/>
      <c r="I122" s="121" t="s">
        <v>33</v>
      </c>
      <c r="J122" s="29" t="str">
        <f>E28</f>
        <v>Milan Bělehrad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120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0" customFormat="1" ht="29.25" customHeight="1">
      <c r="A124" s="171"/>
      <c r="B124" s="172"/>
      <c r="C124" s="173" t="s">
        <v>151</v>
      </c>
      <c r="D124" s="174" t="s">
        <v>61</v>
      </c>
      <c r="E124" s="174" t="s">
        <v>57</v>
      </c>
      <c r="F124" s="174" t="s">
        <v>58</v>
      </c>
      <c r="G124" s="174" t="s">
        <v>152</v>
      </c>
      <c r="H124" s="174" t="s">
        <v>153</v>
      </c>
      <c r="I124" s="175" t="s">
        <v>154</v>
      </c>
      <c r="J124" s="174" t="s">
        <v>146</v>
      </c>
      <c r="K124" s="176" t="s">
        <v>155</v>
      </c>
      <c r="L124" s="177"/>
      <c r="M124" s="72" t="s">
        <v>1</v>
      </c>
      <c r="N124" s="73" t="s">
        <v>40</v>
      </c>
      <c r="O124" s="73" t="s">
        <v>156</v>
      </c>
      <c r="P124" s="73" t="s">
        <v>157</v>
      </c>
      <c r="Q124" s="73" t="s">
        <v>158</v>
      </c>
      <c r="R124" s="73" t="s">
        <v>159</v>
      </c>
      <c r="S124" s="73" t="s">
        <v>160</v>
      </c>
      <c r="T124" s="74" t="s">
        <v>161</v>
      </c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/>
    </row>
    <row r="125" spans="1:65" s="2" customFormat="1" ht="22.9" customHeight="1">
      <c r="A125" s="31"/>
      <c r="B125" s="32"/>
      <c r="C125" s="79" t="s">
        <v>162</v>
      </c>
      <c r="D125" s="33"/>
      <c r="E125" s="33"/>
      <c r="F125" s="33"/>
      <c r="G125" s="33"/>
      <c r="H125" s="33"/>
      <c r="I125" s="120"/>
      <c r="J125" s="178">
        <f>BK125</f>
        <v>0</v>
      </c>
      <c r="K125" s="33"/>
      <c r="L125" s="36"/>
      <c r="M125" s="75"/>
      <c r="N125" s="179"/>
      <c r="O125" s="76"/>
      <c r="P125" s="180">
        <f>P126</f>
        <v>0</v>
      </c>
      <c r="Q125" s="76"/>
      <c r="R125" s="180">
        <f>R126</f>
        <v>0</v>
      </c>
      <c r="S125" s="76"/>
      <c r="T125" s="181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75</v>
      </c>
      <c r="AU125" s="14" t="s">
        <v>148</v>
      </c>
      <c r="BK125" s="182">
        <f>BK126</f>
        <v>0</v>
      </c>
    </row>
    <row r="126" spans="1:65" s="11" customFormat="1" ht="25.9" customHeight="1">
      <c r="B126" s="183"/>
      <c r="C126" s="184"/>
      <c r="D126" s="185" t="s">
        <v>75</v>
      </c>
      <c r="E126" s="186" t="s">
        <v>447</v>
      </c>
      <c r="F126" s="186" t="s">
        <v>448</v>
      </c>
      <c r="G126" s="184"/>
      <c r="H126" s="184"/>
      <c r="I126" s="187"/>
      <c r="J126" s="188">
        <f>BK126</f>
        <v>0</v>
      </c>
      <c r="K126" s="184"/>
      <c r="L126" s="189"/>
      <c r="M126" s="190"/>
      <c r="N126" s="191"/>
      <c r="O126" s="191"/>
      <c r="P126" s="192">
        <f>SUM(P127:P131)</f>
        <v>0</v>
      </c>
      <c r="Q126" s="191"/>
      <c r="R126" s="192">
        <f>SUM(R127:R131)</f>
        <v>0</v>
      </c>
      <c r="S126" s="191"/>
      <c r="T126" s="193">
        <f>SUM(T127:T131)</f>
        <v>0</v>
      </c>
      <c r="AR126" s="194" t="s">
        <v>214</v>
      </c>
      <c r="AT126" s="195" t="s">
        <v>75</v>
      </c>
      <c r="AU126" s="195" t="s">
        <v>76</v>
      </c>
      <c r="AY126" s="194" t="s">
        <v>166</v>
      </c>
      <c r="BK126" s="196">
        <f>SUM(BK127:BK131)</f>
        <v>0</v>
      </c>
    </row>
    <row r="127" spans="1:65" s="2" customFormat="1" ht="36" customHeight="1">
      <c r="A127" s="31"/>
      <c r="B127" s="32"/>
      <c r="C127" s="197" t="s">
        <v>83</v>
      </c>
      <c r="D127" s="197" t="s">
        <v>168</v>
      </c>
      <c r="E127" s="198" t="s">
        <v>449</v>
      </c>
      <c r="F127" s="199" t="s">
        <v>450</v>
      </c>
      <c r="G127" s="200" t="s">
        <v>451</v>
      </c>
      <c r="H127" s="226"/>
      <c r="I127" s="202"/>
      <c r="J127" s="203">
        <f>ROUND(I127*H127,2)</f>
        <v>0</v>
      </c>
      <c r="K127" s="199" t="s">
        <v>172</v>
      </c>
      <c r="L127" s="36"/>
      <c r="M127" s="204" t="s">
        <v>1</v>
      </c>
      <c r="N127" s="205" t="s">
        <v>41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83</v>
      </c>
      <c r="AT127" s="208" t="s">
        <v>168</v>
      </c>
      <c r="AU127" s="208" t="s">
        <v>83</v>
      </c>
      <c r="AY127" s="14" t="s">
        <v>166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83</v>
      </c>
      <c r="BK127" s="209">
        <f>ROUND(I127*H127,2)</f>
        <v>0</v>
      </c>
      <c r="BL127" s="14" t="s">
        <v>83</v>
      </c>
      <c r="BM127" s="208" t="s">
        <v>452</v>
      </c>
    </row>
    <row r="128" spans="1:65" s="2" customFormat="1" ht="29.25">
      <c r="A128" s="31"/>
      <c r="B128" s="32"/>
      <c r="C128" s="33"/>
      <c r="D128" s="210" t="s">
        <v>174</v>
      </c>
      <c r="E128" s="33"/>
      <c r="F128" s="211" t="s">
        <v>450</v>
      </c>
      <c r="G128" s="33"/>
      <c r="H128" s="33"/>
      <c r="I128" s="120"/>
      <c r="J128" s="33"/>
      <c r="K128" s="33"/>
      <c r="L128" s="36"/>
      <c r="M128" s="212"/>
      <c r="N128" s="213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83</v>
      </c>
    </row>
    <row r="129" spans="1:65" s="2" customFormat="1" ht="36" customHeight="1">
      <c r="A129" s="31"/>
      <c r="B129" s="32"/>
      <c r="C129" s="197" t="s">
        <v>85</v>
      </c>
      <c r="D129" s="197" t="s">
        <v>168</v>
      </c>
      <c r="E129" s="198" t="s">
        <v>453</v>
      </c>
      <c r="F129" s="199" t="s">
        <v>454</v>
      </c>
      <c r="G129" s="200" t="s">
        <v>171</v>
      </c>
      <c r="H129" s="201">
        <v>6</v>
      </c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442</v>
      </c>
      <c r="AT129" s="208" t="s">
        <v>168</v>
      </c>
      <c r="AU129" s="208" t="s">
        <v>83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442</v>
      </c>
      <c r="BM129" s="208" t="s">
        <v>455</v>
      </c>
    </row>
    <row r="130" spans="1:65" s="2" customFormat="1" ht="117">
      <c r="A130" s="31"/>
      <c r="B130" s="32"/>
      <c r="C130" s="33"/>
      <c r="D130" s="210" t="s">
        <v>174</v>
      </c>
      <c r="E130" s="33"/>
      <c r="F130" s="211" t="s">
        <v>456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83</v>
      </c>
    </row>
    <row r="131" spans="1:65" s="2" customFormat="1" ht="107.25">
      <c r="A131" s="31"/>
      <c r="B131" s="32"/>
      <c r="C131" s="33"/>
      <c r="D131" s="210" t="s">
        <v>457</v>
      </c>
      <c r="E131" s="33"/>
      <c r="F131" s="227" t="s">
        <v>458</v>
      </c>
      <c r="G131" s="33"/>
      <c r="H131" s="33"/>
      <c r="I131" s="120"/>
      <c r="J131" s="33"/>
      <c r="K131" s="33"/>
      <c r="L131" s="36"/>
      <c r="M131" s="214"/>
      <c r="N131" s="215"/>
      <c r="O131" s="216"/>
      <c r="P131" s="216"/>
      <c r="Q131" s="216"/>
      <c r="R131" s="216"/>
      <c r="S131" s="216"/>
      <c r="T131" s="217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457</v>
      </c>
      <c r="AU131" s="14" t="s">
        <v>83</v>
      </c>
    </row>
    <row r="132" spans="1:65" s="2" customFormat="1" ht="6.95" customHeight="1">
      <c r="A132" s="31"/>
      <c r="B132" s="51"/>
      <c r="C132" s="52"/>
      <c r="D132" s="52"/>
      <c r="E132" s="52"/>
      <c r="F132" s="52"/>
      <c r="G132" s="52"/>
      <c r="H132" s="52"/>
      <c r="I132" s="155"/>
      <c r="J132" s="52"/>
      <c r="K132" s="52"/>
      <c r="L132" s="36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sheetProtection algorithmName="SHA-512" hashValue="VtVvflkMgtW388A1cwGnrGTAvPlTt4IjxRBWYg/0AAizSfljdjdoZjJqbU5OfeWzRNAnZcl0eHn88tTM4tcC/Q==" saltValue="byYUpRCFaj6SVUc8gmZQSErXY2xXhv9FRkrjmiBFINuEf/9Ts+GwTidI8XTFErpzw8kr0cy+iMzbJM4PT1A9dA==" spinCount="100000" sheet="1" objects="1" scenarios="1" formatColumns="0" formatRows="0" autoFilter="0"/>
  <autoFilter ref="C124:K131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109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139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459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460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ROUND((SUM(BE126:BE178)),  2)</f>
        <v>0</v>
      </c>
      <c r="G37" s="31"/>
      <c r="H37" s="31"/>
      <c r="I37" s="134">
        <v>0.21</v>
      </c>
      <c r="J37" s="133">
        <f>ROUND(((SUM(BE126:BE178))*I37),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ROUND((SUM(BF126:BF178)),  2)</f>
        <v>0</v>
      </c>
      <c r="G38" s="31"/>
      <c r="H38" s="31"/>
      <c r="I38" s="134">
        <v>0.15</v>
      </c>
      <c r="J38" s="133">
        <f>ROUND(((SUM(BF126:BF178))*I38),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ROUND((SUM(BG126:BG178)),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ROUND((SUM(BH126:BH178)),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ROUND((SUM(BI126:BI178)),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139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459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01-03-01 - 1/2 2021 souhrn oprav relé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461</v>
      </c>
      <c r="E102" s="220"/>
      <c r="F102" s="220"/>
      <c r="G102" s="220"/>
      <c r="H102" s="220"/>
      <c r="I102" s="221"/>
      <c r="J102" s="222">
        <f>J176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5" s="1" customFormat="1" ht="16.5" customHeight="1">
      <c r="B114" s="18"/>
      <c r="C114" s="19"/>
      <c r="D114" s="19"/>
      <c r="E114" s="292" t="s">
        <v>139</v>
      </c>
      <c r="F114" s="262"/>
      <c r="G114" s="262"/>
      <c r="H114" s="262"/>
      <c r="I114" s="112"/>
      <c r="J114" s="19"/>
      <c r="K114" s="19"/>
      <c r="L114" s="17"/>
    </row>
    <row r="115" spans="1:65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5" s="2" customFormat="1" ht="16.5" customHeight="1">
      <c r="A116" s="31"/>
      <c r="B116" s="32"/>
      <c r="C116" s="33"/>
      <c r="D116" s="33"/>
      <c r="E116" s="294" t="s">
        <v>459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58" t="str">
        <f>E13</f>
        <v>01-03-01 - 1/2 2021 souhrn oprav relé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5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5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P128+SUM(P129:P176)</f>
        <v>0</v>
      </c>
      <c r="Q127" s="191"/>
      <c r="R127" s="192">
        <f>R128+SUM(R129:R176)</f>
        <v>0</v>
      </c>
      <c r="S127" s="191"/>
      <c r="T127" s="193">
        <f>T128+SUM(T129:T176)</f>
        <v>0</v>
      </c>
      <c r="AR127" s="194" t="s">
        <v>165</v>
      </c>
      <c r="AT127" s="195" t="s">
        <v>75</v>
      </c>
      <c r="AU127" s="195" t="s">
        <v>76</v>
      </c>
      <c r="AY127" s="194" t="s">
        <v>166</v>
      </c>
      <c r="BK127" s="196">
        <f>BK128+SUM(BK129:BK176)</f>
        <v>0</v>
      </c>
    </row>
    <row r="128" spans="1:65" s="2" customFormat="1" ht="24" customHeight="1">
      <c r="A128" s="31"/>
      <c r="B128" s="32"/>
      <c r="C128" s="197" t="s">
        <v>238</v>
      </c>
      <c r="D128" s="197" t="s">
        <v>168</v>
      </c>
      <c r="E128" s="198" t="s">
        <v>293</v>
      </c>
      <c r="F128" s="199" t="s">
        <v>294</v>
      </c>
      <c r="G128" s="200" t="s">
        <v>171</v>
      </c>
      <c r="H128" s="201">
        <v>48</v>
      </c>
      <c r="I128" s="202"/>
      <c r="J128" s="203">
        <f>ROUND(I128*H128,2)</f>
        <v>0</v>
      </c>
      <c r="K128" s="199" t="s">
        <v>172</v>
      </c>
      <c r="L128" s="36"/>
      <c r="M128" s="204" t="s">
        <v>1</v>
      </c>
      <c r="N128" s="205" t="s">
        <v>41</v>
      </c>
      <c r="O128" s="68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83</v>
      </c>
      <c r="AT128" s="208" t="s">
        <v>168</v>
      </c>
      <c r="AU128" s="208" t="s">
        <v>83</v>
      </c>
      <c r="AY128" s="14" t="s">
        <v>166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83</v>
      </c>
      <c r="BK128" s="209">
        <f>ROUND(I128*H128,2)</f>
        <v>0</v>
      </c>
      <c r="BL128" s="14" t="s">
        <v>83</v>
      </c>
      <c r="BM128" s="208" t="s">
        <v>462</v>
      </c>
    </row>
    <row r="129" spans="1:65" s="2" customFormat="1" ht="39">
      <c r="A129" s="31"/>
      <c r="B129" s="32"/>
      <c r="C129" s="33"/>
      <c r="D129" s="210" t="s">
        <v>174</v>
      </c>
      <c r="E129" s="33"/>
      <c r="F129" s="211" t="s">
        <v>296</v>
      </c>
      <c r="G129" s="33"/>
      <c r="H129" s="33"/>
      <c r="I129" s="120"/>
      <c r="J129" s="33"/>
      <c r="K129" s="33"/>
      <c r="L129" s="36"/>
      <c r="M129" s="212"/>
      <c r="N129" s="213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" customHeight="1">
      <c r="A130" s="31"/>
      <c r="B130" s="32"/>
      <c r="C130" s="197" t="s">
        <v>463</v>
      </c>
      <c r="D130" s="197" t="s">
        <v>168</v>
      </c>
      <c r="E130" s="198" t="s">
        <v>169</v>
      </c>
      <c r="F130" s="199" t="s">
        <v>170</v>
      </c>
      <c r="G130" s="200" t="s">
        <v>171</v>
      </c>
      <c r="H130" s="201">
        <v>219</v>
      </c>
      <c r="I130" s="202"/>
      <c r="J130" s="203">
        <f>ROUND(I130*H130,2)</f>
        <v>0</v>
      </c>
      <c r="K130" s="199" t="s">
        <v>172</v>
      </c>
      <c r="L130" s="36"/>
      <c r="M130" s="204" t="s">
        <v>1</v>
      </c>
      <c r="N130" s="205" t="s">
        <v>41</v>
      </c>
      <c r="O130" s="6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83</v>
      </c>
      <c r="AT130" s="208" t="s">
        <v>168</v>
      </c>
      <c r="AU130" s="208" t="s">
        <v>83</v>
      </c>
      <c r="AY130" s="14" t="s">
        <v>166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83</v>
      </c>
      <c r="BK130" s="209">
        <f>ROUND(I130*H130,2)</f>
        <v>0</v>
      </c>
      <c r="BL130" s="14" t="s">
        <v>83</v>
      </c>
      <c r="BM130" s="208" t="s">
        <v>464</v>
      </c>
    </row>
    <row r="131" spans="1:65" s="2" customFormat="1" ht="29.25">
      <c r="A131" s="31"/>
      <c r="B131" s="32"/>
      <c r="C131" s="33"/>
      <c r="D131" s="210" t="s">
        <v>174</v>
      </c>
      <c r="E131" s="33"/>
      <c r="F131" s="211" t="s">
        <v>175</v>
      </c>
      <c r="G131" s="33"/>
      <c r="H131" s="33"/>
      <c r="I131" s="120"/>
      <c r="J131" s="33"/>
      <c r="K131" s="33"/>
      <c r="L131" s="36"/>
      <c r="M131" s="212"/>
      <c r="N131" s="213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36" customHeight="1">
      <c r="A132" s="31"/>
      <c r="B132" s="32"/>
      <c r="C132" s="197" t="s">
        <v>311</v>
      </c>
      <c r="D132" s="197" t="s">
        <v>168</v>
      </c>
      <c r="E132" s="198" t="s">
        <v>177</v>
      </c>
      <c r="F132" s="199" t="s">
        <v>178</v>
      </c>
      <c r="G132" s="200" t="s">
        <v>171</v>
      </c>
      <c r="H132" s="201">
        <v>151</v>
      </c>
      <c r="I132" s="202"/>
      <c r="J132" s="203">
        <f>ROUND(I132*H132,2)</f>
        <v>0</v>
      </c>
      <c r="K132" s="199" t="s">
        <v>172</v>
      </c>
      <c r="L132" s="36"/>
      <c r="M132" s="204" t="s">
        <v>1</v>
      </c>
      <c r="N132" s="205" t="s">
        <v>41</v>
      </c>
      <c r="O132" s="6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83</v>
      </c>
      <c r="AT132" s="208" t="s">
        <v>168</v>
      </c>
      <c r="AU132" s="208" t="s">
        <v>83</v>
      </c>
      <c r="AY132" s="14" t="s">
        <v>166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83</v>
      </c>
      <c r="BK132" s="209">
        <f>ROUND(I132*H132,2)</f>
        <v>0</v>
      </c>
      <c r="BL132" s="14" t="s">
        <v>83</v>
      </c>
      <c r="BM132" s="208" t="s">
        <v>465</v>
      </c>
    </row>
    <row r="133" spans="1:65" s="2" customFormat="1" ht="48.75">
      <c r="A133" s="31"/>
      <c r="B133" s="32"/>
      <c r="C133" s="33"/>
      <c r="D133" s="210" t="s">
        <v>174</v>
      </c>
      <c r="E133" s="33"/>
      <c r="F133" s="211" t="s">
        <v>180</v>
      </c>
      <c r="G133" s="33"/>
      <c r="H133" s="33"/>
      <c r="I133" s="120"/>
      <c r="J133" s="33"/>
      <c r="K133" s="33"/>
      <c r="L133" s="36"/>
      <c r="M133" s="212"/>
      <c r="N133" s="213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24" customHeight="1">
      <c r="A134" s="31"/>
      <c r="B134" s="32"/>
      <c r="C134" s="197" t="s">
        <v>466</v>
      </c>
      <c r="D134" s="197" t="s">
        <v>168</v>
      </c>
      <c r="E134" s="198" t="s">
        <v>312</v>
      </c>
      <c r="F134" s="199" t="s">
        <v>313</v>
      </c>
      <c r="G134" s="200" t="s">
        <v>171</v>
      </c>
      <c r="H134" s="201">
        <v>35</v>
      </c>
      <c r="I134" s="202"/>
      <c r="J134" s="203">
        <f>ROUND(I134*H134,2)</f>
        <v>0</v>
      </c>
      <c r="K134" s="199" t="s">
        <v>172</v>
      </c>
      <c r="L134" s="36"/>
      <c r="M134" s="204" t="s">
        <v>1</v>
      </c>
      <c r="N134" s="205" t="s">
        <v>41</v>
      </c>
      <c r="O134" s="68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83</v>
      </c>
      <c r="AT134" s="208" t="s">
        <v>168</v>
      </c>
      <c r="AU134" s="208" t="s">
        <v>83</v>
      </c>
      <c r="AY134" s="14" t="s">
        <v>166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83</v>
      </c>
      <c r="BK134" s="209">
        <f>ROUND(I134*H134,2)</f>
        <v>0</v>
      </c>
      <c r="BL134" s="14" t="s">
        <v>83</v>
      </c>
      <c r="BM134" s="208" t="s">
        <v>467</v>
      </c>
    </row>
    <row r="135" spans="1:65" s="2" customFormat="1" ht="29.25">
      <c r="A135" s="31"/>
      <c r="B135" s="32"/>
      <c r="C135" s="33"/>
      <c r="D135" s="210" t="s">
        <v>174</v>
      </c>
      <c r="E135" s="33"/>
      <c r="F135" s="211" t="s">
        <v>315</v>
      </c>
      <c r="G135" s="33"/>
      <c r="H135" s="33"/>
      <c r="I135" s="120"/>
      <c r="J135" s="33"/>
      <c r="K135" s="33"/>
      <c r="L135" s="36"/>
      <c r="M135" s="212"/>
      <c r="N135" s="213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48" customHeight="1">
      <c r="A136" s="31"/>
      <c r="B136" s="32"/>
      <c r="C136" s="197" t="s">
        <v>7</v>
      </c>
      <c r="D136" s="197" t="s">
        <v>168</v>
      </c>
      <c r="E136" s="198" t="s">
        <v>316</v>
      </c>
      <c r="F136" s="199" t="s">
        <v>317</v>
      </c>
      <c r="G136" s="200" t="s">
        <v>171</v>
      </c>
      <c r="H136" s="201">
        <v>34</v>
      </c>
      <c r="I136" s="202"/>
      <c r="J136" s="203">
        <f>ROUND(I136*H136,2)</f>
        <v>0</v>
      </c>
      <c r="K136" s="199" t="s">
        <v>172</v>
      </c>
      <c r="L136" s="36"/>
      <c r="M136" s="204" t="s">
        <v>1</v>
      </c>
      <c r="N136" s="205" t="s">
        <v>41</v>
      </c>
      <c r="O136" s="6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83</v>
      </c>
      <c r="AT136" s="208" t="s">
        <v>168</v>
      </c>
      <c r="AU136" s="208" t="s">
        <v>83</v>
      </c>
      <c r="AY136" s="14" t="s">
        <v>166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83</v>
      </c>
      <c r="BK136" s="209">
        <f>ROUND(I136*H136,2)</f>
        <v>0</v>
      </c>
      <c r="BL136" s="14" t="s">
        <v>83</v>
      </c>
      <c r="BM136" s="208" t="s">
        <v>468</v>
      </c>
    </row>
    <row r="137" spans="1:65" s="2" customFormat="1" ht="48.75">
      <c r="A137" s="31"/>
      <c r="B137" s="32"/>
      <c r="C137" s="33"/>
      <c r="D137" s="210" t="s">
        <v>174</v>
      </c>
      <c r="E137" s="33"/>
      <c r="F137" s="211" t="s">
        <v>319</v>
      </c>
      <c r="G137" s="33"/>
      <c r="H137" s="33"/>
      <c r="I137" s="120"/>
      <c r="J137" s="33"/>
      <c r="K137" s="33"/>
      <c r="L137" s="36"/>
      <c r="M137" s="212"/>
      <c r="N137" s="213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24" customHeight="1">
      <c r="A138" s="31"/>
      <c r="B138" s="32"/>
      <c r="C138" s="197" t="s">
        <v>469</v>
      </c>
      <c r="D138" s="197" t="s">
        <v>168</v>
      </c>
      <c r="E138" s="198" t="s">
        <v>182</v>
      </c>
      <c r="F138" s="199" t="s">
        <v>183</v>
      </c>
      <c r="G138" s="200" t="s">
        <v>171</v>
      </c>
      <c r="H138" s="201">
        <v>50</v>
      </c>
      <c r="I138" s="202"/>
      <c r="J138" s="203">
        <f>ROUND(I138*H138,2)</f>
        <v>0</v>
      </c>
      <c r="K138" s="199" t="s">
        <v>172</v>
      </c>
      <c r="L138" s="36"/>
      <c r="M138" s="204" t="s">
        <v>1</v>
      </c>
      <c r="N138" s="205" t="s">
        <v>41</v>
      </c>
      <c r="O138" s="68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83</v>
      </c>
      <c r="AT138" s="208" t="s">
        <v>168</v>
      </c>
      <c r="AU138" s="208" t="s">
        <v>83</v>
      </c>
      <c r="AY138" s="14" t="s">
        <v>166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83</v>
      </c>
      <c r="BK138" s="209">
        <f>ROUND(I138*H138,2)</f>
        <v>0</v>
      </c>
      <c r="BL138" s="14" t="s">
        <v>83</v>
      </c>
      <c r="BM138" s="208" t="s">
        <v>470</v>
      </c>
    </row>
    <row r="139" spans="1:65" s="2" customFormat="1" ht="29.25">
      <c r="A139" s="31"/>
      <c r="B139" s="32"/>
      <c r="C139" s="33"/>
      <c r="D139" s="210" t="s">
        <v>174</v>
      </c>
      <c r="E139" s="33"/>
      <c r="F139" s="211" t="s">
        <v>185</v>
      </c>
      <c r="G139" s="33"/>
      <c r="H139" s="33"/>
      <c r="I139" s="120"/>
      <c r="J139" s="33"/>
      <c r="K139" s="33"/>
      <c r="L139" s="36"/>
      <c r="M139" s="212"/>
      <c r="N139" s="213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" customHeight="1">
      <c r="A140" s="31"/>
      <c r="B140" s="32"/>
      <c r="C140" s="197" t="s">
        <v>285</v>
      </c>
      <c r="D140" s="197" t="s">
        <v>168</v>
      </c>
      <c r="E140" s="198" t="s">
        <v>333</v>
      </c>
      <c r="F140" s="199" t="s">
        <v>334</v>
      </c>
      <c r="G140" s="200" t="s">
        <v>171</v>
      </c>
      <c r="H140" s="201">
        <v>4</v>
      </c>
      <c r="I140" s="202"/>
      <c r="J140" s="203">
        <f>ROUND(I140*H140,2)</f>
        <v>0</v>
      </c>
      <c r="K140" s="199" t="s">
        <v>172</v>
      </c>
      <c r="L140" s="36"/>
      <c r="M140" s="204" t="s">
        <v>1</v>
      </c>
      <c r="N140" s="205" t="s">
        <v>41</v>
      </c>
      <c r="O140" s="6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83</v>
      </c>
      <c r="AT140" s="208" t="s">
        <v>168</v>
      </c>
      <c r="AU140" s="208" t="s">
        <v>83</v>
      </c>
      <c r="AY140" s="14" t="s">
        <v>166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83</v>
      </c>
      <c r="BK140" s="209">
        <f>ROUND(I140*H140,2)</f>
        <v>0</v>
      </c>
      <c r="BL140" s="14" t="s">
        <v>83</v>
      </c>
      <c r="BM140" s="208" t="s">
        <v>471</v>
      </c>
    </row>
    <row r="141" spans="1:65" s="2" customFormat="1" ht="29.25">
      <c r="A141" s="31"/>
      <c r="B141" s="32"/>
      <c r="C141" s="33"/>
      <c r="D141" s="210" t="s">
        <v>174</v>
      </c>
      <c r="E141" s="33"/>
      <c r="F141" s="211" t="s">
        <v>336</v>
      </c>
      <c r="G141" s="33"/>
      <c r="H141" s="33"/>
      <c r="I141" s="120"/>
      <c r="J141" s="33"/>
      <c r="K141" s="33"/>
      <c r="L141" s="36"/>
      <c r="M141" s="212"/>
      <c r="N141" s="213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24" customHeight="1">
      <c r="A142" s="31"/>
      <c r="B142" s="32"/>
      <c r="C142" s="197" t="s">
        <v>233</v>
      </c>
      <c r="D142" s="197" t="s">
        <v>168</v>
      </c>
      <c r="E142" s="198" t="s">
        <v>201</v>
      </c>
      <c r="F142" s="199" t="s">
        <v>202</v>
      </c>
      <c r="G142" s="200" t="s">
        <v>171</v>
      </c>
      <c r="H142" s="201">
        <v>53</v>
      </c>
      <c r="I142" s="202"/>
      <c r="J142" s="203">
        <f>ROUND(I142*H142,2)</f>
        <v>0</v>
      </c>
      <c r="K142" s="199" t="s">
        <v>172</v>
      </c>
      <c r="L142" s="36"/>
      <c r="M142" s="204" t="s">
        <v>1</v>
      </c>
      <c r="N142" s="205" t="s">
        <v>41</v>
      </c>
      <c r="O142" s="68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83</v>
      </c>
      <c r="AT142" s="208" t="s">
        <v>168</v>
      </c>
      <c r="AU142" s="208" t="s">
        <v>83</v>
      </c>
      <c r="AY142" s="14" t="s">
        <v>166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83</v>
      </c>
      <c r="BK142" s="209">
        <f>ROUND(I142*H142,2)</f>
        <v>0</v>
      </c>
      <c r="BL142" s="14" t="s">
        <v>83</v>
      </c>
      <c r="BM142" s="208" t="s">
        <v>472</v>
      </c>
    </row>
    <row r="143" spans="1:65" s="2" customFormat="1" ht="39">
      <c r="A143" s="31"/>
      <c r="B143" s="32"/>
      <c r="C143" s="33"/>
      <c r="D143" s="210" t="s">
        <v>174</v>
      </c>
      <c r="E143" s="33"/>
      <c r="F143" s="211" t="s">
        <v>204</v>
      </c>
      <c r="G143" s="33"/>
      <c r="H143" s="33"/>
      <c r="I143" s="120"/>
      <c r="J143" s="33"/>
      <c r="K143" s="33"/>
      <c r="L143" s="36"/>
      <c r="M143" s="212"/>
      <c r="N143" s="213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2" customFormat="1" ht="24" customHeight="1">
      <c r="A144" s="31"/>
      <c r="B144" s="32"/>
      <c r="C144" s="197" t="s">
        <v>85</v>
      </c>
      <c r="D144" s="197" t="s">
        <v>168</v>
      </c>
      <c r="E144" s="198" t="s">
        <v>205</v>
      </c>
      <c r="F144" s="199" t="s">
        <v>206</v>
      </c>
      <c r="G144" s="200" t="s">
        <v>171</v>
      </c>
      <c r="H144" s="201">
        <v>1</v>
      </c>
      <c r="I144" s="202"/>
      <c r="J144" s="203">
        <f>ROUND(I144*H144,2)</f>
        <v>0</v>
      </c>
      <c r="K144" s="199" t="s">
        <v>172</v>
      </c>
      <c r="L144" s="36"/>
      <c r="M144" s="204" t="s">
        <v>1</v>
      </c>
      <c r="N144" s="205" t="s">
        <v>41</v>
      </c>
      <c r="O144" s="6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83</v>
      </c>
      <c r="AT144" s="208" t="s">
        <v>168</v>
      </c>
      <c r="AU144" s="208" t="s">
        <v>83</v>
      </c>
      <c r="AY144" s="14" t="s">
        <v>166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83</v>
      </c>
      <c r="BK144" s="209">
        <f>ROUND(I144*H144,2)</f>
        <v>0</v>
      </c>
      <c r="BL144" s="14" t="s">
        <v>83</v>
      </c>
      <c r="BM144" s="208" t="s">
        <v>473</v>
      </c>
    </row>
    <row r="145" spans="1:65" s="2" customFormat="1" ht="29.25">
      <c r="A145" s="31"/>
      <c r="B145" s="32"/>
      <c r="C145" s="33"/>
      <c r="D145" s="210" t="s">
        <v>174</v>
      </c>
      <c r="E145" s="33"/>
      <c r="F145" s="211" t="s">
        <v>208</v>
      </c>
      <c r="G145" s="33"/>
      <c r="H145" s="33"/>
      <c r="I145" s="120"/>
      <c r="J145" s="33"/>
      <c r="K145" s="33"/>
      <c r="L145" s="36"/>
      <c r="M145" s="212"/>
      <c r="N145" s="213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174</v>
      </c>
      <c r="AU145" s="14" t="s">
        <v>83</v>
      </c>
    </row>
    <row r="146" spans="1:65" s="2" customFormat="1" ht="24" customHeight="1">
      <c r="A146" s="31"/>
      <c r="B146" s="32"/>
      <c r="C146" s="197" t="s">
        <v>247</v>
      </c>
      <c r="D146" s="197" t="s">
        <v>168</v>
      </c>
      <c r="E146" s="198" t="s">
        <v>210</v>
      </c>
      <c r="F146" s="199" t="s">
        <v>211</v>
      </c>
      <c r="G146" s="200" t="s">
        <v>171</v>
      </c>
      <c r="H146" s="201">
        <v>1</v>
      </c>
      <c r="I146" s="202"/>
      <c r="J146" s="203">
        <f>ROUND(I146*H146,2)</f>
        <v>0</v>
      </c>
      <c r="K146" s="199" t="s">
        <v>172</v>
      </c>
      <c r="L146" s="36"/>
      <c r="M146" s="204" t="s">
        <v>1</v>
      </c>
      <c r="N146" s="205" t="s">
        <v>41</v>
      </c>
      <c r="O146" s="68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83</v>
      </c>
      <c r="AT146" s="208" t="s">
        <v>168</v>
      </c>
      <c r="AU146" s="208" t="s">
        <v>83</v>
      </c>
      <c r="AY146" s="14" t="s">
        <v>166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83</v>
      </c>
      <c r="BK146" s="209">
        <f>ROUND(I146*H146,2)</f>
        <v>0</v>
      </c>
      <c r="BL146" s="14" t="s">
        <v>83</v>
      </c>
      <c r="BM146" s="208" t="s">
        <v>474</v>
      </c>
    </row>
    <row r="147" spans="1:65" s="2" customFormat="1" ht="29.25">
      <c r="A147" s="31"/>
      <c r="B147" s="32"/>
      <c r="C147" s="33"/>
      <c r="D147" s="210" t="s">
        <v>174</v>
      </c>
      <c r="E147" s="33"/>
      <c r="F147" s="211" t="s">
        <v>213</v>
      </c>
      <c r="G147" s="33"/>
      <c r="H147" s="33"/>
      <c r="I147" s="120"/>
      <c r="J147" s="33"/>
      <c r="K147" s="33"/>
      <c r="L147" s="36"/>
      <c r="M147" s="212"/>
      <c r="N147" s="213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174</v>
      </c>
      <c r="AU147" s="14" t="s">
        <v>83</v>
      </c>
    </row>
    <row r="148" spans="1:65" s="2" customFormat="1" ht="24" customHeight="1">
      <c r="A148" s="31"/>
      <c r="B148" s="32"/>
      <c r="C148" s="197" t="s">
        <v>270</v>
      </c>
      <c r="D148" s="197" t="s">
        <v>168</v>
      </c>
      <c r="E148" s="198" t="s">
        <v>215</v>
      </c>
      <c r="F148" s="199" t="s">
        <v>216</v>
      </c>
      <c r="G148" s="200" t="s">
        <v>171</v>
      </c>
      <c r="H148" s="201">
        <v>3</v>
      </c>
      <c r="I148" s="202"/>
      <c r="J148" s="203">
        <f>ROUND(I148*H148,2)</f>
        <v>0</v>
      </c>
      <c r="K148" s="199" t="s">
        <v>172</v>
      </c>
      <c r="L148" s="36"/>
      <c r="M148" s="204" t="s">
        <v>1</v>
      </c>
      <c r="N148" s="205" t="s">
        <v>41</v>
      </c>
      <c r="O148" s="68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83</v>
      </c>
      <c r="AT148" s="208" t="s">
        <v>168</v>
      </c>
      <c r="AU148" s="208" t="s">
        <v>83</v>
      </c>
      <c r="AY148" s="14" t="s">
        <v>166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83</v>
      </c>
      <c r="BK148" s="209">
        <f>ROUND(I148*H148,2)</f>
        <v>0</v>
      </c>
      <c r="BL148" s="14" t="s">
        <v>83</v>
      </c>
      <c r="BM148" s="208" t="s">
        <v>475</v>
      </c>
    </row>
    <row r="149" spans="1:65" s="2" customFormat="1" ht="29.25">
      <c r="A149" s="31"/>
      <c r="B149" s="32"/>
      <c r="C149" s="33"/>
      <c r="D149" s="210" t="s">
        <v>174</v>
      </c>
      <c r="E149" s="33"/>
      <c r="F149" s="211" t="s">
        <v>218</v>
      </c>
      <c r="G149" s="33"/>
      <c r="H149" s="33"/>
      <c r="I149" s="120"/>
      <c r="J149" s="33"/>
      <c r="K149" s="33"/>
      <c r="L149" s="36"/>
      <c r="M149" s="212"/>
      <c r="N149" s="213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174</v>
      </c>
      <c r="AU149" s="14" t="s">
        <v>83</v>
      </c>
    </row>
    <row r="150" spans="1:65" s="2" customFormat="1" ht="24" customHeight="1">
      <c r="A150" s="31"/>
      <c r="B150" s="32"/>
      <c r="C150" s="197" t="s">
        <v>191</v>
      </c>
      <c r="D150" s="197" t="s">
        <v>168</v>
      </c>
      <c r="E150" s="198" t="s">
        <v>234</v>
      </c>
      <c r="F150" s="199" t="s">
        <v>235</v>
      </c>
      <c r="G150" s="200" t="s">
        <v>171</v>
      </c>
      <c r="H150" s="201">
        <v>4</v>
      </c>
      <c r="I150" s="202"/>
      <c r="J150" s="203">
        <f>ROUND(I150*H150,2)</f>
        <v>0</v>
      </c>
      <c r="K150" s="199" t="s">
        <v>172</v>
      </c>
      <c r="L150" s="36"/>
      <c r="M150" s="204" t="s">
        <v>1</v>
      </c>
      <c r="N150" s="205" t="s">
        <v>41</v>
      </c>
      <c r="O150" s="68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83</v>
      </c>
      <c r="AT150" s="208" t="s">
        <v>168</v>
      </c>
      <c r="AU150" s="208" t="s">
        <v>83</v>
      </c>
      <c r="AY150" s="14" t="s">
        <v>166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83</v>
      </c>
      <c r="BK150" s="209">
        <f>ROUND(I150*H150,2)</f>
        <v>0</v>
      </c>
      <c r="BL150" s="14" t="s">
        <v>83</v>
      </c>
      <c r="BM150" s="208" t="s">
        <v>476</v>
      </c>
    </row>
    <row r="151" spans="1:65" s="2" customFormat="1" ht="29.25">
      <c r="A151" s="31"/>
      <c r="B151" s="32"/>
      <c r="C151" s="33"/>
      <c r="D151" s="210" t="s">
        <v>174</v>
      </c>
      <c r="E151" s="33"/>
      <c r="F151" s="211" t="s">
        <v>237</v>
      </c>
      <c r="G151" s="33"/>
      <c r="H151" s="33"/>
      <c r="I151" s="120"/>
      <c r="J151" s="33"/>
      <c r="K151" s="33"/>
      <c r="L151" s="36"/>
      <c r="M151" s="212"/>
      <c r="N151" s="213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24" customHeight="1">
      <c r="A152" s="31"/>
      <c r="B152" s="32"/>
      <c r="C152" s="197" t="s">
        <v>252</v>
      </c>
      <c r="D152" s="197" t="s">
        <v>168</v>
      </c>
      <c r="E152" s="198" t="s">
        <v>243</v>
      </c>
      <c r="F152" s="199" t="s">
        <v>244</v>
      </c>
      <c r="G152" s="200" t="s">
        <v>171</v>
      </c>
      <c r="H152" s="201">
        <v>1</v>
      </c>
      <c r="I152" s="202"/>
      <c r="J152" s="203">
        <f>ROUND(I152*H152,2)</f>
        <v>0</v>
      </c>
      <c r="K152" s="199" t="s">
        <v>172</v>
      </c>
      <c r="L152" s="36"/>
      <c r="M152" s="204" t="s">
        <v>1</v>
      </c>
      <c r="N152" s="205" t="s">
        <v>41</v>
      </c>
      <c r="O152" s="68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83</v>
      </c>
      <c r="AT152" s="208" t="s">
        <v>168</v>
      </c>
      <c r="AU152" s="208" t="s">
        <v>83</v>
      </c>
      <c r="AY152" s="14" t="s">
        <v>166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83</v>
      </c>
      <c r="BK152" s="209">
        <f>ROUND(I152*H152,2)</f>
        <v>0</v>
      </c>
      <c r="BL152" s="14" t="s">
        <v>83</v>
      </c>
      <c r="BM152" s="208" t="s">
        <v>477</v>
      </c>
    </row>
    <row r="153" spans="1:65" s="2" customFormat="1" ht="29.25">
      <c r="A153" s="31"/>
      <c r="B153" s="32"/>
      <c r="C153" s="33"/>
      <c r="D153" s="210" t="s">
        <v>174</v>
      </c>
      <c r="E153" s="33"/>
      <c r="F153" s="211" t="s">
        <v>246</v>
      </c>
      <c r="G153" s="33"/>
      <c r="H153" s="33"/>
      <c r="I153" s="120"/>
      <c r="J153" s="33"/>
      <c r="K153" s="33"/>
      <c r="L153" s="36"/>
      <c r="M153" s="212"/>
      <c r="N153" s="213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174</v>
      </c>
      <c r="AU153" s="14" t="s">
        <v>83</v>
      </c>
    </row>
    <row r="154" spans="1:65" s="2" customFormat="1" ht="24" customHeight="1">
      <c r="A154" s="31"/>
      <c r="B154" s="32"/>
      <c r="C154" s="197" t="s">
        <v>209</v>
      </c>
      <c r="D154" s="197" t="s">
        <v>168</v>
      </c>
      <c r="E154" s="198" t="s">
        <v>253</v>
      </c>
      <c r="F154" s="199" t="s">
        <v>254</v>
      </c>
      <c r="G154" s="200" t="s">
        <v>171</v>
      </c>
      <c r="H154" s="201">
        <v>1</v>
      </c>
      <c r="I154" s="202"/>
      <c r="J154" s="203">
        <f>ROUND(I154*H154,2)</f>
        <v>0</v>
      </c>
      <c r="K154" s="199" t="s">
        <v>172</v>
      </c>
      <c r="L154" s="36"/>
      <c r="M154" s="204" t="s">
        <v>1</v>
      </c>
      <c r="N154" s="205" t="s">
        <v>41</v>
      </c>
      <c r="O154" s="68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83</v>
      </c>
      <c r="AT154" s="208" t="s">
        <v>168</v>
      </c>
      <c r="AU154" s="208" t="s">
        <v>83</v>
      </c>
      <c r="AY154" s="14" t="s">
        <v>166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83</v>
      </c>
      <c r="BK154" s="209">
        <f>ROUND(I154*H154,2)</f>
        <v>0</v>
      </c>
      <c r="BL154" s="14" t="s">
        <v>83</v>
      </c>
      <c r="BM154" s="208" t="s">
        <v>478</v>
      </c>
    </row>
    <row r="155" spans="1:65" s="2" customFormat="1" ht="29.25">
      <c r="A155" s="31"/>
      <c r="B155" s="32"/>
      <c r="C155" s="33"/>
      <c r="D155" s="210" t="s">
        <v>174</v>
      </c>
      <c r="E155" s="33"/>
      <c r="F155" s="211" t="s">
        <v>256</v>
      </c>
      <c r="G155" s="33"/>
      <c r="H155" s="33"/>
      <c r="I155" s="120"/>
      <c r="J155" s="33"/>
      <c r="K155" s="33"/>
      <c r="L155" s="36"/>
      <c r="M155" s="212"/>
      <c r="N155" s="213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24" customHeight="1">
      <c r="A156" s="31"/>
      <c r="B156" s="32"/>
      <c r="C156" s="197" t="s">
        <v>93</v>
      </c>
      <c r="D156" s="197" t="s">
        <v>168</v>
      </c>
      <c r="E156" s="198" t="s">
        <v>257</v>
      </c>
      <c r="F156" s="199" t="s">
        <v>258</v>
      </c>
      <c r="G156" s="200" t="s">
        <v>171</v>
      </c>
      <c r="H156" s="201">
        <v>1</v>
      </c>
      <c r="I156" s="202"/>
      <c r="J156" s="203">
        <f>ROUND(I156*H156,2)</f>
        <v>0</v>
      </c>
      <c r="K156" s="199" t="s">
        <v>172</v>
      </c>
      <c r="L156" s="36"/>
      <c r="M156" s="204" t="s">
        <v>1</v>
      </c>
      <c r="N156" s="205" t="s">
        <v>41</v>
      </c>
      <c r="O156" s="68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83</v>
      </c>
      <c r="AT156" s="208" t="s">
        <v>168</v>
      </c>
      <c r="AU156" s="208" t="s">
        <v>83</v>
      </c>
      <c r="AY156" s="14" t="s">
        <v>166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83</v>
      </c>
      <c r="BK156" s="209">
        <f>ROUND(I156*H156,2)</f>
        <v>0</v>
      </c>
      <c r="BL156" s="14" t="s">
        <v>83</v>
      </c>
      <c r="BM156" s="208" t="s">
        <v>479</v>
      </c>
    </row>
    <row r="157" spans="1:65" s="2" customFormat="1" ht="29.25">
      <c r="A157" s="31"/>
      <c r="B157" s="32"/>
      <c r="C157" s="33"/>
      <c r="D157" s="210" t="s">
        <v>174</v>
      </c>
      <c r="E157" s="33"/>
      <c r="F157" s="211" t="s">
        <v>260</v>
      </c>
      <c r="G157" s="33"/>
      <c r="H157" s="33"/>
      <c r="I157" s="120"/>
      <c r="J157" s="33"/>
      <c r="K157" s="33"/>
      <c r="L157" s="36"/>
      <c r="M157" s="212"/>
      <c r="N157" s="213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174</v>
      </c>
      <c r="AU157" s="14" t="s">
        <v>83</v>
      </c>
    </row>
    <row r="158" spans="1:65" s="2" customFormat="1" ht="24" customHeight="1">
      <c r="A158" s="31"/>
      <c r="B158" s="32"/>
      <c r="C158" s="197" t="s">
        <v>228</v>
      </c>
      <c r="D158" s="197" t="s">
        <v>168</v>
      </c>
      <c r="E158" s="198" t="s">
        <v>262</v>
      </c>
      <c r="F158" s="199" t="s">
        <v>263</v>
      </c>
      <c r="G158" s="200" t="s">
        <v>171</v>
      </c>
      <c r="H158" s="201">
        <v>1</v>
      </c>
      <c r="I158" s="202"/>
      <c r="J158" s="203">
        <f>ROUND(I158*H158,2)</f>
        <v>0</v>
      </c>
      <c r="K158" s="199" t="s">
        <v>172</v>
      </c>
      <c r="L158" s="36"/>
      <c r="M158" s="204" t="s">
        <v>1</v>
      </c>
      <c r="N158" s="205" t="s">
        <v>41</v>
      </c>
      <c r="O158" s="68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83</v>
      </c>
      <c r="AT158" s="208" t="s">
        <v>168</v>
      </c>
      <c r="AU158" s="208" t="s">
        <v>83</v>
      </c>
      <c r="AY158" s="14" t="s">
        <v>166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83</v>
      </c>
      <c r="BK158" s="209">
        <f>ROUND(I158*H158,2)</f>
        <v>0</v>
      </c>
      <c r="BL158" s="14" t="s">
        <v>83</v>
      </c>
      <c r="BM158" s="208" t="s">
        <v>480</v>
      </c>
    </row>
    <row r="159" spans="1:65" s="2" customFormat="1" ht="29.25">
      <c r="A159" s="31"/>
      <c r="B159" s="32"/>
      <c r="C159" s="33"/>
      <c r="D159" s="210" t="s">
        <v>174</v>
      </c>
      <c r="E159" s="33"/>
      <c r="F159" s="211" t="s">
        <v>265</v>
      </c>
      <c r="G159" s="33"/>
      <c r="H159" s="33"/>
      <c r="I159" s="120"/>
      <c r="J159" s="33"/>
      <c r="K159" s="33"/>
      <c r="L159" s="36"/>
      <c r="M159" s="212"/>
      <c r="N159" s="213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24" customHeight="1">
      <c r="A160" s="31"/>
      <c r="B160" s="32"/>
      <c r="C160" s="197" t="s">
        <v>165</v>
      </c>
      <c r="D160" s="197" t="s">
        <v>168</v>
      </c>
      <c r="E160" s="198" t="s">
        <v>374</v>
      </c>
      <c r="F160" s="199" t="s">
        <v>375</v>
      </c>
      <c r="G160" s="200" t="s">
        <v>171</v>
      </c>
      <c r="H160" s="201">
        <v>1</v>
      </c>
      <c r="I160" s="202"/>
      <c r="J160" s="203">
        <f>ROUND(I160*H160,2)</f>
        <v>0</v>
      </c>
      <c r="K160" s="199" t="s">
        <v>172</v>
      </c>
      <c r="L160" s="36"/>
      <c r="M160" s="204" t="s">
        <v>1</v>
      </c>
      <c r="N160" s="205" t="s">
        <v>41</v>
      </c>
      <c r="O160" s="68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83</v>
      </c>
      <c r="AT160" s="208" t="s">
        <v>168</v>
      </c>
      <c r="AU160" s="208" t="s">
        <v>83</v>
      </c>
      <c r="AY160" s="14" t="s">
        <v>166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83</v>
      </c>
      <c r="BK160" s="209">
        <f>ROUND(I160*H160,2)</f>
        <v>0</v>
      </c>
      <c r="BL160" s="14" t="s">
        <v>83</v>
      </c>
      <c r="BM160" s="208" t="s">
        <v>481</v>
      </c>
    </row>
    <row r="161" spans="1:65" s="2" customFormat="1" ht="29.25">
      <c r="A161" s="31"/>
      <c r="B161" s="32"/>
      <c r="C161" s="33"/>
      <c r="D161" s="210" t="s">
        <v>174</v>
      </c>
      <c r="E161" s="33"/>
      <c r="F161" s="211" t="s">
        <v>377</v>
      </c>
      <c r="G161" s="33"/>
      <c r="H161" s="33"/>
      <c r="I161" s="120"/>
      <c r="J161" s="33"/>
      <c r="K161" s="33"/>
      <c r="L161" s="36"/>
      <c r="M161" s="212"/>
      <c r="N161" s="213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174</v>
      </c>
      <c r="AU161" s="14" t="s">
        <v>83</v>
      </c>
    </row>
    <row r="162" spans="1:65" s="2" customFormat="1" ht="24" customHeight="1">
      <c r="A162" s="31"/>
      <c r="B162" s="32"/>
      <c r="C162" s="197" t="s">
        <v>261</v>
      </c>
      <c r="D162" s="197" t="s">
        <v>168</v>
      </c>
      <c r="E162" s="198" t="s">
        <v>271</v>
      </c>
      <c r="F162" s="199" t="s">
        <v>272</v>
      </c>
      <c r="G162" s="200" t="s">
        <v>171</v>
      </c>
      <c r="H162" s="201">
        <v>1</v>
      </c>
      <c r="I162" s="202"/>
      <c r="J162" s="203">
        <f>ROUND(I162*H162,2)</f>
        <v>0</v>
      </c>
      <c r="K162" s="199" t="s">
        <v>172</v>
      </c>
      <c r="L162" s="36"/>
      <c r="M162" s="204" t="s">
        <v>1</v>
      </c>
      <c r="N162" s="205" t="s">
        <v>41</v>
      </c>
      <c r="O162" s="68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83</v>
      </c>
      <c r="AT162" s="208" t="s">
        <v>168</v>
      </c>
      <c r="AU162" s="208" t="s">
        <v>83</v>
      </c>
      <c r="AY162" s="14" t="s">
        <v>166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83</v>
      </c>
      <c r="BK162" s="209">
        <f>ROUND(I162*H162,2)</f>
        <v>0</v>
      </c>
      <c r="BL162" s="14" t="s">
        <v>83</v>
      </c>
      <c r="BM162" s="208" t="s">
        <v>482</v>
      </c>
    </row>
    <row r="163" spans="1:65" s="2" customFormat="1" ht="29.25">
      <c r="A163" s="31"/>
      <c r="B163" s="32"/>
      <c r="C163" s="33"/>
      <c r="D163" s="210" t="s">
        <v>174</v>
      </c>
      <c r="E163" s="33"/>
      <c r="F163" s="211" t="s">
        <v>274</v>
      </c>
      <c r="G163" s="33"/>
      <c r="H163" s="33"/>
      <c r="I163" s="120"/>
      <c r="J163" s="33"/>
      <c r="K163" s="33"/>
      <c r="L163" s="36"/>
      <c r="M163" s="212"/>
      <c r="N163" s="213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174</v>
      </c>
      <c r="AU163" s="14" t="s">
        <v>83</v>
      </c>
    </row>
    <row r="164" spans="1:65" s="2" customFormat="1" ht="24" customHeight="1">
      <c r="A164" s="31"/>
      <c r="B164" s="32"/>
      <c r="C164" s="197" t="s">
        <v>83</v>
      </c>
      <c r="D164" s="197" t="s">
        <v>168</v>
      </c>
      <c r="E164" s="198" t="s">
        <v>384</v>
      </c>
      <c r="F164" s="199" t="s">
        <v>385</v>
      </c>
      <c r="G164" s="200" t="s">
        <v>171</v>
      </c>
      <c r="H164" s="201">
        <v>2</v>
      </c>
      <c r="I164" s="202"/>
      <c r="J164" s="203">
        <f>ROUND(I164*H164,2)</f>
        <v>0</v>
      </c>
      <c r="K164" s="199" t="s">
        <v>172</v>
      </c>
      <c r="L164" s="36"/>
      <c r="M164" s="204" t="s">
        <v>1</v>
      </c>
      <c r="N164" s="205" t="s">
        <v>41</v>
      </c>
      <c r="O164" s="68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83</v>
      </c>
      <c r="AT164" s="208" t="s">
        <v>168</v>
      </c>
      <c r="AU164" s="208" t="s">
        <v>83</v>
      </c>
      <c r="AY164" s="14" t="s">
        <v>166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83</v>
      </c>
      <c r="BK164" s="209">
        <f>ROUND(I164*H164,2)</f>
        <v>0</v>
      </c>
      <c r="BL164" s="14" t="s">
        <v>83</v>
      </c>
      <c r="BM164" s="208" t="s">
        <v>483</v>
      </c>
    </row>
    <row r="165" spans="1:65" s="2" customFormat="1" ht="29.25">
      <c r="A165" s="31"/>
      <c r="B165" s="32"/>
      <c r="C165" s="33"/>
      <c r="D165" s="210" t="s">
        <v>174</v>
      </c>
      <c r="E165" s="33"/>
      <c r="F165" s="211" t="s">
        <v>387</v>
      </c>
      <c r="G165" s="33"/>
      <c r="H165" s="33"/>
      <c r="I165" s="120"/>
      <c r="J165" s="33"/>
      <c r="K165" s="33"/>
      <c r="L165" s="36"/>
      <c r="M165" s="212"/>
      <c r="N165" s="213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174</v>
      </c>
      <c r="AU165" s="14" t="s">
        <v>83</v>
      </c>
    </row>
    <row r="166" spans="1:65" s="2" customFormat="1" ht="24" customHeight="1">
      <c r="A166" s="31"/>
      <c r="B166" s="32"/>
      <c r="C166" s="197" t="s">
        <v>484</v>
      </c>
      <c r="D166" s="197" t="s">
        <v>168</v>
      </c>
      <c r="E166" s="198" t="s">
        <v>281</v>
      </c>
      <c r="F166" s="199" t="s">
        <v>282</v>
      </c>
      <c r="G166" s="200" t="s">
        <v>171</v>
      </c>
      <c r="H166" s="201">
        <v>5</v>
      </c>
      <c r="I166" s="202"/>
      <c r="J166" s="203">
        <f>ROUND(I166*H166,2)</f>
        <v>0</v>
      </c>
      <c r="K166" s="199" t="s">
        <v>172</v>
      </c>
      <c r="L166" s="36"/>
      <c r="M166" s="204" t="s">
        <v>1</v>
      </c>
      <c r="N166" s="205" t="s">
        <v>41</v>
      </c>
      <c r="O166" s="68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83</v>
      </c>
      <c r="AT166" s="208" t="s">
        <v>168</v>
      </c>
      <c r="AU166" s="208" t="s">
        <v>83</v>
      </c>
      <c r="AY166" s="14" t="s">
        <v>166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83</v>
      </c>
      <c r="BK166" s="209">
        <f>ROUND(I166*H166,2)</f>
        <v>0</v>
      </c>
      <c r="BL166" s="14" t="s">
        <v>83</v>
      </c>
      <c r="BM166" s="208" t="s">
        <v>485</v>
      </c>
    </row>
    <row r="167" spans="1:65" s="2" customFormat="1" ht="29.25">
      <c r="A167" s="31"/>
      <c r="B167" s="32"/>
      <c r="C167" s="33"/>
      <c r="D167" s="210" t="s">
        <v>174</v>
      </c>
      <c r="E167" s="33"/>
      <c r="F167" s="211" t="s">
        <v>284</v>
      </c>
      <c r="G167" s="33"/>
      <c r="H167" s="33"/>
      <c r="I167" s="120"/>
      <c r="J167" s="33"/>
      <c r="K167" s="33"/>
      <c r="L167" s="36"/>
      <c r="M167" s="212"/>
      <c r="N167" s="213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174</v>
      </c>
      <c r="AU167" s="14" t="s">
        <v>83</v>
      </c>
    </row>
    <row r="168" spans="1:65" s="2" customFormat="1" ht="24" customHeight="1">
      <c r="A168" s="31"/>
      <c r="B168" s="32"/>
      <c r="C168" s="197" t="s">
        <v>214</v>
      </c>
      <c r="D168" s="197" t="s">
        <v>168</v>
      </c>
      <c r="E168" s="198" t="s">
        <v>390</v>
      </c>
      <c r="F168" s="199" t="s">
        <v>391</v>
      </c>
      <c r="G168" s="200" t="s">
        <v>171</v>
      </c>
      <c r="H168" s="201">
        <v>7</v>
      </c>
      <c r="I168" s="202"/>
      <c r="J168" s="203">
        <f>ROUND(I168*H168,2)</f>
        <v>0</v>
      </c>
      <c r="K168" s="199" t="s">
        <v>172</v>
      </c>
      <c r="L168" s="36"/>
      <c r="M168" s="204" t="s">
        <v>1</v>
      </c>
      <c r="N168" s="205" t="s">
        <v>41</v>
      </c>
      <c r="O168" s="68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83</v>
      </c>
      <c r="AT168" s="208" t="s">
        <v>168</v>
      </c>
      <c r="AU168" s="208" t="s">
        <v>83</v>
      </c>
      <c r="AY168" s="14" t="s">
        <v>166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83</v>
      </c>
      <c r="BK168" s="209">
        <f>ROUND(I168*H168,2)</f>
        <v>0</v>
      </c>
      <c r="BL168" s="14" t="s">
        <v>83</v>
      </c>
      <c r="BM168" s="208" t="s">
        <v>486</v>
      </c>
    </row>
    <row r="169" spans="1:65" s="2" customFormat="1" ht="29.25">
      <c r="A169" s="31"/>
      <c r="B169" s="32"/>
      <c r="C169" s="33"/>
      <c r="D169" s="210" t="s">
        <v>174</v>
      </c>
      <c r="E169" s="33"/>
      <c r="F169" s="211" t="s">
        <v>393</v>
      </c>
      <c r="G169" s="33"/>
      <c r="H169" s="33"/>
      <c r="I169" s="120"/>
      <c r="J169" s="33"/>
      <c r="K169" s="33"/>
      <c r="L169" s="36"/>
      <c r="M169" s="212"/>
      <c r="N169" s="213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174</v>
      </c>
      <c r="AU169" s="14" t="s">
        <v>83</v>
      </c>
    </row>
    <row r="170" spans="1:65" s="2" customFormat="1" ht="24" customHeight="1">
      <c r="A170" s="31"/>
      <c r="B170" s="32"/>
      <c r="C170" s="197" t="s">
        <v>200</v>
      </c>
      <c r="D170" s="197" t="s">
        <v>168</v>
      </c>
      <c r="E170" s="198" t="s">
        <v>394</v>
      </c>
      <c r="F170" s="199" t="s">
        <v>395</v>
      </c>
      <c r="G170" s="200" t="s">
        <v>171</v>
      </c>
      <c r="H170" s="201">
        <v>9</v>
      </c>
      <c r="I170" s="202"/>
      <c r="J170" s="203">
        <f>ROUND(I170*H170,2)</f>
        <v>0</v>
      </c>
      <c r="K170" s="199" t="s">
        <v>172</v>
      </c>
      <c r="L170" s="36"/>
      <c r="M170" s="204" t="s">
        <v>1</v>
      </c>
      <c r="N170" s="205" t="s">
        <v>41</v>
      </c>
      <c r="O170" s="6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83</v>
      </c>
      <c r="AT170" s="208" t="s">
        <v>168</v>
      </c>
      <c r="AU170" s="208" t="s">
        <v>83</v>
      </c>
      <c r="AY170" s="14" t="s">
        <v>166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83</v>
      </c>
      <c r="BK170" s="209">
        <f>ROUND(I170*H170,2)</f>
        <v>0</v>
      </c>
      <c r="BL170" s="14" t="s">
        <v>83</v>
      </c>
      <c r="BM170" s="208" t="s">
        <v>487</v>
      </c>
    </row>
    <row r="171" spans="1:65" s="2" customFormat="1" ht="29.25">
      <c r="A171" s="31"/>
      <c r="B171" s="32"/>
      <c r="C171" s="33"/>
      <c r="D171" s="210" t="s">
        <v>174</v>
      </c>
      <c r="E171" s="33"/>
      <c r="F171" s="211" t="s">
        <v>397</v>
      </c>
      <c r="G171" s="33"/>
      <c r="H171" s="33"/>
      <c r="I171" s="120"/>
      <c r="J171" s="33"/>
      <c r="K171" s="33"/>
      <c r="L171" s="36"/>
      <c r="M171" s="212"/>
      <c r="N171" s="213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174</v>
      </c>
      <c r="AU171" s="14" t="s">
        <v>83</v>
      </c>
    </row>
    <row r="172" spans="1:65" s="2" customFormat="1" ht="24" customHeight="1">
      <c r="A172" s="31"/>
      <c r="B172" s="32"/>
      <c r="C172" s="197" t="s">
        <v>223</v>
      </c>
      <c r="D172" s="197" t="s">
        <v>168</v>
      </c>
      <c r="E172" s="198" t="s">
        <v>398</v>
      </c>
      <c r="F172" s="199" t="s">
        <v>399</v>
      </c>
      <c r="G172" s="200" t="s">
        <v>171</v>
      </c>
      <c r="H172" s="201">
        <v>44</v>
      </c>
      <c r="I172" s="202"/>
      <c r="J172" s="203">
        <f>ROUND(I172*H172,2)</f>
        <v>0</v>
      </c>
      <c r="K172" s="199" t="s">
        <v>172</v>
      </c>
      <c r="L172" s="36"/>
      <c r="M172" s="204" t="s">
        <v>1</v>
      </c>
      <c r="N172" s="205" t="s">
        <v>41</v>
      </c>
      <c r="O172" s="6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83</v>
      </c>
      <c r="AT172" s="208" t="s">
        <v>168</v>
      </c>
      <c r="AU172" s="208" t="s">
        <v>83</v>
      </c>
      <c r="AY172" s="14" t="s">
        <v>166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83</v>
      </c>
      <c r="BK172" s="209">
        <f>ROUND(I172*H172,2)</f>
        <v>0</v>
      </c>
      <c r="BL172" s="14" t="s">
        <v>83</v>
      </c>
      <c r="BM172" s="208" t="s">
        <v>488</v>
      </c>
    </row>
    <row r="173" spans="1:65" s="2" customFormat="1" ht="29.25">
      <c r="A173" s="31"/>
      <c r="B173" s="32"/>
      <c r="C173" s="33"/>
      <c r="D173" s="210" t="s">
        <v>174</v>
      </c>
      <c r="E173" s="33"/>
      <c r="F173" s="211" t="s">
        <v>401</v>
      </c>
      <c r="G173" s="33"/>
      <c r="H173" s="33"/>
      <c r="I173" s="120"/>
      <c r="J173" s="33"/>
      <c r="K173" s="33"/>
      <c r="L173" s="36"/>
      <c r="M173" s="212"/>
      <c r="N173" s="213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174</v>
      </c>
      <c r="AU173" s="14" t="s">
        <v>83</v>
      </c>
    </row>
    <row r="174" spans="1:65" s="2" customFormat="1" ht="24" customHeight="1">
      <c r="A174" s="31"/>
      <c r="B174" s="32"/>
      <c r="C174" s="197" t="s">
        <v>8</v>
      </c>
      <c r="D174" s="197" t="s">
        <v>168</v>
      </c>
      <c r="E174" s="198" t="s">
        <v>402</v>
      </c>
      <c r="F174" s="199" t="s">
        <v>403</v>
      </c>
      <c r="G174" s="200" t="s">
        <v>171</v>
      </c>
      <c r="H174" s="201">
        <v>16</v>
      </c>
      <c r="I174" s="202"/>
      <c r="J174" s="203">
        <f>ROUND(I174*H174,2)</f>
        <v>0</v>
      </c>
      <c r="K174" s="199" t="s">
        <v>172</v>
      </c>
      <c r="L174" s="36"/>
      <c r="M174" s="204" t="s">
        <v>1</v>
      </c>
      <c r="N174" s="205" t="s">
        <v>41</v>
      </c>
      <c r="O174" s="68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83</v>
      </c>
      <c r="AT174" s="208" t="s">
        <v>168</v>
      </c>
      <c r="AU174" s="208" t="s">
        <v>83</v>
      </c>
      <c r="AY174" s="14" t="s">
        <v>166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83</v>
      </c>
      <c r="BK174" s="209">
        <f>ROUND(I174*H174,2)</f>
        <v>0</v>
      </c>
      <c r="BL174" s="14" t="s">
        <v>83</v>
      </c>
      <c r="BM174" s="208" t="s">
        <v>489</v>
      </c>
    </row>
    <row r="175" spans="1:65" s="2" customFormat="1" ht="29.25">
      <c r="A175" s="31"/>
      <c r="B175" s="32"/>
      <c r="C175" s="33"/>
      <c r="D175" s="210" t="s">
        <v>174</v>
      </c>
      <c r="E175" s="33"/>
      <c r="F175" s="211" t="s">
        <v>405</v>
      </c>
      <c r="G175" s="33"/>
      <c r="H175" s="33"/>
      <c r="I175" s="120"/>
      <c r="J175" s="33"/>
      <c r="K175" s="33"/>
      <c r="L175" s="36"/>
      <c r="M175" s="212"/>
      <c r="N175" s="213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174</v>
      </c>
      <c r="AU175" s="14" t="s">
        <v>83</v>
      </c>
    </row>
    <row r="176" spans="1:65" s="11" customFormat="1" ht="22.9" customHeight="1">
      <c r="B176" s="183"/>
      <c r="C176" s="184"/>
      <c r="D176" s="185" t="s">
        <v>75</v>
      </c>
      <c r="E176" s="224" t="s">
        <v>437</v>
      </c>
      <c r="F176" s="224" t="s">
        <v>490</v>
      </c>
      <c r="G176" s="184"/>
      <c r="H176" s="184"/>
      <c r="I176" s="187"/>
      <c r="J176" s="225">
        <f>BK176</f>
        <v>0</v>
      </c>
      <c r="K176" s="184"/>
      <c r="L176" s="189"/>
      <c r="M176" s="190"/>
      <c r="N176" s="191"/>
      <c r="O176" s="191"/>
      <c r="P176" s="192">
        <f>SUM(P177:P178)</f>
        <v>0</v>
      </c>
      <c r="Q176" s="191"/>
      <c r="R176" s="192">
        <f>SUM(R177:R178)</f>
        <v>0</v>
      </c>
      <c r="S176" s="191"/>
      <c r="T176" s="193">
        <f>SUM(T177:T178)</f>
        <v>0</v>
      </c>
      <c r="AR176" s="194" t="s">
        <v>83</v>
      </c>
      <c r="AT176" s="195" t="s">
        <v>75</v>
      </c>
      <c r="AU176" s="195" t="s">
        <v>83</v>
      </c>
      <c r="AY176" s="194" t="s">
        <v>166</v>
      </c>
      <c r="BK176" s="196">
        <f>SUM(BK177:BK178)</f>
        <v>0</v>
      </c>
    </row>
    <row r="177" spans="1:65" s="2" customFormat="1" ht="24" customHeight="1">
      <c r="A177" s="31"/>
      <c r="B177" s="32"/>
      <c r="C177" s="197" t="s">
        <v>491</v>
      </c>
      <c r="D177" s="197" t="s">
        <v>168</v>
      </c>
      <c r="E177" s="198" t="s">
        <v>440</v>
      </c>
      <c r="F177" s="199" t="s">
        <v>441</v>
      </c>
      <c r="G177" s="200" t="s">
        <v>171</v>
      </c>
      <c r="H177" s="201">
        <v>3</v>
      </c>
      <c r="I177" s="202"/>
      <c r="J177" s="203">
        <f>ROUND(I177*H177,2)</f>
        <v>0</v>
      </c>
      <c r="K177" s="199" t="s">
        <v>172</v>
      </c>
      <c r="L177" s="36"/>
      <c r="M177" s="204" t="s">
        <v>1</v>
      </c>
      <c r="N177" s="205" t="s">
        <v>41</v>
      </c>
      <c r="O177" s="68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442</v>
      </c>
      <c r="AT177" s="208" t="s">
        <v>168</v>
      </c>
      <c r="AU177" s="208" t="s">
        <v>85</v>
      </c>
      <c r="AY177" s="14" t="s">
        <v>166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83</v>
      </c>
      <c r="BK177" s="209">
        <f>ROUND(I177*H177,2)</f>
        <v>0</v>
      </c>
      <c r="BL177" s="14" t="s">
        <v>442</v>
      </c>
      <c r="BM177" s="208" t="s">
        <v>492</v>
      </c>
    </row>
    <row r="178" spans="1:65" s="2" customFormat="1" ht="19.5">
      <c r="A178" s="31"/>
      <c r="B178" s="32"/>
      <c r="C178" s="33"/>
      <c r="D178" s="210" t="s">
        <v>174</v>
      </c>
      <c r="E178" s="33"/>
      <c r="F178" s="211" t="s">
        <v>444</v>
      </c>
      <c r="G178" s="33"/>
      <c r="H178" s="33"/>
      <c r="I178" s="120"/>
      <c r="J178" s="33"/>
      <c r="K178" s="33"/>
      <c r="L178" s="36"/>
      <c r="M178" s="214"/>
      <c r="N178" s="215"/>
      <c r="O178" s="216"/>
      <c r="P178" s="216"/>
      <c r="Q178" s="216"/>
      <c r="R178" s="216"/>
      <c r="S178" s="216"/>
      <c r="T178" s="217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85</v>
      </c>
    </row>
    <row r="179" spans="1:65" s="2" customFormat="1" ht="6.95" customHeight="1">
      <c r="A179" s="31"/>
      <c r="B179" s="51"/>
      <c r="C179" s="52"/>
      <c r="D179" s="52"/>
      <c r="E179" s="52"/>
      <c r="F179" s="52"/>
      <c r="G179" s="52"/>
      <c r="H179" s="52"/>
      <c r="I179" s="155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C535JXbrpHoK3kOH95hxCJqBvveIiI+8rZcfvoIXdVrIFAp0k5gCSwEbayoZzMnRT539FVwPAqKqdbZWGCpJqA==" saltValue="R1vnld0w1eKz/+63DSD4+s1kV5TZPTFuvJV9+WcupWBSZ6VDV2LuHq3hHabdFqUuS+9nH50WCCs1VYtgl0WKQg==" spinCount="100000" sheet="1" objects="1" scenarios="1" formatColumns="0" formatRows="0" autoFilter="0"/>
  <autoFilter ref="C125:K178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112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139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459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493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ROUND((SUM(BE126:BE133)),  2)</f>
        <v>0</v>
      </c>
      <c r="G37" s="31"/>
      <c r="H37" s="31"/>
      <c r="I37" s="134">
        <v>0.21</v>
      </c>
      <c r="J37" s="133">
        <f>ROUND(((SUM(BE126:BE133))*I37),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ROUND((SUM(BF126:BF133)),  2)</f>
        <v>0</v>
      </c>
      <c r="G38" s="31"/>
      <c r="H38" s="31"/>
      <c r="I38" s="134">
        <v>0.15</v>
      </c>
      <c r="J38" s="133">
        <f>ROUND(((SUM(BF126:BF133))*I38),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ROUND((SUM(BG126:BG133)),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ROUND((SUM(BH126:BH133)),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ROUND((SUM(BI126:BI133)),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139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459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01-03-02 - 1/2 2021 VRN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494</v>
      </c>
      <c r="E102" s="220"/>
      <c r="F102" s="220"/>
      <c r="G102" s="220"/>
      <c r="H102" s="220"/>
      <c r="I102" s="221"/>
      <c r="J102" s="222">
        <f>J128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3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3" s="1" customFormat="1" ht="16.5" customHeight="1">
      <c r="B114" s="18"/>
      <c r="C114" s="19"/>
      <c r="D114" s="19"/>
      <c r="E114" s="292" t="s">
        <v>139</v>
      </c>
      <c r="F114" s="262"/>
      <c r="G114" s="262"/>
      <c r="H114" s="262"/>
      <c r="I114" s="112"/>
      <c r="J114" s="19"/>
      <c r="K114" s="19"/>
      <c r="L114" s="17"/>
    </row>
    <row r="115" spans="1:63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3" s="2" customFormat="1" ht="16.5" customHeight="1">
      <c r="A116" s="31"/>
      <c r="B116" s="32"/>
      <c r="C116" s="33"/>
      <c r="D116" s="33"/>
      <c r="E116" s="294" t="s">
        <v>459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3"/>
      <c r="D118" s="33"/>
      <c r="E118" s="258" t="str">
        <f>E13</f>
        <v>01-03-02 - 1/2 2021 VRN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3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3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</f>
        <v>0</v>
      </c>
      <c r="Q127" s="191"/>
      <c r="R127" s="192">
        <f>R128</f>
        <v>0</v>
      </c>
      <c r="S127" s="191"/>
      <c r="T127" s="193">
        <f>T128</f>
        <v>0</v>
      </c>
      <c r="AR127" s="194" t="s">
        <v>83</v>
      </c>
      <c r="AT127" s="195" t="s">
        <v>75</v>
      </c>
      <c r="AU127" s="195" t="s">
        <v>76</v>
      </c>
      <c r="AY127" s="194" t="s">
        <v>166</v>
      </c>
      <c r="BK127" s="196">
        <f>BK128</f>
        <v>0</v>
      </c>
    </row>
    <row r="128" spans="1:63" s="11" customFormat="1" ht="22.9" customHeight="1">
      <c r="B128" s="183"/>
      <c r="C128" s="184"/>
      <c r="D128" s="185" t="s">
        <v>75</v>
      </c>
      <c r="E128" s="224" t="s">
        <v>437</v>
      </c>
      <c r="F128" s="224" t="s">
        <v>495</v>
      </c>
      <c r="G128" s="184"/>
      <c r="H128" s="184"/>
      <c r="I128" s="187"/>
      <c r="J128" s="225">
        <f>BK128</f>
        <v>0</v>
      </c>
      <c r="K128" s="184"/>
      <c r="L128" s="189"/>
      <c r="M128" s="190"/>
      <c r="N128" s="191"/>
      <c r="O128" s="191"/>
      <c r="P128" s="192">
        <f>SUM(P129:P133)</f>
        <v>0</v>
      </c>
      <c r="Q128" s="191"/>
      <c r="R128" s="192">
        <f>SUM(R129:R133)</f>
        <v>0</v>
      </c>
      <c r="S128" s="191"/>
      <c r="T128" s="193">
        <f>SUM(T129:T133)</f>
        <v>0</v>
      </c>
      <c r="AR128" s="194" t="s">
        <v>83</v>
      </c>
      <c r="AT128" s="195" t="s">
        <v>75</v>
      </c>
      <c r="AU128" s="195" t="s">
        <v>83</v>
      </c>
      <c r="AY128" s="194" t="s">
        <v>166</v>
      </c>
      <c r="BK128" s="196">
        <f>SUM(BK129:BK133)</f>
        <v>0</v>
      </c>
    </row>
    <row r="129" spans="1:65" s="2" customFormat="1" ht="36" customHeight="1">
      <c r="A129" s="31"/>
      <c r="B129" s="32"/>
      <c r="C129" s="197" t="s">
        <v>83</v>
      </c>
      <c r="D129" s="197" t="s">
        <v>168</v>
      </c>
      <c r="E129" s="198" t="s">
        <v>449</v>
      </c>
      <c r="F129" s="199" t="s">
        <v>450</v>
      </c>
      <c r="G129" s="200" t="s">
        <v>451</v>
      </c>
      <c r="H129" s="226"/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83</v>
      </c>
      <c r="AT129" s="208" t="s">
        <v>168</v>
      </c>
      <c r="AU129" s="208" t="s">
        <v>85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83</v>
      </c>
      <c r="BM129" s="208" t="s">
        <v>496</v>
      </c>
    </row>
    <row r="130" spans="1:65" s="2" customFormat="1" ht="29.25">
      <c r="A130" s="31"/>
      <c r="B130" s="32"/>
      <c r="C130" s="33"/>
      <c r="D130" s="210" t="s">
        <v>174</v>
      </c>
      <c r="E130" s="33"/>
      <c r="F130" s="211" t="s">
        <v>450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85</v>
      </c>
    </row>
    <row r="131" spans="1:65" s="2" customFormat="1" ht="36" customHeight="1">
      <c r="A131" s="31"/>
      <c r="B131" s="32"/>
      <c r="C131" s="197" t="s">
        <v>85</v>
      </c>
      <c r="D131" s="197" t="s">
        <v>168</v>
      </c>
      <c r="E131" s="198" t="s">
        <v>453</v>
      </c>
      <c r="F131" s="199" t="s">
        <v>454</v>
      </c>
      <c r="G131" s="200" t="s">
        <v>171</v>
      </c>
      <c r="H131" s="201">
        <v>3</v>
      </c>
      <c r="I131" s="202"/>
      <c r="J131" s="203">
        <f>ROUND(I131*H131,2)</f>
        <v>0</v>
      </c>
      <c r="K131" s="199" t="s">
        <v>172</v>
      </c>
      <c r="L131" s="36"/>
      <c r="M131" s="204" t="s">
        <v>1</v>
      </c>
      <c r="N131" s="205" t="s">
        <v>41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442</v>
      </c>
      <c r="AT131" s="208" t="s">
        <v>168</v>
      </c>
      <c r="AU131" s="208" t="s">
        <v>85</v>
      </c>
      <c r="AY131" s="14" t="s">
        <v>166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83</v>
      </c>
      <c r="BK131" s="209">
        <f>ROUND(I131*H131,2)</f>
        <v>0</v>
      </c>
      <c r="BL131" s="14" t="s">
        <v>442</v>
      </c>
      <c r="BM131" s="208" t="s">
        <v>497</v>
      </c>
    </row>
    <row r="132" spans="1:65" s="2" customFormat="1" ht="117">
      <c r="A132" s="31"/>
      <c r="B132" s="32"/>
      <c r="C132" s="33"/>
      <c r="D132" s="210" t="s">
        <v>174</v>
      </c>
      <c r="E132" s="33"/>
      <c r="F132" s="211" t="s">
        <v>456</v>
      </c>
      <c r="G132" s="33"/>
      <c r="H132" s="33"/>
      <c r="I132" s="120"/>
      <c r="J132" s="33"/>
      <c r="K132" s="33"/>
      <c r="L132" s="36"/>
      <c r="M132" s="212"/>
      <c r="N132" s="213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174</v>
      </c>
      <c r="AU132" s="14" t="s">
        <v>85</v>
      </c>
    </row>
    <row r="133" spans="1:65" s="2" customFormat="1" ht="107.25">
      <c r="A133" s="31"/>
      <c r="B133" s="32"/>
      <c r="C133" s="33"/>
      <c r="D133" s="210" t="s">
        <v>457</v>
      </c>
      <c r="E133" s="33"/>
      <c r="F133" s="227" t="s">
        <v>458</v>
      </c>
      <c r="G133" s="33"/>
      <c r="H133" s="33"/>
      <c r="I133" s="120"/>
      <c r="J133" s="33"/>
      <c r="K133" s="33"/>
      <c r="L133" s="36"/>
      <c r="M133" s="214"/>
      <c r="N133" s="215"/>
      <c r="O133" s="216"/>
      <c r="P133" s="216"/>
      <c r="Q133" s="216"/>
      <c r="R133" s="216"/>
      <c r="S133" s="216"/>
      <c r="T133" s="217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457</v>
      </c>
      <c r="AU133" s="14" t="s">
        <v>85</v>
      </c>
    </row>
    <row r="134" spans="1:65" s="2" customFormat="1" ht="6.95" customHeight="1">
      <c r="A134" s="31"/>
      <c r="B134" s="51"/>
      <c r="C134" s="52"/>
      <c r="D134" s="52"/>
      <c r="E134" s="52"/>
      <c r="F134" s="52"/>
      <c r="G134" s="52"/>
      <c r="H134" s="52"/>
      <c r="I134" s="155"/>
      <c r="J134" s="52"/>
      <c r="K134" s="52"/>
      <c r="L134" s="36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sheetProtection algorithmName="SHA-512" hashValue="moT6c3CEjXXiczY/6A2PFdH+bVZc5BGpcZTAZ8po8n/vl5qWuVBue6F3ZBHAns8WrEUfRXZES30JoE/85zG/ng==" saltValue="5RYqpO/Eo5lqem6xGiDxOezLcBHgzxkOV22xBMDP0sovj8H96iUsrayn6I8EkyTnEuebvUFDykRhY/IIfCF2CA==" spinCount="100000" sheet="1" objects="1" scenarios="1" formatColumns="0" formatRows="0" autoFilter="0"/>
  <autoFilter ref="C125:K133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117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s="1" customFormat="1" ht="12" customHeight="1">
      <c r="B8" s="17"/>
      <c r="D8" s="118" t="s">
        <v>138</v>
      </c>
      <c r="I8" s="112"/>
      <c r="L8" s="17"/>
    </row>
    <row r="9" spans="1:46" s="2" customFormat="1" ht="16.5" customHeight="1">
      <c r="A9" s="31"/>
      <c r="B9" s="36"/>
      <c r="C9" s="31"/>
      <c r="D9" s="31"/>
      <c r="E9" s="284" t="s">
        <v>498</v>
      </c>
      <c r="F9" s="287"/>
      <c r="G9" s="287"/>
      <c r="H9" s="287"/>
      <c r="I9" s="120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140</v>
      </c>
      <c r="E10" s="31"/>
      <c r="F10" s="31"/>
      <c r="G10" s="31"/>
      <c r="H10" s="31"/>
      <c r="I10" s="120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8" t="s">
        <v>499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18</v>
      </c>
      <c r="E13" s="31"/>
      <c r="F13" s="106" t="s">
        <v>1</v>
      </c>
      <c r="G13" s="31"/>
      <c r="H13" s="31"/>
      <c r="I13" s="121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20</v>
      </c>
      <c r="E14" s="31"/>
      <c r="F14" s="106" t="s">
        <v>21</v>
      </c>
      <c r="G14" s="31"/>
      <c r="H14" s="31"/>
      <c r="I14" s="121" t="s">
        <v>22</v>
      </c>
      <c r="J14" s="122" t="str">
        <f>'Rekapitulace stavby'!AN8</f>
        <v>10. 7. 2019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20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21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26</v>
      </c>
      <c r="F17" s="31"/>
      <c r="G17" s="31"/>
      <c r="H17" s="31"/>
      <c r="I17" s="121" t="s">
        <v>27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20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28</v>
      </c>
      <c r="E19" s="31"/>
      <c r="F19" s="31"/>
      <c r="G19" s="31"/>
      <c r="H19" s="31"/>
      <c r="I19" s="121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9" t="str">
        <f>'Rekapitulace stavby'!E14</f>
        <v>Vyplň údaj</v>
      </c>
      <c r="F20" s="290"/>
      <c r="G20" s="290"/>
      <c r="H20" s="290"/>
      <c r="I20" s="121" t="s">
        <v>27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20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30</v>
      </c>
      <c r="E22" s="31"/>
      <c r="F22" s="31"/>
      <c r="G22" s="31"/>
      <c r="H22" s="31"/>
      <c r="I22" s="121" t="s">
        <v>25</v>
      </c>
      <c r="J22" s="106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tr">
        <f>IF('Rekapitulace stavby'!E17="","",'Rekapitulace stavby'!E17)</f>
        <v xml:space="preserve"> </v>
      </c>
      <c r="F23" s="31"/>
      <c r="G23" s="31"/>
      <c r="H23" s="31"/>
      <c r="I23" s="121" t="s">
        <v>27</v>
      </c>
      <c r="J23" s="106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20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33</v>
      </c>
      <c r="E25" s="31"/>
      <c r="F25" s="31"/>
      <c r="G25" s="31"/>
      <c r="H25" s="31"/>
      <c r="I25" s="121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34</v>
      </c>
      <c r="F26" s="31"/>
      <c r="G26" s="31"/>
      <c r="H26" s="31"/>
      <c r="I26" s="121" t="s">
        <v>27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20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35</v>
      </c>
      <c r="E28" s="31"/>
      <c r="F28" s="31"/>
      <c r="G28" s="31"/>
      <c r="H28" s="31"/>
      <c r="I28" s="120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3"/>
      <c r="B29" s="124"/>
      <c r="C29" s="123"/>
      <c r="D29" s="123"/>
      <c r="E29" s="291" t="s">
        <v>1</v>
      </c>
      <c r="F29" s="291"/>
      <c r="G29" s="291"/>
      <c r="H29" s="291"/>
      <c r="I29" s="125"/>
      <c r="J29" s="123"/>
      <c r="K29" s="123"/>
      <c r="L29" s="126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7"/>
      <c r="E31" s="127"/>
      <c r="F31" s="127"/>
      <c r="G31" s="127"/>
      <c r="H31" s="127"/>
      <c r="I31" s="128"/>
      <c r="J31" s="127"/>
      <c r="K31" s="127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9" t="s">
        <v>36</v>
      </c>
      <c r="E32" s="31"/>
      <c r="F32" s="31"/>
      <c r="G32" s="31"/>
      <c r="H32" s="31"/>
      <c r="I32" s="120"/>
      <c r="J32" s="130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31" t="s">
        <v>38</v>
      </c>
      <c r="G34" s="31"/>
      <c r="H34" s="31"/>
      <c r="I34" s="132" t="s">
        <v>37</v>
      </c>
      <c r="J34" s="131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9" t="s">
        <v>40</v>
      </c>
      <c r="E35" s="118" t="s">
        <v>41</v>
      </c>
      <c r="F35" s="133">
        <f>ROUND((SUM(BE121:BE208)),  2)</f>
        <v>0</v>
      </c>
      <c r="G35" s="31"/>
      <c r="H35" s="31"/>
      <c r="I35" s="134">
        <v>0.21</v>
      </c>
      <c r="J35" s="133">
        <f>ROUND(((SUM(BE121:BE208))*I35),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8" t="s">
        <v>42</v>
      </c>
      <c r="F36" s="133">
        <f>ROUND((SUM(BF121:BF208)),  2)</f>
        <v>0</v>
      </c>
      <c r="G36" s="31"/>
      <c r="H36" s="31"/>
      <c r="I36" s="134">
        <v>0.15</v>
      </c>
      <c r="J36" s="133">
        <f>ROUND(((SUM(BF121:BF208))*I36),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43</v>
      </c>
      <c r="F37" s="133">
        <f>ROUND((SUM(BG121:BG208)),  2)</f>
        <v>0</v>
      </c>
      <c r="G37" s="31"/>
      <c r="H37" s="31"/>
      <c r="I37" s="134">
        <v>0.21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8" t="s">
        <v>44</v>
      </c>
      <c r="F38" s="133">
        <f>ROUND((SUM(BH121:BH208)),  2)</f>
        <v>0</v>
      </c>
      <c r="G38" s="31"/>
      <c r="H38" s="31"/>
      <c r="I38" s="134">
        <v>0.15</v>
      </c>
      <c r="J38" s="133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45</v>
      </c>
      <c r="F39" s="133">
        <f>ROUND((SUM(BI121:BI208)),  2)</f>
        <v>0</v>
      </c>
      <c r="G39" s="31"/>
      <c r="H39" s="31"/>
      <c r="I39" s="134">
        <v>0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20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5"/>
      <c r="D41" s="136" t="s">
        <v>46</v>
      </c>
      <c r="E41" s="137"/>
      <c r="F41" s="137"/>
      <c r="G41" s="138" t="s">
        <v>47</v>
      </c>
      <c r="H41" s="139" t="s">
        <v>48</v>
      </c>
      <c r="I41" s="140"/>
      <c r="J41" s="141">
        <f>SUM(J32:J39)</f>
        <v>0</v>
      </c>
      <c r="K41" s="142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92" t="s">
        <v>498</v>
      </c>
      <c r="F87" s="295"/>
      <c r="G87" s="295"/>
      <c r="H87" s="295"/>
      <c r="I87" s="120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3"/>
      <c r="E88" s="33"/>
      <c r="F88" s="33"/>
      <c r="G88" s="33"/>
      <c r="H88" s="33"/>
      <c r="I88" s="120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58" t="str">
        <f>E11</f>
        <v>02-01 - 2020 souhrn oprav relé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Praha</v>
      </c>
      <c r="G91" s="33"/>
      <c r="H91" s="33"/>
      <c r="I91" s="121" t="s">
        <v>22</v>
      </c>
      <c r="J91" s="63" t="str">
        <f>IF(J14="","",J14)</f>
        <v>10. 7. 2019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>Jiří Kejkula, přednosta SSZT Pv</v>
      </c>
      <c r="G93" s="33"/>
      <c r="H93" s="33"/>
      <c r="I93" s="121" t="s">
        <v>30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121" t="s">
        <v>33</v>
      </c>
      <c r="J94" s="29" t="str">
        <f>E26</f>
        <v>Milan Bělehrad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20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9" t="s">
        <v>145</v>
      </c>
      <c r="D96" s="160"/>
      <c r="E96" s="160"/>
      <c r="F96" s="160"/>
      <c r="G96" s="160"/>
      <c r="H96" s="160"/>
      <c r="I96" s="161"/>
      <c r="J96" s="162" t="s">
        <v>146</v>
      </c>
      <c r="K96" s="160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63" t="s">
        <v>147</v>
      </c>
      <c r="D98" s="33"/>
      <c r="E98" s="33"/>
      <c r="F98" s="33"/>
      <c r="G98" s="33"/>
      <c r="H98" s="33"/>
      <c r="I98" s="120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148</v>
      </c>
    </row>
    <row r="99" spans="1:47" s="9" customFormat="1" ht="24.95" customHeight="1">
      <c r="B99" s="164"/>
      <c r="C99" s="165"/>
      <c r="D99" s="166" t="s">
        <v>149</v>
      </c>
      <c r="E99" s="167"/>
      <c r="F99" s="167"/>
      <c r="G99" s="167"/>
      <c r="H99" s="167"/>
      <c r="I99" s="168"/>
      <c r="J99" s="169">
        <f>J122</f>
        <v>0</v>
      </c>
      <c r="K99" s="165"/>
      <c r="L99" s="170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20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55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8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150</v>
      </c>
      <c r="D106" s="33"/>
      <c r="E106" s="33"/>
      <c r="F106" s="33"/>
      <c r="G106" s="33"/>
      <c r="H106" s="33"/>
      <c r="I106" s="120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20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20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5.5" customHeight="1">
      <c r="A109" s="31"/>
      <c r="B109" s="32"/>
      <c r="C109" s="33"/>
      <c r="D109" s="33"/>
      <c r="E109" s="292" t="str">
        <f>E7</f>
        <v>Údržba a oprava výměnných dílů zabezpečovacího zařízení v obvodu SSZT 2020</v>
      </c>
      <c r="F109" s="293"/>
      <c r="G109" s="293"/>
      <c r="H109" s="29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138</v>
      </c>
      <c r="D110" s="19"/>
      <c r="E110" s="19"/>
      <c r="F110" s="19"/>
      <c r="G110" s="19"/>
      <c r="H110" s="19"/>
      <c r="I110" s="112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92" t="s">
        <v>498</v>
      </c>
      <c r="F111" s="295"/>
      <c r="G111" s="295"/>
      <c r="H111" s="295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140</v>
      </c>
      <c r="D112" s="33"/>
      <c r="E112" s="33"/>
      <c r="F112" s="33"/>
      <c r="G112" s="33"/>
      <c r="H112" s="3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8" t="str">
        <f>E11</f>
        <v>02-01 - 2020 souhrn oprav relé</v>
      </c>
      <c r="F113" s="295"/>
      <c r="G113" s="295"/>
      <c r="H113" s="295"/>
      <c r="I113" s="120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20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Praha</v>
      </c>
      <c r="G115" s="33"/>
      <c r="H115" s="33"/>
      <c r="I115" s="121" t="s">
        <v>22</v>
      </c>
      <c r="J115" s="63" t="str">
        <f>IF(J14="","",J14)</f>
        <v>10. 7. 2019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E17</f>
        <v>Jiří Kejkula, přednosta SSZT Pv</v>
      </c>
      <c r="G117" s="33"/>
      <c r="H117" s="33"/>
      <c r="I117" s="121" t="s">
        <v>30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3"/>
      <c r="E118" s="33"/>
      <c r="F118" s="24" t="str">
        <f>IF(E20="","",E20)</f>
        <v>Vyplň údaj</v>
      </c>
      <c r="G118" s="33"/>
      <c r="H118" s="33"/>
      <c r="I118" s="121" t="s">
        <v>33</v>
      </c>
      <c r="J118" s="29" t="str">
        <f>E26</f>
        <v>Milan Bělehrad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71"/>
      <c r="B120" s="172"/>
      <c r="C120" s="173" t="s">
        <v>151</v>
      </c>
      <c r="D120" s="174" t="s">
        <v>61</v>
      </c>
      <c r="E120" s="174" t="s">
        <v>57</v>
      </c>
      <c r="F120" s="174" t="s">
        <v>58</v>
      </c>
      <c r="G120" s="174" t="s">
        <v>152</v>
      </c>
      <c r="H120" s="174" t="s">
        <v>153</v>
      </c>
      <c r="I120" s="175" t="s">
        <v>154</v>
      </c>
      <c r="J120" s="174" t="s">
        <v>146</v>
      </c>
      <c r="K120" s="176" t="s">
        <v>155</v>
      </c>
      <c r="L120" s="177"/>
      <c r="M120" s="72" t="s">
        <v>1</v>
      </c>
      <c r="N120" s="73" t="s">
        <v>40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120"/>
      <c r="J121" s="178">
        <f>BK121</f>
        <v>0</v>
      </c>
      <c r="K121" s="33"/>
      <c r="L121" s="36"/>
      <c r="M121" s="75"/>
      <c r="N121" s="179"/>
      <c r="O121" s="76"/>
      <c r="P121" s="180">
        <f>P122</f>
        <v>0</v>
      </c>
      <c r="Q121" s="76"/>
      <c r="R121" s="180">
        <f>R122</f>
        <v>0</v>
      </c>
      <c r="S121" s="76"/>
      <c r="T121" s="181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148</v>
      </c>
      <c r="BK121" s="182">
        <f>BK122</f>
        <v>0</v>
      </c>
    </row>
    <row r="122" spans="1:65" s="11" customFormat="1" ht="25.9" customHeight="1">
      <c r="B122" s="183"/>
      <c r="C122" s="184"/>
      <c r="D122" s="185" t="s">
        <v>75</v>
      </c>
      <c r="E122" s="186" t="s">
        <v>163</v>
      </c>
      <c r="F122" s="186" t="s">
        <v>164</v>
      </c>
      <c r="G122" s="184"/>
      <c r="H122" s="184"/>
      <c r="I122" s="187"/>
      <c r="J122" s="188">
        <f>BK122</f>
        <v>0</v>
      </c>
      <c r="K122" s="184"/>
      <c r="L122" s="189"/>
      <c r="M122" s="190"/>
      <c r="N122" s="191"/>
      <c r="O122" s="191"/>
      <c r="P122" s="192">
        <f>SUM(P123:P208)</f>
        <v>0</v>
      </c>
      <c r="Q122" s="191"/>
      <c r="R122" s="192">
        <f>SUM(R123:R208)</f>
        <v>0</v>
      </c>
      <c r="S122" s="191"/>
      <c r="T122" s="193">
        <f>SUM(T123:T208)</f>
        <v>0</v>
      </c>
      <c r="AR122" s="194" t="s">
        <v>165</v>
      </c>
      <c r="AT122" s="195" t="s">
        <v>75</v>
      </c>
      <c r="AU122" s="195" t="s">
        <v>76</v>
      </c>
      <c r="AY122" s="194" t="s">
        <v>166</v>
      </c>
      <c r="BK122" s="196">
        <f>SUM(BK123:BK208)</f>
        <v>0</v>
      </c>
    </row>
    <row r="123" spans="1:65" s="2" customFormat="1" ht="24" customHeight="1">
      <c r="A123" s="31"/>
      <c r="B123" s="32"/>
      <c r="C123" s="197" t="s">
        <v>83</v>
      </c>
      <c r="D123" s="197" t="s">
        <v>168</v>
      </c>
      <c r="E123" s="198" t="s">
        <v>500</v>
      </c>
      <c r="F123" s="199" t="s">
        <v>501</v>
      </c>
      <c r="G123" s="200" t="s">
        <v>171</v>
      </c>
      <c r="H123" s="201">
        <v>130</v>
      </c>
      <c r="I123" s="202"/>
      <c r="J123" s="203">
        <f>ROUND(I123*H123,2)</f>
        <v>0</v>
      </c>
      <c r="K123" s="199" t="s">
        <v>172</v>
      </c>
      <c r="L123" s="36"/>
      <c r="M123" s="204" t="s">
        <v>1</v>
      </c>
      <c r="N123" s="205" t="s">
        <v>41</v>
      </c>
      <c r="O123" s="6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8" t="s">
        <v>442</v>
      </c>
      <c r="AT123" s="208" t="s">
        <v>168</v>
      </c>
      <c r="AU123" s="208" t="s">
        <v>83</v>
      </c>
      <c r="AY123" s="14" t="s">
        <v>166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83</v>
      </c>
      <c r="BK123" s="209">
        <f>ROUND(I123*H123,2)</f>
        <v>0</v>
      </c>
      <c r="BL123" s="14" t="s">
        <v>442</v>
      </c>
      <c r="BM123" s="208" t="s">
        <v>502</v>
      </c>
    </row>
    <row r="124" spans="1:65" s="2" customFormat="1" ht="11.25">
      <c r="A124" s="31"/>
      <c r="B124" s="32"/>
      <c r="C124" s="33"/>
      <c r="D124" s="210" t="s">
        <v>174</v>
      </c>
      <c r="E124" s="33"/>
      <c r="F124" s="211" t="s">
        <v>501</v>
      </c>
      <c r="G124" s="33"/>
      <c r="H124" s="33"/>
      <c r="I124" s="120"/>
      <c r="J124" s="33"/>
      <c r="K124" s="33"/>
      <c r="L124" s="36"/>
      <c r="M124" s="212"/>
      <c r="N124" s="213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174</v>
      </c>
      <c r="AU124" s="14" t="s">
        <v>83</v>
      </c>
    </row>
    <row r="125" spans="1:65" s="2" customFormat="1" ht="24" customHeight="1">
      <c r="A125" s="31"/>
      <c r="B125" s="32"/>
      <c r="C125" s="197" t="s">
        <v>85</v>
      </c>
      <c r="D125" s="197" t="s">
        <v>168</v>
      </c>
      <c r="E125" s="198" t="s">
        <v>503</v>
      </c>
      <c r="F125" s="199" t="s">
        <v>504</v>
      </c>
      <c r="G125" s="200" t="s">
        <v>171</v>
      </c>
      <c r="H125" s="201">
        <v>130</v>
      </c>
      <c r="I125" s="202"/>
      <c r="J125" s="203">
        <f>ROUND(I125*H125,2)</f>
        <v>0</v>
      </c>
      <c r="K125" s="199" t="s">
        <v>172</v>
      </c>
      <c r="L125" s="36"/>
      <c r="M125" s="204" t="s">
        <v>1</v>
      </c>
      <c r="N125" s="205" t="s">
        <v>41</v>
      </c>
      <c r="O125" s="6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442</v>
      </c>
      <c r="AT125" s="208" t="s">
        <v>168</v>
      </c>
      <c r="AU125" s="208" t="s">
        <v>83</v>
      </c>
      <c r="AY125" s="14" t="s">
        <v>166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83</v>
      </c>
      <c r="BK125" s="209">
        <f>ROUND(I125*H125,2)</f>
        <v>0</v>
      </c>
      <c r="BL125" s="14" t="s">
        <v>442</v>
      </c>
      <c r="BM125" s="208" t="s">
        <v>505</v>
      </c>
    </row>
    <row r="126" spans="1:65" s="2" customFormat="1" ht="11.25">
      <c r="A126" s="31"/>
      <c r="B126" s="32"/>
      <c r="C126" s="33"/>
      <c r="D126" s="210" t="s">
        <v>174</v>
      </c>
      <c r="E126" s="33"/>
      <c r="F126" s="211" t="s">
        <v>504</v>
      </c>
      <c r="G126" s="33"/>
      <c r="H126" s="33"/>
      <c r="I126" s="120"/>
      <c r="J126" s="33"/>
      <c r="K126" s="33"/>
      <c r="L126" s="36"/>
      <c r="M126" s="212"/>
      <c r="N126" s="213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174</v>
      </c>
      <c r="AU126" s="14" t="s">
        <v>83</v>
      </c>
    </row>
    <row r="127" spans="1:65" s="2" customFormat="1" ht="24" customHeight="1">
      <c r="A127" s="31"/>
      <c r="B127" s="32"/>
      <c r="C127" s="197" t="s">
        <v>93</v>
      </c>
      <c r="D127" s="197" t="s">
        <v>168</v>
      </c>
      <c r="E127" s="198" t="s">
        <v>506</v>
      </c>
      <c r="F127" s="199" t="s">
        <v>507</v>
      </c>
      <c r="G127" s="200" t="s">
        <v>171</v>
      </c>
      <c r="H127" s="201">
        <v>100</v>
      </c>
      <c r="I127" s="202"/>
      <c r="J127" s="203">
        <f>ROUND(I127*H127,2)</f>
        <v>0</v>
      </c>
      <c r="K127" s="199" t="s">
        <v>172</v>
      </c>
      <c r="L127" s="36"/>
      <c r="M127" s="204" t="s">
        <v>1</v>
      </c>
      <c r="N127" s="205" t="s">
        <v>41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442</v>
      </c>
      <c r="AT127" s="208" t="s">
        <v>168</v>
      </c>
      <c r="AU127" s="208" t="s">
        <v>83</v>
      </c>
      <c r="AY127" s="14" t="s">
        <v>166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83</v>
      </c>
      <c r="BK127" s="209">
        <f>ROUND(I127*H127,2)</f>
        <v>0</v>
      </c>
      <c r="BL127" s="14" t="s">
        <v>442</v>
      </c>
      <c r="BM127" s="208" t="s">
        <v>508</v>
      </c>
    </row>
    <row r="128" spans="1:65" s="2" customFormat="1" ht="11.25">
      <c r="A128" s="31"/>
      <c r="B128" s="32"/>
      <c r="C128" s="33"/>
      <c r="D128" s="210" t="s">
        <v>174</v>
      </c>
      <c r="E128" s="33"/>
      <c r="F128" s="211" t="s">
        <v>507</v>
      </c>
      <c r="G128" s="33"/>
      <c r="H128" s="33"/>
      <c r="I128" s="120"/>
      <c r="J128" s="33"/>
      <c r="K128" s="33"/>
      <c r="L128" s="36"/>
      <c r="M128" s="212"/>
      <c r="N128" s="213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83</v>
      </c>
    </row>
    <row r="129" spans="1:65" s="2" customFormat="1" ht="24" customHeight="1">
      <c r="A129" s="31"/>
      <c r="B129" s="32"/>
      <c r="C129" s="197" t="s">
        <v>165</v>
      </c>
      <c r="D129" s="197" t="s">
        <v>168</v>
      </c>
      <c r="E129" s="198" t="s">
        <v>509</v>
      </c>
      <c r="F129" s="199" t="s">
        <v>510</v>
      </c>
      <c r="G129" s="200" t="s">
        <v>171</v>
      </c>
      <c r="H129" s="201">
        <v>85</v>
      </c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442</v>
      </c>
      <c r="AT129" s="208" t="s">
        <v>168</v>
      </c>
      <c r="AU129" s="208" t="s">
        <v>83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442</v>
      </c>
      <c r="BM129" s="208" t="s">
        <v>511</v>
      </c>
    </row>
    <row r="130" spans="1:65" s="2" customFormat="1" ht="11.25">
      <c r="A130" s="31"/>
      <c r="B130" s="32"/>
      <c r="C130" s="33"/>
      <c r="D130" s="210" t="s">
        <v>174</v>
      </c>
      <c r="E130" s="33"/>
      <c r="F130" s="211" t="s">
        <v>510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83</v>
      </c>
    </row>
    <row r="131" spans="1:65" s="2" customFormat="1" ht="24" customHeight="1">
      <c r="A131" s="31"/>
      <c r="B131" s="32"/>
      <c r="C131" s="197" t="s">
        <v>214</v>
      </c>
      <c r="D131" s="197" t="s">
        <v>168</v>
      </c>
      <c r="E131" s="198" t="s">
        <v>512</v>
      </c>
      <c r="F131" s="199" t="s">
        <v>513</v>
      </c>
      <c r="G131" s="200" t="s">
        <v>171</v>
      </c>
      <c r="H131" s="201">
        <v>70</v>
      </c>
      <c r="I131" s="202"/>
      <c r="J131" s="203">
        <f>ROUND(I131*H131,2)</f>
        <v>0</v>
      </c>
      <c r="K131" s="199" t="s">
        <v>172</v>
      </c>
      <c r="L131" s="36"/>
      <c r="M131" s="204" t="s">
        <v>1</v>
      </c>
      <c r="N131" s="205" t="s">
        <v>41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442</v>
      </c>
      <c r="AT131" s="208" t="s">
        <v>168</v>
      </c>
      <c r="AU131" s="208" t="s">
        <v>83</v>
      </c>
      <c r="AY131" s="14" t="s">
        <v>166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83</v>
      </c>
      <c r="BK131" s="209">
        <f>ROUND(I131*H131,2)</f>
        <v>0</v>
      </c>
      <c r="BL131" s="14" t="s">
        <v>442</v>
      </c>
      <c r="BM131" s="208" t="s">
        <v>514</v>
      </c>
    </row>
    <row r="132" spans="1:65" s="2" customFormat="1" ht="11.25">
      <c r="A132" s="31"/>
      <c r="B132" s="32"/>
      <c r="C132" s="33"/>
      <c r="D132" s="210" t="s">
        <v>174</v>
      </c>
      <c r="E132" s="33"/>
      <c r="F132" s="211" t="s">
        <v>513</v>
      </c>
      <c r="G132" s="33"/>
      <c r="H132" s="33"/>
      <c r="I132" s="120"/>
      <c r="J132" s="33"/>
      <c r="K132" s="33"/>
      <c r="L132" s="36"/>
      <c r="M132" s="212"/>
      <c r="N132" s="213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174</v>
      </c>
      <c r="AU132" s="14" t="s">
        <v>83</v>
      </c>
    </row>
    <row r="133" spans="1:65" s="2" customFormat="1" ht="24" customHeight="1">
      <c r="A133" s="31"/>
      <c r="B133" s="32"/>
      <c r="C133" s="197" t="s">
        <v>252</v>
      </c>
      <c r="D133" s="197" t="s">
        <v>168</v>
      </c>
      <c r="E133" s="198" t="s">
        <v>515</v>
      </c>
      <c r="F133" s="199" t="s">
        <v>516</v>
      </c>
      <c r="G133" s="200" t="s">
        <v>171</v>
      </c>
      <c r="H133" s="201">
        <v>30</v>
      </c>
      <c r="I133" s="202"/>
      <c r="J133" s="203">
        <f>ROUND(I133*H133,2)</f>
        <v>0</v>
      </c>
      <c r="K133" s="199" t="s">
        <v>172</v>
      </c>
      <c r="L133" s="36"/>
      <c r="M133" s="204" t="s">
        <v>1</v>
      </c>
      <c r="N133" s="205" t="s">
        <v>41</v>
      </c>
      <c r="O133" s="6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442</v>
      </c>
      <c r="AT133" s="208" t="s">
        <v>168</v>
      </c>
      <c r="AU133" s="208" t="s">
        <v>83</v>
      </c>
      <c r="AY133" s="14" t="s">
        <v>166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83</v>
      </c>
      <c r="BK133" s="209">
        <f>ROUND(I133*H133,2)</f>
        <v>0</v>
      </c>
      <c r="BL133" s="14" t="s">
        <v>442</v>
      </c>
      <c r="BM133" s="208" t="s">
        <v>517</v>
      </c>
    </row>
    <row r="134" spans="1:65" s="2" customFormat="1" ht="11.25">
      <c r="A134" s="31"/>
      <c r="B134" s="32"/>
      <c r="C134" s="33"/>
      <c r="D134" s="210" t="s">
        <v>174</v>
      </c>
      <c r="E134" s="33"/>
      <c r="F134" s="211" t="s">
        <v>516</v>
      </c>
      <c r="G134" s="33"/>
      <c r="H134" s="33"/>
      <c r="I134" s="120"/>
      <c r="J134" s="33"/>
      <c r="K134" s="33"/>
      <c r="L134" s="36"/>
      <c r="M134" s="212"/>
      <c r="N134" s="213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174</v>
      </c>
      <c r="AU134" s="14" t="s">
        <v>83</v>
      </c>
    </row>
    <row r="135" spans="1:65" s="2" customFormat="1" ht="24" customHeight="1">
      <c r="A135" s="31"/>
      <c r="B135" s="32"/>
      <c r="C135" s="197" t="s">
        <v>270</v>
      </c>
      <c r="D135" s="197" t="s">
        <v>168</v>
      </c>
      <c r="E135" s="198" t="s">
        <v>518</v>
      </c>
      <c r="F135" s="199" t="s">
        <v>519</v>
      </c>
      <c r="G135" s="200" t="s">
        <v>171</v>
      </c>
      <c r="H135" s="201">
        <v>5</v>
      </c>
      <c r="I135" s="202"/>
      <c r="J135" s="203">
        <f>ROUND(I135*H135,2)</f>
        <v>0</v>
      </c>
      <c r="K135" s="199" t="s">
        <v>172</v>
      </c>
      <c r="L135" s="36"/>
      <c r="M135" s="204" t="s">
        <v>1</v>
      </c>
      <c r="N135" s="205" t="s">
        <v>41</v>
      </c>
      <c r="O135" s="6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442</v>
      </c>
      <c r="AT135" s="208" t="s">
        <v>168</v>
      </c>
      <c r="AU135" s="208" t="s">
        <v>83</v>
      </c>
      <c r="AY135" s="14" t="s">
        <v>166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83</v>
      </c>
      <c r="BK135" s="209">
        <f>ROUND(I135*H135,2)</f>
        <v>0</v>
      </c>
      <c r="BL135" s="14" t="s">
        <v>442</v>
      </c>
      <c r="BM135" s="208" t="s">
        <v>520</v>
      </c>
    </row>
    <row r="136" spans="1:65" s="2" customFormat="1" ht="11.25">
      <c r="A136" s="31"/>
      <c r="B136" s="32"/>
      <c r="C136" s="33"/>
      <c r="D136" s="210" t="s">
        <v>174</v>
      </c>
      <c r="E136" s="33"/>
      <c r="F136" s="211" t="s">
        <v>519</v>
      </c>
      <c r="G136" s="33"/>
      <c r="H136" s="33"/>
      <c r="I136" s="120"/>
      <c r="J136" s="33"/>
      <c r="K136" s="33"/>
      <c r="L136" s="36"/>
      <c r="M136" s="212"/>
      <c r="N136" s="213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174</v>
      </c>
      <c r="AU136" s="14" t="s">
        <v>83</v>
      </c>
    </row>
    <row r="137" spans="1:65" s="2" customFormat="1" ht="24" customHeight="1">
      <c r="A137" s="31"/>
      <c r="B137" s="32"/>
      <c r="C137" s="197" t="s">
        <v>200</v>
      </c>
      <c r="D137" s="197" t="s">
        <v>168</v>
      </c>
      <c r="E137" s="198" t="s">
        <v>521</v>
      </c>
      <c r="F137" s="199" t="s">
        <v>522</v>
      </c>
      <c r="G137" s="200" t="s">
        <v>171</v>
      </c>
      <c r="H137" s="201">
        <v>5</v>
      </c>
      <c r="I137" s="202"/>
      <c r="J137" s="203">
        <f>ROUND(I137*H137,2)</f>
        <v>0</v>
      </c>
      <c r="K137" s="199" t="s">
        <v>172</v>
      </c>
      <c r="L137" s="36"/>
      <c r="M137" s="204" t="s">
        <v>1</v>
      </c>
      <c r="N137" s="205" t="s">
        <v>41</v>
      </c>
      <c r="O137" s="6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442</v>
      </c>
      <c r="AT137" s="208" t="s">
        <v>168</v>
      </c>
      <c r="AU137" s="208" t="s">
        <v>83</v>
      </c>
      <c r="AY137" s="14" t="s">
        <v>166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83</v>
      </c>
      <c r="BK137" s="209">
        <f>ROUND(I137*H137,2)</f>
        <v>0</v>
      </c>
      <c r="BL137" s="14" t="s">
        <v>442</v>
      </c>
      <c r="BM137" s="208" t="s">
        <v>523</v>
      </c>
    </row>
    <row r="138" spans="1:65" s="2" customFormat="1" ht="11.25">
      <c r="A138" s="31"/>
      <c r="B138" s="32"/>
      <c r="C138" s="33"/>
      <c r="D138" s="210" t="s">
        <v>174</v>
      </c>
      <c r="E138" s="33"/>
      <c r="F138" s="211" t="s">
        <v>522</v>
      </c>
      <c r="G138" s="33"/>
      <c r="H138" s="33"/>
      <c r="I138" s="120"/>
      <c r="J138" s="33"/>
      <c r="K138" s="33"/>
      <c r="L138" s="36"/>
      <c r="M138" s="212"/>
      <c r="N138" s="213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174</v>
      </c>
      <c r="AU138" s="14" t="s">
        <v>83</v>
      </c>
    </row>
    <row r="139" spans="1:65" s="2" customFormat="1" ht="48" customHeight="1">
      <c r="A139" s="31"/>
      <c r="B139" s="32"/>
      <c r="C139" s="197" t="s">
        <v>209</v>
      </c>
      <c r="D139" s="197" t="s">
        <v>168</v>
      </c>
      <c r="E139" s="198" t="s">
        <v>524</v>
      </c>
      <c r="F139" s="199" t="s">
        <v>525</v>
      </c>
      <c r="G139" s="200" t="s">
        <v>171</v>
      </c>
      <c r="H139" s="201">
        <v>7</v>
      </c>
      <c r="I139" s="202"/>
      <c r="J139" s="203">
        <f>ROUND(I139*H139,2)</f>
        <v>0</v>
      </c>
      <c r="K139" s="199" t="s">
        <v>172</v>
      </c>
      <c r="L139" s="36"/>
      <c r="M139" s="204" t="s">
        <v>1</v>
      </c>
      <c r="N139" s="205" t="s">
        <v>41</v>
      </c>
      <c r="O139" s="6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442</v>
      </c>
      <c r="AT139" s="208" t="s">
        <v>168</v>
      </c>
      <c r="AU139" s="208" t="s">
        <v>83</v>
      </c>
      <c r="AY139" s="14" t="s">
        <v>166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83</v>
      </c>
      <c r="BK139" s="209">
        <f>ROUND(I139*H139,2)</f>
        <v>0</v>
      </c>
      <c r="BL139" s="14" t="s">
        <v>442</v>
      </c>
      <c r="BM139" s="208" t="s">
        <v>526</v>
      </c>
    </row>
    <row r="140" spans="1:65" s="2" customFormat="1" ht="39">
      <c r="A140" s="31"/>
      <c r="B140" s="32"/>
      <c r="C140" s="33"/>
      <c r="D140" s="210" t="s">
        <v>174</v>
      </c>
      <c r="E140" s="33"/>
      <c r="F140" s="211" t="s">
        <v>525</v>
      </c>
      <c r="G140" s="33"/>
      <c r="H140" s="33"/>
      <c r="I140" s="120"/>
      <c r="J140" s="33"/>
      <c r="K140" s="33"/>
      <c r="L140" s="36"/>
      <c r="M140" s="212"/>
      <c r="N140" s="213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174</v>
      </c>
      <c r="AU140" s="14" t="s">
        <v>83</v>
      </c>
    </row>
    <row r="141" spans="1:65" s="2" customFormat="1" ht="48" customHeight="1">
      <c r="A141" s="31"/>
      <c r="B141" s="32"/>
      <c r="C141" s="197" t="s">
        <v>261</v>
      </c>
      <c r="D141" s="197" t="s">
        <v>168</v>
      </c>
      <c r="E141" s="198" t="s">
        <v>527</v>
      </c>
      <c r="F141" s="199" t="s">
        <v>528</v>
      </c>
      <c r="G141" s="200" t="s">
        <v>171</v>
      </c>
      <c r="H141" s="201">
        <v>5</v>
      </c>
      <c r="I141" s="202"/>
      <c r="J141" s="203">
        <f>ROUND(I141*H141,2)</f>
        <v>0</v>
      </c>
      <c r="K141" s="199" t="s">
        <v>172</v>
      </c>
      <c r="L141" s="36"/>
      <c r="M141" s="204" t="s">
        <v>1</v>
      </c>
      <c r="N141" s="205" t="s">
        <v>41</v>
      </c>
      <c r="O141" s="68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442</v>
      </c>
      <c r="AT141" s="208" t="s">
        <v>168</v>
      </c>
      <c r="AU141" s="208" t="s">
        <v>83</v>
      </c>
      <c r="AY141" s="14" t="s">
        <v>166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83</v>
      </c>
      <c r="BK141" s="209">
        <f>ROUND(I141*H141,2)</f>
        <v>0</v>
      </c>
      <c r="BL141" s="14" t="s">
        <v>442</v>
      </c>
      <c r="BM141" s="208" t="s">
        <v>529</v>
      </c>
    </row>
    <row r="142" spans="1:65" s="2" customFormat="1" ht="29.25">
      <c r="A142" s="31"/>
      <c r="B142" s="32"/>
      <c r="C142" s="33"/>
      <c r="D142" s="210" t="s">
        <v>174</v>
      </c>
      <c r="E142" s="33"/>
      <c r="F142" s="211" t="s">
        <v>528</v>
      </c>
      <c r="G142" s="33"/>
      <c r="H142" s="33"/>
      <c r="I142" s="120"/>
      <c r="J142" s="33"/>
      <c r="K142" s="33"/>
      <c r="L142" s="36"/>
      <c r="M142" s="212"/>
      <c r="N142" s="213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174</v>
      </c>
      <c r="AU142" s="14" t="s">
        <v>83</v>
      </c>
    </row>
    <row r="143" spans="1:65" s="2" customFormat="1" ht="48" customHeight="1">
      <c r="A143" s="31"/>
      <c r="B143" s="32"/>
      <c r="C143" s="197" t="s">
        <v>233</v>
      </c>
      <c r="D143" s="197" t="s">
        <v>168</v>
      </c>
      <c r="E143" s="198" t="s">
        <v>530</v>
      </c>
      <c r="F143" s="199" t="s">
        <v>531</v>
      </c>
      <c r="G143" s="200" t="s">
        <v>171</v>
      </c>
      <c r="H143" s="201">
        <v>8</v>
      </c>
      <c r="I143" s="202"/>
      <c r="J143" s="203">
        <f>ROUND(I143*H143,2)</f>
        <v>0</v>
      </c>
      <c r="K143" s="199" t="s">
        <v>172</v>
      </c>
      <c r="L143" s="36"/>
      <c r="M143" s="204" t="s">
        <v>1</v>
      </c>
      <c r="N143" s="205" t="s">
        <v>41</v>
      </c>
      <c r="O143" s="68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442</v>
      </c>
      <c r="AT143" s="208" t="s">
        <v>168</v>
      </c>
      <c r="AU143" s="208" t="s">
        <v>83</v>
      </c>
      <c r="AY143" s="14" t="s">
        <v>166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83</v>
      </c>
      <c r="BK143" s="209">
        <f>ROUND(I143*H143,2)</f>
        <v>0</v>
      </c>
      <c r="BL143" s="14" t="s">
        <v>442</v>
      </c>
      <c r="BM143" s="208" t="s">
        <v>532</v>
      </c>
    </row>
    <row r="144" spans="1:65" s="2" customFormat="1" ht="29.25">
      <c r="A144" s="31"/>
      <c r="B144" s="32"/>
      <c r="C144" s="33"/>
      <c r="D144" s="210" t="s">
        <v>174</v>
      </c>
      <c r="E144" s="33"/>
      <c r="F144" s="211" t="s">
        <v>531</v>
      </c>
      <c r="G144" s="33"/>
      <c r="H144" s="33"/>
      <c r="I144" s="120"/>
      <c r="J144" s="33"/>
      <c r="K144" s="33"/>
      <c r="L144" s="36"/>
      <c r="M144" s="212"/>
      <c r="N144" s="213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60" customHeight="1">
      <c r="A145" s="31"/>
      <c r="B145" s="32"/>
      <c r="C145" s="197" t="s">
        <v>342</v>
      </c>
      <c r="D145" s="197" t="s">
        <v>168</v>
      </c>
      <c r="E145" s="198" t="s">
        <v>293</v>
      </c>
      <c r="F145" s="199" t="s">
        <v>296</v>
      </c>
      <c r="G145" s="200" t="s">
        <v>171</v>
      </c>
      <c r="H145" s="201">
        <v>4</v>
      </c>
      <c r="I145" s="202"/>
      <c r="J145" s="203">
        <f>ROUND(I145*H145,2)</f>
        <v>0</v>
      </c>
      <c r="K145" s="199" t="s">
        <v>172</v>
      </c>
      <c r="L145" s="36"/>
      <c r="M145" s="204" t="s">
        <v>1</v>
      </c>
      <c r="N145" s="205" t="s">
        <v>41</v>
      </c>
      <c r="O145" s="6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442</v>
      </c>
      <c r="AT145" s="208" t="s">
        <v>168</v>
      </c>
      <c r="AU145" s="208" t="s">
        <v>83</v>
      </c>
      <c r="AY145" s="14" t="s">
        <v>166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83</v>
      </c>
      <c r="BK145" s="209">
        <f>ROUND(I145*H145,2)</f>
        <v>0</v>
      </c>
      <c r="BL145" s="14" t="s">
        <v>442</v>
      </c>
      <c r="BM145" s="208" t="s">
        <v>533</v>
      </c>
    </row>
    <row r="146" spans="1:65" s="2" customFormat="1" ht="39">
      <c r="A146" s="31"/>
      <c r="B146" s="32"/>
      <c r="C146" s="33"/>
      <c r="D146" s="210" t="s">
        <v>174</v>
      </c>
      <c r="E146" s="33"/>
      <c r="F146" s="211" t="s">
        <v>296</v>
      </c>
      <c r="G146" s="33"/>
      <c r="H146" s="33"/>
      <c r="I146" s="120"/>
      <c r="J146" s="33"/>
      <c r="K146" s="33"/>
      <c r="L146" s="36"/>
      <c r="M146" s="212"/>
      <c r="N146" s="213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83</v>
      </c>
    </row>
    <row r="147" spans="1:65" s="2" customFormat="1" ht="60" customHeight="1">
      <c r="A147" s="31"/>
      <c r="B147" s="32"/>
      <c r="C147" s="197" t="s">
        <v>247</v>
      </c>
      <c r="D147" s="197" t="s">
        <v>168</v>
      </c>
      <c r="E147" s="198" t="s">
        <v>534</v>
      </c>
      <c r="F147" s="199" t="s">
        <v>535</v>
      </c>
      <c r="G147" s="200" t="s">
        <v>171</v>
      </c>
      <c r="H147" s="201">
        <v>2</v>
      </c>
      <c r="I147" s="202"/>
      <c r="J147" s="203">
        <f>ROUND(I147*H147,2)</f>
        <v>0</v>
      </c>
      <c r="K147" s="199" t="s">
        <v>172</v>
      </c>
      <c r="L147" s="36"/>
      <c r="M147" s="204" t="s">
        <v>1</v>
      </c>
      <c r="N147" s="205" t="s">
        <v>41</v>
      </c>
      <c r="O147" s="6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442</v>
      </c>
      <c r="AT147" s="208" t="s">
        <v>168</v>
      </c>
      <c r="AU147" s="208" t="s">
        <v>83</v>
      </c>
      <c r="AY147" s="14" t="s">
        <v>166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83</v>
      </c>
      <c r="BK147" s="209">
        <f>ROUND(I147*H147,2)</f>
        <v>0</v>
      </c>
      <c r="BL147" s="14" t="s">
        <v>442</v>
      </c>
      <c r="BM147" s="208" t="s">
        <v>536</v>
      </c>
    </row>
    <row r="148" spans="1:65" s="2" customFormat="1" ht="39">
      <c r="A148" s="31"/>
      <c r="B148" s="32"/>
      <c r="C148" s="33"/>
      <c r="D148" s="210" t="s">
        <v>174</v>
      </c>
      <c r="E148" s="33"/>
      <c r="F148" s="211" t="s">
        <v>535</v>
      </c>
      <c r="G148" s="33"/>
      <c r="H148" s="33"/>
      <c r="I148" s="120"/>
      <c r="J148" s="33"/>
      <c r="K148" s="33"/>
      <c r="L148" s="36"/>
      <c r="M148" s="212"/>
      <c r="N148" s="213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60" customHeight="1">
      <c r="A149" s="31"/>
      <c r="B149" s="32"/>
      <c r="C149" s="197" t="s">
        <v>223</v>
      </c>
      <c r="D149" s="197" t="s">
        <v>168</v>
      </c>
      <c r="E149" s="198" t="s">
        <v>537</v>
      </c>
      <c r="F149" s="199" t="s">
        <v>538</v>
      </c>
      <c r="G149" s="200" t="s">
        <v>171</v>
      </c>
      <c r="H149" s="201">
        <v>5</v>
      </c>
      <c r="I149" s="202"/>
      <c r="J149" s="203">
        <f>ROUND(I149*H149,2)</f>
        <v>0</v>
      </c>
      <c r="K149" s="199" t="s">
        <v>172</v>
      </c>
      <c r="L149" s="36"/>
      <c r="M149" s="204" t="s">
        <v>1</v>
      </c>
      <c r="N149" s="205" t="s">
        <v>41</v>
      </c>
      <c r="O149" s="6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442</v>
      </c>
      <c r="AT149" s="208" t="s">
        <v>168</v>
      </c>
      <c r="AU149" s="208" t="s">
        <v>83</v>
      </c>
      <c r="AY149" s="14" t="s">
        <v>166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83</v>
      </c>
      <c r="BK149" s="209">
        <f>ROUND(I149*H149,2)</f>
        <v>0</v>
      </c>
      <c r="BL149" s="14" t="s">
        <v>442</v>
      </c>
      <c r="BM149" s="208" t="s">
        <v>539</v>
      </c>
    </row>
    <row r="150" spans="1:65" s="2" customFormat="1" ht="39">
      <c r="A150" s="31"/>
      <c r="B150" s="32"/>
      <c r="C150" s="33"/>
      <c r="D150" s="210" t="s">
        <v>174</v>
      </c>
      <c r="E150" s="33"/>
      <c r="F150" s="211" t="s">
        <v>538</v>
      </c>
      <c r="G150" s="33"/>
      <c r="H150" s="33"/>
      <c r="I150" s="120"/>
      <c r="J150" s="33"/>
      <c r="K150" s="33"/>
      <c r="L150" s="36"/>
      <c r="M150" s="212"/>
      <c r="N150" s="213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83</v>
      </c>
    </row>
    <row r="151" spans="1:65" s="2" customFormat="1" ht="48" customHeight="1">
      <c r="A151" s="31"/>
      <c r="B151" s="32"/>
      <c r="C151" s="197" t="s">
        <v>8</v>
      </c>
      <c r="D151" s="197" t="s">
        <v>168</v>
      </c>
      <c r="E151" s="198" t="s">
        <v>540</v>
      </c>
      <c r="F151" s="199" t="s">
        <v>541</v>
      </c>
      <c r="G151" s="200" t="s">
        <v>171</v>
      </c>
      <c r="H151" s="201">
        <v>37</v>
      </c>
      <c r="I151" s="202"/>
      <c r="J151" s="203">
        <f>ROUND(I151*H151,2)</f>
        <v>0</v>
      </c>
      <c r="K151" s="199" t="s">
        <v>172</v>
      </c>
      <c r="L151" s="36"/>
      <c r="M151" s="204" t="s">
        <v>1</v>
      </c>
      <c r="N151" s="205" t="s">
        <v>41</v>
      </c>
      <c r="O151" s="6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442</v>
      </c>
      <c r="AT151" s="208" t="s">
        <v>168</v>
      </c>
      <c r="AU151" s="208" t="s">
        <v>83</v>
      </c>
      <c r="AY151" s="14" t="s">
        <v>166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83</v>
      </c>
      <c r="BK151" s="209">
        <f>ROUND(I151*H151,2)</f>
        <v>0</v>
      </c>
      <c r="BL151" s="14" t="s">
        <v>442</v>
      </c>
      <c r="BM151" s="208" t="s">
        <v>542</v>
      </c>
    </row>
    <row r="152" spans="1:65" s="2" customFormat="1" ht="29.25">
      <c r="A152" s="31"/>
      <c r="B152" s="32"/>
      <c r="C152" s="33"/>
      <c r="D152" s="210" t="s">
        <v>174</v>
      </c>
      <c r="E152" s="33"/>
      <c r="F152" s="211" t="s">
        <v>541</v>
      </c>
      <c r="G152" s="33"/>
      <c r="H152" s="33"/>
      <c r="I152" s="120"/>
      <c r="J152" s="33"/>
      <c r="K152" s="33"/>
      <c r="L152" s="36"/>
      <c r="M152" s="212"/>
      <c r="N152" s="213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83</v>
      </c>
    </row>
    <row r="153" spans="1:65" s="2" customFormat="1" ht="48" customHeight="1">
      <c r="A153" s="31"/>
      <c r="B153" s="32"/>
      <c r="C153" s="197" t="s">
        <v>228</v>
      </c>
      <c r="D153" s="197" t="s">
        <v>168</v>
      </c>
      <c r="E153" s="198" t="s">
        <v>543</v>
      </c>
      <c r="F153" s="199" t="s">
        <v>544</v>
      </c>
      <c r="G153" s="200" t="s">
        <v>171</v>
      </c>
      <c r="H153" s="201">
        <v>18</v>
      </c>
      <c r="I153" s="202"/>
      <c r="J153" s="203">
        <f>ROUND(I153*H153,2)</f>
        <v>0</v>
      </c>
      <c r="K153" s="199" t="s">
        <v>172</v>
      </c>
      <c r="L153" s="36"/>
      <c r="M153" s="204" t="s">
        <v>1</v>
      </c>
      <c r="N153" s="205" t="s">
        <v>41</v>
      </c>
      <c r="O153" s="6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442</v>
      </c>
      <c r="AT153" s="208" t="s">
        <v>168</v>
      </c>
      <c r="AU153" s="208" t="s">
        <v>83</v>
      </c>
      <c r="AY153" s="14" t="s">
        <v>166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83</v>
      </c>
      <c r="BK153" s="209">
        <f>ROUND(I153*H153,2)</f>
        <v>0</v>
      </c>
      <c r="BL153" s="14" t="s">
        <v>442</v>
      </c>
      <c r="BM153" s="208" t="s">
        <v>545</v>
      </c>
    </row>
    <row r="154" spans="1:65" s="2" customFormat="1" ht="39">
      <c r="A154" s="31"/>
      <c r="B154" s="32"/>
      <c r="C154" s="33"/>
      <c r="D154" s="210" t="s">
        <v>174</v>
      </c>
      <c r="E154" s="33"/>
      <c r="F154" s="211" t="s">
        <v>544</v>
      </c>
      <c r="G154" s="33"/>
      <c r="H154" s="33"/>
      <c r="I154" s="120"/>
      <c r="J154" s="33"/>
      <c r="K154" s="33"/>
      <c r="L154" s="36"/>
      <c r="M154" s="212"/>
      <c r="N154" s="213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83</v>
      </c>
    </row>
    <row r="155" spans="1:65" s="2" customFormat="1" ht="48" customHeight="1">
      <c r="A155" s="31"/>
      <c r="B155" s="32"/>
      <c r="C155" s="197" t="s">
        <v>238</v>
      </c>
      <c r="D155" s="197" t="s">
        <v>168</v>
      </c>
      <c r="E155" s="198" t="s">
        <v>169</v>
      </c>
      <c r="F155" s="199" t="s">
        <v>175</v>
      </c>
      <c r="G155" s="200" t="s">
        <v>171</v>
      </c>
      <c r="H155" s="201">
        <v>500</v>
      </c>
      <c r="I155" s="202"/>
      <c r="J155" s="203">
        <f>ROUND(I155*H155,2)</f>
        <v>0</v>
      </c>
      <c r="K155" s="199" t="s">
        <v>172</v>
      </c>
      <c r="L155" s="36"/>
      <c r="M155" s="204" t="s">
        <v>1</v>
      </c>
      <c r="N155" s="205" t="s">
        <v>41</v>
      </c>
      <c r="O155" s="6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442</v>
      </c>
      <c r="AT155" s="208" t="s">
        <v>168</v>
      </c>
      <c r="AU155" s="208" t="s">
        <v>83</v>
      </c>
      <c r="AY155" s="14" t="s">
        <v>166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83</v>
      </c>
      <c r="BK155" s="209">
        <f>ROUND(I155*H155,2)</f>
        <v>0</v>
      </c>
      <c r="BL155" s="14" t="s">
        <v>442</v>
      </c>
      <c r="BM155" s="208" t="s">
        <v>546</v>
      </c>
    </row>
    <row r="156" spans="1:65" s="2" customFormat="1" ht="29.25">
      <c r="A156" s="31"/>
      <c r="B156" s="32"/>
      <c r="C156" s="33"/>
      <c r="D156" s="210" t="s">
        <v>174</v>
      </c>
      <c r="E156" s="33"/>
      <c r="F156" s="211" t="s">
        <v>175</v>
      </c>
      <c r="G156" s="33"/>
      <c r="H156" s="33"/>
      <c r="I156" s="120"/>
      <c r="J156" s="33"/>
      <c r="K156" s="33"/>
      <c r="L156" s="36"/>
      <c r="M156" s="212"/>
      <c r="N156" s="213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83</v>
      </c>
    </row>
    <row r="157" spans="1:65" s="2" customFormat="1" ht="72" customHeight="1">
      <c r="A157" s="31"/>
      <c r="B157" s="32"/>
      <c r="C157" s="197" t="s">
        <v>186</v>
      </c>
      <c r="D157" s="197" t="s">
        <v>168</v>
      </c>
      <c r="E157" s="198" t="s">
        <v>177</v>
      </c>
      <c r="F157" s="199" t="s">
        <v>547</v>
      </c>
      <c r="G157" s="200" t="s">
        <v>171</v>
      </c>
      <c r="H157" s="201">
        <v>140</v>
      </c>
      <c r="I157" s="202"/>
      <c r="J157" s="203">
        <f>ROUND(I157*H157,2)</f>
        <v>0</v>
      </c>
      <c r="K157" s="199" t="s">
        <v>172</v>
      </c>
      <c r="L157" s="36"/>
      <c r="M157" s="204" t="s">
        <v>1</v>
      </c>
      <c r="N157" s="205" t="s">
        <v>41</v>
      </c>
      <c r="O157" s="6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442</v>
      </c>
      <c r="AT157" s="208" t="s">
        <v>168</v>
      </c>
      <c r="AU157" s="208" t="s">
        <v>83</v>
      </c>
      <c r="AY157" s="14" t="s">
        <v>166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83</v>
      </c>
      <c r="BK157" s="209">
        <f>ROUND(I157*H157,2)</f>
        <v>0</v>
      </c>
      <c r="BL157" s="14" t="s">
        <v>442</v>
      </c>
      <c r="BM157" s="208" t="s">
        <v>548</v>
      </c>
    </row>
    <row r="158" spans="1:65" s="2" customFormat="1" ht="48.75">
      <c r="A158" s="31"/>
      <c r="B158" s="32"/>
      <c r="C158" s="33"/>
      <c r="D158" s="210" t="s">
        <v>174</v>
      </c>
      <c r="E158" s="33"/>
      <c r="F158" s="211" t="s">
        <v>180</v>
      </c>
      <c r="G158" s="33"/>
      <c r="H158" s="33"/>
      <c r="I158" s="120"/>
      <c r="J158" s="33"/>
      <c r="K158" s="33"/>
      <c r="L158" s="36"/>
      <c r="M158" s="212"/>
      <c r="N158" s="213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83</v>
      </c>
    </row>
    <row r="159" spans="1:65" s="2" customFormat="1" ht="48" customHeight="1">
      <c r="A159" s="31"/>
      <c r="B159" s="32"/>
      <c r="C159" s="197" t="s">
        <v>285</v>
      </c>
      <c r="D159" s="197" t="s">
        <v>168</v>
      </c>
      <c r="E159" s="198" t="s">
        <v>312</v>
      </c>
      <c r="F159" s="199" t="s">
        <v>315</v>
      </c>
      <c r="G159" s="200" t="s">
        <v>171</v>
      </c>
      <c r="H159" s="201">
        <v>22</v>
      </c>
      <c r="I159" s="202"/>
      <c r="J159" s="203">
        <f>ROUND(I159*H159,2)</f>
        <v>0</v>
      </c>
      <c r="K159" s="199" t="s">
        <v>172</v>
      </c>
      <c r="L159" s="36"/>
      <c r="M159" s="204" t="s">
        <v>1</v>
      </c>
      <c r="N159" s="205" t="s">
        <v>41</v>
      </c>
      <c r="O159" s="6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442</v>
      </c>
      <c r="AT159" s="208" t="s">
        <v>168</v>
      </c>
      <c r="AU159" s="208" t="s">
        <v>83</v>
      </c>
      <c r="AY159" s="14" t="s">
        <v>166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83</v>
      </c>
      <c r="BK159" s="209">
        <f>ROUND(I159*H159,2)</f>
        <v>0</v>
      </c>
      <c r="BL159" s="14" t="s">
        <v>442</v>
      </c>
      <c r="BM159" s="208" t="s">
        <v>549</v>
      </c>
    </row>
    <row r="160" spans="1:65" s="2" customFormat="1" ht="29.25">
      <c r="A160" s="31"/>
      <c r="B160" s="32"/>
      <c r="C160" s="33"/>
      <c r="D160" s="210" t="s">
        <v>174</v>
      </c>
      <c r="E160" s="33"/>
      <c r="F160" s="211" t="s">
        <v>315</v>
      </c>
      <c r="G160" s="33"/>
      <c r="H160" s="33"/>
      <c r="I160" s="120"/>
      <c r="J160" s="33"/>
      <c r="K160" s="33"/>
      <c r="L160" s="36"/>
      <c r="M160" s="212"/>
      <c r="N160" s="213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83</v>
      </c>
    </row>
    <row r="161" spans="1:65" s="2" customFormat="1" ht="72" customHeight="1">
      <c r="A161" s="31"/>
      <c r="B161" s="32"/>
      <c r="C161" s="197" t="s">
        <v>191</v>
      </c>
      <c r="D161" s="197" t="s">
        <v>168</v>
      </c>
      <c r="E161" s="198" t="s">
        <v>316</v>
      </c>
      <c r="F161" s="199" t="s">
        <v>550</v>
      </c>
      <c r="G161" s="200" t="s">
        <v>171</v>
      </c>
      <c r="H161" s="201">
        <v>70</v>
      </c>
      <c r="I161" s="202"/>
      <c r="J161" s="203">
        <f>ROUND(I161*H161,2)</f>
        <v>0</v>
      </c>
      <c r="K161" s="199" t="s">
        <v>172</v>
      </c>
      <c r="L161" s="36"/>
      <c r="M161" s="204" t="s">
        <v>1</v>
      </c>
      <c r="N161" s="205" t="s">
        <v>41</v>
      </c>
      <c r="O161" s="6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442</v>
      </c>
      <c r="AT161" s="208" t="s">
        <v>168</v>
      </c>
      <c r="AU161" s="208" t="s">
        <v>83</v>
      </c>
      <c r="AY161" s="14" t="s">
        <v>166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83</v>
      </c>
      <c r="BK161" s="209">
        <f>ROUND(I161*H161,2)</f>
        <v>0</v>
      </c>
      <c r="BL161" s="14" t="s">
        <v>442</v>
      </c>
      <c r="BM161" s="208" t="s">
        <v>551</v>
      </c>
    </row>
    <row r="162" spans="1:65" s="2" customFormat="1" ht="48.75">
      <c r="A162" s="31"/>
      <c r="B162" s="32"/>
      <c r="C162" s="33"/>
      <c r="D162" s="210" t="s">
        <v>174</v>
      </c>
      <c r="E162" s="33"/>
      <c r="F162" s="211" t="s">
        <v>319</v>
      </c>
      <c r="G162" s="33"/>
      <c r="H162" s="33"/>
      <c r="I162" s="120"/>
      <c r="J162" s="33"/>
      <c r="K162" s="33"/>
      <c r="L162" s="36"/>
      <c r="M162" s="212"/>
      <c r="N162" s="213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83</v>
      </c>
    </row>
    <row r="163" spans="1:65" s="2" customFormat="1" ht="48" customHeight="1">
      <c r="A163" s="31"/>
      <c r="B163" s="32"/>
      <c r="C163" s="197" t="s">
        <v>7</v>
      </c>
      <c r="D163" s="197" t="s">
        <v>168</v>
      </c>
      <c r="E163" s="198" t="s">
        <v>187</v>
      </c>
      <c r="F163" s="199" t="s">
        <v>190</v>
      </c>
      <c r="G163" s="200" t="s">
        <v>171</v>
      </c>
      <c r="H163" s="201">
        <v>8</v>
      </c>
      <c r="I163" s="202"/>
      <c r="J163" s="203">
        <f>ROUND(I163*H163,2)</f>
        <v>0</v>
      </c>
      <c r="K163" s="199" t="s">
        <v>172</v>
      </c>
      <c r="L163" s="36"/>
      <c r="M163" s="204" t="s">
        <v>1</v>
      </c>
      <c r="N163" s="205" t="s">
        <v>41</v>
      </c>
      <c r="O163" s="6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442</v>
      </c>
      <c r="AT163" s="208" t="s">
        <v>168</v>
      </c>
      <c r="AU163" s="208" t="s">
        <v>83</v>
      </c>
      <c r="AY163" s="14" t="s">
        <v>166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83</v>
      </c>
      <c r="BK163" s="209">
        <f>ROUND(I163*H163,2)</f>
        <v>0</v>
      </c>
      <c r="BL163" s="14" t="s">
        <v>442</v>
      </c>
      <c r="BM163" s="208" t="s">
        <v>552</v>
      </c>
    </row>
    <row r="164" spans="1:65" s="2" customFormat="1" ht="29.25">
      <c r="A164" s="31"/>
      <c r="B164" s="32"/>
      <c r="C164" s="33"/>
      <c r="D164" s="210" t="s">
        <v>174</v>
      </c>
      <c r="E164" s="33"/>
      <c r="F164" s="211" t="s">
        <v>190</v>
      </c>
      <c r="G164" s="33"/>
      <c r="H164" s="33"/>
      <c r="I164" s="120"/>
      <c r="J164" s="33"/>
      <c r="K164" s="33"/>
      <c r="L164" s="36"/>
      <c r="M164" s="212"/>
      <c r="N164" s="213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48" customHeight="1">
      <c r="A165" s="31"/>
      <c r="B165" s="32"/>
      <c r="C165" s="197" t="s">
        <v>275</v>
      </c>
      <c r="D165" s="197" t="s">
        <v>168</v>
      </c>
      <c r="E165" s="198" t="s">
        <v>329</v>
      </c>
      <c r="F165" s="199" t="s">
        <v>332</v>
      </c>
      <c r="G165" s="200" t="s">
        <v>171</v>
      </c>
      <c r="H165" s="201">
        <v>4</v>
      </c>
      <c r="I165" s="202"/>
      <c r="J165" s="203">
        <f>ROUND(I165*H165,2)</f>
        <v>0</v>
      </c>
      <c r="K165" s="199" t="s">
        <v>172</v>
      </c>
      <c r="L165" s="36"/>
      <c r="M165" s="204" t="s">
        <v>1</v>
      </c>
      <c r="N165" s="205" t="s">
        <v>41</v>
      </c>
      <c r="O165" s="6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442</v>
      </c>
      <c r="AT165" s="208" t="s">
        <v>168</v>
      </c>
      <c r="AU165" s="208" t="s">
        <v>83</v>
      </c>
      <c r="AY165" s="14" t="s">
        <v>166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83</v>
      </c>
      <c r="BK165" s="209">
        <f>ROUND(I165*H165,2)</f>
        <v>0</v>
      </c>
      <c r="BL165" s="14" t="s">
        <v>442</v>
      </c>
      <c r="BM165" s="208" t="s">
        <v>553</v>
      </c>
    </row>
    <row r="166" spans="1:65" s="2" customFormat="1" ht="29.25">
      <c r="A166" s="31"/>
      <c r="B166" s="32"/>
      <c r="C166" s="33"/>
      <c r="D166" s="210" t="s">
        <v>174</v>
      </c>
      <c r="E166" s="33"/>
      <c r="F166" s="211" t="s">
        <v>332</v>
      </c>
      <c r="G166" s="33"/>
      <c r="H166" s="33"/>
      <c r="I166" s="120"/>
      <c r="J166" s="33"/>
      <c r="K166" s="33"/>
      <c r="L166" s="36"/>
      <c r="M166" s="212"/>
      <c r="N166" s="213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83</v>
      </c>
    </row>
    <row r="167" spans="1:65" s="2" customFormat="1" ht="48" customHeight="1">
      <c r="A167" s="31"/>
      <c r="B167" s="32"/>
      <c r="C167" s="197" t="s">
        <v>280</v>
      </c>
      <c r="D167" s="197" t="s">
        <v>168</v>
      </c>
      <c r="E167" s="198" t="s">
        <v>338</v>
      </c>
      <c r="F167" s="199" t="s">
        <v>341</v>
      </c>
      <c r="G167" s="200" t="s">
        <v>171</v>
      </c>
      <c r="H167" s="201">
        <v>2</v>
      </c>
      <c r="I167" s="202"/>
      <c r="J167" s="203">
        <f>ROUND(I167*H167,2)</f>
        <v>0</v>
      </c>
      <c r="K167" s="199" t="s">
        <v>172</v>
      </c>
      <c r="L167" s="36"/>
      <c r="M167" s="204" t="s">
        <v>1</v>
      </c>
      <c r="N167" s="205" t="s">
        <v>41</v>
      </c>
      <c r="O167" s="6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442</v>
      </c>
      <c r="AT167" s="208" t="s">
        <v>168</v>
      </c>
      <c r="AU167" s="208" t="s">
        <v>83</v>
      </c>
      <c r="AY167" s="14" t="s">
        <v>166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83</v>
      </c>
      <c r="BK167" s="209">
        <f>ROUND(I167*H167,2)</f>
        <v>0</v>
      </c>
      <c r="BL167" s="14" t="s">
        <v>442</v>
      </c>
      <c r="BM167" s="208" t="s">
        <v>554</v>
      </c>
    </row>
    <row r="168" spans="1:65" s="2" customFormat="1" ht="29.25">
      <c r="A168" s="31"/>
      <c r="B168" s="32"/>
      <c r="C168" s="33"/>
      <c r="D168" s="210" t="s">
        <v>174</v>
      </c>
      <c r="E168" s="33"/>
      <c r="F168" s="211" t="s">
        <v>341</v>
      </c>
      <c r="G168" s="33"/>
      <c r="H168" s="33"/>
      <c r="I168" s="120"/>
      <c r="J168" s="33"/>
      <c r="K168" s="33"/>
      <c r="L168" s="36"/>
      <c r="M168" s="212"/>
      <c r="N168" s="213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83</v>
      </c>
    </row>
    <row r="169" spans="1:65" s="2" customFormat="1" ht="48" customHeight="1">
      <c r="A169" s="31"/>
      <c r="B169" s="32"/>
      <c r="C169" s="197" t="s">
        <v>181</v>
      </c>
      <c r="D169" s="197" t="s">
        <v>168</v>
      </c>
      <c r="E169" s="198" t="s">
        <v>196</v>
      </c>
      <c r="F169" s="199" t="s">
        <v>199</v>
      </c>
      <c r="G169" s="200" t="s">
        <v>171</v>
      </c>
      <c r="H169" s="201">
        <v>3</v>
      </c>
      <c r="I169" s="202"/>
      <c r="J169" s="203">
        <f>ROUND(I169*H169,2)</f>
        <v>0</v>
      </c>
      <c r="K169" s="199" t="s">
        <v>172</v>
      </c>
      <c r="L169" s="36"/>
      <c r="M169" s="204" t="s">
        <v>1</v>
      </c>
      <c r="N169" s="205" t="s">
        <v>41</v>
      </c>
      <c r="O169" s="6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83</v>
      </c>
      <c r="AT169" s="208" t="s">
        <v>168</v>
      </c>
      <c r="AU169" s="208" t="s">
        <v>83</v>
      </c>
      <c r="AY169" s="14" t="s">
        <v>166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83</v>
      </c>
      <c r="BK169" s="209">
        <f>ROUND(I169*H169,2)</f>
        <v>0</v>
      </c>
      <c r="BL169" s="14" t="s">
        <v>83</v>
      </c>
      <c r="BM169" s="208" t="s">
        <v>555</v>
      </c>
    </row>
    <row r="170" spans="1:65" s="2" customFormat="1" ht="29.25">
      <c r="A170" s="31"/>
      <c r="B170" s="32"/>
      <c r="C170" s="33"/>
      <c r="D170" s="210" t="s">
        <v>174</v>
      </c>
      <c r="E170" s="33"/>
      <c r="F170" s="211" t="s">
        <v>199</v>
      </c>
      <c r="G170" s="33"/>
      <c r="H170" s="33"/>
      <c r="I170" s="120"/>
      <c r="J170" s="33"/>
      <c r="K170" s="33"/>
      <c r="L170" s="36"/>
      <c r="M170" s="212"/>
      <c r="N170" s="213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83</v>
      </c>
    </row>
    <row r="171" spans="1:65" s="2" customFormat="1" ht="48" customHeight="1">
      <c r="A171" s="31"/>
      <c r="B171" s="32"/>
      <c r="C171" s="197" t="s">
        <v>167</v>
      </c>
      <c r="D171" s="197" t="s">
        <v>168</v>
      </c>
      <c r="E171" s="198" t="s">
        <v>556</v>
      </c>
      <c r="F171" s="199" t="s">
        <v>557</v>
      </c>
      <c r="G171" s="200" t="s">
        <v>171</v>
      </c>
      <c r="H171" s="201">
        <v>2</v>
      </c>
      <c r="I171" s="202"/>
      <c r="J171" s="203">
        <f>ROUND(I171*H171,2)</f>
        <v>0</v>
      </c>
      <c r="K171" s="199" t="s">
        <v>172</v>
      </c>
      <c r="L171" s="36"/>
      <c r="M171" s="204" t="s">
        <v>1</v>
      </c>
      <c r="N171" s="205" t="s">
        <v>41</v>
      </c>
      <c r="O171" s="68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442</v>
      </c>
      <c r="AT171" s="208" t="s">
        <v>168</v>
      </c>
      <c r="AU171" s="208" t="s">
        <v>83</v>
      </c>
      <c r="AY171" s="14" t="s">
        <v>166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83</v>
      </c>
      <c r="BK171" s="209">
        <f>ROUND(I171*H171,2)</f>
        <v>0</v>
      </c>
      <c r="BL171" s="14" t="s">
        <v>442</v>
      </c>
      <c r="BM171" s="208" t="s">
        <v>558</v>
      </c>
    </row>
    <row r="172" spans="1:65" s="2" customFormat="1" ht="39">
      <c r="A172" s="31"/>
      <c r="B172" s="32"/>
      <c r="C172" s="33"/>
      <c r="D172" s="210" t="s">
        <v>174</v>
      </c>
      <c r="E172" s="33"/>
      <c r="F172" s="211" t="s">
        <v>557</v>
      </c>
      <c r="G172" s="33"/>
      <c r="H172" s="33"/>
      <c r="I172" s="120"/>
      <c r="J172" s="33"/>
      <c r="K172" s="33"/>
      <c r="L172" s="36"/>
      <c r="M172" s="212"/>
      <c r="N172" s="213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83</v>
      </c>
    </row>
    <row r="173" spans="1:65" s="2" customFormat="1" ht="48" customHeight="1">
      <c r="A173" s="31"/>
      <c r="B173" s="32"/>
      <c r="C173" s="197" t="s">
        <v>176</v>
      </c>
      <c r="D173" s="197" t="s">
        <v>168</v>
      </c>
      <c r="E173" s="198" t="s">
        <v>201</v>
      </c>
      <c r="F173" s="199" t="s">
        <v>204</v>
      </c>
      <c r="G173" s="200" t="s">
        <v>171</v>
      </c>
      <c r="H173" s="201">
        <v>12</v>
      </c>
      <c r="I173" s="202"/>
      <c r="J173" s="203">
        <f>ROUND(I173*H173,2)</f>
        <v>0</v>
      </c>
      <c r="K173" s="199" t="s">
        <v>172</v>
      </c>
      <c r="L173" s="36"/>
      <c r="M173" s="204" t="s">
        <v>1</v>
      </c>
      <c r="N173" s="205" t="s">
        <v>41</v>
      </c>
      <c r="O173" s="68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442</v>
      </c>
      <c r="AT173" s="208" t="s">
        <v>168</v>
      </c>
      <c r="AU173" s="208" t="s">
        <v>83</v>
      </c>
      <c r="AY173" s="14" t="s">
        <v>166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83</v>
      </c>
      <c r="BK173" s="209">
        <f>ROUND(I173*H173,2)</f>
        <v>0</v>
      </c>
      <c r="BL173" s="14" t="s">
        <v>442</v>
      </c>
      <c r="BM173" s="208" t="s">
        <v>559</v>
      </c>
    </row>
    <row r="174" spans="1:65" s="2" customFormat="1" ht="39">
      <c r="A174" s="31"/>
      <c r="B174" s="32"/>
      <c r="C174" s="33"/>
      <c r="D174" s="210" t="s">
        <v>174</v>
      </c>
      <c r="E174" s="33"/>
      <c r="F174" s="211" t="s">
        <v>204</v>
      </c>
      <c r="G174" s="33"/>
      <c r="H174" s="33"/>
      <c r="I174" s="120"/>
      <c r="J174" s="33"/>
      <c r="K174" s="33"/>
      <c r="L174" s="36"/>
      <c r="M174" s="212"/>
      <c r="N174" s="213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83</v>
      </c>
    </row>
    <row r="175" spans="1:65" s="2" customFormat="1" ht="60" customHeight="1">
      <c r="A175" s="31"/>
      <c r="B175" s="32"/>
      <c r="C175" s="197" t="s">
        <v>560</v>
      </c>
      <c r="D175" s="197" t="s">
        <v>168</v>
      </c>
      <c r="E175" s="198" t="s">
        <v>561</v>
      </c>
      <c r="F175" s="199" t="s">
        <v>562</v>
      </c>
      <c r="G175" s="200" t="s">
        <v>171</v>
      </c>
      <c r="H175" s="201">
        <v>6</v>
      </c>
      <c r="I175" s="202"/>
      <c r="J175" s="203">
        <f>ROUND(I175*H175,2)</f>
        <v>0</v>
      </c>
      <c r="K175" s="199" t="s">
        <v>172</v>
      </c>
      <c r="L175" s="36"/>
      <c r="M175" s="204" t="s">
        <v>1</v>
      </c>
      <c r="N175" s="205" t="s">
        <v>41</v>
      </c>
      <c r="O175" s="68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442</v>
      </c>
      <c r="AT175" s="208" t="s">
        <v>168</v>
      </c>
      <c r="AU175" s="208" t="s">
        <v>83</v>
      </c>
      <c r="AY175" s="14" t="s">
        <v>166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83</v>
      </c>
      <c r="BK175" s="209">
        <f>ROUND(I175*H175,2)</f>
        <v>0</v>
      </c>
      <c r="BL175" s="14" t="s">
        <v>442</v>
      </c>
      <c r="BM175" s="208" t="s">
        <v>563</v>
      </c>
    </row>
    <row r="176" spans="1:65" s="2" customFormat="1" ht="39">
      <c r="A176" s="31"/>
      <c r="B176" s="32"/>
      <c r="C176" s="33"/>
      <c r="D176" s="210" t="s">
        <v>174</v>
      </c>
      <c r="E176" s="33"/>
      <c r="F176" s="211" t="s">
        <v>562</v>
      </c>
      <c r="G176" s="33"/>
      <c r="H176" s="33"/>
      <c r="I176" s="120"/>
      <c r="J176" s="33"/>
      <c r="K176" s="33"/>
      <c r="L176" s="36"/>
      <c r="M176" s="212"/>
      <c r="N176" s="213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83</v>
      </c>
    </row>
    <row r="177" spans="1:65" s="2" customFormat="1" ht="48" customHeight="1">
      <c r="A177" s="31"/>
      <c r="B177" s="32"/>
      <c r="C177" s="197" t="s">
        <v>564</v>
      </c>
      <c r="D177" s="197" t="s">
        <v>168</v>
      </c>
      <c r="E177" s="198" t="s">
        <v>565</v>
      </c>
      <c r="F177" s="199" t="s">
        <v>566</v>
      </c>
      <c r="G177" s="200" t="s">
        <v>171</v>
      </c>
      <c r="H177" s="201">
        <v>1</v>
      </c>
      <c r="I177" s="202"/>
      <c r="J177" s="203">
        <f>ROUND(I177*H177,2)</f>
        <v>0</v>
      </c>
      <c r="K177" s="199" t="s">
        <v>172</v>
      </c>
      <c r="L177" s="36"/>
      <c r="M177" s="204" t="s">
        <v>1</v>
      </c>
      <c r="N177" s="205" t="s">
        <v>41</v>
      </c>
      <c r="O177" s="68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442</v>
      </c>
      <c r="AT177" s="208" t="s">
        <v>168</v>
      </c>
      <c r="AU177" s="208" t="s">
        <v>83</v>
      </c>
      <c r="AY177" s="14" t="s">
        <v>166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83</v>
      </c>
      <c r="BK177" s="209">
        <f>ROUND(I177*H177,2)</f>
        <v>0</v>
      </c>
      <c r="BL177" s="14" t="s">
        <v>442</v>
      </c>
      <c r="BM177" s="208" t="s">
        <v>567</v>
      </c>
    </row>
    <row r="178" spans="1:65" s="2" customFormat="1" ht="29.25">
      <c r="A178" s="31"/>
      <c r="B178" s="32"/>
      <c r="C178" s="33"/>
      <c r="D178" s="210" t="s">
        <v>174</v>
      </c>
      <c r="E178" s="33"/>
      <c r="F178" s="211" t="s">
        <v>566</v>
      </c>
      <c r="G178" s="33"/>
      <c r="H178" s="33"/>
      <c r="I178" s="120"/>
      <c r="J178" s="33"/>
      <c r="K178" s="33"/>
      <c r="L178" s="36"/>
      <c r="M178" s="212"/>
      <c r="N178" s="213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83</v>
      </c>
    </row>
    <row r="179" spans="1:65" s="2" customFormat="1" ht="48" customHeight="1">
      <c r="A179" s="31"/>
      <c r="B179" s="32"/>
      <c r="C179" s="197" t="s">
        <v>568</v>
      </c>
      <c r="D179" s="197" t="s">
        <v>168</v>
      </c>
      <c r="E179" s="198" t="s">
        <v>384</v>
      </c>
      <c r="F179" s="199" t="s">
        <v>387</v>
      </c>
      <c r="G179" s="200" t="s">
        <v>171</v>
      </c>
      <c r="H179" s="201">
        <v>5</v>
      </c>
      <c r="I179" s="202"/>
      <c r="J179" s="203">
        <f>ROUND(I179*H179,2)</f>
        <v>0</v>
      </c>
      <c r="K179" s="199" t="s">
        <v>172</v>
      </c>
      <c r="L179" s="36"/>
      <c r="M179" s="204" t="s">
        <v>1</v>
      </c>
      <c r="N179" s="205" t="s">
        <v>41</v>
      </c>
      <c r="O179" s="68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442</v>
      </c>
      <c r="AT179" s="208" t="s">
        <v>168</v>
      </c>
      <c r="AU179" s="208" t="s">
        <v>83</v>
      </c>
      <c r="AY179" s="14" t="s">
        <v>166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4" t="s">
        <v>83</v>
      </c>
      <c r="BK179" s="209">
        <f>ROUND(I179*H179,2)</f>
        <v>0</v>
      </c>
      <c r="BL179" s="14" t="s">
        <v>442</v>
      </c>
      <c r="BM179" s="208" t="s">
        <v>569</v>
      </c>
    </row>
    <row r="180" spans="1:65" s="2" customFormat="1" ht="29.25">
      <c r="A180" s="31"/>
      <c r="B180" s="32"/>
      <c r="C180" s="33"/>
      <c r="D180" s="210" t="s">
        <v>174</v>
      </c>
      <c r="E180" s="33"/>
      <c r="F180" s="211" t="s">
        <v>387</v>
      </c>
      <c r="G180" s="33"/>
      <c r="H180" s="33"/>
      <c r="I180" s="120"/>
      <c r="J180" s="33"/>
      <c r="K180" s="33"/>
      <c r="L180" s="36"/>
      <c r="M180" s="212"/>
      <c r="N180" s="213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83</v>
      </c>
    </row>
    <row r="181" spans="1:65" s="2" customFormat="1" ht="48" customHeight="1">
      <c r="A181" s="31"/>
      <c r="B181" s="32"/>
      <c r="C181" s="197" t="s">
        <v>466</v>
      </c>
      <c r="D181" s="197" t="s">
        <v>168</v>
      </c>
      <c r="E181" s="198" t="s">
        <v>281</v>
      </c>
      <c r="F181" s="199" t="s">
        <v>284</v>
      </c>
      <c r="G181" s="200" t="s">
        <v>171</v>
      </c>
      <c r="H181" s="201">
        <v>4</v>
      </c>
      <c r="I181" s="202"/>
      <c r="J181" s="203">
        <f>ROUND(I181*H181,2)</f>
        <v>0</v>
      </c>
      <c r="K181" s="199" t="s">
        <v>172</v>
      </c>
      <c r="L181" s="36"/>
      <c r="M181" s="204" t="s">
        <v>1</v>
      </c>
      <c r="N181" s="205" t="s">
        <v>41</v>
      </c>
      <c r="O181" s="68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83</v>
      </c>
      <c r="AT181" s="208" t="s">
        <v>168</v>
      </c>
      <c r="AU181" s="208" t="s">
        <v>83</v>
      </c>
      <c r="AY181" s="14" t="s">
        <v>166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4" t="s">
        <v>83</v>
      </c>
      <c r="BK181" s="209">
        <f>ROUND(I181*H181,2)</f>
        <v>0</v>
      </c>
      <c r="BL181" s="14" t="s">
        <v>83</v>
      </c>
      <c r="BM181" s="208" t="s">
        <v>570</v>
      </c>
    </row>
    <row r="182" spans="1:65" s="2" customFormat="1" ht="29.25">
      <c r="A182" s="31"/>
      <c r="B182" s="32"/>
      <c r="C182" s="33"/>
      <c r="D182" s="210" t="s">
        <v>174</v>
      </c>
      <c r="E182" s="33"/>
      <c r="F182" s="211" t="s">
        <v>284</v>
      </c>
      <c r="G182" s="33"/>
      <c r="H182" s="33"/>
      <c r="I182" s="120"/>
      <c r="J182" s="33"/>
      <c r="K182" s="33"/>
      <c r="L182" s="36"/>
      <c r="M182" s="212"/>
      <c r="N182" s="213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83</v>
      </c>
    </row>
    <row r="183" spans="1:65" s="2" customFormat="1" ht="48" customHeight="1">
      <c r="A183" s="31"/>
      <c r="B183" s="32"/>
      <c r="C183" s="197" t="s">
        <v>302</v>
      </c>
      <c r="D183" s="197" t="s">
        <v>168</v>
      </c>
      <c r="E183" s="198" t="s">
        <v>571</v>
      </c>
      <c r="F183" s="199" t="s">
        <v>572</v>
      </c>
      <c r="G183" s="200" t="s">
        <v>171</v>
      </c>
      <c r="H183" s="201">
        <v>1</v>
      </c>
      <c r="I183" s="202"/>
      <c r="J183" s="203">
        <f>ROUND(I183*H183,2)</f>
        <v>0</v>
      </c>
      <c r="K183" s="199" t="s">
        <v>172</v>
      </c>
      <c r="L183" s="36"/>
      <c r="M183" s="204" t="s">
        <v>1</v>
      </c>
      <c r="N183" s="205" t="s">
        <v>41</v>
      </c>
      <c r="O183" s="68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83</v>
      </c>
      <c r="AT183" s="208" t="s">
        <v>168</v>
      </c>
      <c r="AU183" s="208" t="s">
        <v>83</v>
      </c>
      <c r="AY183" s="14" t="s">
        <v>166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4" t="s">
        <v>83</v>
      </c>
      <c r="BK183" s="209">
        <f>ROUND(I183*H183,2)</f>
        <v>0</v>
      </c>
      <c r="BL183" s="14" t="s">
        <v>83</v>
      </c>
      <c r="BM183" s="208" t="s">
        <v>573</v>
      </c>
    </row>
    <row r="184" spans="1:65" s="2" customFormat="1" ht="29.25">
      <c r="A184" s="31"/>
      <c r="B184" s="32"/>
      <c r="C184" s="33"/>
      <c r="D184" s="210" t="s">
        <v>174</v>
      </c>
      <c r="E184" s="33"/>
      <c r="F184" s="211" t="s">
        <v>572</v>
      </c>
      <c r="G184" s="33"/>
      <c r="H184" s="33"/>
      <c r="I184" s="120"/>
      <c r="J184" s="33"/>
      <c r="K184" s="33"/>
      <c r="L184" s="36"/>
      <c r="M184" s="212"/>
      <c r="N184" s="213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83</v>
      </c>
    </row>
    <row r="185" spans="1:65" s="2" customFormat="1" ht="48" customHeight="1">
      <c r="A185" s="31"/>
      <c r="B185" s="32"/>
      <c r="C185" s="197" t="s">
        <v>574</v>
      </c>
      <c r="D185" s="197" t="s">
        <v>168</v>
      </c>
      <c r="E185" s="198" t="s">
        <v>390</v>
      </c>
      <c r="F185" s="199" t="s">
        <v>393</v>
      </c>
      <c r="G185" s="200" t="s">
        <v>171</v>
      </c>
      <c r="H185" s="201">
        <v>1</v>
      </c>
      <c r="I185" s="202"/>
      <c r="J185" s="203">
        <f>ROUND(I185*H185,2)</f>
        <v>0</v>
      </c>
      <c r="K185" s="199" t="s">
        <v>172</v>
      </c>
      <c r="L185" s="36"/>
      <c r="M185" s="204" t="s">
        <v>1</v>
      </c>
      <c r="N185" s="205" t="s">
        <v>41</v>
      </c>
      <c r="O185" s="68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83</v>
      </c>
      <c r="AT185" s="208" t="s">
        <v>168</v>
      </c>
      <c r="AU185" s="208" t="s">
        <v>83</v>
      </c>
      <c r="AY185" s="14" t="s">
        <v>166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4" t="s">
        <v>83</v>
      </c>
      <c r="BK185" s="209">
        <f>ROUND(I185*H185,2)</f>
        <v>0</v>
      </c>
      <c r="BL185" s="14" t="s">
        <v>83</v>
      </c>
      <c r="BM185" s="208" t="s">
        <v>575</v>
      </c>
    </row>
    <row r="186" spans="1:65" s="2" customFormat="1" ht="29.25">
      <c r="A186" s="31"/>
      <c r="B186" s="32"/>
      <c r="C186" s="33"/>
      <c r="D186" s="210" t="s">
        <v>174</v>
      </c>
      <c r="E186" s="33"/>
      <c r="F186" s="211" t="s">
        <v>393</v>
      </c>
      <c r="G186" s="33"/>
      <c r="H186" s="33"/>
      <c r="I186" s="120"/>
      <c r="J186" s="33"/>
      <c r="K186" s="33"/>
      <c r="L186" s="36"/>
      <c r="M186" s="212"/>
      <c r="N186" s="213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83</v>
      </c>
    </row>
    <row r="187" spans="1:65" s="2" customFormat="1" ht="48" customHeight="1">
      <c r="A187" s="31"/>
      <c r="B187" s="32"/>
      <c r="C187" s="197" t="s">
        <v>484</v>
      </c>
      <c r="D187" s="197" t="s">
        <v>168</v>
      </c>
      <c r="E187" s="198" t="s">
        <v>394</v>
      </c>
      <c r="F187" s="199" t="s">
        <v>397</v>
      </c>
      <c r="G187" s="200" t="s">
        <v>171</v>
      </c>
      <c r="H187" s="201">
        <v>18</v>
      </c>
      <c r="I187" s="202"/>
      <c r="J187" s="203">
        <f>ROUND(I187*H187,2)</f>
        <v>0</v>
      </c>
      <c r="K187" s="199" t="s">
        <v>172</v>
      </c>
      <c r="L187" s="36"/>
      <c r="M187" s="204" t="s">
        <v>1</v>
      </c>
      <c r="N187" s="205" t="s">
        <v>41</v>
      </c>
      <c r="O187" s="68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83</v>
      </c>
      <c r="AT187" s="208" t="s">
        <v>168</v>
      </c>
      <c r="AU187" s="208" t="s">
        <v>83</v>
      </c>
      <c r="AY187" s="14" t="s">
        <v>166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4" t="s">
        <v>83</v>
      </c>
      <c r="BK187" s="209">
        <f>ROUND(I187*H187,2)</f>
        <v>0</v>
      </c>
      <c r="BL187" s="14" t="s">
        <v>83</v>
      </c>
      <c r="BM187" s="208" t="s">
        <v>576</v>
      </c>
    </row>
    <row r="188" spans="1:65" s="2" customFormat="1" ht="29.25">
      <c r="A188" s="31"/>
      <c r="B188" s="32"/>
      <c r="C188" s="33"/>
      <c r="D188" s="210" t="s">
        <v>174</v>
      </c>
      <c r="E188" s="33"/>
      <c r="F188" s="211" t="s">
        <v>397</v>
      </c>
      <c r="G188" s="33"/>
      <c r="H188" s="33"/>
      <c r="I188" s="120"/>
      <c r="J188" s="33"/>
      <c r="K188" s="33"/>
      <c r="L188" s="36"/>
      <c r="M188" s="212"/>
      <c r="N188" s="213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83</v>
      </c>
    </row>
    <row r="189" spans="1:65" s="2" customFormat="1" ht="48" customHeight="1">
      <c r="A189" s="31"/>
      <c r="B189" s="32"/>
      <c r="C189" s="197" t="s">
        <v>469</v>
      </c>
      <c r="D189" s="197" t="s">
        <v>168</v>
      </c>
      <c r="E189" s="198" t="s">
        <v>577</v>
      </c>
      <c r="F189" s="199" t="s">
        <v>578</v>
      </c>
      <c r="G189" s="200" t="s">
        <v>171</v>
      </c>
      <c r="H189" s="201">
        <v>10</v>
      </c>
      <c r="I189" s="202"/>
      <c r="J189" s="203">
        <f>ROUND(I189*H189,2)</f>
        <v>0</v>
      </c>
      <c r="K189" s="199" t="s">
        <v>172</v>
      </c>
      <c r="L189" s="36"/>
      <c r="M189" s="204" t="s">
        <v>1</v>
      </c>
      <c r="N189" s="205" t="s">
        <v>41</v>
      </c>
      <c r="O189" s="68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8" t="s">
        <v>83</v>
      </c>
      <c r="AT189" s="208" t="s">
        <v>168</v>
      </c>
      <c r="AU189" s="208" t="s">
        <v>83</v>
      </c>
      <c r="AY189" s="14" t="s">
        <v>166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4" t="s">
        <v>83</v>
      </c>
      <c r="BK189" s="209">
        <f>ROUND(I189*H189,2)</f>
        <v>0</v>
      </c>
      <c r="BL189" s="14" t="s">
        <v>83</v>
      </c>
      <c r="BM189" s="208" t="s">
        <v>579</v>
      </c>
    </row>
    <row r="190" spans="1:65" s="2" customFormat="1" ht="29.25">
      <c r="A190" s="31"/>
      <c r="B190" s="32"/>
      <c r="C190" s="33"/>
      <c r="D190" s="210" t="s">
        <v>174</v>
      </c>
      <c r="E190" s="33"/>
      <c r="F190" s="211" t="s">
        <v>578</v>
      </c>
      <c r="G190" s="33"/>
      <c r="H190" s="33"/>
      <c r="I190" s="120"/>
      <c r="J190" s="33"/>
      <c r="K190" s="33"/>
      <c r="L190" s="36"/>
      <c r="M190" s="212"/>
      <c r="N190" s="213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83</v>
      </c>
    </row>
    <row r="191" spans="1:65" s="2" customFormat="1" ht="48" customHeight="1">
      <c r="A191" s="31"/>
      <c r="B191" s="32"/>
      <c r="C191" s="197" t="s">
        <v>463</v>
      </c>
      <c r="D191" s="197" t="s">
        <v>168</v>
      </c>
      <c r="E191" s="198" t="s">
        <v>398</v>
      </c>
      <c r="F191" s="199" t="s">
        <v>401</v>
      </c>
      <c r="G191" s="200" t="s">
        <v>171</v>
      </c>
      <c r="H191" s="201">
        <v>12</v>
      </c>
      <c r="I191" s="202"/>
      <c r="J191" s="203">
        <f>ROUND(I191*H191,2)</f>
        <v>0</v>
      </c>
      <c r="K191" s="199" t="s">
        <v>172</v>
      </c>
      <c r="L191" s="36"/>
      <c r="M191" s="204" t="s">
        <v>1</v>
      </c>
      <c r="N191" s="205" t="s">
        <v>41</v>
      </c>
      <c r="O191" s="68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8" t="s">
        <v>83</v>
      </c>
      <c r="AT191" s="208" t="s">
        <v>168</v>
      </c>
      <c r="AU191" s="208" t="s">
        <v>83</v>
      </c>
      <c r="AY191" s="14" t="s">
        <v>166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4" t="s">
        <v>83</v>
      </c>
      <c r="BK191" s="209">
        <f>ROUND(I191*H191,2)</f>
        <v>0</v>
      </c>
      <c r="BL191" s="14" t="s">
        <v>83</v>
      </c>
      <c r="BM191" s="208" t="s">
        <v>580</v>
      </c>
    </row>
    <row r="192" spans="1:65" s="2" customFormat="1" ht="29.25">
      <c r="A192" s="31"/>
      <c r="B192" s="32"/>
      <c r="C192" s="33"/>
      <c r="D192" s="210" t="s">
        <v>174</v>
      </c>
      <c r="E192" s="33"/>
      <c r="F192" s="211" t="s">
        <v>401</v>
      </c>
      <c r="G192" s="33"/>
      <c r="H192" s="33"/>
      <c r="I192" s="120"/>
      <c r="J192" s="33"/>
      <c r="K192" s="33"/>
      <c r="L192" s="36"/>
      <c r="M192" s="212"/>
      <c r="N192" s="213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83</v>
      </c>
    </row>
    <row r="193" spans="1:65" s="2" customFormat="1" ht="48" customHeight="1">
      <c r="A193" s="31"/>
      <c r="B193" s="32"/>
      <c r="C193" s="197" t="s">
        <v>311</v>
      </c>
      <c r="D193" s="197" t="s">
        <v>168</v>
      </c>
      <c r="E193" s="198" t="s">
        <v>581</v>
      </c>
      <c r="F193" s="199" t="s">
        <v>582</v>
      </c>
      <c r="G193" s="200" t="s">
        <v>171</v>
      </c>
      <c r="H193" s="201">
        <v>9</v>
      </c>
      <c r="I193" s="202"/>
      <c r="J193" s="203">
        <f>ROUND(I193*H193,2)</f>
        <v>0</v>
      </c>
      <c r="K193" s="199" t="s">
        <v>172</v>
      </c>
      <c r="L193" s="36"/>
      <c r="M193" s="204" t="s">
        <v>1</v>
      </c>
      <c r="N193" s="205" t="s">
        <v>41</v>
      </c>
      <c r="O193" s="68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8" t="s">
        <v>83</v>
      </c>
      <c r="AT193" s="208" t="s">
        <v>168</v>
      </c>
      <c r="AU193" s="208" t="s">
        <v>83</v>
      </c>
      <c r="AY193" s="14" t="s">
        <v>166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4" t="s">
        <v>83</v>
      </c>
      <c r="BK193" s="209">
        <f>ROUND(I193*H193,2)</f>
        <v>0</v>
      </c>
      <c r="BL193" s="14" t="s">
        <v>83</v>
      </c>
      <c r="BM193" s="208" t="s">
        <v>583</v>
      </c>
    </row>
    <row r="194" spans="1:65" s="2" customFormat="1" ht="29.25">
      <c r="A194" s="31"/>
      <c r="B194" s="32"/>
      <c r="C194" s="33"/>
      <c r="D194" s="210" t="s">
        <v>174</v>
      </c>
      <c r="E194" s="33"/>
      <c r="F194" s="211" t="s">
        <v>582</v>
      </c>
      <c r="G194" s="33"/>
      <c r="H194" s="33"/>
      <c r="I194" s="120"/>
      <c r="J194" s="33"/>
      <c r="K194" s="33"/>
      <c r="L194" s="36"/>
      <c r="M194" s="212"/>
      <c r="N194" s="213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83</v>
      </c>
    </row>
    <row r="195" spans="1:65" s="2" customFormat="1" ht="48" customHeight="1">
      <c r="A195" s="31"/>
      <c r="B195" s="32"/>
      <c r="C195" s="197" t="s">
        <v>491</v>
      </c>
      <c r="D195" s="197" t="s">
        <v>168</v>
      </c>
      <c r="E195" s="198" t="s">
        <v>402</v>
      </c>
      <c r="F195" s="199" t="s">
        <v>405</v>
      </c>
      <c r="G195" s="200" t="s">
        <v>171</v>
      </c>
      <c r="H195" s="201">
        <v>6</v>
      </c>
      <c r="I195" s="202"/>
      <c r="J195" s="203">
        <f>ROUND(I195*H195,2)</f>
        <v>0</v>
      </c>
      <c r="K195" s="199" t="s">
        <v>172</v>
      </c>
      <c r="L195" s="36"/>
      <c r="M195" s="204" t="s">
        <v>1</v>
      </c>
      <c r="N195" s="205" t="s">
        <v>41</v>
      </c>
      <c r="O195" s="68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8" t="s">
        <v>83</v>
      </c>
      <c r="AT195" s="208" t="s">
        <v>168</v>
      </c>
      <c r="AU195" s="208" t="s">
        <v>83</v>
      </c>
      <c r="AY195" s="14" t="s">
        <v>166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4" t="s">
        <v>83</v>
      </c>
      <c r="BK195" s="209">
        <f>ROUND(I195*H195,2)</f>
        <v>0</v>
      </c>
      <c r="BL195" s="14" t="s">
        <v>83</v>
      </c>
      <c r="BM195" s="208" t="s">
        <v>584</v>
      </c>
    </row>
    <row r="196" spans="1:65" s="2" customFormat="1" ht="29.25">
      <c r="A196" s="31"/>
      <c r="B196" s="32"/>
      <c r="C196" s="33"/>
      <c r="D196" s="210" t="s">
        <v>174</v>
      </c>
      <c r="E196" s="33"/>
      <c r="F196" s="211" t="s">
        <v>405</v>
      </c>
      <c r="G196" s="33"/>
      <c r="H196" s="33"/>
      <c r="I196" s="120"/>
      <c r="J196" s="33"/>
      <c r="K196" s="33"/>
      <c r="L196" s="36"/>
      <c r="M196" s="212"/>
      <c r="N196" s="213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83</v>
      </c>
    </row>
    <row r="197" spans="1:65" s="2" customFormat="1" ht="48" customHeight="1">
      <c r="A197" s="31"/>
      <c r="B197" s="32"/>
      <c r="C197" s="197" t="s">
        <v>585</v>
      </c>
      <c r="D197" s="197" t="s">
        <v>168</v>
      </c>
      <c r="E197" s="198" t="s">
        <v>406</v>
      </c>
      <c r="F197" s="199" t="s">
        <v>409</v>
      </c>
      <c r="G197" s="200" t="s">
        <v>171</v>
      </c>
      <c r="H197" s="201">
        <v>3</v>
      </c>
      <c r="I197" s="202"/>
      <c r="J197" s="203">
        <f>ROUND(I197*H197,2)</f>
        <v>0</v>
      </c>
      <c r="K197" s="199" t="s">
        <v>172</v>
      </c>
      <c r="L197" s="36"/>
      <c r="M197" s="204" t="s">
        <v>1</v>
      </c>
      <c r="N197" s="205" t="s">
        <v>41</v>
      </c>
      <c r="O197" s="68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8" t="s">
        <v>83</v>
      </c>
      <c r="AT197" s="208" t="s">
        <v>168</v>
      </c>
      <c r="AU197" s="208" t="s">
        <v>83</v>
      </c>
      <c r="AY197" s="14" t="s">
        <v>166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4" t="s">
        <v>83</v>
      </c>
      <c r="BK197" s="209">
        <f>ROUND(I197*H197,2)</f>
        <v>0</v>
      </c>
      <c r="BL197" s="14" t="s">
        <v>83</v>
      </c>
      <c r="BM197" s="208" t="s">
        <v>586</v>
      </c>
    </row>
    <row r="198" spans="1:65" s="2" customFormat="1" ht="29.25">
      <c r="A198" s="31"/>
      <c r="B198" s="32"/>
      <c r="C198" s="33"/>
      <c r="D198" s="210" t="s">
        <v>174</v>
      </c>
      <c r="E198" s="33"/>
      <c r="F198" s="211" t="s">
        <v>409</v>
      </c>
      <c r="G198" s="33"/>
      <c r="H198" s="33"/>
      <c r="I198" s="120"/>
      <c r="J198" s="33"/>
      <c r="K198" s="33"/>
      <c r="L198" s="36"/>
      <c r="M198" s="212"/>
      <c r="N198" s="213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83</v>
      </c>
    </row>
    <row r="199" spans="1:65" s="2" customFormat="1" ht="48" customHeight="1">
      <c r="A199" s="31"/>
      <c r="B199" s="32"/>
      <c r="C199" s="197" t="s">
        <v>587</v>
      </c>
      <c r="D199" s="197" t="s">
        <v>168</v>
      </c>
      <c r="E199" s="198" t="s">
        <v>416</v>
      </c>
      <c r="F199" s="199" t="s">
        <v>419</v>
      </c>
      <c r="G199" s="200" t="s">
        <v>171</v>
      </c>
      <c r="H199" s="201">
        <v>1</v>
      </c>
      <c r="I199" s="202"/>
      <c r="J199" s="203">
        <f>ROUND(I199*H199,2)</f>
        <v>0</v>
      </c>
      <c r="K199" s="199" t="s">
        <v>172</v>
      </c>
      <c r="L199" s="36"/>
      <c r="M199" s="204" t="s">
        <v>1</v>
      </c>
      <c r="N199" s="205" t="s">
        <v>41</v>
      </c>
      <c r="O199" s="68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8" t="s">
        <v>83</v>
      </c>
      <c r="AT199" s="208" t="s">
        <v>168</v>
      </c>
      <c r="AU199" s="208" t="s">
        <v>83</v>
      </c>
      <c r="AY199" s="14" t="s">
        <v>166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4" t="s">
        <v>83</v>
      </c>
      <c r="BK199" s="209">
        <f>ROUND(I199*H199,2)</f>
        <v>0</v>
      </c>
      <c r="BL199" s="14" t="s">
        <v>83</v>
      </c>
      <c r="BM199" s="208" t="s">
        <v>588</v>
      </c>
    </row>
    <row r="200" spans="1:65" s="2" customFormat="1" ht="29.25">
      <c r="A200" s="31"/>
      <c r="B200" s="32"/>
      <c r="C200" s="33"/>
      <c r="D200" s="210" t="s">
        <v>174</v>
      </c>
      <c r="E200" s="33"/>
      <c r="F200" s="211" t="s">
        <v>419</v>
      </c>
      <c r="G200" s="33"/>
      <c r="H200" s="33"/>
      <c r="I200" s="120"/>
      <c r="J200" s="33"/>
      <c r="K200" s="33"/>
      <c r="L200" s="36"/>
      <c r="M200" s="212"/>
      <c r="N200" s="213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83</v>
      </c>
    </row>
    <row r="201" spans="1:65" s="2" customFormat="1" ht="48" customHeight="1">
      <c r="A201" s="31"/>
      <c r="B201" s="32"/>
      <c r="C201" s="197" t="s">
        <v>589</v>
      </c>
      <c r="D201" s="197" t="s">
        <v>168</v>
      </c>
      <c r="E201" s="198" t="s">
        <v>590</v>
      </c>
      <c r="F201" s="199" t="s">
        <v>591</v>
      </c>
      <c r="G201" s="200" t="s">
        <v>171</v>
      </c>
      <c r="H201" s="201">
        <v>3</v>
      </c>
      <c r="I201" s="202"/>
      <c r="J201" s="203">
        <f>ROUND(I201*H201,2)</f>
        <v>0</v>
      </c>
      <c r="K201" s="199" t="s">
        <v>172</v>
      </c>
      <c r="L201" s="36"/>
      <c r="M201" s="204" t="s">
        <v>1</v>
      </c>
      <c r="N201" s="205" t="s">
        <v>41</v>
      </c>
      <c r="O201" s="68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8" t="s">
        <v>83</v>
      </c>
      <c r="AT201" s="208" t="s">
        <v>168</v>
      </c>
      <c r="AU201" s="208" t="s">
        <v>83</v>
      </c>
      <c r="AY201" s="14" t="s">
        <v>166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4" t="s">
        <v>83</v>
      </c>
      <c r="BK201" s="209">
        <f>ROUND(I201*H201,2)</f>
        <v>0</v>
      </c>
      <c r="BL201" s="14" t="s">
        <v>83</v>
      </c>
      <c r="BM201" s="208" t="s">
        <v>592</v>
      </c>
    </row>
    <row r="202" spans="1:65" s="2" customFormat="1" ht="29.25">
      <c r="A202" s="31"/>
      <c r="B202" s="32"/>
      <c r="C202" s="33"/>
      <c r="D202" s="210" t="s">
        <v>174</v>
      </c>
      <c r="E202" s="33"/>
      <c r="F202" s="211" t="s">
        <v>591</v>
      </c>
      <c r="G202" s="33"/>
      <c r="H202" s="33"/>
      <c r="I202" s="120"/>
      <c r="J202" s="33"/>
      <c r="K202" s="33"/>
      <c r="L202" s="36"/>
      <c r="M202" s="212"/>
      <c r="N202" s="213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83</v>
      </c>
    </row>
    <row r="203" spans="1:65" s="2" customFormat="1" ht="48" customHeight="1">
      <c r="A203" s="31"/>
      <c r="B203" s="32"/>
      <c r="C203" s="197" t="s">
        <v>593</v>
      </c>
      <c r="D203" s="197" t="s">
        <v>168</v>
      </c>
      <c r="E203" s="198" t="s">
        <v>421</v>
      </c>
      <c r="F203" s="199" t="s">
        <v>424</v>
      </c>
      <c r="G203" s="200" t="s">
        <v>171</v>
      </c>
      <c r="H203" s="201">
        <v>9</v>
      </c>
      <c r="I203" s="202"/>
      <c r="J203" s="203">
        <f>ROUND(I203*H203,2)</f>
        <v>0</v>
      </c>
      <c r="K203" s="199" t="s">
        <v>172</v>
      </c>
      <c r="L203" s="36"/>
      <c r="M203" s="204" t="s">
        <v>1</v>
      </c>
      <c r="N203" s="205" t="s">
        <v>41</v>
      </c>
      <c r="O203" s="68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7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8" t="s">
        <v>83</v>
      </c>
      <c r="AT203" s="208" t="s">
        <v>168</v>
      </c>
      <c r="AU203" s="208" t="s">
        <v>83</v>
      </c>
      <c r="AY203" s="14" t="s">
        <v>166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4" t="s">
        <v>83</v>
      </c>
      <c r="BK203" s="209">
        <f>ROUND(I203*H203,2)</f>
        <v>0</v>
      </c>
      <c r="BL203" s="14" t="s">
        <v>83</v>
      </c>
      <c r="BM203" s="208" t="s">
        <v>594</v>
      </c>
    </row>
    <row r="204" spans="1:65" s="2" customFormat="1" ht="29.25">
      <c r="A204" s="31"/>
      <c r="B204" s="32"/>
      <c r="C204" s="33"/>
      <c r="D204" s="210" t="s">
        <v>174</v>
      </c>
      <c r="E204" s="33"/>
      <c r="F204" s="211" t="s">
        <v>424</v>
      </c>
      <c r="G204" s="33"/>
      <c r="H204" s="33"/>
      <c r="I204" s="120"/>
      <c r="J204" s="33"/>
      <c r="K204" s="33"/>
      <c r="L204" s="36"/>
      <c r="M204" s="212"/>
      <c r="N204" s="213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174</v>
      </c>
      <c r="AU204" s="14" t="s">
        <v>83</v>
      </c>
    </row>
    <row r="205" spans="1:65" s="2" customFormat="1" ht="48" customHeight="1">
      <c r="A205" s="31"/>
      <c r="B205" s="32"/>
      <c r="C205" s="197" t="s">
        <v>595</v>
      </c>
      <c r="D205" s="197" t="s">
        <v>168</v>
      </c>
      <c r="E205" s="198" t="s">
        <v>286</v>
      </c>
      <c r="F205" s="199" t="s">
        <v>289</v>
      </c>
      <c r="G205" s="200" t="s">
        <v>171</v>
      </c>
      <c r="H205" s="201">
        <v>98</v>
      </c>
      <c r="I205" s="202"/>
      <c r="J205" s="203">
        <f>ROUND(I205*H205,2)</f>
        <v>0</v>
      </c>
      <c r="K205" s="199" t="s">
        <v>172</v>
      </c>
      <c r="L205" s="36"/>
      <c r="M205" s="204" t="s">
        <v>1</v>
      </c>
      <c r="N205" s="205" t="s">
        <v>41</v>
      </c>
      <c r="O205" s="68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8" t="s">
        <v>83</v>
      </c>
      <c r="AT205" s="208" t="s">
        <v>168</v>
      </c>
      <c r="AU205" s="208" t="s">
        <v>83</v>
      </c>
      <c r="AY205" s="14" t="s">
        <v>166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4" t="s">
        <v>83</v>
      </c>
      <c r="BK205" s="209">
        <f>ROUND(I205*H205,2)</f>
        <v>0</v>
      </c>
      <c r="BL205" s="14" t="s">
        <v>83</v>
      </c>
      <c r="BM205" s="208" t="s">
        <v>596</v>
      </c>
    </row>
    <row r="206" spans="1:65" s="2" customFormat="1" ht="29.25">
      <c r="A206" s="31"/>
      <c r="B206" s="32"/>
      <c r="C206" s="33"/>
      <c r="D206" s="210" t="s">
        <v>174</v>
      </c>
      <c r="E206" s="33"/>
      <c r="F206" s="211" t="s">
        <v>289</v>
      </c>
      <c r="G206" s="33"/>
      <c r="H206" s="33"/>
      <c r="I206" s="120"/>
      <c r="J206" s="33"/>
      <c r="K206" s="33"/>
      <c r="L206" s="36"/>
      <c r="M206" s="212"/>
      <c r="N206" s="213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174</v>
      </c>
      <c r="AU206" s="14" t="s">
        <v>83</v>
      </c>
    </row>
    <row r="207" spans="1:65" s="2" customFormat="1" ht="48" customHeight="1">
      <c r="A207" s="31"/>
      <c r="B207" s="32"/>
      <c r="C207" s="197" t="s">
        <v>597</v>
      </c>
      <c r="D207" s="197" t="s">
        <v>168</v>
      </c>
      <c r="E207" s="198" t="s">
        <v>433</v>
      </c>
      <c r="F207" s="199" t="s">
        <v>436</v>
      </c>
      <c r="G207" s="200" t="s">
        <v>171</v>
      </c>
      <c r="H207" s="201">
        <v>2</v>
      </c>
      <c r="I207" s="202"/>
      <c r="J207" s="203">
        <f>ROUND(I207*H207,2)</f>
        <v>0</v>
      </c>
      <c r="K207" s="199" t="s">
        <v>172</v>
      </c>
      <c r="L207" s="36"/>
      <c r="M207" s="204" t="s">
        <v>1</v>
      </c>
      <c r="N207" s="205" t="s">
        <v>41</v>
      </c>
      <c r="O207" s="68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8" t="s">
        <v>83</v>
      </c>
      <c r="AT207" s="208" t="s">
        <v>168</v>
      </c>
      <c r="AU207" s="208" t="s">
        <v>83</v>
      </c>
      <c r="AY207" s="14" t="s">
        <v>166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4" t="s">
        <v>83</v>
      </c>
      <c r="BK207" s="209">
        <f>ROUND(I207*H207,2)</f>
        <v>0</v>
      </c>
      <c r="BL207" s="14" t="s">
        <v>83</v>
      </c>
      <c r="BM207" s="208" t="s">
        <v>598</v>
      </c>
    </row>
    <row r="208" spans="1:65" s="2" customFormat="1" ht="29.25">
      <c r="A208" s="31"/>
      <c r="B208" s="32"/>
      <c r="C208" s="33"/>
      <c r="D208" s="210" t="s">
        <v>174</v>
      </c>
      <c r="E208" s="33"/>
      <c r="F208" s="211" t="s">
        <v>436</v>
      </c>
      <c r="G208" s="33"/>
      <c r="H208" s="33"/>
      <c r="I208" s="120"/>
      <c r="J208" s="33"/>
      <c r="K208" s="33"/>
      <c r="L208" s="36"/>
      <c r="M208" s="214"/>
      <c r="N208" s="215"/>
      <c r="O208" s="216"/>
      <c r="P208" s="216"/>
      <c r="Q208" s="216"/>
      <c r="R208" s="216"/>
      <c r="S208" s="216"/>
      <c r="T208" s="217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174</v>
      </c>
      <c r="AU208" s="14" t="s">
        <v>83</v>
      </c>
    </row>
    <row r="209" spans="1:31" s="2" customFormat="1" ht="6.95" customHeight="1">
      <c r="A209" s="31"/>
      <c r="B209" s="51"/>
      <c r="C209" s="52"/>
      <c r="D209" s="52"/>
      <c r="E209" s="52"/>
      <c r="F209" s="52"/>
      <c r="G209" s="52"/>
      <c r="H209" s="52"/>
      <c r="I209" s="155"/>
      <c r="J209" s="52"/>
      <c r="K209" s="52"/>
      <c r="L209" s="36"/>
      <c r="M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</row>
  </sheetData>
  <sheetProtection algorithmName="SHA-512" hashValue="bhtJ5lyQIl87y8t8zc3i0VjAYXH5oF74K1w3nuxDIRIXrMujOvXNtufZNcztejXCOEY9xeX4u6o/7fom6MhdtQ==" saltValue="+3ye7L65t7Lp8apBdsJ/JyZ0xLs1RZTELlo2Filww/RcPsBrydYFu8Hop6ptfVzpBEjfgQ9mPiTEKvsDpIKuZA==" spinCount="100000" sheet="1" objects="1" scenarios="1" formatColumns="0" formatRows="0" autoFilter="0"/>
  <autoFilter ref="C120:K20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120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s="1" customFormat="1" ht="12" customHeight="1">
      <c r="B8" s="17"/>
      <c r="D8" s="118" t="s">
        <v>138</v>
      </c>
      <c r="I8" s="112"/>
      <c r="L8" s="17"/>
    </row>
    <row r="9" spans="1:46" s="2" customFormat="1" ht="16.5" customHeight="1">
      <c r="A9" s="31"/>
      <c r="B9" s="36"/>
      <c r="C9" s="31"/>
      <c r="D9" s="31"/>
      <c r="E9" s="284" t="s">
        <v>498</v>
      </c>
      <c r="F9" s="287"/>
      <c r="G9" s="287"/>
      <c r="H9" s="287"/>
      <c r="I9" s="120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140</v>
      </c>
      <c r="E10" s="31"/>
      <c r="F10" s="31"/>
      <c r="G10" s="31"/>
      <c r="H10" s="31"/>
      <c r="I10" s="120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8" t="s">
        <v>599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18</v>
      </c>
      <c r="E13" s="31"/>
      <c r="F13" s="106" t="s">
        <v>1</v>
      </c>
      <c r="G13" s="31"/>
      <c r="H13" s="31"/>
      <c r="I13" s="121" t="s">
        <v>19</v>
      </c>
      <c r="J13" s="106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20</v>
      </c>
      <c r="E14" s="31"/>
      <c r="F14" s="106" t="s">
        <v>21</v>
      </c>
      <c r="G14" s="31"/>
      <c r="H14" s="31"/>
      <c r="I14" s="121" t="s">
        <v>22</v>
      </c>
      <c r="J14" s="122" t="str">
        <f>'Rekapitulace stavby'!AN8</f>
        <v>10. 7. 2019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20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21" t="s">
        <v>25</v>
      </c>
      <c r="J16" s="106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6" t="s">
        <v>26</v>
      </c>
      <c r="F17" s="31"/>
      <c r="G17" s="31"/>
      <c r="H17" s="31"/>
      <c r="I17" s="121" t="s">
        <v>27</v>
      </c>
      <c r="J17" s="106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20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28</v>
      </c>
      <c r="E19" s="31"/>
      <c r="F19" s="31"/>
      <c r="G19" s="31"/>
      <c r="H19" s="31"/>
      <c r="I19" s="121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9" t="str">
        <f>'Rekapitulace stavby'!E14</f>
        <v>Vyplň údaj</v>
      </c>
      <c r="F20" s="290"/>
      <c r="G20" s="290"/>
      <c r="H20" s="290"/>
      <c r="I20" s="121" t="s">
        <v>27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20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30</v>
      </c>
      <c r="E22" s="31"/>
      <c r="F22" s="31"/>
      <c r="G22" s="31"/>
      <c r="H22" s="31"/>
      <c r="I22" s="121" t="s">
        <v>25</v>
      </c>
      <c r="J22" s="106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6" t="str">
        <f>IF('Rekapitulace stavby'!E17="","",'Rekapitulace stavby'!E17)</f>
        <v xml:space="preserve"> </v>
      </c>
      <c r="F23" s="31"/>
      <c r="G23" s="31"/>
      <c r="H23" s="31"/>
      <c r="I23" s="121" t="s">
        <v>27</v>
      </c>
      <c r="J23" s="106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20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33</v>
      </c>
      <c r="E25" s="31"/>
      <c r="F25" s="31"/>
      <c r="G25" s="31"/>
      <c r="H25" s="31"/>
      <c r="I25" s="121" t="s">
        <v>25</v>
      </c>
      <c r="J25" s="106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6" t="s">
        <v>34</v>
      </c>
      <c r="F26" s="31"/>
      <c r="G26" s="31"/>
      <c r="H26" s="31"/>
      <c r="I26" s="121" t="s">
        <v>27</v>
      </c>
      <c r="J26" s="106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20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35</v>
      </c>
      <c r="E28" s="31"/>
      <c r="F28" s="31"/>
      <c r="G28" s="31"/>
      <c r="H28" s="31"/>
      <c r="I28" s="120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3"/>
      <c r="B29" s="124"/>
      <c r="C29" s="123"/>
      <c r="D29" s="123"/>
      <c r="E29" s="291" t="s">
        <v>1</v>
      </c>
      <c r="F29" s="291"/>
      <c r="G29" s="291"/>
      <c r="H29" s="291"/>
      <c r="I29" s="125"/>
      <c r="J29" s="123"/>
      <c r="K29" s="123"/>
      <c r="L29" s="126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7"/>
      <c r="E31" s="127"/>
      <c r="F31" s="127"/>
      <c r="G31" s="127"/>
      <c r="H31" s="127"/>
      <c r="I31" s="128"/>
      <c r="J31" s="127"/>
      <c r="K31" s="127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9" t="s">
        <v>36</v>
      </c>
      <c r="E32" s="31"/>
      <c r="F32" s="31"/>
      <c r="G32" s="31"/>
      <c r="H32" s="31"/>
      <c r="I32" s="120"/>
      <c r="J32" s="130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31" t="s">
        <v>38</v>
      </c>
      <c r="G34" s="31"/>
      <c r="H34" s="31"/>
      <c r="I34" s="132" t="s">
        <v>37</v>
      </c>
      <c r="J34" s="131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9" t="s">
        <v>40</v>
      </c>
      <c r="E35" s="118" t="s">
        <v>41</v>
      </c>
      <c r="F35" s="133">
        <f>ROUND((SUM(BE121:BE202)),  2)</f>
        <v>0</v>
      </c>
      <c r="G35" s="31"/>
      <c r="H35" s="31"/>
      <c r="I35" s="134">
        <v>0.21</v>
      </c>
      <c r="J35" s="133">
        <f>ROUND(((SUM(BE121:BE202))*I35),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8" t="s">
        <v>42</v>
      </c>
      <c r="F36" s="133">
        <f>ROUND((SUM(BF121:BF202)),  2)</f>
        <v>0</v>
      </c>
      <c r="G36" s="31"/>
      <c r="H36" s="31"/>
      <c r="I36" s="134">
        <v>0.15</v>
      </c>
      <c r="J36" s="133">
        <f>ROUND(((SUM(BF121:BF202))*I36),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43</v>
      </c>
      <c r="F37" s="133">
        <f>ROUND((SUM(BG121:BG202)),  2)</f>
        <v>0</v>
      </c>
      <c r="G37" s="31"/>
      <c r="H37" s="31"/>
      <c r="I37" s="134">
        <v>0.21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8" t="s">
        <v>44</v>
      </c>
      <c r="F38" s="133">
        <f>ROUND((SUM(BH121:BH202)),  2)</f>
        <v>0</v>
      </c>
      <c r="G38" s="31"/>
      <c r="H38" s="31"/>
      <c r="I38" s="134">
        <v>0.15</v>
      </c>
      <c r="J38" s="133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45</v>
      </c>
      <c r="F39" s="133">
        <f>ROUND((SUM(BI121:BI202)),  2)</f>
        <v>0</v>
      </c>
      <c r="G39" s="31"/>
      <c r="H39" s="31"/>
      <c r="I39" s="134">
        <v>0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20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5"/>
      <c r="D41" s="136" t="s">
        <v>46</v>
      </c>
      <c r="E41" s="137"/>
      <c r="F41" s="137"/>
      <c r="G41" s="138" t="s">
        <v>47</v>
      </c>
      <c r="H41" s="139" t="s">
        <v>48</v>
      </c>
      <c r="I41" s="140"/>
      <c r="J41" s="141">
        <f>SUM(J32:J39)</f>
        <v>0</v>
      </c>
      <c r="K41" s="142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92" t="s">
        <v>498</v>
      </c>
      <c r="F87" s="295"/>
      <c r="G87" s="295"/>
      <c r="H87" s="295"/>
      <c r="I87" s="120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140</v>
      </c>
      <c r="D88" s="33"/>
      <c r="E88" s="33"/>
      <c r="F88" s="33"/>
      <c r="G88" s="33"/>
      <c r="H88" s="33"/>
      <c r="I88" s="120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58" t="str">
        <f>E11</f>
        <v>02-02 - 1/2 2021 - souhrn oprav relé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Praha</v>
      </c>
      <c r="G91" s="33"/>
      <c r="H91" s="33"/>
      <c r="I91" s="121" t="s">
        <v>22</v>
      </c>
      <c r="J91" s="63" t="str">
        <f>IF(J14="","",J14)</f>
        <v>10. 7. 2019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>Jiří Kejkula, přednosta SSZT Pv</v>
      </c>
      <c r="G93" s="33"/>
      <c r="H93" s="33"/>
      <c r="I93" s="121" t="s">
        <v>30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121" t="s">
        <v>33</v>
      </c>
      <c r="J94" s="29" t="str">
        <f>E26</f>
        <v>Milan Bělehrad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20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9" t="s">
        <v>145</v>
      </c>
      <c r="D96" s="160"/>
      <c r="E96" s="160"/>
      <c r="F96" s="160"/>
      <c r="G96" s="160"/>
      <c r="H96" s="160"/>
      <c r="I96" s="161"/>
      <c r="J96" s="162" t="s">
        <v>146</v>
      </c>
      <c r="K96" s="160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63" t="s">
        <v>147</v>
      </c>
      <c r="D98" s="33"/>
      <c r="E98" s="33"/>
      <c r="F98" s="33"/>
      <c r="G98" s="33"/>
      <c r="H98" s="33"/>
      <c r="I98" s="120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148</v>
      </c>
    </row>
    <row r="99" spans="1:47" s="9" customFormat="1" ht="24.95" customHeight="1">
      <c r="B99" s="164"/>
      <c r="C99" s="165"/>
      <c r="D99" s="166" t="s">
        <v>149</v>
      </c>
      <c r="E99" s="167"/>
      <c r="F99" s="167"/>
      <c r="G99" s="167"/>
      <c r="H99" s="167"/>
      <c r="I99" s="168"/>
      <c r="J99" s="169">
        <f>J122</f>
        <v>0</v>
      </c>
      <c r="K99" s="165"/>
      <c r="L99" s="170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20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55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8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150</v>
      </c>
      <c r="D106" s="33"/>
      <c r="E106" s="33"/>
      <c r="F106" s="33"/>
      <c r="G106" s="33"/>
      <c r="H106" s="33"/>
      <c r="I106" s="120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20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20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5.5" customHeight="1">
      <c r="A109" s="31"/>
      <c r="B109" s="32"/>
      <c r="C109" s="33"/>
      <c r="D109" s="33"/>
      <c r="E109" s="292" t="str">
        <f>E7</f>
        <v>Údržba a oprava výměnných dílů zabezpečovacího zařízení v obvodu SSZT 2020</v>
      </c>
      <c r="F109" s="293"/>
      <c r="G109" s="293"/>
      <c r="H109" s="29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138</v>
      </c>
      <c r="D110" s="19"/>
      <c r="E110" s="19"/>
      <c r="F110" s="19"/>
      <c r="G110" s="19"/>
      <c r="H110" s="19"/>
      <c r="I110" s="112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92" t="s">
        <v>498</v>
      </c>
      <c r="F111" s="295"/>
      <c r="G111" s="295"/>
      <c r="H111" s="295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140</v>
      </c>
      <c r="D112" s="33"/>
      <c r="E112" s="33"/>
      <c r="F112" s="33"/>
      <c r="G112" s="33"/>
      <c r="H112" s="3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8" t="str">
        <f>E11</f>
        <v>02-02 - 1/2 2021 - souhrn oprav relé</v>
      </c>
      <c r="F113" s="295"/>
      <c r="G113" s="295"/>
      <c r="H113" s="295"/>
      <c r="I113" s="120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20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Praha</v>
      </c>
      <c r="G115" s="33"/>
      <c r="H115" s="33"/>
      <c r="I115" s="121" t="s">
        <v>22</v>
      </c>
      <c r="J115" s="63" t="str">
        <f>IF(J14="","",J14)</f>
        <v>10. 7. 2019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E17</f>
        <v>Jiří Kejkula, přednosta SSZT Pv</v>
      </c>
      <c r="G117" s="33"/>
      <c r="H117" s="33"/>
      <c r="I117" s="121" t="s">
        <v>30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3"/>
      <c r="E118" s="33"/>
      <c r="F118" s="24" t="str">
        <f>IF(E20="","",E20)</f>
        <v>Vyplň údaj</v>
      </c>
      <c r="G118" s="33"/>
      <c r="H118" s="33"/>
      <c r="I118" s="121" t="s">
        <v>33</v>
      </c>
      <c r="J118" s="29" t="str">
        <f>E26</f>
        <v>Milan Bělehrad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71"/>
      <c r="B120" s="172"/>
      <c r="C120" s="173" t="s">
        <v>151</v>
      </c>
      <c r="D120" s="174" t="s">
        <v>61</v>
      </c>
      <c r="E120" s="174" t="s">
        <v>57</v>
      </c>
      <c r="F120" s="174" t="s">
        <v>58</v>
      </c>
      <c r="G120" s="174" t="s">
        <v>152</v>
      </c>
      <c r="H120" s="174" t="s">
        <v>153</v>
      </c>
      <c r="I120" s="175" t="s">
        <v>154</v>
      </c>
      <c r="J120" s="174" t="s">
        <v>146</v>
      </c>
      <c r="K120" s="176" t="s">
        <v>155</v>
      </c>
      <c r="L120" s="177"/>
      <c r="M120" s="72" t="s">
        <v>1</v>
      </c>
      <c r="N120" s="73" t="s">
        <v>40</v>
      </c>
      <c r="O120" s="73" t="s">
        <v>156</v>
      </c>
      <c r="P120" s="73" t="s">
        <v>157</v>
      </c>
      <c r="Q120" s="73" t="s">
        <v>158</v>
      </c>
      <c r="R120" s="73" t="s">
        <v>159</v>
      </c>
      <c r="S120" s="73" t="s">
        <v>160</v>
      </c>
      <c r="T120" s="74" t="s">
        <v>161</v>
      </c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</row>
    <row r="121" spans="1:65" s="2" customFormat="1" ht="22.9" customHeight="1">
      <c r="A121" s="31"/>
      <c r="B121" s="32"/>
      <c r="C121" s="79" t="s">
        <v>162</v>
      </c>
      <c r="D121" s="33"/>
      <c r="E121" s="33"/>
      <c r="F121" s="33"/>
      <c r="G121" s="33"/>
      <c r="H121" s="33"/>
      <c r="I121" s="120"/>
      <c r="J121" s="178">
        <f>BK121</f>
        <v>0</v>
      </c>
      <c r="K121" s="33"/>
      <c r="L121" s="36"/>
      <c r="M121" s="75"/>
      <c r="N121" s="179"/>
      <c r="O121" s="76"/>
      <c r="P121" s="180">
        <f>P122</f>
        <v>0</v>
      </c>
      <c r="Q121" s="76"/>
      <c r="R121" s="180">
        <f>R122</f>
        <v>0</v>
      </c>
      <c r="S121" s="76"/>
      <c r="T121" s="181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148</v>
      </c>
      <c r="BK121" s="182">
        <f>BK122</f>
        <v>0</v>
      </c>
    </row>
    <row r="122" spans="1:65" s="11" customFormat="1" ht="25.9" customHeight="1">
      <c r="B122" s="183"/>
      <c r="C122" s="184"/>
      <c r="D122" s="185" t="s">
        <v>75</v>
      </c>
      <c r="E122" s="186" t="s">
        <v>163</v>
      </c>
      <c r="F122" s="186" t="s">
        <v>164</v>
      </c>
      <c r="G122" s="184"/>
      <c r="H122" s="184"/>
      <c r="I122" s="187"/>
      <c r="J122" s="188">
        <f>BK122</f>
        <v>0</v>
      </c>
      <c r="K122" s="184"/>
      <c r="L122" s="189"/>
      <c r="M122" s="190"/>
      <c r="N122" s="191"/>
      <c r="O122" s="191"/>
      <c r="P122" s="192">
        <f>SUM(P123:P202)</f>
        <v>0</v>
      </c>
      <c r="Q122" s="191"/>
      <c r="R122" s="192">
        <f>SUM(R123:R202)</f>
        <v>0</v>
      </c>
      <c r="S122" s="191"/>
      <c r="T122" s="193">
        <f>SUM(T123:T202)</f>
        <v>0</v>
      </c>
      <c r="AR122" s="194" t="s">
        <v>165</v>
      </c>
      <c r="AT122" s="195" t="s">
        <v>75</v>
      </c>
      <c r="AU122" s="195" t="s">
        <v>76</v>
      </c>
      <c r="AY122" s="194" t="s">
        <v>166</v>
      </c>
      <c r="BK122" s="196">
        <f>SUM(BK123:BK202)</f>
        <v>0</v>
      </c>
    </row>
    <row r="123" spans="1:65" s="2" customFormat="1" ht="24" customHeight="1">
      <c r="A123" s="31"/>
      <c r="B123" s="32"/>
      <c r="C123" s="197" t="s">
        <v>83</v>
      </c>
      <c r="D123" s="197" t="s">
        <v>168</v>
      </c>
      <c r="E123" s="198" t="s">
        <v>500</v>
      </c>
      <c r="F123" s="199" t="s">
        <v>501</v>
      </c>
      <c r="G123" s="200" t="s">
        <v>171</v>
      </c>
      <c r="H123" s="201">
        <v>80</v>
      </c>
      <c r="I123" s="202"/>
      <c r="J123" s="203">
        <f>ROUND(I123*H123,2)</f>
        <v>0</v>
      </c>
      <c r="K123" s="199" t="s">
        <v>172</v>
      </c>
      <c r="L123" s="36"/>
      <c r="M123" s="204" t="s">
        <v>1</v>
      </c>
      <c r="N123" s="205" t="s">
        <v>41</v>
      </c>
      <c r="O123" s="68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8" t="s">
        <v>442</v>
      </c>
      <c r="AT123" s="208" t="s">
        <v>168</v>
      </c>
      <c r="AU123" s="208" t="s">
        <v>83</v>
      </c>
      <c r="AY123" s="14" t="s">
        <v>166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83</v>
      </c>
      <c r="BK123" s="209">
        <f>ROUND(I123*H123,2)</f>
        <v>0</v>
      </c>
      <c r="BL123" s="14" t="s">
        <v>442</v>
      </c>
      <c r="BM123" s="208" t="s">
        <v>600</v>
      </c>
    </row>
    <row r="124" spans="1:65" s="2" customFormat="1" ht="11.25">
      <c r="A124" s="31"/>
      <c r="B124" s="32"/>
      <c r="C124" s="33"/>
      <c r="D124" s="210" t="s">
        <v>174</v>
      </c>
      <c r="E124" s="33"/>
      <c r="F124" s="211" t="s">
        <v>501</v>
      </c>
      <c r="G124" s="33"/>
      <c r="H124" s="33"/>
      <c r="I124" s="120"/>
      <c r="J124" s="33"/>
      <c r="K124" s="33"/>
      <c r="L124" s="36"/>
      <c r="M124" s="212"/>
      <c r="N124" s="213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174</v>
      </c>
      <c r="AU124" s="14" t="s">
        <v>83</v>
      </c>
    </row>
    <row r="125" spans="1:65" s="2" customFormat="1" ht="24" customHeight="1">
      <c r="A125" s="31"/>
      <c r="B125" s="32"/>
      <c r="C125" s="197" t="s">
        <v>85</v>
      </c>
      <c r="D125" s="197" t="s">
        <v>168</v>
      </c>
      <c r="E125" s="198" t="s">
        <v>503</v>
      </c>
      <c r="F125" s="199" t="s">
        <v>504</v>
      </c>
      <c r="G125" s="200" t="s">
        <v>171</v>
      </c>
      <c r="H125" s="201">
        <v>70</v>
      </c>
      <c r="I125" s="202"/>
      <c r="J125" s="203">
        <f>ROUND(I125*H125,2)</f>
        <v>0</v>
      </c>
      <c r="K125" s="199" t="s">
        <v>172</v>
      </c>
      <c r="L125" s="36"/>
      <c r="M125" s="204" t="s">
        <v>1</v>
      </c>
      <c r="N125" s="205" t="s">
        <v>41</v>
      </c>
      <c r="O125" s="6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442</v>
      </c>
      <c r="AT125" s="208" t="s">
        <v>168</v>
      </c>
      <c r="AU125" s="208" t="s">
        <v>83</v>
      </c>
      <c r="AY125" s="14" t="s">
        <v>166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83</v>
      </c>
      <c r="BK125" s="209">
        <f>ROUND(I125*H125,2)</f>
        <v>0</v>
      </c>
      <c r="BL125" s="14" t="s">
        <v>442</v>
      </c>
      <c r="BM125" s="208" t="s">
        <v>601</v>
      </c>
    </row>
    <row r="126" spans="1:65" s="2" customFormat="1" ht="11.25">
      <c r="A126" s="31"/>
      <c r="B126" s="32"/>
      <c r="C126" s="33"/>
      <c r="D126" s="210" t="s">
        <v>174</v>
      </c>
      <c r="E126" s="33"/>
      <c r="F126" s="211" t="s">
        <v>504</v>
      </c>
      <c r="G126" s="33"/>
      <c r="H126" s="33"/>
      <c r="I126" s="120"/>
      <c r="J126" s="33"/>
      <c r="K126" s="33"/>
      <c r="L126" s="36"/>
      <c r="M126" s="212"/>
      <c r="N126" s="213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174</v>
      </c>
      <c r="AU126" s="14" t="s">
        <v>83</v>
      </c>
    </row>
    <row r="127" spans="1:65" s="2" customFormat="1" ht="24" customHeight="1">
      <c r="A127" s="31"/>
      <c r="B127" s="32"/>
      <c r="C127" s="197" t="s">
        <v>93</v>
      </c>
      <c r="D127" s="197" t="s">
        <v>168</v>
      </c>
      <c r="E127" s="198" t="s">
        <v>506</v>
      </c>
      <c r="F127" s="199" t="s">
        <v>507</v>
      </c>
      <c r="G127" s="200" t="s">
        <v>171</v>
      </c>
      <c r="H127" s="201">
        <v>60</v>
      </c>
      <c r="I127" s="202"/>
      <c r="J127" s="203">
        <f>ROUND(I127*H127,2)</f>
        <v>0</v>
      </c>
      <c r="K127" s="199" t="s">
        <v>172</v>
      </c>
      <c r="L127" s="36"/>
      <c r="M127" s="204" t="s">
        <v>1</v>
      </c>
      <c r="N127" s="205" t="s">
        <v>41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442</v>
      </c>
      <c r="AT127" s="208" t="s">
        <v>168</v>
      </c>
      <c r="AU127" s="208" t="s">
        <v>83</v>
      </c>
      <c r="AY127" s="14" t="s">
        <v>166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83</v>
      </c>
      <c r="BK127" s="209">
        <f>ROUND(I127*H127,2)</f>
        <v>0</v>
      </c>
      <c r="BL127" s="14" t="s">
        <v>442</v>
      </c>
      <c r="BM127" s="208" t="s">
        <v>602</v>
      </c>
    </row>
    <row r="128" spans="1:65" s="2" customFormat="1" ht="11.25">
      <c r="A128" s="31"/>
      <c r="B128" s="32"/>
      <c r="C128" s="33"/>
      <c r="D128" s="210" t="s">
        <v>174</v>
      </c>
      <c r="E128" s="33"/>
      <c r="F128" s="211" t="s">
        <v>507</v>
      </c>
      <c r="G128" s="33"/>
      <c r="H128" s="33"/>
      <c r="I128" s="120"/>
      <c r="J128" s="33"/>
      <c r="K128" s="33"/>
      <c r="L128" s="36"/>
      <c r="M128" s="212"/>
      <c r="N128" s="213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174</v>
      </c>
      <c r="AU128" s="14" t="s">
        <v>83</v>
      </c>
    </row>
    <row r="129" spans="1:65" s="2" customFormat="1" ht="24" customHeight="1">
      <c r="A129" s="31"/>
      <c r="B129" s="32"/>
      <c r="C129" s="197" t="s">
        <v>165</v>
      </c>
      <c r="D129" s="197" t="s">
        <v>168</v>
      </c>
      <c r="E129" s="198" t="s">
        <v>509</v>
      </c>
      <c r="F129" s="199" t="s">
        <v>510</v>
      </c>
      <c r="G129" s="200" t="s">
        <v>171</v>
      </c>
      <c r="H129" s="201">
        <v>35</v>
      </c>
      <c r="I129" s="202"/>
      <c r="J129" s="203">
        <f>ROUND(I129*H129,2)</f>
        <v>0</v>
      </c>
      <c r="K129" s="199" t="s">
        <v>172</v>
      </c>
      <c r="L129" s="36"/>
      <c r="M129" s="204" t="s">
        <v>1</v>
      </c>
      <c r="N129" s="205" t="s">
        <v>41</v>
      </c>
      <c r="O129" s="68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8" t="s">
        <v>442</v>
      </c>
      <c r="AT129" s="208" t="s">
        <v>168</v>
      </c>
      <c r="AU129" s="208" t="s">
        <v>83</v>
      </c>
      <c r="AY129" s="14" t="s">
        <v>166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83</v>
      </c>
      <c r="BK129" s="209">
        <f>ROUND(I129*H129,2)</f>
        <v>0</v>
      </c>
      <c r="BL129" s="14" t="s">
        <v>442</v>
      </c>
      <c r="BM129" s="208" t="s">
        <v>603</v>
      </c>
    </row>
    <row r="130" spans="1:65" s="2" customFormat="1" ht="11.25">
      <c r="A130" s="31"/>
      <c r="B130" s="32"/>
      <c r="C130" s="33"/>
      <c r="D130" s="210" t="s">
        <v>174</v>
      </c>
      <c r="E130" s="33"/>
      <c r="F130" s="211" t="s">
        <v>510</v>
      </c>
      <c r="G130" s="33"/>
      <c r="H130" s="33"/>
      <c r="I130" s="120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174</v>
      </c>
      <c r="AU130" s="14" t="s">
        <v>83</v>
      </c>
    </row>
    <row r="131" spans="1:65" s="2" customFormat="1" ht="24" customHeight="1">
      <c r="A131" s="31"/>
      <c r="B131" s="32"/>
      <c r="C131" s="197" t="s">
        <v>214</v>
      </c>
      <c r="D131" s="197" t="s">
        <v>168</v>
      </c>
      <c r="E131" s="198" t="s">
        <v>512</v>
      </c>
      <c r="F131" s="199" t="s">
        <v>513</v>
      </c>
      <c r="G131" s="200" t="s">
        <v>171</v>
      </c>
      <c r="H131" s="201">
        <v>30</v>
      </c>
      <c r="I131" s="202"/>
      <c r="J131" s="203">
        <f>ROUND(I131*H131,2)</f>
        <v>0</v>
      </c>
      <c r="K131" s="199" t="s">
        <v>172</v>
      </c>
      <c r="L131" s="36"/>
      <c r="M131" s="204" t="s">
        <v>1</v>
      </c>
      <c r="N131" s="205" t="s">
        <v>41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442</v>
      </c>
      <c r="AT131" s="208" t="s">
        <v>168</v>
      </c>
      <c r="AU131" s="208" t="s">
        <v>83</v>
      </c>
      <c r="AY131" s="14" t="s">
        <v>166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83</v>
      </c>
      <c r="BK131" s="209">
        <f>ROUND(I131*H131,2)</f>
        <v>0</v>
      </c>
      <c r="BL131" s="14" t="s">
        <v>442</v>
      </c>
      <c r="BM131" s="208" t="s">
        <v>604</v>
      </c>
    </row>
    <row r="132" spans="1:65" s="2" customFormat="1" ht="11.25">
      <c r="A132" s="31"/>
      <c r="B132" s="32"/>
      <c r="C132" s="33"/>
      <c r="D132" s="210" t="s">
        <v>174</v>
      </c>
      <c r="E132" s="33"/>
      <c r="F132" s="211" t="s">
        <v>513</v>
      </c>
      <c r="G132" s="33"/>
      <c r="H132" s="33"/>
      <c r="I132" s="120"/>
      <c r="J132" s="33"/>
      <c r="K132" s="33"/>
      <c r="L132" s="36"/>
      <c r="M132" s="212"/>
      <c r="N132" s="213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174</v>
      </c>
      <c r="AU132" s="14" t="s">
        <v>83</v>
      </c>
    </row>
    <row r="133" spans="1:65" s="2" customFormat="1" ht="24" customHeight="1">
      <c r="A133" s="31"/>
      <c r="B133" s="32"/>
      <c r="C133" s="197" t="s">
        <v>252</v>
      </c>
      <c r="D133" s="197" t="s">
        <v>168</v>
      </c>
      <c r="E133" s="198" t="s">
        <v>515</v>
      </c>
      <c r="F133" s="199" t="s">
        <v>516</v>
      </c>
      <c r="G133" s="200" t="s">
        <v>171</v>
      </c>
      <c r="H133" s="201">
        <v>20</v>
      </c>
      <c r="I133" s="202"/>
      <c r="J133" s="203">
        <f>ROUND(I133*H133,2)</f>
        <v>0</v>
      </c>
      <c r="K133" s="199" t="s">
        <v>172</v>
      </c>
      <c r="L133" s="36"/>
      <c r="M133" s="204" t="s">
        <v>1</v>
      </c>
      <c r="N133" s="205" t="s">
        <v>41</v>
      </c>
      <c r="O133" s="6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442</v>
      </c>
      <c r="AT133" s="208" t="s">
        <v>168</v>
      </c>
      <c r="AU133" s="208" t="s">
        <v>83</v>
      </c>
      <c r="AY133" s="14" t="s">
        <v>166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83</v>
      </c>
      <c r="BK133" s="209">
        <f>ROUND(I133*H133,2)</f>
        <v>0</v>
      </c>
      <c r="BL133" s="14" t="s">
        <v>442</v>
      </c>
      <c r="BM133" s="208" t="s">
        <v>605</v>
      </c>
    </row>
    <row r="134" spans="1:65" s="2" customFormat="1" ht="11.25">
      <c r="A134" s="31"/>
      <c r="B134" s="32"/>
      <c r="C134" s="33"/>
      <c r="D134" s="210" t="s">
        <v>174</v>
      </c>
      <c r="E134" s="33"/>
      <c r="F134" s="211" t="s">
        <v>516</v>
      </c>
      <c r="G134" s="33"/>
      <c r="H134" s="33"/>
      <c r="I134" s="120"/>
      <c r="J134" s="33"/>
      <c r="K134" s="33"/>
      <c r="L134" s="36"/>
      <c r="M134" s="212"/>
      <c r="N134" s="213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174</v>
      </c>
      <c r="AU134" s="14" t="s">
        <v>83</v>
      </c>
    </row>
    <row r="135" spans="1:65" s="2" customFormat="1" ht="24" customHeight="1">
      <c r="A135" s="31"/>
      <c r="B135" s="32"/>
      <c r="C135" s="197" t="s">
        <v>270</v>
      </c>
      <c r="D135" s="197" t="s">
        <v>168</v>
      </c>
      <c r="E135" s="198" t="s">
        <v>518</v>
      </c>
      <c r="F135" s="199" t="s">
        <v>519</v>
      </c>
      <c r="G135" s="200" t="s">
        <v>171</v>
      </c>
      <c r="H135" s="201">
        <v>3</v>
      </c>
      <c r="I135" s="202"/>
      <c r="J135" s="203">
        <f>ROUND(I135*H135,2)</f>
        <v>0</v>
      </c>
      <c r="K135" s="199" t="s">
        <v>172</v>
      </c>
      <c r="L135" s="36"/>
      <c r="M135" s="204" t="s">
        <v>1</v>
      </c>
      <c r="N135" s="205" t="s">
        <v>41</v>
      </c>
      <c r="O135" s="68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8" t="s">
        <v>442</v>
      </c>
      <c r="AT135" s="208" t="s">
        <v>168</v>
      </c>
      <c r="AU135" s="208" t="s">
        <v>83</v>
      </c>
      <c r="AY135" s="14" t="s">
        <v>166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83</v>
      </c>
      <c r="BK135" s="209">
        <f>ROUND(I135*H135,2)</f>
        <v>0</v>
      </c>
      <c r="BL135" s="14" t="s">
        <v>442</v>
      </c>
      <c r="BM135" s="208" t="s">
        <v>606</v>
      </c>
    </row>
    <row r="136" spans="1:65" s="2" customFormat="1" ht="11.25">
      <c r="A136" s="31"/>
      <c r="B136" s="32"/>
      <c r="C136" s="33"/>
      <c r="D136" s="210" t="s">
        <v>174</v>
      </c>
      <c r="E136" s="33"/>
      <c r="F136" s="211" t="s">
        <v>519</v>
      </c>
      <c r="G136" s="33"/>
      <c r="H136" s="33"/>
      <c r="I136" s="120"/>
      <c r="J136" s="33"/>
      <c r="K136" s="33"/>
      <c r="L136" s="36"/>
      <c r="M136" s="212"/>
      <c r="N136" s="213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174</v>
      </c>
      <c r="AU136" s="14" t="s">
        <v>83</v>
      </c>
    </row>
    <row r="137" spans="1:65" s="2" customFormat="1" ht="24" customHeight="1">
      <c r="A137" s="31"/>
      <c r="B137" s="32"/>
      <c r="C137" s="197" t="s">
        <v>200</v>
      </c>
      <c r="D137" s="197" t="s">
        <v>168</v>
      </c>
      <c r="E137" s="198" t="s">
        <v>521</v>
      </c>
      <c r="F137" s="199" t="s">
        <v>522</v>
      </c>
      <c r="G137" s="200" t="s">
        <v>171</v>
      </c>
      <c r="H137" s="201">
        <v>3</v>
      </c>
      <c r="I137" s="202"/>
      <c r="J137" s="203">
        <f>ROUND(I137*H137,2)</f>
        <v>0</v>
      </c>
      <c r="K137" s="199" t="s">
        <v>172</v>
      </c>
      <c r="L137" s="36"/>
      <c r="M137" s="204" t="s">
        <v>1</v>
      </c>
      <c r="N137" s="205" t="s">
        <v>41</v>
      </c>
      <c r="O137" s="68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8" t="s">
        <v>442</v>
      </c>
      <c r="AT137" s="208" t="s">
        <v>168</v>
      </c>
      <c r="AU137" s="208" t="s">
        <v>83</v>
      </c>
      <c r="AY137" s="14" t="s">
        <v>166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83</v>
      </c>
      <c r="BK137" s="209">
        <f>ROUND(I137*H137,2)</f>
        <v>0</v>
      </c>
      <c r="BL137" s="14" t="s">
        <v>442</v>
      </c>
      <c r="BM137" s="208" t="s">
        <v>607</v>
      </c>
    </row>
    <row r="138" spans="1:65" s="2" customFormat="1" ht="11.25">
      <c r="A138" s="31"/>
      <c r="B138" s="32"/>
      <c r="C138" s="33"/>
      <c r="D138" s="210" t="s">
        <v>174</v>
      </c>
      <c r="E138" s="33"/>
      <c r="F138" s="211" t="s">
        <v>522</v>
      </c>
      <c r="G138" s="33"/>
      <c r="H138" s="33"/>
      <c r="I138" s="120"/>
      <c r="J138" s="33"/>
      <c r="K138" s="33"/>
      <c r="L138" s="36"/>
      <c r="M138" s="212"/>
      <c r="N138" s="213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174</v>
      </c>
      <c r="AU138" s="14" t="s">
        <v>83</v>
      </c>
    </row>
    <row r="139" spans="1:65" s="2" customFormat="1" ht="48" customHeight="1">
      <c r="A139" s="31"/>
      <c r="B139" s="32"/>
      <c r="C139" s="197" t="s">
        <v>209</v>
      </c>
      <c r="D139" s="197" t="s">
        <v>168</v>
      </c>
      <c r="E139" s="198" t="s">
        <v>524</v>
      </c>
      <c r="F139" s="199" t="s">
        <v>525</v>
      </c>
      <c r="G139" s="200" t="s">
        <v>171</v>
      </c>
      <c r="H139" s="201">
        <v>5</v>
      </c>
      <c r="I139" s="202"/>
      <c r="J139" s="203">
        <f>ROUND(I139*H139,2)</f>
        <v>0</v>
      </c>
      <c r="K139" s="199" t="s">
        <v>172</v>
      </c>
      <c r="L139" s="36"/>
      <c r="M139" s="204" t="s">
        <v>1</v>
      </c>
      <c r="N139" s="205" t="s">
        <v>41</v>
      </c>
      <c r="O139" s="68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442</v>
      </c>
      <c r="AT139" s="208" t="s">
        <v>168</v>
      </c>
      <c r="AU139" s="208" t="s">
        <v>83</v>
      </c>
      <c r="AY139" s="14" t="s">
        <v>166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83</v>
      </c>
      <c r="BK139" s="209">
        <f>ROUND(I139*H139,2)</f>
        <v>0</v>
      </c>
      <c r="BL139" s="14" t="s">
        <v>442</v>
      </c>
      <c r="BM139" s="208" t="s">
        <v>608</v>
      </c>
    </row>
    <row r="140" spans="1:65" s="2" customFormat="1" ht="39">
      <c r="A140" s="31"/>
      <c r="B140" s="32"/>
      <c r="C140" s="33"/>
      <c r="D140" s="210" t="s">
        <v>174</v>
      </c>
      <c r="E140" s="33"/>
      <c r="F140" s="211" t="s">
        <v>525</v>
      </c>
      <c r="G140" s="33"/>
      <c r="H140" s="33"/>
      <c r="I140" s="120"/>
      <c r="J140" s="33"/>
      <c r="K140" s="33"/>
      <c r="L140" s="36"/>
      <c r="M140" s="212"/>
      <c r="N140" s="213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174</v>
      </c>
      <c r="AU140" s="14" t="s">
        <v>83</v>
      </c>
    </row>
    <row r="141" spans="1:65" s="2" customFormat="1" ht="48" customHeight="1">
      <c r="A141" s="31"/>
      <c r="B141" s="32"/>
      <c r="C141" s="197" t="s">
        <v>261</v>
      </c>
      <c r="D141" s="197" t="s">
        <v>168</v>
      </c>
      <c r="E141" s="198" t="s">
        <v>527</v>
      </c>
      <c r="F141" s="199" t="s">
        <v>528</v>
      </c>
      <c r="G141" s="200" t="s">
        <v>171</v>
      </c>
      <c r="H141" s="201">
        <v>9</v>
      </c>
      <c r="I141" s="202"/>
      <c r="J141" s="203">
        <f>ROUND(I141*H141,2)</f>
        <v>0</v>
      </c>
      <c r="K141" s="199" t="s">
        <v>172</v>
      </c>
      <c r="L141" s="36"/>
      <c r="M141" s="204" t="s">
        <v>1</v>
      </c>
      <c r="N141" s="205" t="s">
        <v>41</v>
      </c>
      <c r="O141" s="68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442</v>
      </c>
      <c r="AT141" s="208" t="s">
        <v>168</v>
      </c>
      <c r="AU141" s="208" t="s">
        <v>83</v>
      </c>
      <c r="AY141" s="14" t="s">
        <v>166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83</v>
      </c>
      <c r="BK141" s="209">
        <f>ROUND(I141*H141,2)</f>
        <v>0</v>
      </c>
      <c r="BL141" s="14" t="s">
        <v>442</v>
      </c>
      <c r="BM141" s="208" t="s">
        <v>609</v>
      </c>
    </row>
    <row r="142" spans="1:65" s="2" customFormat="1" ht="29.25">
      <c r="A142" s="31"/>
      <c r="B142" s="32"/>
      <c r="C142" s="33"/>
      <c r="D142" s="210" t="s">
        <v>174</v>
      </c>
      <c r="E142" s="33"/>
      <c r="F142" s="211" t="s">
        <v>528</v>
      </c>
      <c r="G142" s="33"/>
      <c r="H142" s="33"/>
      <c r="I142" s="120"/>
      <c r="J142" s="33"/>
      <c r="K142" s="33"/>
      <c r="L142" s="36"/>
      <c r="M142" s="212"/>
      <c r="N142" s="213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174</v>
      </c>
      <c r="AU142" s="14" t="s">
        <v>83</v>
      </c>
    </row>
    <row r="143" spans="1:65" s="2" customFormat="1" ht="48" customHeight="1">
      <c r="A143" s="31"/>
      <c r="B143" s="32"/>
      <c r="C143" s="197" t="s">
        <v>233</v>
      </c>
      <c r="D143" s="197" t="s">
        <v>168</v>
      </c>
      <c r="E143" s="198" t="s">
        <v>610</v>
      </c>
      <c r="F143" s="199" t="s">
        <v>611</v>
      </c>
      <c r="G143" s="200" t="s">
        <v>171</v>
      </c>
      <c r="H143" s="201">
        <v>5</v>
      </c>
      <c r="I143" s="202"/>
      <c r="J143" s="203">
        <f>ROUND(I143*H143,2)</f>
        <v>0</v>
      </c>
      <c r="K143" s="199" t="s">
        <v>172</v>
      </c>
      <c r="L143" s="36"/>
      <c r="M143" s="204" t="s">
        <v>1</v>
      </c>
      <c r="N143" s="205" t="s">
        <v>41</v>
      </c>
      <c r="O143" s="68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442</v>
      </c>
      <c r="AT143" s="208" t="s">
        <v>168</v>
      </c>
      <c r="AU143" s="208" t="s">
        <v>83</v>
      </c>
      <c r="AY143" s="14" t="s">
        <v>166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83</v>
      </c>
      <c r="BK143" s="209">
        <f>ROUND(I143*H143,2)</f>
        <v>0</v>
      </c>
      <c r="BL143" s="14" t="s">
        <v>442</v>
      </c>
      <c r="BM143" s="208" t="s">
        <v>612</v>
      </c>
    </row>
    <row r="144" spans="1:65" s="2" customFormat="1" ht="29.25">
      <c r="A144" s="31"/>
      <c r="B144" s="32"/>
      <c r="C144" s="33"/>
      <c r="D144" s="210" t="s">
        <v>174</v>
      </c>
      <c r="E144" s="33"/>
      <c r="F144" s="211" t="s">
        <v>611</v>
      </c>
      <c r="G144" s="33"/>
      <c r="H144" s="33"/>
      <c r="I144" s="120"/>
      <c r="J144" s="33"/>
      <c r="K144" s="33"/>
      <c r="L144" s="36"/>
      <c r="M144" s="212"/>
      <c r="N144" s="213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174</v>
      </c>
      <c r="AU144" s="14" t="s">
        <v>83</v>
      </c>
    </row>
    <row r="145" spans="1:65" s="2" customFormat="1" ht="48" customHeight="1">
      <c r="A145" s="31"/>
      <c r="B145" s="32"/>
      <c r="C145" s="197" t="s">
        <v>342</v>
      </c>
      <c r="D145" s="197" t="s">
        <v>168</v>
      </c>
      <c r="E145" s="198" t="s">
        <v>530</v>
      </c>
      <c r="F145" s="199" t="s">
        <v>531</v>
      </c>
      <c r="G145" s="200" t="s">
        <v>171</v>
      </c>
      <c r="H145" s="201">
        <v>8</v>
      </c>
      <c r="I145" s="202"/>
      <c r="J145" s="203">
        <f>ROUND(I145*H145,2)</f>
        <v>0</v>
      </c>
      <c r="K145" s="199" t="s">
        <v>172</v>
      </c>
      <c r="L145" s="36"/>
      <c r="M145" s="204" t="s">
        <v>1</v>
      </c>
      <c r="N145" s="205" t="s">
        <v>41</v>
      </c>
      <c r="O145" s="68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442</v>
      </c>
      <c r="AT145" s="208" t="s">
        <v>168</v>
      </c>
      <c r="AU145" s="208" t="s">
        <v>83</v>
      </c>
      <c r="AY145" s="14" t="s">
        <v>166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83</v>
      </c>
      <c r="BK145" s="209">
        <f>ROUND(I145*H145,2)</f>
        <v>0</v>
      </c>
      <c r="BL145" s="14" t="s">
        <v>442</v>
      </c>
      <c r="BM145" s="208" t="s">
        <v>613</v>
      </c>
    </row>
    <row r="146" spans="1:65" s="2" customFormat="1" ht="29.25">
      <c r="A146" s="31"/>
      <c r="B146" s="32"/>
      <c r="C146" s="33"/>
      <c r="D146" s="210" t="s">
        <v>174</v>
      </c>
      <c r="E146" s="33"/>
      <c r="F146" s="211" t="s">
        <v>531</v>
      </c>
      <c r="G146" s="33"/>
      <c r="H146" s="33"/>
      <c r="I146" s="120"/>
      <c r="J146" s="33"/>
      <c r="K146" s="33"/>
      <c r="L146" s="36"/>
      <c r="M146" s="212"/>
      <c r="N146" s="213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174</v>
      </c>
      <c r="AU146" s="14" t="s">
        <v>83</v>
      </c>
    </row>
    <row r="147" spans="1:65" s="2" customFormat="1" ht="60" customHeight="1">
      <c r="A147" s="31"/>
      <c r="B147" s="32"/>
      <c r="C147" s="197" t="s">
        <v>247</v>
      </c>
      <c r="D147" s="197" t="s">
        <v>168</v>
      </c>
      <c r="E147" s="198" t="s">
        <v>534</v>
      </c>
      <c r="F147" s="199" t="s">
        <v>535</v>
      </c>
      <c r="G147" s="200" t="s">
        <v>171</v>
      </c>
      <c r="H147" s="201">
        <v>6</v>
      </c>
      <c r="I147" s="202"/>
      <c r="J147" s="203">
        <f>ROUND(I147*H147,2)</f>
        <v>0</v>
      </c>
      <c r="K147" s="199" t="s">
        <v>172</v>
      </c>
      <c r="L147" s="36"/>
      <c r="M147" s="204" t="s">
        <v>1</v>
      </c>
      <c r="N147" s="205" t="s">
        <v>41</v>
      </c>
      <c r="O147" s="68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442</v>
      </c>
      <c r="AT147" s="208" t="s">
        <v>168</v>
      </c>
      <c r="AU147" s="208" t="s">
        <v>83</v>
      </c>
      <c r="AY147" s="14" t="s">
        <v>166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83</v>
      </c>
      <c r="BK147" s="209">
        <f>ROUND(I147*H147,2)</f>
        <v>0</v>
      </c>
      <c r="BL147" s="14" t="s">
        <v>442</v>
      </c>
      <c r="BM147" s="208" t="s">
        <v>614</v>
      </c>
    </row>
    <row r="148" spans="1:65" s="2" customFormat="1" ht="39">
      <c r="A148" s="31"/>
      <c r="B148" s="32"/>
      <c r="C148" s="33"/>
      <c r="D148" s="210" t="s">
        <v>174</v>
      </c>
      <c r="E148" s="33"/>
      <c r="F148" s="211" t="s">
        <v>535</v>
      </c>
      <c r="G148" s="33"/>
      <c r="H148" s="33"/>
      <c r="I148" s="120"/>
      <c r="J148" s="33"/>
      <c r="K148" s="33"/>
      <c r="L148" s="36"/>
      <c r="M148" s="212"/>
      <c r="N148" s="213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174</v>
      </c>
      <c r="AU148" s="14" t="s">
        <v>83</v>
      </c>
    </row>
    <row r="149" spans="1:65" s="2" customFormat="1" ht="48" customHeight="1">
      <c r="A149" s="31"/>
      <c r="B149" s="32"/>
      <c r="C149" s="197" t="s">
        <v>223</v>
      </c>
      <c r="D149" s="197" t="s">
        <v>168</v>
      </c>
      <c r="E149" s="198" t="s">
        <v>540</v>
      </c>
      <c r="F149" s="199" t="s">
        <v>541</v>
      </c>
      <c r="G149" s="200" t="s">
        <v>171</v>
      </c>
      <c r="H149" s="201">
        <v>5</v>
      </c>
      <c r="I149" s="202"/>
      <c r="J149" s="203">
        <f>ROUND(I149*H149,2)</f>
        <v>0</v>
      </c>
      <c r="K149" s="199" t="s">
        <v>172</v>
      </c>
      <c r="L149" s="36"/>
      <c r="M149" s="204" t="s">
        <v>1</v>
      </c>
      <c r="N149" s="205" t="s">
        <v>41</v>
      </c>
      <c r="O149" s="68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442</v>
      </c>
      <c r="AT149" s="208" t="s">
        <v>168</v>
      </c>
      <c r="AU149" s="208" t="s">
        <v>83</v>
      </c>
      <c r="AY149" s="14" t="s">
        <v>166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83</v>
      </c>
      <c r="BK149" s="209">
        <f>ROUND(I149*H149,2)</f>
        <v>0</v>
      </c>
      <c r="BL149" s="14" t="s">
        <v>442</v>
      </c>
      <c r="BM149" s="208" t="s">
        <v>615</v>
      </c>
    </row>
    <row r="150" spans="1:65" s="2" customFormat="1" ht="29.25">
      <c r="A150" s="31"/>
      <c r="B150" s="32"/>
      <c r="C150" s="33"/>
      <c r="D150" s="210" t="s">
        <v>174</v>
      </c>
      <c r="E150" s="33"/>
      <c r="F150" s="211" t="s">
        <v>541</v>
      </c>
      <c r="G150" s="33"/>
      <c r="H150" s="33"/>
      <c r="I150" s="120"/>
      <c r="J150" s="33"/>
      <c r="K150" s="33"/>
      <c r="L150" s="36"/>
      <c r="M150" s="212"/>
      <c r="N150" s="213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174</v>
      </c>
      <c r="AU150" s="14" t="s">
        <v>83</v>
      </c>
    </row>
    <row r="151" spans="1:65" s="2" customFormat="1" ht="48" customHeight="1">
      <c r="A151" s="31"/>
      <c r="B151" s="32"/>
      <c r="C151" s="197" t="s">
        <v>8</v>
      </c>
      <c r="D151" s="197" t="s">
        <v>168</v>
      </c>
      <c r="E151" s="198" t="s">
        <v>543</v>
      </c>
      <c r="F151" s="199" t="s">
        <v>544</v>
      </c>
      <c r="G151" s="200" t="s">
        <v>171</v>
      </c>
      <c r="H151" s="201">
        <v>14</v>
      </c>
      <c r="I151" s="202"/>
      <c r="J151" s="203">
        <f>ROUND(I151*H151,2)</f>
        <v>0</v>
      </c>
      <c r="K151" s="199" t="s">
        <v>172</v>
      </c>
      <c r="L151" s="36"/>
      <c r="M151" s="204" t="s">
        <v>1</v>
      </c>
      <c r="N151" s="205" t="s">
        <v>41</v>
      </c>
      <c r="O151" s="68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442</v>
      </c>
      <c r="AT151" s="208" t="s">
        <v>168</v>
      </c>
      <c r="AU151" s="208" t="s">
        <v>83</v>
      </c>
      <c r="AY151" s="14" t="s">
        <v>166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83</v>
      </c>
      <c r="BK151" s="209">
        <f>ROUND(I151*H151,2)</f>
        <v>0</v>
      </c>
      <c r="BL151" s="14" t="s">
        <v>442</v>
      </c>
      <c r="BM151" s="208" t="s">
        <v>616</v>
      </c>
    </row>
    <row r="152" spans="1:65" s="2" customFormat="1" ht="39">
      <c r="A152" s="31"/>
      <c r="B152" s="32"/>
      <c r="C152" s="33"/>
      <c r="D152" s="210" t="s">
        <v>174</v>
      </c>
      <c r="E152" s="33"/>
      <c r="F152" s="211" t="s">
        <v>544</v>
      </c>
      <c r="G152" s="33"/>
      <c r="H152" s="33"/>
      <c r="I152" s="120"/>
      <c r="J152" s="33"/>
      <c r="K152" s="33"/>
      <c r="L152" s="36"/>
      <c r="M152" s="212"/>
      <c r="N152" s="213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174</v>
      </c>
      <c r="AU152" s="14" t="s">
        <v>83</v>
      </c>
    </row>
    <row r="153" spans="1:65" s="2" customFormat="1" ht="48" customHeight="1">
      <c r="A153" s="31"/>
      <c r="B153" s="32"/>
      <c r="C153" s="197" t="s">
        <v>228</v>
      </c>
      <c r="D153" s="197" t="s">
        <v>168</v>
      </c>
      <c r="E153" s="198" t="s">
        <v>169</v>
      </c>
      <c r="F153" s="199" t="s">
        <v>175</v>
      </c>
      <c r="G153" s="200" t="s">
        <v>171</v>
      </c>
      <c r="H153" s="201">
        <v>220</v>
      </c>
      <c r="I153" s="202"/>
      <c r="J153" s="203">
        <f>ROUND(I153*H153,2)</f>
        <v>0</v>
      </c>
      <c r="K153" s="199" t="s">
        <v>172</v>
      </c>
      <c r="L153" s="36"/>
      <c r="M153" s="204" t="s">
        <v>1</v>
      </c>
      <c r="N153" s="205" t="s">
        <v>41</v>
      </c>
      <c r="O153" s="68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442</v>
      </c>
      <c r="AT153" s="208" t="s">
        <v>168</v>
      </c>
      <c r="AU153" s="208" t="s">
        <v>83</v>
      </c>
      <c r="AY153" s="14" t="s">
        <v>166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83</v>
      </c>
      <c r="BK153" s="209">
        <f>ROUND(I153*H153,2)</f>
        <v>0</v>
      </c>
      <c r="BL153" s="14" t="s">
        <v>442</v>
      </c>
      <c r="BM153" s="208" t="s">
        <v>617</v>
      </c>
    </row>
    <row r="154" spans="1:65" s="2" customFormat="1" ht="29.25">
      <c r="A154" s="31"/>
      <c r="B154" s="32"/>
      <c r="C154" s="33"/>
      <c r="D154" s="210" t="s">
        <v>174</v>
      </c>
      <c r="E154" s="33"/>
      <c r="F154" s="211" t="s">
        <v>175</v>
      </c>
      <c r="G154" s="33"/>
      <c r="H154" s="33"/>
      <c r="I154" s="120"/>
      <c r="J154" s="33"/>
      <c r="K154" s="33"/>
      <c r="L154" s="36"/>
      <c r="M154" s="212"/>
      <c r="N154" s="213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174</v>
      </c>
      <c r="AU154" s="14" t="s">
        <v>83</v>
      </c>
    </row>
    <row r="155" spans="1:65" s="2" customFormat="1" ht="72" customHeight="1">
      <c r="A155" s="31"/>
      <c r="B155" s="32"/>
      <c r="C155" s="197" t="s">
        <v>238</v>
      </c>
      <c r="D155" s="197" t="s">
        <v>168</v>
      </c>
      <c r="E155" s="198" t="s">
        <v>177</v>
      </c>
      <c r="F155" s="199" t="s">
        <v>547</v>
      </c>
      <c r="G155" s="200" t="s">
        <v>171</v>
      </c>
      <c r="H155" s="201">
        <v>100</v>
      </c>
      <c r="I155" s="202"/>
      <c r="J155" s="203">
        <f>ROUND(I155*H155,2)</f>
        <v>0</v>
      </c>
      <c r="K155" s="199" t="s">
        <v>172</v>
      </c>
      <c r="L155" s="36"/>
      <c r="M155" s="204" t="s">
        <v>1</v>
      </c>
      <c r="N155" s="205" t="s">
        <v>41</v>
      </c>
      <c r="O155" s="68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442</v>
      </c>
      <c r="AT155" s="208" t="s">
        <v>168</v>
      </c>
      <c r="AU155" s="208" t="s">
        <v>83</v>
      </c>
      <c r="AY155" s="14" t="s">
        <v>166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83</v>
      </c>
      <c r="BK155" s="209">
        <f>ROUND(I155*H155,2)</f>
        <v>0</v>
      </c>
      <c r="BL155" s="14" t="s">
        <v>442</v>
      </c>
      <c r="BM155" s="208" t="s">
        <v>618</v>
      </c>
    </row>
    <row r="156" spans="1:65" s="2" customFormat="1" ht="48.75">
      <c r="A156" s="31"/>
      <c r="B156" s="32"/>
      <c r="C156" s="33"/>
      <c r="D156" s="210" t="s">
        <v>174</v>
      </c>
      <c r="E156" s="33"/>
      <c r="F156" s="211" t="s">
        <v>180</v>
      </c>
      <c r="G156" s="33"/>
      <c r="H156" s="33"/>
      <c r="I156" s="120"/>
      <c r="J156" s="33"/>
      <c r="K156" s="33"/>
      <c r="L156" s="36"/>
      <c r="M156" s="212"/>
      <c r="N156" s="213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174</v>
      </c>
      <c r="AU156" s="14" t="s">
        <v>83</v>
      </c>
    </row>
    <row r="157" spans="1:65" s="2" customFormat="1" ht="48" customHeight="1">
      <c r="A157" s="31"/>
      <c r="B157" s="32"/>
      <c r="C157" s="197" t="s">
        <v>186</v>
      </c>
      <c r="D157" s="197" t="s">
        <v>168</v>
      </c>
      <c r="E157" s="198" t="s">
        <v>312</v>
      </c>
      <c r="F157" s="199" t="s">
        <v>315</v>
      </c>
      <c r="G157" s="200" t="s">
        <v>171</v>
      </c>
      <c r="H157" s="201">
        <v>15</v>
      </c>
      <c r="I157" s="202"/>
      <c r="J157" s="203">
        <f>ROUND(I157*H157,2)</f>
        <v>0</v>
      </c>
      <c r="K157" s="199" t="s">
        <v>172</v>
      </c>
      <c r="L157" s="36"/>
      <c r="M157" s="204" t="s">
        <v>1</v>
      </c>
      <c r="N157" s="205" t="s">
        <v>41</v>
      </c>
      <c r="O157" s="68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442</v>
      </c>
      <c r="AT157" s="208" t="s">
        <v>168</v>
      </c>
      <c r="AU157" s="208" t="s">
        <v>83</v>
      </c>
      <c r="AY157" s="14" t="s">
        <v>166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83</v>
      </c>
      <c r="BK157" s="209">
        <f>ROUND(I157*H157,2)</f>
        <v>0</v>
      </c>
      <c r="BL157" s="14" t="s">
        <v>442</v>
      </c>
      <c r="BM157" s="208" t="s">
        <v>619</v>
      </c>
    </row>
    <row r="158" spans="1:65" s="2" customFormat="1" ht="29.25">
      <c r="A158" s="31"/>
      <c r="B158" s="32"/>
      <c r="C158" s="33"/>
      <c r="D158" s="210" t="s">
        <v>174</v>
      </c>
      <c r="E158" s="33"/>
      <c r="F158" s="211" t="s">
        <v>315</v>
      </c>
      <c r="G158" s="33"/>
      <c r="H158" s="33"/>
      <c r="I158" s="120"/>
      <c r="J158" s="33"/>
      <c r="K158" s="33"/>
      <c r="L158" s="36"/>
      <c r="M158" s="212"/>
      <c r="N158" s="213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174</v>
      </c>
      <c r="AU158" s="14" t="s">
        <v>83</v>
      </c>
    </row>
    <row r="159" spans="1:65" s="2" customFormat="1" ht="72" customHeight="1">
      <c r="A159" s="31"/>
      <c r="B159" s="32"/>
      <c r="C159" s="197" t="s">
        <v>285</v>
      </c>
      <c r="D159" s="197" t="s">
        <v>168</v>
      </c>
      <c r="E159" s="198" t="s">
        <v>316</v>
      </c>
      <c r="F159" s="199" t="s">
        <v>550</v>
      </c>
      <c r="G159" s="200" t="s">
        <v>171</v>
      </c>
      <c r="H159" s="201">
        <v>52</v>
      </c>
      <c r="I159" s="202"/>
      <c r="J159" s="203">
        <f>ROUND(I159*H159,2)</f>
        <v>0</v>
      </c>
      <c r="K159" s="199" t="s">
        <v>172</v>
      </c>
      <c r="L159" s="36"/>
      <c r="M159" s="204" t="s">
        <v>1</v>
      </c>
      <c r="N159" s="205" t="s">
        <v>41</v>
      </c>
      <c r="O159" s="68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442</v>
      </c>
      <c r="AT159" s="208" t="s">
        <v>168</v>
      </c>
      <c r="AU159" s="208" t="s">
        <v>83</v>
      </c>
      <c r="AY159" s="14" t="s">
        <v>166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83</v>
      </c>
      <c r="BK159" s="209">
        <f>ROUND(I159*H159,2)</f>
        <v>0</v>
      </c>
      <c r="BL159" s="14" t="s">
        <v>442</v>
      </c>
      <c r="BM159" s="208" t="s">
        <v>620</v>
      </c>
    </row>
    <row r="160" spans="1:65" s="2" customFormat="1" ht="48.75">
      <c r="A160" s="31"/>
      <c r="B160" s="32"/>
      <c r="C160" s="33"/>
      <c r="D160" s="210" t="s">
        <v>174</v>
      </c>
      <c r="E160" s="33"/>
      <c r="F160" s="211" t="s">
        <v>319</v>
      </c>
      <c r="G160" s="33"/>
      <c r="H160" s="33"/>
      <c r="I160" s="120"/>
      <c r="J160" s="33"/>
      <c r="K160" s="33"/>
      <c r="L160" s="36"/>
      <c r="M160" s="212"/>
      <c r="N160" s="213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174</v>
      </c>
      <c r="AU160" s="14" t="s">
        <v>83</v>
      </c>
    </row>
    <row r="161" spans="1:65" s="2" customFormat="1" ht="60" customHeight="1">
      <c r="A161" s="31"/>
      <c r="B161" s="32"/>
      <c r="C161" s="197" t="s">
        <v>191</v>
      </c>
      <c r="D161" s="197" t="s">
        <v>168</v>
      </c>
      <c r="E161" s="198" t="s">
        <v>621</v>
      </c>
      <c r="F161" s="199" t="s">
        <v>622</v>
      </c>
      <c r="G161" s="200" t="s">
        <v>171</v>
      </c>
      <c r="H161" s="201">
        <v>1</v>
      </c>
      <c r="I161" s="202"/>
      <c r="J161" s="203">
        <f>ROUND(I161*H161,2)</f>
        <v>0</v>
      </c>
      <c r="K161" s="199" t="s">
        <v>172</v>
      </c>
      <c r="L161" s="36"/>
      <c r="M161" s="204" t="s">
        <v>1</v>
      </c>
      <c r="N161" s="205" t="s">
        <v>41</v>
      </c>
      <c r="O161" s="68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83</v>
      </c>
      <c r="AT161" s="208" t="s">
        <v>168</v>
      </c>
      <c r="AU161" s="208" t="s">
        <v>83</v>
      </c>
      <c r="AY161" s="14" t="s">
        <v>166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83</v>
      </c>
      <c r="BK161" s="209">
        <f>ROUND(I161*H161,2)</f>
        <v>0</v>
      </c>
      <c r="BL161" s="14" t="s">
        <v>83</v>
      </c>
      <c r="BM161" s="208" t="s">
        <v>623</v>
      </c>
    </row>
    <row r="162" spans="1:65" s="2" customFormat="1" ht="39">
      <c r="A162" s="31"/>
      <c r="B162" s="32"/>
      <c r="C162" s="33"/>
      <c r="D162" s="210" t="s">
        <v>174</v>
      </c>
      <c r="E162" s="33"/>
      <c r="F162" s="211" t="s">
        <v>622</v>
      </c>
      <c r="G162" s="33"/>
      <c r="H162" s="33"/>
      <c r="I162" s="120"/>
      <c r="J162" s="33"/>
      <c r="K162" s="33"/>
      <c r="L162" s="36"/>
      <c r="M162" s="212"/>
      <c r="N162" s="213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174</v>
      </c>
      <c r="AU162" s="14" t="s">
        <v>83</v>
      </c>
    </row>
    <row r="163" spans="1:65" s="2" customFormat="1" ht="48" customHeight="1">
      <c r="A163" s="31"/>
      <c r="B163" s="32"/>
      <c r="C163" s="197" t="s">
        <v>7</v>
      </c>
      <c r="D163" s="197" t="s">
        <v>168</v>
      </c>
      <c r="E163" s="198" t="s">
        <v>624</v>
      </c>
      <c r="F163" s="199" t="s">
        <v>625</v>
      </c>
      <c r="G163" s="200" t="s">
        <v>171</v>
      </c>
      <c r="H163" s="201">
        <v>1</v>
      </c>
      <c r="I163" s="202"/>
      <c r="J163" s="203">
        <f>ROUND(I163*H163,2)</f>
        <v>0</v>
      </c>
      <c r="K163" s="199" t="s">
        <v>172</v>
      </c>
      <c r="L163" s="36"/>
      <c r="M163" s="204" t="s">
        <v>1</v>
      </c>
      <c r="N163" s="205" t="s">
        <v>41</v>
      </c>
      <c r="O163" s="68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83</v>
      </c>
      <c r="AT163" s="208" t="s">
        <v>168</v>
      </c>
      <c r="AU163" s="208" t="s">
        <v>83</v>
      </c>
      <c r="AY163" s="14" t="s">
        <v>166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83</v>
      </c>
      <c r="BK163" s="209">
        <f>ROUND(I163*H163,2)</f>
        <v>0</v>
      </c>
      <c r="BL163" s="14" t="s">
        <v>83</v>
      </c>
      <c r="BM163" s="208" t="s">
        <v>626</v>
      </c>
    </row>
    <row r="164" spans="1:65" s="2" customFormat="1" ht="29.25">
      <c r="A164" s="31"/>
      <c r="B164" s="32"/>
      <c r="C164" s="33"/>
      <c r="D164" s="210" t="s">
        <v>174</v>
      </c>
      <c r="E164" s="33"/>
      <c r="F164" s="211" t="s">
        <v>625</v>
      </c>
      <c r="G164" s="33"/>
      <c r="H164" s="33"/>
      <c r="I164" s="120"/>
      <c r="J164" s="33"/>
      <c r="K164" s="33"/>
      <c r="L164" s="36"/>
      <c r="M164" s="212"/>
      <c r="N164" s="213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174</v>
      </c>
      <c r="AU164" s="14" t="s">
        <v>83</v>
      </c>
    </row>
    <row r="165" spans="1:65" s="2" customFormat="1" ht="48" customHeight="1">
      <c r="A165" s="31"/>
      <c r="B165" s="32"/>
      <c r="C165" s="197" t="s">
        <v>275</v>
      </c>
      <c r="D165" s="197" t="s">
        <v>168</v>
      </c>
      <c r="E165" s="198" t="s">
        <v>187</v>
      </c>
      <c r="F165" s="199" t="s">
        <v>190</v>
      </c>
      <c r="G165" s="200" t="s">
        <v>171</v>
      </c>
      <c r="H165" s="201">
        <v>6</v>
      </c>
      <c r="I165" s="202"/>
      <c r="J165" s="203">
        <f>ROUND(I165*H165,2)</f>
        <v>0</v>
      </c>
      <c r="K165" s="199" t="s">
        <v>172</v>
      </c>
      <c r="L165" s="36"/>
      <c r="M165" s="204" t="s">
        <v>1</v>
      </c>
      <c r="N165" s="205" t="s">
        <v>41</v>
      </c>
      <c r="O165" s="68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442</v>
      </c>
      <c r="AT165" s="208" t="s">
        <v>168</v>
      </c>
      <c r="AU165" s="208" t="s">
        <v>83</v>
      </c>
      <c r="AY165" s="14" t="s">
        <v>166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83</v>
      </c>
      <c r="BK165" s="209">
        <f>ROUND(I165*H165,2)</f>
        <v>0</v>
      </c>
      <c r="BL165" s="14" t="s">
        <v>442</v>
      </c>
      <c r="BM165" s="208" t="s">
        <v>627</v>
      </c>
    </row>
    <row r="166" spans="1:65" s="2" customFormat="1" ht="29.25">
      <c r="A166" s="31"/>
      <c r="B166" s="32"/>
      <c r="C166" s="33"/>
      <c r="D166" s="210" t="s">
        <v>174</v>
      </c>
      <c r="E166" s="33"/>
      <c r="F166" s="211" t="s">
        <v>190</v>
      </c>
      <c r="G166" s="33"/>
      <c r="H166" s="33"/>
      <c r="I166" s="120"/>
      <c r="J166" s="33"/>
      <c r="K166" s="33"/>
      <c r="L166" s="36"/>
      <c r="M166" s="212"/>
      <c r="N166" s="213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174</v>
      </c>
      <c r="AU166" s="14" t="s">
        <v>83</v>
      </c>
    </row>
    <row r="167" spans="1:65" s="2" customFormat="1" ht="48" customHeight="1">
      <c r="A167" s="31"/>
      <c r="B167" s="32"/>
      <c r="C167" s="197" t="s">
        <v>280</v>
      </c>
      <c r="D167" s="197" t="s">
        <v>168</v>
      </c>
      <c r="E167" s="198" t="s">
        <v>628</v>
      </c>
      <c r="F167" s="199" t="s">
        <v>629</v>
      </c>
      <c r="G167" s="200" t="s">
        <v>171</v>
      </c>
      <c r="H167" s="201">
        <v>2</v>
      </c>
      <c r="I167" s="202"/>
      <c r="J167" s="203">
        <f>ROUND(I167*H167,2)</f>
        <v>0</v>
      </c>
      <c r="K167" s="199" t="s">
        <v>172</v>
      </c>
      <c r="L167" s="36"/>
      <c r="M167" s="204" t="s">
        <v>1</v>
      </c>
      <c r="N167" s="205" t="s">
        <v>41</v>
      </c>
      <c r="O167" s="68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83</v>
      </c>
      <c r="AT167" s="208" t="s">
        <v>168</v>
      </c>
      <c r="AU167" s="208" t="s">
        <v>83</v>
      </c>
      <c r="AY167" s="14" t="s">
        <v>166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83</v>
      </c>
      <c r="BK167" s="209">
        <f>ROUND(I167*H167,2)</f>
        <v>0</v>
      </c>
      <c r="BL167" s="14" t="s">
        <v>83</v>
      </c>
      <c r="BM167" s="208" t="s">
        <v>630</v>
      </c>
    </row>
    <row r="168" spans="1:65" s="2" customFormat="1" ht="29.25">
      <c r="A168" s="31"/>
      <c r="B168" s="32"/>
      <c r="C168" s="33"/>
      <c r="D168" s="210" t="s">
        <v>174</v>
      </c>
      <c r="E168" s="33"/>
      <c r="F168" s="211" t="s">
        <v>629</v>
      </c>
      <c r="G168" s="33"/>
      <c r="H168" s="33"/>
      <c r="I168" s="120"/>
      <c r="J168" s="33"/>
      <c r="K168" s="33"/>
      <c r="L168" s="36"/>
      <c r="M168" s="212"/>
      <c r="N168" s="213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174</v>
      </c>
      <c r="AU168" s="14" t="s">
        <v>83</v>
      </c>
    </row>
    <row r="169" spans="1:65" s="2" customFormat="1" ht="48" customHeight="1">
      <c r="A169" s="31"/>
      <c r="B169" s="32"/>
      <c r="C169" s="197" t="s">
        <v>181</v>
      </c>
      <c r="D169" s="197" t="s">
        <v>168</v>
      </c>
      <c r="E169" s="198" t="s">
        <v>338</v>
      </c>
      <c r="F169" s="199" t="s">
        <v>341</v>
      </c>
      <c r="G169" s="200" t="s">
        <v>171</v>
      </c>
      <c r="H169" s="201">
        <v>3</v>
      </c>
      <c r="I169" s="202"/>
      <c r="J169" s="203">
        <f>ROUND(I169*H169,2)</f>
        <v>0</v>
      </c>
      <c r="K169" s="199" t="s">
        <v>172</v>
      </c>
      <c r="L169" s="36"/>
      <c r="M169" s="204" t="s">
        <v>1</v>
      </c>
      <c r="N169" s="205" t="s">
        <v>41</v>
      </c>
      <c r="O169" s="68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442</v>
      </c>
      <c r="AT169" s="208" t="s">
        <v>168</v>
      </c>
      <c r="AU169" s="208" t="s">
        <v>83</v>
      </c>
      <c r="AY169" s="14" t="s">
        <v>166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83</v>
      </c>
      <c r="BK169" s="209">
        <f>ROUND(I169*H169,2)</f>
        <v>0</v>
      </c>
      <c r="BL169" s="14" t="s">
        <v>442</v>
      </c>
      <c r="BM169" s="208" t="s">
        <v>631</v>
      </c>
    </row>
    <row r="170" spans="1:65" s="2" customFormat="1" ht="29.25">
      <c r="A170" s="31"/>
      <c r="B170" s="32"/>
      <c r="C170" s="33"/>
      <c r="D170" s="210" t="s">
        <v>174</v>
      </c>
      <c r="E170" s="33"/>
      <c r="F170" s="211" t="s">
        <v>341</v>
      </c>
      <c r="G170" s="33"/>
      <c r="H170" s="33"/>
      <c r="I170" s="120"/>
      <c r="J170" s="33"/>
      <c r="K170" s="33"/>
      <c r="L170" s="36"/>
      <c r="M170" s="212"/>
      <c r="N170" s="213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174</v>
      </c>
      <c r="AU170" s="14" t="s">
        <v>83</v>
      </c>
    </row>
    <row r="171" spans="1:65" s="2" customFormat="1" ht="48" customHeight="1">
      <c r="A171" s="31"/>
      <c r="B171" s="32"/>
      <c r="C171" s="197" t="s">
        <v>167</v>
      </c>
      <c r="D171" s="197" t="s">
        <v>168</v>
      </c>
      <c r="E171" s="198" t="s">
        <v>556</v>
      </c>
      <c r="F171" s="199" t="s">
        <v>557</v>
      </c>
      <c r="G171" s="200" t="s">
        <v>171</v>
      </c>
      <c r="H171" s="201">
        <v>3</v>
      </c>
      <c r="I171" s="202"/>
      <c r="J171" s="203">
        <f>ROUND(I171*H171,2)</f>
        <v>0</v>
      </c>
      <c r="K171" s="199" t="s">
        <v>172</v>
      </c>
      <c r="L171" s="36"/>
      <c r="M171" s="204" t="s">
        <v>1</v>
      </c>
      <c r="N171" s="205" t="s">
        <v>41</v>
      </c>
      <c r="O171" s="68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442</v>
      </c>
      <c r="AT171" s="208" t="s">
        <v>168</v>
      </c>
      <c r="AU171" s="208" t="s">
        <v>83</v>
      </c>
      <c r="AY171" s="14" t="s">
        <v>166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83</v>
      </c>
      <c r="BK171" s="209">
        <f>ROUND(I171*H171,2)</f>
        <v>0</v>
      </c>
      <c r="BL171" s="14" t="s">
        <v>442</v>
      </c>
      <c r="BM171" s="208" t="s">
        <v>632</v>
      </c>
    </row>
    <row r="172" spans="1:65" s="2" customFormat="1" ht="39">
      <c r="A172" s="31"/>
      <c r="B172" s="32"/>
      <c r="C172" s="33"/>
      <c r="D172" s="210" t="s">
        <v>174</v>
      </c>
      <c r="E172" s="33"/>
      <c r="F172" s="211" t="s">
        <v>557</v>
      </c>
      <c r="G172" s="33"/>
      <c r="H172" s="33"/>
      <c r="I172" s="120"/>
      <c r="J172" s="33"/>
      <c r="K172" s="33"/>
      <c r="L172" s="36"/>
      <c r="M172" s="212"/>
      <c r="N172" s="213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174</v>
      </c>
      <c r="AU172" s="14" t="s">
        <v>83</v>
      </c>
    </row>
    <row r="173" spans="1:65" s="2" customFormat="1" ht="48" customHeight="1">
      <c r="A173" s="31"/>
      <c r="B173" s="32"/>
      <c r="C173" s="197" t="s">
        <v>176</v>
      </c>
      <c r="D173" s="197" t="s">
        <v>168</v>
      </c>
      <c r="E173" s="198" t="s">
        <v>201</v>
      </c>
      <c r="F173" s="199" t="s">
        <v>204</v>
      </c>
      <c r="G173" s="200" t="s">
        <v>171</v>
      </c>
      <c r="H173" s="201">
        <v>13</v>
      </c>
      <c r="I173" s="202"/>
      <c r="J173" s="203">
        <f>ROUND(I173*H173,2)</f>
        <v>0</v>
      </c>
      <c r="K173" s="199" t="s">
        <v>172</v>
      </c>
      <c r="L173" s="36"/>
      <c r="M173" s="204" t="s">
        <v>1</v>
      </c>
      <c r="N173" s="205" t="s">
        <v>41</v>
      </c>
      <c r="O173" s="68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442</v>
      </c>
      <c r="AT173" s="208" t="s">
        <v>168</v>
      </c>
      <c r="AU173" s="208" t="s">
        <v>83</v>
      </c>
      <c r="AY173" s="14" t="s">
        <v>166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83</v>
      </c>
      <c r="BK173" s="209">
        <f>ROUND(I173*H173,2)</f>
        <v>0</v>
      </c>
      <c r="BL173" s="14" t="s">
        <v>442</v>
      </c>
      <c r="BM173" s="208" t="s">
        <v>633</v>
      </c>
    </row>
    <row r="174" spans="1:65" s="2" customFormat="1" ht="39">
      <c r="A174" s="31"/>
      <c r="B174" s="32"/>
      <c r="C174" s="33"/>
      <c r="D174" s="210" t="s">
        <v>174</v>
      </c>
      <c r="E174" s="33"/>
      <c r="F174" s="211" t="s">
        <v>204</v>
      </c>
      <c r="G174" s="33"/>
      <c r="H174" s="33"/>
      <c r="I174" s="120"/>
      <c r="J174" s="33"/>
      <c r="K174" s="33"/>
      <c r="L174" s="36"/>
      <c r="M174" s="212"/>
      <c r="N174" s="213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174</v>
      </c>
      <c r="AU174" s="14" t="s">
        <v>83</v>
      </c>
    </row>
    <row r="175" spans="1:65" s="2" customFormat="1" ht="60" customHeight="1">
      <c r="A175" s="31"/>
      <c r="B175" s="32"/>
      <c r="C175" s="197" t="s">
        <v>560</v>
      </c>
      <c r="D175" s="197" t="s">
        <v>168</v>
      </c>
      <c r="E175" s="198" t="s">
        <v>561</v>
      </c>
      <c r="F175" s="199" t="s">
        <v>562</v>
      </c>
      <c r="G175" s="200" t="s">
        <v>171</v>
      </c>
      <c r="H175" s="201">
        <v>8</v>
      </c>
      <c r="I175" s="202"/>
      <c r="J175" s="203">
        <f>ROUND(I175*H175,2)</f>
        <v>0</v>
      </c>
      <c r="K175" s="199" t="s">
        <v>172</v>
      </c>
      <c r="L175" s="36"/>
      <c r="M175" s="204" t="s">
        <v>1</v>
      </c>
      <c r="N175" s="205" t="s">
        <v>41</v>
      </c>
      <c r="O175" s="68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442</v>
      </c>
      <c r="AT175" s="208" t="s">
        <v>168</v>
      </c>
      <c r="AU175" s="208" t="s">
        <v>83</v>
      </c>
      <c r="AY175" s="14" t="s">
        <v>166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83</v>
      </c>
      <c r="BK175" s="209">
        <f>ROUND(I175*H175,2)</f>
        <v>0</v>
      </c>
      <c r="BL175" s="14" t="s">
        <v>442</v>
      </c>
      <c r="BM175" s="208" t="s">
        <v>634</v>
      </c>
    </row>
    <row r="176" spans="1:65" s="2" customFormat="1" ht="39">
      <c r="A176" s="31"/>
      <c r="B176" s="32"/>
      <c r="C176" s="33"/>
      <c r="D176" s="210" t="s">
        <v>174</v>
      </c>
      <c r="E176" s="33"/>
      <c r="F176" s="211" t="s">
        <v>562</v>
      </c>
      <c r="G176" s="33"/>
      <c r="H176" s="33"/>
      <c r="I176" s="120"/>
      <c r="J176" s="33"/>
      <c r="K176" s="33"/>
      <c r="L176" s="36"/>
      <c r="M176" s="212"/>
      <c r="N176" s="213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174</v>
      </c>
      <c r="AU176" s="14" t="s">
        <v>83</v>
      </c>
    </row>
    <row r="177" spans="1:65" s="2" customFormat="1" ht="48" customHeight="1">
      <c r="A177" s="31"/>
      <c r="B177" s="32"/>
      <c r="C177" s="197" t="s">
        <v>564</v>
      </c>
      <c r="D177" s="197" t="s">
        <v>168</v>
      </c>
      <c r="E177" s="198" t="s">
        <v>565</v>
      </c>
      <c r="F177" s="199" t="s">
        <v>566</v>
      </c>
      <c r="G177" s="200" t="s">
        <v>171</v>
      </c>
      <c r="H177" s="201">
        <v>1</v>
      </c>
      <c r="I177" s="202"/>
      <c r="J177" s="203">
        <f>ROUND(I177*H177,2)</f>
        <v>0</v>
      </c>
      <c r="K177" s="199" t="s">
        <v>172</v>
      </c>
      <c r="L177" s="36"/>
      <c r="M177" s="204" t="s">
        <v>1</v>
      </c>
      <c r="N177" s="205" t="s">
        <v>41</v>
      </c>
      <c r="O177" s="68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442</v>
      </c>
      <c r="AT177" s="208" t="s">
        <v>168</v>
      </c>
      <c r="AU177" s="208" t="s">
        <v>83</v>
      </c>
      <c r="AY177" s="14" t="s">
        <v>166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83</v>
      </c>
      <c r="BK177" s="209">
        <f>ROUND(I177*H177,2)</f>
        <v>0</v>
      </c>
      <c r="BL177" s="14" t="s">
        <v>442</v>
      </c>
      <c r="BM177" s="208" t="s">
        <v>635</v>
      </c>
    </row>
    <row r="178" spans="1:65" s="2" customFormat="1" ht="29.25">
      <c r="A178" s="31"/>
      <c r="B178" s="32"/>
      <c r="C178" s="33"/>
      <c r="D178" s="210" t="s">
        <v>174</v>
      </c>
      <c r="E178" s="33"/>
      <c r="F178" s="211" t="s">
        <v>566</v>
      </c>
      <c r="G178" s="33"/>
      <c r="H178" s="33"/>
      <c r="I178" s="120"/>
      <c r="J178" s="33"/>
      <c r="K178" s="33"/>
      <c r="L178" s="36"/>
      <c r="M178" s="212"/>
      <c r="N178" s="213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174</v>
      </c>
      <c r="AU178" s="14" t="s">
        <v>83</v>
      </c>
    </row>
    <row r="179" spans="1:65" s="2" customFormat="1" ht="48" customHeight="1">
      <c r="A179" s="31"/>
      <c r="B179" s="32"/>
      <c r="C179" s="197" t="s">
        <v>568</v>
      </c>
      <c r="D179" s="197" t="s">
        <v>168</v>
      </c>
      <c r="E179" s="198" t="s">
        <v>384</v>
      </c>
      <c r="F179" s="199" t="s">
        <v>387</v>
      </c>
      <c r="G179" s="200" t="s">
        <v>171</v>
      </c>
      <c r="H179" s="201">
        <v>7</v>
      </c>
      <c r="I179" s="202"/>
      <c r="J179" s="203">
        <f>ROUND(I179*H179,2)</f>
        <v>0</v>
      </c>
      <c r="K179" s="199" t="s">
        <v>172</v>
      </c>
      <c r="L179" s="36"/>
      <c r="M179" s="204" t="s">
        <v>1</v>
      </c>
      <c r="N179" s="205" t="s">
        <v>41</v>
      </c>
      <c r="O179" s="68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442</v>
      </c>
      <c r="AT179" s="208" t="s">
        <v>168</v>
      </c>
      <c r="AU179" s="208" t="s">
        <v>83</v>
      </c>
      <c r="AY179" s="14" t="s">
        <v>166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4" t="s">
        <v>83</v>
      </c>
      <c r="BK179" s="209">
        <f>ROUND(I179*H179,2)</f>
        <v>0</v>
      </c>
      <c r="BL179" s="14" t="s">
        <v>442</v>
      </c>
      <c r="BM179" s="208" t="s">
        <v>636</v>
      </c>
    </row>
    <row r="180" spans="1:65" s="2" customFormat="1" ht="29.25">
      <c r="A180" s="31"/>
      <c r="B180" s="32"/>
      <c r="C180" s="33"/>
      <c r="D180" s="210" t="s">
        <v>174</v>
      </c>
      <c r="E180" s="33"/>
      <c r="F180" s="211" t="s">
        <v>387</v>
      </c>
      <c r="G180" s="33"/>
      <c r="H180" s="33"/>
      <c r="I180" s="120"/>
      <c r="J180" s="33"/>
      <c r="K180" s="33"/>
      <c r="L180" s="36"/>
      <c r="M180" s="212"/>
      <c r="N180" s="213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174</v>
      </c>
      <c r="AU180" s="14" t="s">
        <v>83</v>
      </c>
    </row>
    <row r="181" spans="1:65" s="2" customFormat="1" ht="48" customHeight="1">
      <c r="A181" s="31"/>
      <c r="B181" s="32"/>
      <c r="C181" s="197" t="s">
        <v>466</v>
      </c>
      <c r="D181" s="197" t="s">
        <v>168</v>
      </c>
      <c r="E181" s="198" t="s">
        <v>390</v>
      </c>
      <c r="F181" s="199" t="s">
        <v>393</v>
      </c>
      <c r="G181" s="200" t="s">
        <v>171</v>
      </c>
      <c r="H181" s="201">
        <v>4</v>
      </c>
      <c r="I181" s="202"/>
      <c r="J181" s="203">
        <f>ROUND(I181*H181,2)</f>
        <v>0</v>
      </c>
      <c r="K181" s="199" t="s">
        <v>172</v>
      </c>
      <c r="L181" s="36"/>
      <c r="M181" s="204" t="s">
        <v>1</v>
      </c>
      <c r="N181" s="205" t="s">
        <v>41</v>
      </c>
      <c r="O181" s="68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83</v>
      </c>
      <c r="AT181" s="208" t="s">
        <v>168</v>
      </c>
      <c r="AU181" s="208" t="s">
        <v>83</v>
      </c>
      <c r="AY181" s="14" t="s">
        <v>166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4" t="s">
        <v>83</v>
      </c>
      <c r="BK181" s="209">
        <f>ROUND(I181*H181,2)</f>
        <v>0</v>
      </c>
      <c r="BL181" s="14" t="s">
        <v>83</v>
      </c>
      <c r="BM181" s="208" t="s">
        <v>637</v>
      </c>
    </row>
    <row r="182" spans="1:65" s="2" customFormat="1" ht="29.25">
      <c r="A182" s="31"/>
      <c r="B182" s="32"/>
      <c r="C182" s="33"/>
      <c r="D182" s="210" t="s">
        <v>174</v>
      </c>
      <c r="E182" s="33"/>
      <c r="F182" s="211" t="s">
        <v>393</v>
      </c>
      <c r="G182" s="33"/>
      <c r="H182" s="33"/>
      <c r="I182" s="120"/>
      <c r="J182" s="33"/>
      <c r="K182" s="33"/>
      <c r="L182" s="36"/>
      <c r="M182" s="212"/>
      <c r="N182" s="213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174</v>
      </c>
      <c r="AU182" s="14" t="s">
        <v>83</v>
      </c>
    </row>
    <row r="183" spans="1:65" s="2" customFormat="1" ht="48" customHeight="1">
      <c r="A183" s="31"/>
      <c r="B183" s="32"/>
      <c r="C183" s="197" t="s">
        <v>302</v>
      </c>
      <c r="D183" s="197" t="s">
        <v>168</v>
      </c>
      <c r="E183" s="198" t="s">
        <v>394</v>
      </c>
      <c r="F183" s="199" t="s">
        <v>397</v>
      </c>
      <c r="G183" s="200" t="s">
        <v>171</v>
      </c>
      <c r="H183" s="201">
        <v>8</v>
      </c>
      <c r="I183" s="202"/>
      <c r="J183" s="203">
        <f>ROUND(I183*H183,2)</f>
        <v>0</v>
      </c>
      <c r="K183" s="199" t="s">
        <v>172</v>
      </c>
      <c r="L183" s="36"/>
      <c r="M183" s="204" t="s">
        <v>1</v>
      </c>
      <c r="N183" s="205" t="s">
        <v>41</v>
      </c>
      <c r="O183" s="68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8" t="s">
        <v>83</v>
      </c>
      <c r="AT183" s="208" t="s">
        <v>168</v>
      </c>
      <c r="AU183" s="208" t="s">
        <v>83</v>
      </c>
      <c r="AY183" s="14" t="s">
        <v>166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4" t="s">
        <v>83</v>
      </c>
      <c r="BK183" s="209">
        <f>ROUND(I183*H183,2)</f>
        <v>0</v>
      </c>
      <c r="BL183" s="14" t="s">
        <v>83</v>
      </c>
      <c r="BM183" s="208" t="s">
        <v>638</v>
      </c>
    </row>
    <row r="184" spans="1:65" s="2" customFormat="1" ht="29.25">
      <c r="A184" s="31"/>
      <c r="B184" s="32"/>
      <c r="C184" s="33"/>
      <c r="D184" s="210" t="s">
        <v>174</v>
      </c>
      <c r="E184" s="33"/>
      <c r="F184" s="211" t="s">
        <v>397</v>
      </c>
      <c r="G184" s="33"/>
      <c r="H184" s="33"/>
      <c r="I184" s="120"/>
      <c r="J184" s="33"/>
      <c r="K184" s="33"/>
      <c r="L184" s="36"/>
      <c r="M184" s="212"/>
      <c r="N184" s="213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174</v>
      </c>
      <c r="AU184" s="14" t="s">
        <v>83</v>
      </c>
    </row>
    <row r="185" spans="1:65" s="2" customFormat="1" ht="48" customHeight="1">
      <c r="A185" s="31"/>
      <c r="B185" s="32"/>
      <c r="C185" s="197" t="s">
        <v>574</v>
      </c>
      <c r="D185" s="197" t="s">
        <v>168</v>
      </c>
      <c r="E185" s="198" t="s">
        <v>577</v>
      </c>
      <c r="F185" s="199" t="s">
        <v>578</v>
      </c>
      <c r="G185" s="200" t="s">
        <v>171</v>
      </c>
      <c r="H185" s="201">
        <v>11</v>
      </c>
      <c r="I185" s="202"/>
      <c r="J185" s="203">
        <f>ROUND(I185*H185,2)</f>
        <v>0</v>
      </c>
      <c r="K185" s="199" t="s">
        <v>172</v>
      </c>
      <c r="L185" s="36"/>
      <c r="M185" s="204" t="s">
        <v>1</v>
      </c>
      <c r="N185" s="205" t="s">
        <v>41</v>
      </c>
      <c r="O185" s="68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8" t="s">
        <v>83</v>
      </c>
      <c r="AT185" s="208" t="s">
        <v>168</v>
      </c>
      <c r="AU185" s="208" t="s">
        <v>83</v>
      </c>
      <c r="AY185" s="14" t="s">
        <v>166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4" t="s">
        <v>83</v>
      </c>
      <c r="BK185" s="209">
        <f>ROUND(I185*H185,2)</f>
        <v>0</v>
      </c>
      <c r="BL185" s="14" t="s">
        <v>83</v>
      </c>
      <c r="BM185" s="208" t="s">
        <v>639</v>
      </c>
    </row>
    <row r="186" spans="1:65" s="2" customFormat="1" ht="29.25">
      <c r="A186" s="31"/>
      <c r="B186" s="32"/>
      <c r="C186" s="33"/>
      <c r="D186" s="210" t="s">
        <v>174</v>
      </c>
      <c r="E186" s="33"/>
      <c r="F186" s="211" t="s">
        <v>578</v>
      </c>
      <c r="G186" s="33"/>
      <c r="H186" s="33"/>
      <c r="I186" s="120"/>
      <c r="J186" s="33"/>
      <c r="K186" s="33"/>
      <c r="L186" s="36"/>
      <c r="M186" s="212"/>
      <c r="N186" s="213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174</v>
      </c>
      <c r="AU186" s="14" t="s">
        <v>83</v>
      </c>
    </row>
    <row r="187" spans="1:65" s="2" customFormat="1" ht="48" customHeight="1">
      <c r="A187" s="31"/>
      <c r="B187" s="32"/>
      <c r="C187" s="197" t="s">
        <v>484</v>
      </c>
      <c r="D187" s="197" t="s">
        <v>168</v>
      </c>
      <c r="E187" s="198" t="s">
        <v>398</v>
      </c>
      <c r="F187" s="199" t="s">
        <v>401</v>
      </c>
      <c r="G187" s="200" t="s">
        <v>171</v>
      </c>
      <c r="H187" s="201">
        <v>4</v>
      </c>
      <c r="I187" s="202"/>
      <c r="J187" s="203">
        <f>ROUND(I187*H187,2)</f>
        <v>0</v>
      </c>
      <c r="K187" s="199" t="s">
        <v>172</v>
      </c>
      <c r="L187" s="36"/>
      <c r="M187" s="204" t="s">
        <v>1</v>
      </c>
      <c r="N187" s="205" t="s">
        <v>41</v>
      </c>
      <c r="O187" s="68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8" t="s">
        <v>83</v>
      </c>
      <c r="AT187" s="208" t="s">
        <v>168</v>
      </c>
      <c r="AU187" s="208" t="s">
        <v>83</v>
      </c>
      <c r="AY187" s="14" t="s">
        <v>166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4" t="s">
        <v>83</v>
      </c>
      <c r="BK187" s="209">
        <f>ROUND(I187*H187,2)</f>
        <v>0</v>
      </c>
      <c r="BL187" s="14" t="s">
        <v>83</v>
      </c>
      <c r="BM187" s="208" t="s">
        <v>640</v>
      </c>
    </row>
    <row r="188" spans="1:65" s="2" customFormat="1" ht="29.25">
      <c r="A188" s="31"/>
      <c r="B188" s="32"/>
      <c r="C188" s="33"/>
      <c r="D188" s="210" t="s">
        <v>174</v>
      </c>
      <c r="E188" s="33"/>
      <c r="F188" s="211" t="s">
        <v>401</v>
      </c>
      <c r="G188" s="33"/>
      <c r="H188" s="33"/>
      <c r="I188" s="120"/>
      <c r="J188" s="33"/>
      <c r="K188" s="33"/>
      <c r="L188" s="36"/>
      <c r="M188" s="212"/>
      <c r="N188" s="213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174</v>
      </c>
      <c r="AU188" s="14" t="s">
        <v>83</v>
      </c>
    </row>
    <row r="189" spans="1:65" s="2" customFormat="1" ht="48" customHeight="1">
      <c r="A189" s="31"/>
      <c r="B189" s="32"/>
      <c r="C189" s="197" t="s">
        <v>469</v>
      </c>
      <c r="D189" s="197" t="s">
        <v>168</v>
      </c>
      <c r="E189" s="198" t="s">
        <v>402</v>
      </c>
      <c r="F189" s="199" t="s">
        <v>405</v>
      </c>
      <c r="G189" s="200" t="s">
        <v>171</v>
      </c>
      <c r="H189" s="201">
        <v>2</v>
      </c>
      <c r="I189" s="202"/>
      <c r="J189" s="203">
        <f>ROUND(I189*H189,2)</f>
        <v>0</v>
      </c>
      <c r="K189" s="199" t="s">
        <v>172</v>
      </c>
      <c r="L189" s="36"/>
      <c r="M189" s="204" t="s">
        <v>1</v>
      </c>
      <c r="N189" s="205" t="s">
        <v>41</v>
      </c>
      <c r="O189" s="68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8" t="s">
        <v>83</v>
      </c>
      <c r="AT189" s="208" t="s">
        <v>168</v>
      </c>
      <c r="AU189" s="208" t="s">
        <v>83</v>
      </c>
      <c r="AY189" s="14" t="s">
        <v>166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4" t="s">
        <v>83</v>
      </c>
      <c r="BK189" s="209">
        <f>ROUND(I189*H189,2)</f>
        <v>0</v>
      </c>
      <c r="BL189" s="14" t="s">
        <v>83</v>
      </c>
      <c r="BM189" s="208" t="s">
        <v>641</v>
      </c>
    </row>
    <row r="190" spans="1:65" s="2" customFormat="1" ht="29.25">
      <c r="A190" s="31"/>
      <c r="B190" s="32"/>
      <c r="C190" s="33"/>
      <c r="D190" s="210" t="s">
        <v>174</v>
      </c>
      <c r="E190" s="33"/>
      <c r="F190" s="211" t="s">
        <v>405</v>
      </c>
      <c r="G190" s="33"/>
      <c r="H190" s="33"/>
      <c r="I190" s="120"/>
      <c r="J190" s="33"/>
      <c r="K190" s="33"/>
      <c r="L190" s="36"/>
      <c r="M190" s="212"/>
      <c r="N190" s="213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174</v>
      </c>
      <c r="AU190" s="14" t="s">
        <v>83</v>
      </c>
    </row>
    <row r="191" spans="1:65" s="2" customFormat="1" ht="48" customHeight="1">
      <c r="A191" s="31"/>
      <c r="B191" s="32"/>
      <c r="C191" s="197" t="s">
        <v>463</v>
      </c>
      <c r="D191" s="197" t="s">
        <v>168</v>
      </c>
      <c r="E191" s="198" t="s">
        <v>406</v>
      </c>
      <c r="F191" s="199" t="s">
        <v>409</v>
      </c>
      <c r="G191" s="200" t="s">
        <v>171</v>
      </c>
      <c r="H191" s="201">
        <v>3</v>
      </c>
      <c r="I191" s="202"/>
      <c r="J191" s="203">
        <f>ROUND(I191*H191,2)</f>
        <v>0</v>
      </c>
      <c r="K191" s="199" t="s">
        <v>172</v>
      </c>
      <c r="L191" s="36"/>
      <c r="M191" s="204" t="s">
        <v>1</v>
      </c>
      <c r="N191" s="205" t="s">
        <v>41</v>
      </c>
      <c r="O191" s="68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8" t="s">
        <v>83</v>
      </c>
      <c r="AT191" s="208" t="s">
        <v>168</v>
      </c>
      <c r="AU191" s="208" t="s">
        <v>83</v>
      </c>
      <c r="AY191" s="14" t="s">
        <v>166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4" t="s">
        <v>83</v>
      </c>
      <c r="BK191" s="209">
        <f>ROUND(I191*H191,2)</f>
        <v>0</v>
      </c>
      <c r="BL191" s="14" t="s">
        <v>83</v>
      </c>
      <c r="BM191" s="208" t="s">
        <v>642</v>
      </c>
    </row>
    <row r="192" spans="1:65" s="2" customFormat="1" ht="29.25">
      <c r="A192" s="31"/>
      <c r="B192" s="32"/>
      <c r="C192" s="33"/>
      <c r="D192" s="210" t="s">
        <v>174</v>
      </c>
      <c r="E192" s="33"/>
      <c r="F192" s="211" t="s">
        <v>409</v>
      </c>
      <c r="G192" s="33"/>
      <c r="H192" s="33"/>
      <c r="I192" s="120"/>
      <c r="J192" s="33"/>
      <c r="K192" s="33"/>
      <c r="L192" s="36"/>
      <c r="M192" s="212"/>
      <c r="N192" s="213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174</v>
      </c>
      <c r="AU192" s="14" t="s">
        <v>83</v>
      </c>
    </row>
    <row r="193" spans="1:65" s="2" customFormat="1" ht="48" customHeight="1">
      <c r="A193" s="31"/>
      <c r="B193" s="32"/>
      <c r="C193" s="197" t="s">
        <v>311</v>
      </c>
      <c r="D193" s="197" t="s">
        <v>168</v>
      </c>
      <c r="E193" s="198" t="s">
        <v>416</v>
      </c>
      <c r="F193" s="199" t="s">
        <v>419</v>
      </c>
      <c r="G193" s="200" t="s">
        <v>171</v>
      </c>
      <c r="H193" s="201">
        <v>1</v>
      </c>
      <c r="I193" s="202"/>
      <c r="J193" s="203">
        <f>ROUND(I193*H193,2)</f>
        <v>0</v>
      </c>
      <c r="K193" s="199" t="s">
        <v>172</v>
      </c>
      <c r="L193" s="36"/>
      <c r="M193" s="204" t="s">
        <v>1</v>
      </c>
      <c r="N193" s="205" t="s">
        <v>41</v>
      </c>
      <c r="O193" s="68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8" t="s">
        <v>83</v>
      </c>
      <c r="AT193" s="208" t="s">
        <v>168</v>
      </c>
      <c r="AU193" s="208" t="s">
        <v>83</v>
      </c>
      <c r="AY193" s="14" t="s">
        <v>166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4" t="s">
        <v>83</v>
      </c>
      <c r="BK193" s="209">
        <f>ROUND(I193*H193,2)</f>
        <v>0</v>
      </c>
      <c r="BL193" s="14" t="s">
        <v>83</v>
      </c>
      <c r="BM193" s="208" t="s">
        <v>643</v>
      </c>
    </row>
    <row r="194" spans="1:65" s="2" customFormat="1" ht="29.25">
      <c r="A194" s="31"/>
      <c r="B194" s="32"/>
      <c r="C194" s="33"/>
      <c r="D194" s="210" t="s">
        <v>174</v>
      </c>
      <c r="E194" s="33"/>
      <c r="F194" s="211" t="s">
        <v>419</v>
      </c>
      <c r="G194" s="33"/>
      <c r="H194" s="33"/>
      <c r="I194" s="120"/>
      <c r="J194" s="33"/>
      <c r="K194" s="33"/>
      <c r="L194" s="36"/>
      <c r="M194" s="212"/>
      <c r="N194" s="213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174</v>
      </c>
      <c r="AU194" s="14" t="s">
        <v>83</v>
      </c>
    </row>
    <row r="195" spans="1:65" s="2" customFormat="1" ht="48" customHeight="1">
      <c r="A195" s="31"/>
      <c r="B195" s="32"/>
      <c r="C195" s="197" t="s">
        <v>491</v>
      </c>
      <c r="D195" s="197" t="s">
        <v>168</v>
      </c>
      <c r="E195" s="198" t="s">
        <v>590</v>
      </c>
      <c r="F195" s="199" t="s">
        <v>591</v>
      </c>
      <c r="G195" s="200" t="s">
        <v>171</v>
      </c>
      <c r="H195" s="201">
        <v>3</v>
      </c>
      <c r="I195" s="202"/>
      <c r="J195" s="203">
        <f>ROUND(I195*H195,2)</f>
        <v>0</v>
      </c>
      <c r="K195" s="199" t="s">
        <v>172</v>
      </c>
      <c r="L195" s="36"/>
      <c r="M195" s="204" t="s">
        <v>1</v>
      </c>
      <c r="N195" s="205" t="s">
        <v>41</v>
      </c>
      <c r="O195" s="68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8" t="s">
        <v>83</v>
      </c>
      <c r="AT195" s="208" t="s">
        <v>168</v>
      </c>
      <c r="AU195" s="208" t="s">
        <v>83</v>
      </c>
      <c r="AY195" s="14" t="s">
        <v>166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4" t="s">
        <v>83</v>
      </c>
      <c r="BK195" s="209">
        <f>ROUND(I195*H195,2)</f>
        <v>0</v>
      </c>
      <c r="BL195" s="14" t="s">
        <v>83</v>
      </c>
      <c r="BM195" s="208" t="s">
        <v>644</v>
      </c>
    </row>
    <row r="196" spans="1:65" s="2" customFormat="1" ht="29.25">
      <c r="A196" s="31"/>
      <c r="B196" s="32"/>
      <c r="C196" s="33"/>
      <c r="D196" s="210" t="s">
        <v>174</v>
      </c>
      <c r="E196" s="33"/>
      <c r="F196" s="211" t="s">
        <v>591</v>
      </c>
      <c r="G196" s="33"/>
      <c r="H196" s="33"/>
      <c r="I196" s="120"/>
      <c r="J196" s="33"/>
      <c r="K196" s="33"/>
      <c r="L196" s="36"/>
      <c r="M196" s="212"/>
      <c r="N196" s="213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174</v>
      </c>
      <c r="AU196" s="14" t="s">
        <v>83</v>
      </c>
    </row>
    <row r="197" spans="1:65" s="2" customFormat="1" ht="48" customHeight="1">
      <c r="A197" s="31"/>
      <c r="B197" s="32"/>
      <c r="C197" s="197" t="s">
        <v>585</v>
      </c>
      <c r="D197" s="197" t="s">
        <v>168</v>
      </c>
      <c r="E197" s="198" t="s">
        <v>421</v>
      </c>
      <c r="F197" s="199" t="s">
        <v>424</v>
      </c>
      <c r="G197" s="200" t="s">
        <v>171</v>
      </c>
      <c r="H197" s="201">
        <v>1</v>
      </c>
      <c r="I197" s="202"/>
      <c r="J197" s="203">
        <f>ROUND(I197*H197,2)</f>
        <v>0</v>
      </c>
      <c r="K197" s="199" t="s">
        <v>172</v>
      </c>
      <c r="L197" s="36"/>
      <c r="M197" s="204" t="s">
        <v>1</v>
      </c>
      <c r="N197" s="205" t="s">
        <v>41</v>
      </c>
      <c r="O197" s="68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8" t="s">
        <v>83</v>
      </c>
      <c r="AT197" s="208" t="s">
        <v>168</v>
      </c>
      <c r="AU197" s="208" t="s">
        <v>83</v>
      </c>
      <c r="AY197" s="14" t="s">
        <v>166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4" t="s">
        <v>83</v>
      </c>
      <c r="BK197" s="209">
        <f>ROUND(I197*H197,2)</f>
        <v>0</v>
      </c>
      <c r="BL197" s="14" t="s">
        <v>83</v>
      </c>
      <c r="BM197" s="208" t="s">
        <v>645</v>
      </c>
    </row>
    <row r="198" spans="1:65" s="2" customFormat="1" ht="29.25">
      <c r="A198" s="31"/>
      <c r="B198" s="32"/>
      <c r="C198" s="33"/>
      <c r="D198" s="210" t="s">
        <v>174</v>
      </c>
      <c r="E198" s="33"/>
      <c r="F198" s="211" t="s">
        <v>424</v>
      </c>
      <c r="G198" s="33"/>
      <c r="H198" s="33"/>
      <c r="I198" s="120"/>
      <c r="J198" s="33"/>
      <c r="K198" s="33"/>
      <c r="L198" s="36"/>
      <c r="M198" s="212"/>
      <c r="N198" s="213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174</v>
      </c>
      <c r="AU198" s="14" t="s">
        <v>83</v>
      </c>
    </row>
    <row r="199" spans="1:65" s="2" customFormat="1" ht="48" customHeight="1">
      <c r="A199" s="31"/>
      <c r="B199" s="32"/>
      <c r="C199" s="197" t="s">
        <v>587</v>
      </c>
      <c r="D199" s="197" t="s">
        <v>168</v>
      </c>
      <c r="E199" s="198" t="s">
        <v>286</v>
      </c>
      <c r="F199" s="199" t="s">
        <v>289</v>
      </c>
      <c r="G199" s="200" t="s">
        <v>171</v>
      </c>
      <c r="H199" s="201">
        <v>29</v>
      </c>
      <c r="I199" s="202"/>
      <c r="J199" s="203">
        <f>ROUND(I199*H199,2)</f>
        <v>0</v>
      </c>
      <c r="K199" s="199" t="s">
        <v>172</v>
      </c>
      <c r="L199" s="36"/>
      <c r="M199" s="204" t="s">
        <v>1</v>
      </c>
      <c r="N199" s="205" t="s">
        <v>41</v>
      </c>
      <c r="O199" s="68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8" t="s">
        <v>83</v>
      </c>
      <c r="AT199" s="208" t="s">
        <v>168</v>
      </c>
      <c r="AU199" s="208" t="s">
        <v>83</v>
      </c>
      <c r="AY199" s="14" t="s">
        <v>166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4" t="s">
        <v>83</v>
      </c>
      <c r="BK199" s="209">
        <f>ROUND(I199*H199,2)</f>
        <v>0</v>
      </c>
      <c r="BL199" s="14" t="s">
        <v>83</v>
      </c>
      <c r="BM199" s="208" t="s">
        <v>646</v>
      </c>
    </row>
    <row r="200" spans="1:65" s="2" customFormat="1" ht="29.25">
      <c r="A200" s="31"/>
      <c r="B200" s="32"/>
      <c r="C200" s="33"/>
      <c r="D200" s="210" t="s">
        <v>174</v>
      </c>
      <c r="E200" s="33"/>
      <c r="F200" s="211" t="s">
        <v>289</v>
      </c>
      <c r="G200" s="33"/>
      <c r="H200" s="33"/>
      <c r="I200" s="120"/>
      <c r="J200" s="33"/>
      <c r="K200" s="33"/>
      <c r="L200" s="36"/>
      <c r="M200" s="212"/>
      <c r="N200" s="213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174</v>
      </c>
      <c r="AU200" s="14" t="s">
        <v>83</v>
      </c>
    </row>
    <row r="201" spans="1:65" s="2" customFormat="1" ht="48" customHeight="1">
      <c r="A201" s="31"/>
      <c r="B201" s="32"/>
      <c r="C201" s="197" t="s">
        <v>589</v>
      </c>
      <c r="D201" s="197" t="s">
        <v>168</v>
      </c>
      <c r="E201" s="198" t="s">
        <v>433</v>
      </c>
      <c r="F201" s="199" t="s">
        <v>436</v>
      </c>
      <c r="G201" s="200" t="s">
        <v>171</v>
      </c>
      <c r="H201" s="201">
        <v>2</v>
      </c>
      <c r="I201" s="202"/>
      <c r="J201" s="203">
        <f>ROUND(I201*H201,2)</f>
        <v>0</v>
      </c>
      <c r="K201" s="199" t="s">
        <v>172</v>
      </c>
      <c r="L201" s="36"/>
      <c r="M201" s="204" t="s">
        <v>1</v>
      </c>
      <c r="N201" s="205" t="s">
        <v>41</v>
      </c>
      <c r="O201" s="68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8" t="s">
        <v>83</v>
      </c>
      <c r="AT201" s="208" t="s">
        <v>168</v>
      </c>
      <c r="AU201" s="208" t="s">
        <v>83</v>
      </c>
      <c r="AY201" s="14" t="s">
        <v>166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4" t="s">
        <v>83</v>
      </c>
      <c r="BK201" s="209">
        <f>ROUND(I201*H201,2)</f>
        <v>0</v>
      </c>
      <c r="BL201" s="14" t="s">
        <v>83</v>
      </c>
      <c r="BM201" s="208" t="s">
        <v>647</v>
      </c>
    </row>
    <row r="202" spans="1:65" s="2" customFormat="1" ht="29.25">
      <c r="A202" s="31"/>
      <c r="B202" s="32"/>
      <c r="C202" s="33"/>
      <c r="D202" s="210" t="s">
        <v>174</v>
      </c>
      <c r="E202" s="33"/>
      <c r="F202" s="211" t="s">
        <v>436</v>
      </c>
      <c r="G202" s="33"/>
      <c r="H202" s="33"/>
      <c r="I202" s="120"/>
      <c r="J202" s="33"/>
      <c r="K202" s="33"/>
      <c r="L202" s="36"/>
      <c r="M202" s="214"/>
      <c r="N202" s="215"/>
      <c r="O202" s="216"/>
      <c r="P202" s="216"/>
      <c r="Q202" s="216"/>
      <c r="R202" s="216"/>
      <c r="S202" s="216"/>
      <c r="T202" s="217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174</v>
      </c>
      <c r="AU202" s="14" t="s">
        <v>83</v>
      </c>
    </row>
    <row r="203" spans="1:65" s="2" customFormat="1" ht="6.95" customHeight="1">
      <c r="A203" s="31"/>
      <c r="B203" s="51"/>
      <c r="C203" s="52"/>
      <c r="D203" s="52"/>
      <c r="E203" s="52"/>
      <c r="F203" s="52"/>
      <c r="G203" s="52"/>
      <c r="H203" s="52"/>
      <c r="I203" s="155"/>
      <c r="J203" s="52"/>
      <c r="K203" s="52"/>
      <c r="L203" s="36"/>
      <c r="M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</row>
  </sheetData>
  <sheetProtection algorithmName="SHA-512" hashValue="DUborgI27JdLBYHzmJmWDfG1njEAEfNnP9GCzNKx/9BiB7Ccpv+ZGmSnys9sFrBX3ngnLFOzNPQQwREJvVW6ig==" saltValue="Ekk7ikbRXtzwlacSMGJqnUQ6C0Fh78XCIUdrca6MdVSossDpqbbKY7sOLT3/lyG1dJZLrffvI0LdqcIDqdUXPA==" spinCount="100000" sheet="1" objects="1" scenarios="1" formatColumns="0" formatRows="0" autoFilter="0"/>
  <autoFilter ref="C120:K202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128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137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25.5" customHeight="1">
      <c r="B7" s="17"/>
      <c r="E7" s="284" t="str">
        <f>'Rekapitulace stavby'!K6</f>
        <v>Údržba a oprava výměnných dílů zabezpečovacího zařízení v obvodu SSZT 2020</v>
      </c>
      <c r="F7" s="285"/>
      <c r="G7" s="285"/>
      <c r="H7" s="285"/>
      <c r="I7" s="112"/>
      <c r="L7" s="17"/>
    </row>
    <row r="8" spans="1:46" ht="12.75">
      <c r="B8" s="17"/>
      <c r="D8" s="118" t="s">
        <v>138</v>
      </c>
      <c r="L8" s="17"/>
    </row>
    <row r="9" spans="1:46" s="1" customFormat="1" ht="16.5" customHeight="1">
      <c r="B9" s="17"/>
      <c r="E9" s="284" t="s">
        <v>648</v>
      </c>
      <c r="F9" s="249"/>
      <c r="G9" s="249"/>
      <c r="H9" s="249"/>
      <c r="I9" s="112"/>
      <c r="L9" s="17"/>
    </row>
    <row r="10" spans="1:46" s="1" customFormat="1" ht="12" customHeight="1">
      <c r="B10" s="17"/>
      <c r="D10" s="118" t="s">
        <v>140</v>
      </c>
      <c r="I10" s="112"/>
      <c r="L10" s="17"/>
    </row>
    <row r="11" spans="1:46" s="2" customFormat="1" ht="16.5" customHeight="1">
      <c r="A11" s="31"/>
      <c r="B11" s="36"/>
      <c r="C11" s="31"/>
      <c r="D11" s="31"/>
      <c r="E11" s="286" t="s">
        <v>649</v>
      </c>
      <c r="F11" s="287"/>
      <c r="G11" s="287"/>
      <c r="H11" s="287"/>
      <c r="I11" s="120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142</v>
      </c>
      <c r="E12" s="31"/>
      <c r="F12" s="31"/>
      <c r="G12" s="31"/>
      <c r="H12" s="31"/>
      <c r="I12" s="120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6.5" customHeight="1">
      <c r="A13" s="31"/>
      <c r="B13" s="36"/>
      <c r="C13" s="31"/>
      <c r="D13" s="31"/>
      <c r="E13" s="288" t="s">
        <v>650</v>
      </c>
      <c r="F13" s="287"/>
      <c r="G13" s="287"/>
      <c r="H13" s="287"/>
      <c r="I13" s="120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1.25">
      <c r="A14" s="31"/>
      <c r="B14" s="36"/>
      <c r="C14" s="31"/>
      <c r="D14" s="31"/>
      <c r="E14" s="31"/>
      <c r="F14" s="31"/>
      <c r="G14" s="31"/>
      <c r="H14" s="31"/>
      <c r="I14" s="120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18" t="s">
        <v>18</v>
      </c>
      <c r="E15" s="31"/>
      <c r="F15" s="106" t="s">
        <v>1</v>
      </c>
      <c r="G15" s="31"/>
      <c r="H15" s="31"/>
      <c r="I15" s="121" t="s">
        <v>19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20</v>
      </c>
      <c r="E16" s="31"/>
      <c r="F16" s="106" t="s">
        <v>21</v>
      </c>
      <c r="G16" s="31"/>
      <c r="H16" s="31"/>
      <c r="I16" s="121" t="s">
        <v>22</v>
      </c>
      <c r="J16" s="122" t="str">
        <f>'Rekapitulace stavby'!AN8</f>
        <v>10. 7. 2019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0.9" customHeight="1">
      <c r="A17" s="31"/>
      <c r="B17" s="36"/>
      <c r="C17" s="31"/>
      <c r="D17" s="31"/>
      <c r="E17" s="31"/>
      <c r="F17" s="31"/>
      <c r="G17" s="31"/>
      <c r="H17" s="31"/>
      <c r="I17" s="120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18" t="s">
        <v>24</v>
      </c>
      <c r="E18" s="31"/>
      <c r="F18" s="31"/>
      <c r="G18" s="31"/>
      <c r="H18" s="31"/>
      <c r="I18" s="121" t="s">
        <v>25</v>
      </c>
      <c r="J18" s="106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6" t="s">
        <v>26</v>
      </c>
      <c r="F19" s="31"/>
      <c r="G19" s="31"/>
      <c r="H19" s="31"/>
      <c r="I19" s="121" t="s">
        <v>27</v>
      </c>
      <c r="J19" s="106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20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18" t="s">
        <v>28</v>
      </c>
      <c r="E21" s="31"/>
      <c r="F21" s="31"/>
      <c r="G21" s="31"/>
      <c r="H21" s="31"/>
      <c r="I21" s="121" t="s">
        <v>25</v>
      </c>
      <c r="J21" s="27" t="str">
        <f>'Rekapitulace stavby'!AN13</f>
        <v>Vyplň údaj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289" t="str">
        <f>'Rekapitulace stavby'!E14</f>
        <v>Vyplň údaj</v>
      </c>
      <c r="F22" s="290"/>
      <c r="G22" s="290"/>
      <c r="H22" s="290"/>
      <c r="I22" s="121" t="s">
        <v>27</v>
      </c>
      <c r="J22" s="27" t="str">
        <f>'Rekapitulace stavby'!AN14</f>
        <v>Vyplň údaj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20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18" t="s">
        <v>30</v>
      </c>
      <c r="E24" s="31"/>
      <c r="F24" s="31"/>
      <c r="G24" s="31"/>
      <c r="H24" s="31"/>
      <c r="I24" s="121" t="s">
        <v>25</v>
      </c>
      <c r="J24" s="106" t="str">
        <f>IF('Rekapitulace stavby'!AN16="","",'Rekapitulace stavby'!AN16)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8" customHeight="1">
      <c r="A25" s="31"/>
      <c r="B25" s="36"/>
      <c r="C25" s="31"/>
      <c r="D25" s="31"/>
      <c r="E25" s="106" t="str">
        <f>IF('Rekapitulace stavby'!E17="","",'Rekapitulace stavby'!E17)</f>
        <v xml:space="preserve"> </v>
      </c>
      <c r="F25" s="31"/>
      <c r="G25" s="31"/>
      <c r="H25" s="31"/>
      <c r="I25" s="121" t="s">
        <v>27</v>
      </c>
      <c r="J25" s="106" t="str">
        <f>IF('Rekapitulace stavby'!AN17="","",'Rekapitulace stavby'!AN17)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20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12" customHeight="1">
      <c r="A27" s="31"/>
      <c r="B27" s="36"/>
      <c r="C27" s="31"/>
      <c r="D27" s="118" t="s">
        <v>33</v>
      </c>
      <c r="E27" s="31"/>
      <c r="F27" s="31"/>
      <c r="G27" s="31"/>
      <c r="H27" s="31"/>
      <c r="I27" s="121" t="s">
        <v>25</v>
      </c>
      <c r="J27" s="106" t="s">
        <v>1</v>
      </c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8" customHeight="1">
      <c r="A28" s="31"/>
      <c r="B28" s="36"/>
      <c r="C28" s="31"/>
      <c r="D28" s="31"/>
      <c r="E28" s="106" t="s">
        <v>34</v>
      </c>
      <c r="F28" s="31"/>
      <c r="G28" s="31"/>
      <c r="H28" s="31"/>
      <c r="I28" s="121" t="s">
        <v>27</v>
      </c>
      <c r="J28" s="106" t="s">
        <v>1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31"/>
      <c r="E29" s="31"/>
      <c r="F29" s="31"/>
      <c r="G29" s="31"/>
      <c r="H29" s="31"/>
      <c r="I29" s="120"/>
      <c r="J29" s="31"/>
      <c r="K29" s="3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2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20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8" customFormat="1" ht="16.5" customHeight="1">
      <c r="A31" s="123"/>
      <c r="B31" s="124"/>
      <c r="C31" s="123"/>
      <c r="D31" s="123"/>
      <c r="E31" s="291" t="s">
        <v>1</v>
      </c>
      <c r="F31" s="291"/>
      <c r="G31" s="291"/>
      <c r="H31" s="291"/>
      <c r="I31" s="125"/>
      <c r="J31" s="123"/>
      <c r="K31" s="123"/>
      <c r="L31" s="126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1"/>
      <c r="B32" s="36"/>
      <c r="C32" s="31"/>
      <c r="D32" s="31"/>
      <c r="E32" s="31"/>
      <c r="F32" s="31"/>
      <c r="G32" s="31"/>
      <c r="H32" s="31"/>
      <c r="I32" s="120"/>
      <c r="J32" s="31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7"/>
      <c r="E33" s="127"/>
      <c r="F33" s="127"/>
      <c r="G33" s="127"/>
      <c r="H33" s="127"/>
      <c r="I33" s="128"/>
      <c r="J33" s="127"/>
      <c r="K33" s="127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6"/>
      <c r="C34" s="31"/>
      <c r="D34" s="129" t="s">
        <v>36</v>
      </c>
      <c r="E34" s="31"/>
      <c r="F34" s="31"/>
      <c r="G34" s="31"/>
      <c r="H34" s="31"/>
      <c r="I34" s="120"/>
      <c r="J34" s="130">
        <f>ROUND(J126,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6"/>
      <c r="C35" s="31"/>
      <c r="D35" s="127"/>
      <c r="E35" s="127"/>
      <c r="F35" s="127"/>
      <c r="G35" s="127"/>
      <c r="H35" s="127"/>
      <c r="I35" s="128"/>
      <c r="J35" s="127"/>
      <c r="K35" s="127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31"/>
      <c r="F36" s="131" t="s">
        <v>38</v>
      </c>
      <c r="G36" s="31"/>
      <c r="H36" s="31"/>
      <c r="I36" s="132" t="s">
        <v>37</v>
      </c>
      <c r="J36" s="131" t="s">
        <v>39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6"/>
      <c r="C37" s="31"/>
      <c r="D37" s="119" t="s">
        <v>40</v>
      </c>
      <c r="E37" s="118" t="s">
        <v>41</v>
      </c>
      <c r="F37" s="133">
        <f>ROUND((SUM(BE126:BE222)),  2)</f>
        <v>0</v>
      </c>
      <c r="G37" s="31"/>
      <c r="H37" s="31"/>
      <c r="I37" s="134">
        <v>0.21</v>
      </c>
      <c r="J37" s="133">
        <f>ROUND(((SUM(BE126:BE222))*I37),  2)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118" t="s">
        <v>42</v>
      </c>
      <c r="F38" s="133">
        <f>ROUND((SUM(BF126:BF222)),  2)</f>
        <v>0</v>
      </c>
      <c r="G38" s="31"/>
      <c r="H38" s="31"/>
      <c r="I38" s="134">
        <v>0.15</v>
      </c>
      <c r="J38" s="133">
        <f>ROUND(((SUM(BF126:BF222))*I38),  2)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43</v>
      </c>
      <c r="F39" s="133">
        <f>ROUND((SUM(BG126:BG222)),  2)</f>
        <v>0</v>
      </c>
      <c r="G39" s="31"/>
      <c r="H39" s="31"/>
      <c r="I39" s="134">
        <v>0.21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118" t="s">
        <v>44</v>
      </c>
      <c r="F40" s="133">
        <f>ROUND((SUM(BH126:BH222)),  2)</f>
        <v>0</v>
      </c>
      <c r="G40" s="31"/>
      <c r="H40" s="31"/>
      <c r="I40" s="134">
        <v>0.15</v>
      </c>
      <c r="J40" s="133">
        <f>0</f>
        <v>0</v>
      </c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6"/>
      <c r="C41" s="31"/>
      <c r="D41" s="31"/>
      <c r="E41" s="118" t="s">
        <v>45</v>
      </c>
      <c r="F41" s="133">
        <f>ROUND((SUM(BI126:BI222)),  2)</f>
        <v>0</v>
      </c>
      <c r="G41" s="31"/>
      <c r="H41" s="31"/>
      <c r="I41" s="134">
        <v>0</v>
      </c>
      <c r="J41" s="133">
        <f>0</f>
        <v>0</v>
      </c>
      <c r="K41" s="31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6"/>
      <c r="C42" s="31"/>
      <c r="D42" s="31"/>
      <c r="E42" s="31"/>
      <c r="F42" s="31"/>
      <c r="G42" s="31"/>
      <c r="H42" s="31"/>
      <c r="I42" s="120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6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40"/>
      <c r="J43" s="141">
        <f>SUM(J34:J41)</f>
        <v>0</v>
      </c>
      <c r="K43" s="142"/>
      <c r="L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6"/>
      <c r="C44" s="31"/>
      <c r="D44" s="31"/>
      <c r="E44" s="31"/>
      <c r="F44" s="31"/>
      <c r="G44" s="31"/>
      <c r="H44" s="31"/>
      <c r="I44" s="120"/>
      <c r="J44" s="31"/>
      <c r="K44" s="31"/>
      <c r="L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144</v>
      </c>
      <c r="D82" s="33"/>
      <c r="E82" s="33"/>
      <c r="F82" s="33"/>
      <c r="G82" s="33"/>
      <c r="H82" s="33"/>
      <c r="I82" s="120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0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20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5.5" customHeight="1">
      <c r="A85" s="31"/>
      <c r="B85" s="32"/>
      <c r="C85" s="33"/>
      <c r="D85" s="33"/>
      <c r="E85" s="292" t="str">
        <f>E7</f>
        <v>Údržba a oprava výměnných dílů zabezpečovacího zařízení v obvodu SSZT 2020</v>
      </c>
      <c r="F85" s="293"/>
      <c r="G85" s="293"/>
      <c r="H85" s="293"/>
      <c r="I85" s="120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138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1" customFormat="1" ht="16.5" customHeight="1">
      <c r="B87" s="18"/>
      <c r="C87" s="19"/>
      <c r="D87" s="19"/>
      <c r="E87" s="292" t="s">
        <v>648</v>
      </c>
      <c r="F87" s="262"/>
      <c r="G87" s="262"/>
      <c r="H87" s="262"/>
      <c r="I87" s="112"/>
      <c r="J87" s="19"/>
      <c r="K87" s="19"/>
      <c r="L87" s="17"/>
    </row>
    <row r="88" spans="1:31" s="1" customFormat="1" ht="12" customHeight="1">
      <c r="B88" s="18"/>
      <c r="C88" s="26" t="s">
        <v>140</v>
      </c>
      <c r="D88" s="19"/>
      <c r="E88" s="19"/>
      <c r="F88" s="19"/>
      <c r="G88" s="19"/>
      <c r="H88" s="19"/>
      <c r="I88" s="112"/>
      <c r="J88" s="19"/>
      <c r="K88" s="19"/>
      <c r="L88" s="17"/>
    </row>
    <row r="89" spans="1:31" s="2" customFormat="1" ht="16.5" customHeight="1">
      <c r="A89" s="31"/>
      <c r="B89" s="32"/>
      <c r="C89" s="33"/>
      <c r="D89" s="33"/>
      <c r="E89" s="294" t="s">
        <v>649</v>
      </c>
      <c r="F89" s="295"/>
      <c r="G89" s="295"/>
      <c r="H89" s="295"/>
      <c r="I89" s="120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6" t="s">
        <v>142</v>
      </c>
      <c r="D90" s="33"/>
      <c r="E90" s="33"/>
      <c r="F90" s="33"/>
      <c r="G90" s="33"/>
      <c r="H90" s="33"/>
      <c r="I90" s="120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3"/>
      <c r="D91" s="33"/>
      <c r="E91" s="258" t="str">
        <f>E13</f>
        <v>03-01-01 - 2020 - souhrn oprav relé</v>
      </c>
      <c r="F91" s="295"/>
      <c r="G91" s="295"/>
      <c r="H91" s="295"/>
      <c r="I91" s="120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20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6" t="s">
        <v>20</v>
      </c>
      <c r="D93" s="33"/>
      <c r="E93" s="33"/>
      <c r="F93" s="24" t="str">
        <f>F16</f>
        <v>OŘ Praha</v>
      </c>
      <c r="G93" s="33"/>
      <c r="H93" s="33"/>
      <c r="I93" s="121" t="s">
        <v>22</v>
      </c>
      <c r="J93" s="63" t="str">
        <f>IF(J16="","",J16)</f>
        <v>10. 7. 2019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5" customHeight="1">
      <c r="A94" s="31"/>
      <c r="B94" s="32"/>
      <c r="C94" s="33"/>
      <c r="D94" s="33"/>
      <c r="E94" s="33"/>
      <c r="F94" s="33"/>
      <c r="G94" s="33"/>
      <c r="H94" s="33"/>
      <c r="I94" s="120"/>
      <c r="J94" s="33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2" customHeight="1">
      <c r="A95" s="31"/>
      <c r="B95" s="32"/>
      <c r="C95" s="26" t="s">
        <v>24</v>
      </c>
      <c r="D95" s="33"/>
      <c r="E95" s="33"/>
      <c r="F95" s="24" t="str">
        <f>E19</f>
        <v>Jiří Kejkula, přednosta SSZT Pv</v>
      </c>
      <c r="G95" s="33"/>
      <c r="H95" s="33"/>
      <c r="I95" s="121" t="s">
        <v>30</v>
      </c>
      <c r="J95" s="29" t="str">
        <f>E25</f>
        <v xml:space="preserve"> </v>
      </c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6" t="s">
        <v>28</v>
      </c>
      <c r="D96" s="33"/>
      <c r="E96" s="33"/>
      <c r="F96" s="24" t="str">
        <f>IF(E22="","",E22)</f>
        <v>Vyplň údaj</v>
      </c>
      <c r="G96" s="33"/>
      <c r="H96" s="33"/>
      <c r="I96" s="121" t="s">
        <v>33</v>
      </c>
      <c r="J96" s="29" t="str">
        <f>E28</f>
        <v>Milan Bělehrad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20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9.25" customHeight="1">
      <c r="A98" s="31"/>
      <c r="B98" s="32"/>
      <c r="C98" s="159" t="s">
        <v>145</v>
      </c>
      <c r="D98" s="160"/>
      <c r="E98" s="160"/>
      <c r="F98" s="160"/>
      <c r="G98" s="160"/>
      <c r="H98" s="160"/>
      <c r="I98" s="161"/>
      <c r="J98" s="162" t="s">
        <v>146</v>
      </c>
      <c r="K98" s="160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47" s="2" customFormat="1" ht="10.35" customHeight="1">
      <c r="A99" s="31"/>
      <c r="B99" s="32"/>
      <c r="C99" s="33"/>
      <c r="D99" s="33"/>
      <c r="E99" s="33"/>
      <c r="F99" s="33"/>
      <c r="G99" s="33"/>
      <c r="H99" s="33"/>
      <c r="I99" s="120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22.9" customHeight="1">
      <c r="A100" s="31"/>
      <c r="B100" s="32"/>
      <c r="C100" s="163" t="s">
        <v>147</v>
      </c>
      <c r="D100" s="33"/>
      <c r="E100" s="33"/>
      <c r="F100" s="33"/>
      <c r="G100" s="33"/>
      <c r="H100" s="33"/>
      <c r="I100" s="120"/>
      <c r="J100" s="81">
        <f>J126</f>
        <v>0</v>
      </c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U100" s="14" t="s">
        <v>148</v>
      </c>
    </row>
    <row r="101" spans="1:47" s="9" customFormat="1" ht="24.95" customHeight="1">
      <c r="B101" s="164"/>
      <c r="C101" s="165"/>
      <c r="D101" s="166" t="s">
        <v>149</v>
      </c>
      <c r="E101" s="167"/>
      <c r="F101" s="167"/>
      <c r="G101" s="167"/>
      <c r="H101" s="167"/>
      <c r="I101" s="168"/>
      <c r="J101" s="169">
        <f>J127</f>
        <v>0</v>
      </c>
      <c r="K101" s="165"/>
      <c r="L101" s="170"/>
    </row>
    <row r="102" spans="1:47" s="12" customFormat="1" ht="19.899999999999999" customHeight="1">
      <c r="B102" s="218"/>
      <c r="C102" s="100"/>
      <c r="D102" s="219" t="s">
        <v>651</v>
      </c>
      <c r="E102" s="220"/>
      <c r="F102" s="220"/>
      <c r="G102" s="220"/>
      <c r="H102" s="220"/>
      <c r="I102" s="221"/>
      <c r="J102" s="222">
        <f>J216</f>
        <v>0</v>
      </c>
      <c r="K102" s="100"/>
      <c r="L102" s="223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20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55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58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150</v>
      </c>
      <c r="D109" s="33"/>
      <c r="E109" s="33"/>
      <c r="F109" s="33"/>
      <c r="G109" s="33"/>
      <c r="H109" s="33"/>
      <c r="I109" s="120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20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20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25.5" customHeight="1">
      <c r="A112" s="31"/>
      <c r="B112" s="32"/>
      <c r="C112" s="33"/>
      <c r="D112" s="33"/>
      <c r="E112" s="292" t="str">
        <f>E7</f>
        <v>Údržba a oprava výměnných dílů zabezpečovacího zařízení v obvodu SSZT 2020</v>
      </c>
      <c r="F112" s="293"/>
      <c r="G112" s="293"/>
      <c r="H112" s="293"/>
      <c r="I112" s="120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138</v>
      </c>
      <c r="D113" s="19"/>
      <c r="E113" s="19"/>
      <c r="F113" s="19"/>
      <c r="G113" s="19"/>
      <c r="H113" s="19"/>
      <c r="I113" s="112"/>
      <c r="J113" s="19"/>
      <c r="K113" s="19"/>
      <c r="L113" s="17"/>
    </row>
    <row r="114" spans="1:65" s="1" customFormat="1" ht="16.5" customHeight="1">
      <c r="B114" s="18"/>
      <c r="C114" s="19"/>
      <c r="D114" s="19"/>
      <c r="E114" s="292" t="s">
        <v>648</v>
      </c>
      <c r="F114" s="262"/>
      <c r="G114" s="262"/>
      <c r="H114" s="262"/>
      <c r="I114" s="112"/>
      <c r="J114" s="19"/>
      <c r="K114" s="19"/>
      <c r="L114" s="17"/>
    </row>
    <row r="115" spans="1:65" s="1" customFormat="1" ht="12" customHeight="1">
      <c r="B115" s="18"/>
      <c r="C115" s="26" t="s">
        <v>140</v>
      </c>
      <c r="D115" s="19"/>
      <c r="E115" s="19"/>
      <c r="F115" s="19"/>
      <c r="G115" s="19"/>
      <c r="H115" s="19"/>
      <c r="I115" s="112"/>
      <c r="J115" s="19"/>
      <c r="K115" s="19"/>
      <c r="L115" s="17"/>
    </row>
    <row r="116" spans="1:65" s="2" customFormat="1" ht="16.5" customHeight="1">
      <c r="A116" s="31"/>
      <c r="B116" s="32"/>
      <c r="C116" s="33"/>
      <c r="D116" s="33"/>
      <c r="E116" s="294" t="s">
        <v>649</v>
      </c>
      <c r="F116" s="295"/>
      <c r="G116" s="295"/>
      <c r="H116" s="295"/>
      <c r="I116" s="120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142</v>
      </c>
      <c r="D117" s="33"/>
      <c r="E117" s="33"/>
      <c r="F117" s="33"/>
      <c r="G117" s="33"/>
      <c r="H117" s="33"/>
      <c r="I117" s="120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58" t="str">
        <f>E13</f>
        <v>03-01-01 - 2020 - souhrn oprav relé</v>
      </c>
      <c r="F118" s="295"/>
      <c r="G118" s="295"/>
      <c r="H118" s="295"/>
      <c r="I118" s="120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0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6" t="s">
        <v>20</v>
      </c>
      <c r="D120" s="33"/>
      <c r="E120" s="33"/>
      <c r="F120" s="24" t="str">
        <f>F16</f>
        <v>OŘ Praha</v>
      </c>
      <c r="G120" s="33"/>
      <c r="H120" s="33"/>
      <c r="I120" s="121" t="s">
        <v>22</v>
      </c>
      <c r="J120" s="63" t="str">
        <f>IF(J16="","",J16)</f>
        <v>10. 7. 2019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0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24</v>
      </c>
      <c r="D122" s="33"/>
      <c r="E122" s="33"/>
      <c r="F122" s="24" t="str">
        <f>E19</f>
        <v>Jiří Kejkula, přednosta SSZT Pv</v>
      </c>
      <c r="G122" s="33"/>
      <c r="H122" s="33"/>
      <c r="I122" s="121" t="s">
        <v>30</v>
      </c>
      <c r="J122" s="29" t="str">
        <f>E25</f>
        <v xml:space="preserve"> 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5.2" customHeight="1">
      <c r="A123" s="31"/>
      <c r="B123" s="32"/>
      <c r="C123" s="26" t="s">
        <v>28</v>
      </c>
      <c r="D123" s="33"/>
      <c r="E123" s="33"/>
      <c r="F123" s="24" t="str">
        <f>IF(E22="","",E22)</f>
        <v>Vyplň údaj</v>
      </c>
      <c r="G123" s="33"/>
      <c r="H123" s="33"/>
      <c r="I123" s="121" t="s">
        <v>33</v>
      </c>
      <c r="J123" s="29" t="str">
        <f>E28</f>
        <v>Milan Bělehrad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0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0" customFormat="1" ht="29.25" customHeight="1">
      <c r="A125" s="171"/>
      <c r="B125" s="172"/>
      <c r="C125" s="173" t="s">
        <v>151</v>
      </c>
      <c r="D125" s="174" t="s">
        <v>61</v>
      </c>
      <c r="E125" s="174" t="s">
        <v>57</v>
      </c>
      <c r="F125" s="174" t="s">
        <v>58</v>
      </c>
      <c r="G125" s="174" t="s">
        <v>152</v>
      </c>
      <c r="H125" s="174" t="s">
        <v>153</v>
      </c>
      <c r="I125" s="175" t="s">
        <v>154</v>
      </c>
      <c r="J125" s="174" t="s">
        <v>146</v>
      </c>
      <c r="K125" s="176" t="s">
        <v>155</v>
      </c>
      <c r="L125" s="177"/>
      <c r="M125" s="72" t="s">
        <v>1</v>
      </c>
      <c r="N125" s="73" t="s">
        <v>40</v>
      </c>
      <c r="O125" s="73" t="s">
        <v>156</v>
      </c>
      <c r="P125" s="73" t="s">
        <v>157</v>
      </c>
      <c r="Q125" s="73" t="s">
        <v>158</v>
      </c>
      <c r="R125" s="73" t="s">
        <v>159</v>
      </c>
      <c r="S125" s="73" t="s">
        <v>160</v>
      </c>
      <c r="T125" s="74" t="s">
        <v>161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5" s="2" customFormat="1" ht="22.9" customHeight="1">
      <c r="A126" s="31"/>
      <c r="B126" s="32"/>
      <c r="C126" s="79" t="s">
        <v>162</v>
      </c>
      <c r="D126" s="33"/>
      <c r="E126" s="33"/>
      <c r="F126" s="33"/>
      <c r="G126" s="33"/>
      <c r="H126" s="33"/>
      <c r="I126" s="120"/>
      <c r="J126" s="178">
        <f>BK126</f>
        <v>0</v>
      </c>
      <c r="K126" s="33"/>
      <c r="L126" s="36"/>
      <c r="M126" s="75"/>
      <c r="N126" s="179"/>
      <c r="O126" s="76"/>
      <c r="P126" s="180">
        <f>P127</f>
        <v>0</v>
      </c>
      <c r="Q126" s="76"/>
      <c r="R126" s="180">
        <f>R127</f>
        <v>0</v>
      </c>
      <c r="S126" s="76"/>
      <c r="T126" s="181">
        <f>T127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75</v>
      </c>
      <c r="AU126" s="14" t="s">
        <v>148</v>
      </c>
      <c r="BK126" s="182">
        <f>BK127</f>
        <v>0</v>
      </c>
    </row>
    <row r="127" spans="1:65" s="11" customFormat="1" ht="25.9" customHeight="1">
      <c r="B127" s="183"/>
      <c r="C127" s="184"/>
      <c r="D127" s="185" t="s">
        <v>75</v>
      </c>
      <c r="E127" s="186" t="s">
        <v>163</v>
      </c>
      <c r="F127" s="186" t="s">
        <v>164</v>
      </c>
      <c r="G127" s="184"/>
      <c r="H127" s="184"/>
      <c r="I127" s="187"/>
      <c r="J127" s="188">
        <f>BK127</f>
        <v>0</v>
      </c>
      <c r="K127" s="184"/>
      <c r="L127" s="189"/>
      <c r="M127" s="190"/>
      <c r="N127" s="191"/>
      <c r="O127" s="191"/>
      <c r="P127" s="192">
        <f>P128+SUM(P129:P216)</f>
        <v>0</v>
      </c>
      <c r="Q127" s="191"/>
      <c r="R127" s="192">
        <f>R128+SUM(R129:R216)</f>
        <v>0</v>
      </c>
      <c r="S127" s="191"/>
      <c r="T127" s="193">
        <f>T128+SUM(T129:T216)</f>
        <v>0</v>
      </c>
      <c r="AR127" s="194" t="s">
        <v>165</v>
      </c>
      <c r="AT127" s="195" t="s">
        <v>75</v>
      </c>
      <c r="AU127" s="195" t="s">
        <v>76</v>
      </c>
      <c r="AY127" s="194" t="s">
        <v>166</v>
      </c>
      <c r="BK127" s="196">
        <f>BK128+SUM(BK129:BK216)</f>
        <v>0</v>
      </c>
    </row>
    <row r="128" spans="1:65" s="2" customFormat="1" ht="24" customHeight="1">
      <c r="A128" s="31"/>
      <c r="B128" s="32"/>
      <c r="C128" s="197" t="s">
        <v>367</v>
      </c>
      <c r="D128" s="197" t="s">
        <v>168</v>
      </c>
      <c r="E128" s="198" t="s">
        <v>652</v>
      </c>
      <c r="F128" s="199" t="s">
        <v>653</v>
      </c>
      <c r="G128" s="200" t="s">
        <v>171</v>
      </c>
      <c r="H128" s="201">
        <v>370</v>
      </c>
      <c r="I128" s="202"/>
      <c r="J128" s="203">
        <f>ROUND(I128*H128,2)</f>
        <v>0</v>
      </c>
      <c r="K128" s="199" t="s">
        <v>172</v>
      </c>
      <c r="L128" s="36"/>
      <c r="M128" s="204" t="s">
        <v>1</v>
      </c>
      <c r="N128" s="205" t="s">
        <v>41</v>
      </c>
      <c r="O128" s="68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442</v>
      </c>
      <c r="AT128" s="208" t="s">
        <v>168</v>
      </c>
      <c r="AU128" s="208" t="s">
        <v>83</v>
      </c>
      <c r="AY128" s="14" t="s">
        <v>166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83</v>
      </c>
      <c r="BK128" s="209">
        <f>ROUND(I128*H128,2)</f>
        <v>0</v>
      </c>
      <c r="BL128" s="14" t="s">
        <v>442</v>
      </c>
      <c r="BM128" s="208" t="s">
        <v>654</v>
      </c>
    </row>
    <row r="129" spans="1:65" s="2" customFormat="1" ht="78">
      <c r="A129" s="31"/>
      <c r="B129" s="32"/>
      <c r="C129" s="33"/>
      <c r="D129" s="210" t="s">
        <v>174</v>
      </c>
      <c r="E129" s="33"/>
      <c r="F129" s="211" t="s">
        <v>655</v>
      </c>
      <c r="G129" s="33"/>
      <c r="H129" s="33"/>
      <c r="I129" s="120"/>
      <c r="J129" s="33"/>
      <c r="K129" s="33"/>
      <c r="L129" s="36"/>
      <c r="M129" s="212"/>
      <c r="N129" s="213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174</v>
      </c>
      <c r="AU129" s="14" t="s">
        <v>83</v>
      </c>
    </row>
    <row r="130" spans="1:65" s="2" customFormat="1" ht="24" customHeight="1">
      <c r="A130" s="31"/>
      <c r="B130" s="32"/>
      <c r="C130" s="197" t="s">
        <v>83</v>
      </c>
      <c r="D130" s="197" t="s">
        <v>168</v>
      </c>
      <c r="E130" s="198" t="s">
        <v>169</v>
      </c>
      <c r="F130" s="199" t="s">
        <v>170</v>
      </c>
      <c r="G130" s="200" t="s">
        <v>171</v>
      </c>
      <c r="H130" s="201">
        <v>148</v>
      </c>
      <c r="I130" s="202"/>
      <c r="J130" s="203">
        <f>ROUND(I130*H130,2)</f>
        <v>0</v>
      </c>
      <c r="K130" s="199" t="s">
        <v>172</v>
      </c>
      <c r="L130" s="36"/>
      <c r="M130" s="204" t="s">
        <v>1</v>
      </c>
      <c r="N130" s="205" t="s">
        <v>41</v>
      </c>
      <c r="O130" s="6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442</v>
      </c>
      <c r="AT130" s="208" t="s">
        <v>168</v>
      </c>
      <c r="AU130" s="208" t="s">
        <v>83</v>
      </c>
      <c r="AY130" s="14" t="s">
        <v>166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83</v>
      </c>
      <c r="BK130" s="209">
        <f>ROUND(I130*H130,2)</f>
        <v>0</v>
      </c>
      <c r="BL130" s="14" t="s">
        <v>442</v>
      </c>
      <c r="BM130" s="208" t="s">
        <v>656</v>
      </c>
    </row>
    <row r="131" spans="1:65" s="2" customFormat="1" ht="29.25">
      <c r="A131" s="31"/>
      <c r="B131" s="32"/>
      <c r="C131" s="33"/>
      <c r="D131" s="210" t="s">
        <v>174</v>
      </c>
      <c r="E131" s="33"/>
      <c r="F131" s="211" t="s">
        <v>175</v>
      </c>
      <c r="G131" s="33"/>
      <c r="H131" s="33"/>
      <c r="I131" s="120"/>
      <c r="J131" s="33"/>
      <c r="K131" s="33"/>
      <c r="L131" s="36"/>
      <c r="M131" s="212"/>
      <c r="N131" s="213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174</v>
      </c>
      <c r="AU131" s="14" t="s">
        <v>83</v>
      </c>
    </row>
    <row r="132" spans="1:65" s="2" customFormat="1" ht="36" customHeight="1">
      <c r="A132" s="31"/>
      <c r="B132" s="32"/>
      <c r="C132" s="197" t="s">
        <v>85</v>
      </c>
      <c r="D132" s="197" t="s">
        <v>168</v>
      </c>
      <c r="E132" s="198" t="s">
        <v>177</v>
      </c>
      <c r="F132" s="199" t="s">
        <v>178</v>
      </c>
      <c r="G132" s="200" t="s">
        <v>171</v>
      </c>
      <c r="H132" s="201">
        <v>27</v>
      </c>
      <c r="I132" s="202"/>
      <c r="J132" s="203">
        <f>ROUND(I132*H132,2)</f>
        <v>0</v>
      </c>
      <c r="K132" s="199" t="s">
        <v>172</v>
      </c>
      <c r="L132" s="36"/>
      <c r="M132" s="204" t="s">
        <v>1</v>
      </c>
      <c r="N132" s="205" t="s">
        <v>41</v>
      </c>
      <c r="O132" s="6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442</v>
      </c>
      <c r="AT132" s="208" t="s">
        <v>168</v>
      </c>
      <c r="AU132" s="208" t="s">
        <v>83</v>
      </c>
      <c r="AY132" s="14" t="s">
        <v>166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83</v>
      </c>
      <c r="BK132" s="209">
        <f>ROUND(I132*H132,2)</f>
        <v>0</v>
      </c>
      <c r="BL132" s="14" t="s">
        <v>442</v>
      </c>
      <c r="BM132" s="208" t="s">
        <v>657</v>
      </c>
    </row>
    <row r="133" spans="1:65" s="2" customFormat="1" ht="48.75">
      <c r="A133" s="31"/>
      <c r="B133" s="32"/>
      <c r="C133" s="33"/>
      <c r="D133" s="210" t="s">
        <v>174</v>
      </c>
      <c r="E133" s="33"/>
      <c r="F133" s="211" t="s">
        <v>180</v>
      </c>
      <c r="G133" s="33"/>
      <c r="H133" s="33"/>
      <c r="I133" s="120"/>
      <c r="J133" s="33"/>
      <c r="K133" s="33"/>
      <c r="L133" s="36"/>
      <c r="M133" s="212"/>
      <c r="N133" s="213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174</v>
      </c>
      <c r="AU133" s="14" t="s">
        <v>83</v>
      </c>
    </row>
    <row r="134" spans="1:65" s="2" customFormat="1" ht="24" customHeight="1">
      <c r="A134" s="31"/>
      <c r="B134" s="32"/>
      <c r="C134" s="197" t="s">
        <v>93</v>
      </c>
      <c r="D134" s="197" t="s">
        <v>168</v>
      </c>
      <c r="E134" s="198" t="s">
        <v>312</v>
      </c>
      <c r="F134" s="199" t="s">
        <v>313</v>
      </c>
      <c r="G134" s="200" t="s">
        <v>171</v>
      </c>
      <c r="H134" s="201">
        <v>61</v>
      </c>
      <c r="I134" s="202"/>
      <c r="J134" s="203">
        <f>ROUND(I134*H134,2)</f>
        <v>0</v>
      </c>
      <c r="K134" s="199" t="s">
        <v>172</v>
      </c>
      <c r="L134" s="36"/>
      <c r="M134" s="204" t="s">
        <v>1</v>
      </c>
      <c r="N134" s="205" t="s">
        <v>41</v>
      </c>
      <c r="O134" s="68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8" t="s">
        <v>442</v>
      </c>
      <c r="AT134" s="208" t="s">
        <v>168</v>
      </c>
      <c r="AU134" s="208" t="s">
        <v>83</v>
      </c>
      <c r="AY134" s="14" t="s">
        <v>166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4" t="s">
        <v>83</v>
      </c>
      <c r="BK134" s="209">
        <f>ROUND(I134*H134,2)</f>
        <v>0</v>
      </c>
      <c r="BL134" s="14" t="s">
        <v>442</v>
      </c>
      <c r="BM134" s="208" t="s">
        <v>658</v>
      </c>
    </row>
    <row r="135" spans="1:65" s="2" customFormat="1" ht="29.25">
      <c r="A135" s="31"/>
      <c r="B135" s="32"/>
      <c r="C135" s="33"/>
      <c r="D135" s="210" t="s">
        <v>174</v>
      </c>
      <c r="E135" s="33"/>
      <c r="F135" s="211" t="s">
        <v>315</v>
      </c>
      <c r="G135" s="33"/>
      <c r="H135" s="33"/>
      <c r="I135" s="120"/>
      <c r="J135" s="33"/>
      <c r="K135" s="33"/>
      <c r="L135" s="36"/>
      <c r="M135" s="212"/>
      <c r="N135" s="213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174</v>
      </c>
      <c r="AU135" s="14" t="s">
        <v>83</v>
      </c>
    </row>
    <row r="136" spans="1:65" s="2" customFormat="1" ht="48" customHeight="1">
      <c r="A136" s="31"/>
      <c r="B136" s="32"/>
      <c r="C136" s="197" t="s">
        <v>165</v>
      </c>
      <c r="D136" s="197" t="s">
        <v>168</v>
      </c>
      <c r="E136" s="198" t="s">
        <v>316</v>
      </c>
      <c r="F136" s="199" t="s">
        <v>317</v>
      </c>
      <c r="G136" s="200" t="s">
        <v>171</v>
      </c>
      <c r="H136" s="201">
        <v>129</v>
      </c>
      <c r="I136" s="202"/>
      <c r="J136" s="203">
        <f>ROUND(I136*H136,2)</f>
        <v>0</v>
      </c>
      <c r="K136" s="199" t="s">
        <v>172</v>
      </c>
      <c r="L136" s="36"/>
      <c r="M136" s="204" t="s">
        <v>1</v>
      </c>
      <c r="N136" s="205" t="s">
        <v>41</v>
      </c>
      <c r="O136" s="6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442</v>
      </c>
      <c r="AT136" s="208" t="s">
        <v>168</v>
      </c>
      <c r="AU136" s="208" t="s">
        <v>83</v>
      </c>
      <c r="AY136" s="14" t="s">
        <v>166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83</v>
      </c>
      <c r="BK136" s="209">
        <f>ROUND(I136*H136,2)</f>
        <v>0</v>
      </c>
      <c r="BL136" s="14" t="s">
        <v>442</v>
      </c>
      <c r="BM136" s="208" t="s">
        <v>659</v>
      </c>
    </row>
    <row r="137" spans="1:65" s="2" customFormat="1" ht="48.75">
      <c r="A137" s="31"/>
      <c r="B137" s="32"/>
      <c r="C137" s="33"/>
      <c r="D137" s="210" t="s">
        <v>174</v>
      </c>
      <c r="E137" s="33"/>
      <c r="F137" s="211" t="s">
        <v>319</v>
      </c>
      <c r="G137" s="33"/>
      <c r="H137" s="33"/>
      <c r="I137" s="120"/>
      <c r="J137" s="33"/>
      <c r="K137" s="33"/>
      <c r="L137" s="36"/>
      <c r="M137" s="212"/>
      <c r="N137" s="213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174</v>
      </c>
      <c r="AU137" s="14" t="s">
        <v>83</v>
      </c>
    </row>
    <row r="138" spans="1:65" s="2" customFormat="1" ht="24" customHeight="1">
      <c r="A138" s="31"/>
      <c r="B138" s="32"/>
      <c r="C138" s="197" t="s">
        <v>214</v>
      </c>
      <c r="D138" s="197" t="s">
        <v>168</v>
      </c>
      <c r="E138" s="198" t="s">
        <v>621</v>
      </c>
      <c r="F138" s="199" t="s">
        <v>660</v>
      </c>
      <c r="G138" s="200" t="s">
        <v>171</v>
      </c>
      <c r="H138" s="201">
        <v>9</v>
      </c>
      <c r="I138" s="202"/>
      <c r="J138" s="203">
        <f>ROUND(I138*H138,2)</f>
        <v>0</v>
      </c>
      <c r="K138" s="199" t="s">
        <v>172</v>
      </c>
      <c r="L138" s="36"/>
      <c r="M138" s="204" t="s">
        <v>1</v>
      </c>
      <c r="N138" s="205" t="s">
        <v>41</v>
      </c>
      <c r="O138" s="68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442</v>
      </c>
      <c r="AT138" s="208" t="s">
        <v>168</v>
      </c>
      <c r="AU138" s="208" t="s">
        <v>83</v>
      </c>
      <c r="AY138" s="14" t="s">
        <v>166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83</v>
      </c>
      <c r="BK138" s="209">
        <f>ROUND(I138*H138,2)</f>
        <v>0</v>
      </c>
      <c r="BL138" s="14" t="s">
        <v>442</v>
      </c>
      <c r="BM138" s="208" t="s">
        <v>661</v>
      </c>
    </row>
    <row r="139" spans="1:65" s="2" customFormat="1" ht="39">
      <c r="A139" s="31"/>
      <c r="B139" s="32"/>
      <c r="C139" s="33"/>
      <c r="D139" s="210" t="s">
        <v>174</v>
      </c>
      <c r="E139" s="33"/>
      <c r="F139" s="211" t="s">
        <v>622</v>
      </c>
      <c r="G139" s="33"/>
      <c r="H139" s="33"/>
      <c r="I139" s="120"/>
      <c r="J139" s="33"/>
      <c r="K139" s="33"/>
      <c r="L139" s="36"/>
      <c r="M139" s="212"/>
      <c r="N139" s="213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174</v>
      </c>
      <c r="AU139" s="14" t="s">
        <v>83</v>
      </c>
    </row>
    <row r="140" spans="1:65" s="2" customFormat="1" ht="24" customHeight="1">
      <c r="A140" s="31"/>
      <c r="B140" s="32"/>
      <c r="C140" s="197" t="s">
        <v>252</v>
      </c>
      <c r="D140" s="197" t="s">
        <v>168</v>
      </c>
      <c r="E140" s="198" t="s">
        <v>329</v>
      </c>
      <c r="F140" s="199" t="s">
        <v>330</v>
      </c>
      <c r="G140" s="200" t="s">
        <v>171</v>
      </c>
      <c r="H140" s="201">
        <v>54</v>
      </c>
      <c r="I140" s="202"/>
      <c r="J140" s="203">
        <f>ROUND(I140*H140,2)</f>
        <v>0</v>
      </c>
      <c r="K140" s="199" t="s">
        <v>172</v>
      </c>
      <c r="L140" s="36"/>
      <c r="M140" s="204" t="s">
        <v>1</v>
      </c>
      <c r="N140" s="205" t="s">
        <v>41</v>
      </c>
      <c r="O140" s="68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442</v>
      </c>
      <c r="AT140" s="208" t="s">
        <v>168</v>
      </c>
      <c r="AU140" s="208" t="s">
        <v>83</v>
      </c>
      <c r="AY140" s="14" t="s">
        <v>166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83</v>
      </c>
      <c r="BK140" s="209">
        <f>ROUND(I140*H140,2)</f>
        <v>0</v>
      </c>
      <c r="BL140" s="14" t="s">
        <v>442</v>
      </c>
      <c r="BM140" s="208" t="s">
        <v>662</v>
      </c>
    </row>
    <row r="141" spans="1:65" s="2" customFormat="1" ht="29.25">
      <c r="A141" s="31"/>
      <c r="B141" s="32"/>
      <c r="C141" s="33"/>
      <c r="D141" s="210" t="s">
        <v>174</v>
      </c>
      <c r="E141" s="33"/>
      <c r="F141" s="211" t="s">
        <v>332</v>
      </c>
      <c r="G141" s="33"/>
      <c r="H141" s="33"/>
      <c r="I141" s="120"/>
      <c r="J141" s="33"/>
      <c r="K141" s="33"/>
      <c r="L141" s="36"/>
      <c r="M141" s="212"/>
      <c r="N141" s="213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174</v>
      </c>
      <c r="AU141" s="14" t="s">
        <v>83</v>
      </c>
    </row>
    <row r="142" spans="1:65" s="2" customFormat="1" ht="24" customHeight="1">
      <c r="A142" s="31"/>
      <c r="B142" s="32"/>
      <c r="C142" s="197" t="s">
        <v>270</v>
      </c>
      <c r="D142" s="197" t="s">
        <v>168</v>
      </c>
      <c r="E142" s="198" t="s">
        <v>338</v>
      </c>
      <c r="F142" s="199" t="s">
        <v>339</v>
      </c>
      <c r="G142" s="200" t="s">
        <v>171</v>
      </c>
      <c r="H142" s="201">
        <v>1</v>
      </c>
      <c r="I142" s="202"/>
      <c r="J142" s="203">
        <f>ROUND(I142*H142,2)</f>
        <v>0</v>
      </c>
      <c r="K142" s="199" t="s">
        <v>172</v>
      </c>
      <c r="L142" s="36"/>
      <c r="M142" s="204" t="s">
        <v>1</v>
      </c>
      <c r="N142" s="205" t="s">
        <v>41</v>
      </c>
      <c r="O142" s="68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442</v>
      </c>
      <c r="AT142" s="208" t="s">
        <v>168</v>
      </c>
      <c r="AU142" s="208" t="s">
        <v>83</v>
      </c>
      <c r="AY142" s="14" t="s">
        <v>166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83</v>
      </c>
      <c r="BK142" s="209">
        <f>ROUND(I142*H142,2)</f>
        <v>0</v>
      </c>
      <c r="BL142" s="14" t="s">
        <v>442</v>
      </c>
      <c r="BM142" s="208" t="s">
        <v>663</v>
      </c>
    </row>
    <row r="143" spans="1:65" s="2" customFormat="1" ht="29.25">
      <c r="A143" s="31"/>
      <c r="B143" s="32"/>
      <c r="C143" s="33"/>
      <c r="D143" s="210" t="s">
        <v>174</v>
      </c>
      <c r="E143" s="33"/>
      <c r="F143" s="211" t="s">
        <v>341</v>
      </c>
      <c r="G143" s="33"/>
      <c r="H143" s="33"/>
      <c r="I143" s="120"/>
      <c r="J143" s="33"/>
      <c r="K143" s="33"/>
      <c r="L143" s="36"/>
      <c r="M143" s="212"/>
      <c r="N143" s="213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174</v>
      </c>
      <c r="AU143" s="14" t="s">
        <v>83</v>
      </c>
    </row>
    <row r="144" spans="1:65" s="2" customFormat="1" ht="24" customHeight="1">
      <c r="A144" s="31"/>
      <c r="B144" s="32"/>
      <c r="C144" s="197" t="s">
        <v>200</v>
      </c>
      <c r="D144" s="197" t="s">
        <v>168</v>
      </c>
      <c r="E144" s="198" t="s">
        <v>664</v>
      </c>
      <c r="F144" s="199" t="s">
        <v>665</v>
      </c>
      <c r="G144" s="200" t="s">
        <v>171</v>
      </c>
      <c r="H144" s="201">
        <v>17</v>
      </c>
      <c r="I144" s="202"/>
      <c r="J144" s="203">
        <f>ROUND(I144*H144,2)</f>
        <v>0</v>
      </c>
      <c r="K144" s="199" t="s">
        <v>172</v>
      </c>
      <c r="L144" s="36"/>
      <c r="M144" s="204" t="s">
        <v>1</v>
      </c>
      <c r="N144" s="205" t="s">
        <v>41</v>
      </c>
      <c r="O144" s="68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442</v>
      </c>
      <c r="AT144" s="208" t="s">
        <v>168</v>
      </c>
      <c r="AU144" s="208" t="s">
        <v>83</v>
      </c>
      <c r="AY144" s="14" t="s">
        <v>166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83</v>
      </c>
      <c r="BK144" s="209">
        <f>ROUND(I144*H144,2)</f>
        <v>0</v>
      </c>
      <c r="BL144" s="14" t="s">
        <v>442</v>
      </c>
      <c r="BM144" s="208" t="s">
        <v>666</v>
      </c>
    </row>
    <row r="145" spans="1:65" s="2" customFormat="1" ht="29.25">
      <c r="A145" s="31"/>
      <c r="B145" s="32"/>
      <c r="C145" s="33"/>
      <c r="D145" s="210" t="s">
        <v>174</v>
      </c>
      <c r="E145" s="33"/>
      <c r="F145" s="211" t="s">
        <v>667</v>
      </c>
      <c r="G145" s="33"/>
      <c r="H145" s="33"/>
      <c r="I145" s="120"/>
      <c r="J145" s="33"/>
      <c r="K145" s="33"/>
      <c r="L145" s="36"/>
      <c r="M145" s="212"/>
      <c r="N145" s="213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174</v>
      </c>
      <c r="AU145" s="14" t="s">
        <v>83</v>
      </c>
    </row>
    <row r="146" spans="1:65" s="2" customFormat="1" ht="24" customHeight="1">
      <c r="A146" s="31"/>
      <c r="B146" s="32"/>
      <c r="C146" s="197" t="s">
        <v>209</v>
      </c>
      <c r="D146" s="197" t="s">
        <v>168</v>
      </c>
      <c r="E146" s="198" t="s">
        <v>556</v>
      </c>
      <c r="F146" s="199" t="s">
        <v>668</v>
      </c>
      <c r="G146" s="200" t="s">
        <v>171</v>
      </c>
      <c r="H146" s="201">
        <v>13</v>
      </c>
      <c r="I146" s="202"/>
      <c r="J146" s="203">
        <f>ROUND(I146*H146,2)</f>
        <v>0</v>
      </c>
      <c r="K146" s="199" t="s">
        <v>172</v>
      </c>
      <c r="L146" s="36"/>
      <c r="M146" s="204" t="s">
        <v>1</v>
      </c>
      <c r="N146" s="205" t="s">
        <v>41</v>
      </c>
      <c r="O146" s="68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442</v>
      </c>
      <c r="AT146" s="208" t="s">
        <v>168</v>
      </c>
      <c r="AU146" s="208" t="s">
        <v>83</v>
      </c>
      <c r="AY146" s="14" t="s">
        <v>166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4" t="s">
        <v>83</v>
      </c>
      <c r="BK146" s="209">
        <f>ROUND(I146*H146,2)</f>
        <v>0</v>
      </c>
      <c r="BL146" s="14" t="s">
        <v>442</v>
      </c>
      <c r="BM146" s="208" t="s">
        <v>669</v>
      </c>
    </row>
    <row r="147" spans="1:65" s="2" customFormat="1" ht="39">
      <c r="A147" s="31"/>
      <c r="B147" s="32"/>
      <c r="C147" s="33"/>
      <c r="D147" s="210" t="s">
        <v>174</v>
      </c>
      <c r="E147" s="33"/>
      <c r="F147" s="211" t="s">
        <v>557</v>
      </c>
      <c r="G147" s="33"/>
      <c r="H147" s="33"/>
      <c r="I147" s="120"/>
      <c r="J147" s="33"/>
      <c r="K147" s="33"/>
      <c r="L147" s="36"/>
      <c r="M147" s="212"/>
      <c r="N147" s="213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174</v>
      </c>
      <c r="AU147" s="14" t="s">
        <v>83</v>
      </c>
    </row>
    <row r="148" spans="1:65" s="2" customFormat="1" ht="24" customHeight="1">
      <c r="A148" s="31"/>
      <c r="B148" s="32"/>
      <c r="C148" s="197" t="s">
        <v>261</v>
      </c>
      <c r="D148" s="197" t="s">
        <v>168</v>
      </c>
      <c r="E148" s="198" t="s">
        <v>201</v>
      </c>
      <c r="F148" s="199" t="s">
        <v>202</v>
      </c>
      <c r="G148" s="200" t="s">
        <v>171</v>
      </c>
      <c r="H148" s="201">
        <v>30</v>
      </c>
      <c r="I148" s="202"/>
      <c r="J148" s="203">
        <f>ROUND(I148*H148,2)</f>
        <v>0</v>
      </c>
      <c r="K148" s="199" t="s">
        <v>172</v>
      </c>
      <c r="L148" s="36"/>
      <c r="M148" s="204" t="s">
        <v>1</v>
      </c>
      <c r="N148" s="205" t="s">
        <v>41</v>
      </c>
      <c r="O148" s="68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442</v>
      </c>
      <c r="AT148" s="208" t="s">
        <v>168</v>
      </c>
      <c r="AU148" s="208" t="s">
        <v>83</v>
      </c>
      <c r="AY148" s="14" t="s">
        <v>166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83</v>
      </c>
      <c r="BK148" s="209">
        <f>ROUND(I148*H148,2)</f>
        <v>0</v>
      </c>
      <c r="BL148" s="14" t="s">
        <v>442</v>
      </c>
      <c r="BM148" s="208" t="s">
        <v>670</v>
      </c>
    </row>
    <row r="149" spans="1:65" s="2" customFormat="1" ht="39">
      <c r="A149" s="31"/>
      <c r="B149" s="32"/>
      <c r="C149" s="33"/>
      <c r="D149" s="210" t="s">
        <v>174</v>
      </c>
      <c r="E149" s="33"/>
      <c r="F149" s="211" t="s">
        <v>204</v>
      </c>
      <c r="G149" s="33"/>
      <c r="H149" s="33"/>
      <c r="I149" s="120"/>
      <c r="J149" s="33"/>
      <c r="K149" s="33"/>
      <c r="L149" s="36"/>
      <c r="M149" s="212"/>
      <c r="N149" s="213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174</v>
      </c>
      <c r="AU149" s="14" t="s">
        <v>83</v>
      </c>
    </row>
    <row r="150" spans="1:65" s="2" customFormat="1" ht="24" customHeight="1">
      <c r="A150" s="31"/>
      <c r="B150" s="32"/>
      <c r="C150" s="197" t="s">
        <v>233</v>
      </c>
      <c r="D150" s="197" t="s">
        <v>168</v>
      </c>
      <c r="E150" s="198" t="s">
        <v>561</v>
      </c>
      <c r="F150" s="199" t="s">
        <v>671</v>
      </c>
      <c r="G150" s="200" t="s">
        <v>171</v>
      </c>
      <c r="H150" s="201">
        <v>34</v>
      </c>
      <c r="I150" s="202"/>
      <c r="J150" s="203">
        <f>ROUND(I150*H150,2)</f>
        <v>0</v>
      </c>
      <c r="K150" s="199" t="s">
        <v>172</v>
      </c>
      <c r="L150" s="36"/>
      <c r="M150" s="204" t="s">
        <v>1</v>
      </c>
      <c r="N150" s="205" t="s">
        <v>41</v>
      </c>
      <c r="O150" s="68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442</v>
      </c>
      <c r="AT150" s="208" t="s">
        <v>168</v>
      </c>
      <c r="AU150" s="208" t="s">
        <v>83</v>
      </c>
      <c r="AY150" s="14" t="s">
        <v>166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83</v>
      </c>
      <c r="BK150" s="209">
        <f>ROUND(I150*H150,2)</f>
        <v>0</v>
      </c>
      <c r="BL150" s="14" t="s">
        <v>442</v>
      </c>
      <c r="BM150" s="208" t="s">
        <v>672</v>
      </c>
    </row>
    <row r="151" spans="1:65" s="2" customFormat="1" ht="39">
      <c r="A151" s="31"/>
      <c r="B151" s="32"/>
      <c r="C151" s="33"/>
      <c r="D151" s="210" t="s">
        <v>174</v>
      </c>
      <c r="E151" s="33"/>
      <c r="F151" s="211" t="s">
        <v>562</v>
      </c>
      <c r="G151" s="33"/>
      <c r="H151" s="33"/>
      <c r="I151" s="120"/>
      <c r="J151" s="33"/>
      <c r="K151" s="33"/>
      <c r="L151" s="36"/>
      <c r="M151" s="212"/>
      <c r="N151" s="213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174</v>
      </c>
      <c r="AU151" s="14" t="s">
        <v>83</v>
      </c>
    </row>
    <row r="152" spans="1:65" s="2" customFormat="1" ht="24" customHeight="1">
      <c r="A152" s="31"/>
      <c r="B152" s="32"/>
      <c r="C152" s="197" t="s">
        <v>342</v>
      </c>
      <c r="D152" s="197" t="s">
        <v>168</v>
      </c>
      <c r="E152" s="198" t="s">
        <v>673</v>
      </c>
      <c r="F152" s="199" t="s">
        <v>674</v>
      </c>
      <c r="G152" s="200" t="s">
        <v>171</v>
      </c>
      <c r="H152" s="201">
        <v>5</v>
      </c>
      <c r="I152" s="202"/>
      <c r="J152" s="203">
        <f>ROUND(I152*H152,2)</f>
        <v>0</v>
      </c>
      <c r="K152" s="199" t="s">
        <v>172</v>
      </c>
      <c r="L152" s="36"/>
      <c r="M152" s="204" t="s">
        <v>1</v>
      </c>
      <c r="N152" s="205" t="s">
        <v>41</v>
      </c>
      <c r="O152" s="68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442</v>
      </c>
      <c r="AT152" s="208" t="s">
        <v>168</v>
      </c>
      <c r="AU152" s="208" t="s">
        <v>83</v>
      </c>
      <c r="AY152" s="14" t="s">
        <v>166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83</v>
      </c>
      <c r="BK152" s="209">
        <f>ROUND(I152*H152,2)</f>
        <v>0</v>
      </c>
      <c r="BL152" s="14" t="s">
        <v>442</v>
      </c>
      <c r="BM152" s="208" t="s">
        <v>675</v>
      </c>
    </row>
    <row r="153" spans="1:65" s="2" customFormat="1" ht="29.25">
      <c r="A153" s="31"/>
      <c r="B153" s="32"/>
      <c r="C153" s="33"/>
      <c r="D153" s="210" t="s">
        <v>174</v>
      </c>
      <c r="E153" s="33"/>
      <c r="F153" s="211" t="s">
        <v>676</v>
      </c>
      <c r="G153" s="33"/>
      <c r="H153" s="33"/>
      <c r="I153" s="120"/>
      <c r="J153" s="33"/>
      <c r="K153" s="33"/>
      <c r="L153" s="36"/>
      <c r="M153" s="212"/>
      <c r="N153" s="213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174</v>
      </c>
      <c r="AU153" s="14" t="s">
        <v>83</v>
      </c>
    </row>
    <row r="154" spans="1:65" s="2" customFormat="1" ht="24" customHeight="1">
      <c r="A154" s="31"/>
      <c r="B154" s="32"/>
      <c r="C154" s="197" t="s">
        <v>247</v>
      </c>
      <c r="D154" s="197" t="s">
        <v>168</v>
      </c>
      <c r="E154" s="198" t="s">
        <v>677</v>
      </c>
      <c r="F154" s="199" t="s">
        <v>678</v>
      </c>
      <c r="G154" s="200" t="s">
        <v>171</v>
      </c>
      <c r="H154" s="201">
        <v>8</v>
      </c>
      <c r="I154" s="202"/>
      <c r="J154" s="203">
        <f>ROUND(I154*H154,2)</f>
        <v>0</v>
      </c>
      <c r="K154" s="199" t="s">
        <v>172</v>
      </c>
      <c r="L154" s="36"/>
      <c r="M154" s="204" t="s">
        <v>1</v>
      </c>
      <c r="N154" s="205" t="s">
        <v>41</v>
      </c>
      <c r="O154" s="68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8" t="s">
        <v>442</v>
      </c>
      <c r="AT154" s="208" t="s">
        <v>168</v>
      </c>
      <c r="AU154" s="208" t="s">
        <v>83</v>
      </c>
      <c r="AY154" s="14" t="s">
        <v>166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83</v>
      </c>
      <c r="BK154" s="209">
        <f>ROUND(I154*H154,2)</f>
        <v>0</v>
      </c>
      <c r="BL154" s="14" t="s">
        <v>442</v>
      </c>
      <c r="BM154" s="208" t="s">
        <v>679</v>
      </c>
    </row>
    <row r="155" spans="1:65" s="2" customFormat="1" ht="48.75">
      <c r="A155" s="31"/>
      <c r="B155" s="32"/>
      <c r="C155" s="33"/>
      <c r="D155" s="210" t="s">
        <v>174</v>
      </c>
      <c r="E155" s="33"/>
      <c r="F155" s="211" t="s">
        <v>680</v>
      </c>
      <c r="G155" s="33"/>
      <c r="H155" s="33"/>
      <c r="I155" s="120"/>
      <c r="J155" s="33"/>
      <c r="K155" s="33"/>
      <c r="L155" s="36"/>
      <c r="M155" s="212"/>
      <c r="N155" s="213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174</v>
      </c>
      <c r="AU155" s="14" t="s">
        <v>83</v>
      </c>
    </row>
    <row r="156" spans="1:65" s="2" customFormat="1" ht="24" customHeight="1">
      <c r="A156" s="31"/>
      <c r="B156" s="32"/>
      <c r="C156" s="197" t="s">
        <v>223</v>
      </c>
      <c r="D156" s="197" t="s">
        <v>168</v>
      </c>
      <c r="E156" s="198" t="s">
        <v>205</v>
      </c>
      <c r="F156" s="199" t="s">
        <v>206</v>
      </c>
      <c r="G156" s="200" t="s">
        <v>171</v>
      </c>
      <c r="H156" s="201">
        <v>6</v>
      </c>
      <c r="I156" s="202"/>
      <c r="J156" s="203">
        <f>ROUND(I156*H156,2)</f>
        <v>0</v>
      </c>
      <c r="K156" s="199" t="s">
        <v>172</v>
      </c>
      <c r="L156" s="36"/>
      <c r="M156" s="204" t="s">
        <v>1</v>
      </c>
      <c r="N156" s="205" t="s">
        <v>41</v>
      </c>
      <c r="O156" s="68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442</v>
      </c>
      <c r="AT156" s="208" t="s">
        <v>168</v>
      </c>
      <c r="AU156" s="208" t="s">
        <v>83</v>
      </c>
      <c r="AY156" s="14" t="s">
        <v>166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83</v>
      </c>
      <c r="BK156" s="209">
        <f>ROUND(I156*H156,2)</f>
        <v>0</v>
      </c>
      <c r="BL156" s="14" t="s">
        <v>442</v>
      </c>
      <c r="BM156" s="208" t="s">
        <v>681</v>
      </c>
    </row>
    <row r="157" spans="1:65" s="2" customFormat="1" ht="29.25">
      <c r="A157" s="31"/>
      <c r="B157" s="32"/>
      <c r="C157" s="33"/>
      <c r="D157" s="210" t="s">
        <v>174</v>
      </c>
      <c r="E157" s="33"/>
      <c r="F157" s="211" t="s">
        <v>208</v>
      </c>
      <c r="G157" s="33"/>
      <c r="H157" s="33"/>
      <c r="I157" s="120"/>
      <c r="J157" s="33"/>
      <c r="K157" s="33"/>
      <c r="L157" s="36"/>
      <c r="M157" s="212"/>
      <c r="N157" s="213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174</v>
      </c>
      <c r="AU157" s="14" t="s">
        <v>83</v>
      </c>
    </row>
    <row r="158" spans="1:65" s="2" customFormat="1" ht="24" customHeight="1">
      <c r="A158" s="31"/>
      <c r="B158" s="32"/>
      <c r="C158" s="197" t="s">
        <v>8</v>
      </c>
      <c r="D158" s="197" t="s">
        <v>168</v>
      </c>
      <c r="E158" s="198" t="s">
        <v>210</v>
      </c>
      <c r="F158" s="199" t="s">
        <v>211</v>
      </c>
      <c r="G158" s="200" t="s">
        <v>171</v>
      </c>
      <c r="H158" s="201">
        <v>6</v>
      </c>
      <c r="I158" s="202"/>
      <c r="J158" s="203">
        <f>ROUND(I158*H158,2)</f>
        <v>0</v>
      </c>
      <c r="K158" s="199" t="s">
        <v>172</v>
      </c>
      <c r="L158" s="36"/>
      <c r="M158" s="204" t="s">
        <v>1</v>
      </c>
      <c r="N158" s="205" t="s">
        <v>41</v>
      </c>
      <c r="O158" s="68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442</v>
      </c>
      <c r="AT158" s="208" t="s">
        <v>168</v>
      </c>
      <c r="AU158" s="208" t="s">
        <v>83</v>
      </c>
      <c r="AY158" s="14" t="s">
        <v>166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83</v>
      </c>
      <c r="BK158" s="209">
        <f>ROUND(I158*H158,2)</f>
        <v>0</v>
      </c>
      <c r="BL158" s="14" t="s">
        <v>442</v>
      </c>
      <c r="BM158" s="208" t="s">
        <v>682</v>
      </c>
    </row>
    <row r="159" spans="1:65" s="2" customFormat="1" ht="29.25">
      <c r="A159" s="31"/>
      <c r="B159" s="32"/>
      <c r="C159" s="33"/>
      <c r="D159" s="210" t="s">
        <v>174</v>
      </c>
      <c r="E159" s="33"/>
      <c r="F159" s="211" t="s">
        <v>213</v>
      </c>
      <c r="G159" s="33"/>
      <c r="H159" s="33"/>
      <c r="I159" s="120"/>
      <c r="J159" s="33"/>
      <c r="K159" s="33"/>
      <c r="L159" s="36"/>
      <c r="M159" s="212"/>
      <c r="N159" s="213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174</v>
      </c>
      <c r="AU159" s="14" t="s">
        <v>83</v>
      </c>
    </row>
    <row r="160" spans="1:65" s="2" customFormat="1" ht="24" customHeight="1">
      <c r="A160" s="31"/>
      <c r="B160" s="32"/>
      <c r="C160" s="197" t="s">
        <v>228</v>
      </c>
      <c r="D160" s="197" t="s">
        <v>168</v>
      </c>
      <c r="E160" s="198" t="s">
        <v>215</v>
      </c>
      <c r="F160" s="199" t="s">
        <v>216</v>
      </c>
      <c r="G160" s="200" t="s">
        <v>171</v>
      </c>
      <c r="H160" s="201">
        <v>20</v>
      </c>
      <c r="I160" s="202"/>
      <c r="J160" s="203">
        <f>ROUND(I160*H160,2)</f>
        <v>0</v>
      </c>
      <c r="K160" s="199" t="s">
        <v>172</v>
      </c>
      <c r="L160" s="36"/>
      <c r="M160" s="204" t="s">
        <v>1</v>
      </c>
      <c r="N160" s="205" t="s">
        <v>41</v>
      </c>
      <c r="O160" s="68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442</v>
      </c>
      <c r="AT160" s="208" t="s">
        <v>168</v>
      </c>
      <c r="AU160" s="208" t="s">
        <v>83</v>
      </c>
      <c r="AY160" s="14" t="s">
        <v>166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83</v>
      </c>
      <c r="BK160" s="209">
        <f>ROUND(I160*H160,2)</f>
        <v>0</v>
      </c>
      <c r="BL160" s="14" t="s">
        <v>442</v>
      </c>
      <c r="BM160" s="208" t="s">
        <v>683</v>
      </c>
    </row>
    <row r="161" spans="1:65" s="2" customFormat="1" ht="29.25">
      <c r="A161" s="31"/>
      <c r="B161" s="32"/>
      <c r="C161" s="33"/>
      <c r="D161" s="210" t="s">
        <v>174</v>
      </c>
      <c r="E161" s="33"/>
      <c r="F161" s="211" t="s">
        <v>218</v>
      </c>
      <c r="G161" s="33"/>
      <c r="H161" s="33"/>
      <c r="I161" s="120"/>
      <c r="J161" s="33"/>
      <c r="K161" s="33"/>
      <c r="L161" s="36"/>
      <c r="M161" s="212"/>
      <c r="N161" s="213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174</v>
      </c>
      <c r="AU161" s="14" t="s">
        <v>83</v>
      </c>
    </row>
    <row r="162" spans="1:65" s="2" customFormat="1" ht="24" customHeight="1">
      <c r="A162" s="31"/>
      <c r="B162" s="32"/>
      <c r="C162" s="197" t="s">
        <v>238</v>
      </c>
      <c r="D162" s="197" t="s">
        <v>168</v>
      </c>
      <c r="E162" s="198" t="s">
        <v>219</v>
      </c>
      <c r="F162" s="199" t="s">
        <v>220</v>
      </c>
      <c r="G162" s="200" t="s">
        <v>171</v>
      </c>
      <c r="H162" s="201">
        <v>2</v>
      </c>
      <c r="I162" s="202"/>
      <c r="J162" s="203">
        <f>ROUND(I162*H162,2)</f>
        <v>0</v>
      </c>
      <c r="K162" s="199" t="s">
        <v>172</v>
      </c>
      <c r="L162" s="36"/>
      <c r="M162" s="204" t="s">
        <v>1</v>
      </c>
      <c r="N162" s="205" t="s">
        <v>41</v>
      </c>
      <c r="O162" s="68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442</v>
      </c>
      <c r="AT162" s="208" t="s">
        <v>168</v>
      </c>
      <c r="AU162" s="208" t="s">
        <v>83</v>
      </c>
      <c r="AY162" s="14" t="s">
        <v>166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83</v>
      </c>
      <c r="BK162" s="209">
        <f>ROUND(I162*H162,2)</f>
        <v>0</v>
      </c>
      <c r="BL162" s="14" t="s">
        <v>442</v>
      </c>
      <c r="BM162" s="208" t="s">
        <v>684</v>
      </c>
    </row>
    <row r="163" spans="1:65" s="2" customFormat="1" ht="29.25">
      <c r="A163" s="31"/>
      <c r="B163" s="32"/>
      <c r="C163" s="33"/>
      <c r="D163" s="210" t="s">
        <v>174</v>
      </c>
      <c r="E163" s="33"/>
      <c r="F163" s="211" t="s">
        <v>222</v>
      </c>
      <c r="G163" s="33"/>
      <c r="H163" s="33"/>
      <c r="I163" s="120"/>
      <c r="J163" s="33"/>
      <c r="K163" s="33"/>
      <c r="L163" s="36"/>
      <c r="M163" s="212"/>
      <c r="N163" s="213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174</v>
      </c>
      <c r="AU163" s="14" t="s">
        <v>83</v>
      </c>
    </row>
    <row r="164" spans="1:65" s="2" customFormat="1" ht="24" customHeight="1">
      <c r="A164" s="31"/>
      <c r="B164" s="32"/>
      <c r="C164" s="197" t="s">
        <v>186</v>
      </c>
      <c r="D164" s="197" t="s">
        <v>168</v>
      </c>
      <c r="E164" s="198" t="s">
        <v>685</v>
      </c>
      <c r="F164" s="199" t="s">
        <v>686</v>
      </c>
      <c r="G164" s="200" t="s">
        <v>171</v>
      </c>
      <c r="H164" s="201">
        <v>1</v>
      </c>
      <c r="I164" s="202"/>
      <c r="J164" s="203">
        <f>ROUND(I164*H164,2)</f>
        <v>0</v>
      </c>
      <c r="K164" s="199" t="s">
        <v>172</v>
      </c>
      <c r="L164" s="36"/>
      <c r="M164" s="204" t="s">
        <v>1</v>
      </c>
      <c r="N164" s="205" t="s">
        <v>41</v>
      </c>
      <c r="O164" s="68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442</v>
      </c>
      <c r="AT164" s="208" t="s">
        <v>168</v>
      </c>
      <c r="AU164" s="208" t="s">
        <v>83</v>
      </c>
      <c r="AY164" s="14" t="s">
        <v>166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83</v>
      </c>
      <c r="BK164" s="209">
        <f>ROUND(I164*H164,2)</f>
        <v>0</v>
      </c>
      <c r="BL164" s="14" t="s">
        <v>442</v>
      </c>
      <c r="BM164" s="208" t="s">
        <v>687</v>
      </c>
    </row>
    <row r="165" spans="1:65" s="2" customFormat="1" ht="29.25">
      <c r="A165" s="31"/>
      <c r="B165" s="32"/>
      <c r="C165" s="33"/>
      <c r="D165" s="210" t="s">
        <v>174</v>
      </c>
      <c r="E165" s="33"/>
      <c r="F165" s="211" t="s">
        <v>688</v>
      </c>
      <c r="G165" s="33"/>
      <c r="H165" s="33"/>
      <c r="I165" s="120"/>
      <c r="J165" s="33"/>
      <c r="K165" s="33"/>
      <c r="L165" s="36"/>
      <c r="M165" s="212"/>
      <c r="N165" s="213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174</v>
      </c>
      <c r="AU165" s="14" t="s">
        <v>83</v>
      </c>
    </row>
    <row r="166" spans="1:65" s="2" customFormat="1" ht="24" customHeight="1">
      <c r="A166" s="31"/>
      <c r="B166" s="32"/>
      <c r="C166" s="197" t="s">
        <v>285</v>
      </c>
      <c r="D166" s="197" t="s">
        <v>168</v>
      </c>
      <c r="E166" s="198" t="s">
        <v>224</v>
      </c>
      <c r="F166" s="199" t="s">
        <v>225</v>
      </c>
      <c r="G166" s="200" t="s">
        <v>171</v>
      </c>
      <c r="H166" s="201">
        <v>6</v>
      </c>
      <c r="I166" s="202"/>
      <c r="J166" s="203">
        <f>ROUND(I166*H166,2)</f>
        <v>0</v>
      </c>
      <c r="K166" s="199" t="s">
        <v>172</v>
      </c>
      <c r="L166" s="36"/>
      <c r="M166" s="204" t="s">
        <v>1</v>
      </c>
      <c r="N166" s="205" t="s">
        <v>41</v>
      </c>
      <c r="O166" s="68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442</v>
      </c>
      <c r="AT166" s="208" t="s">
        <v>168</v>
      </c>
      <c r="AU166" s="208" t="s">
        <v>83</v>
      </c>
      <c r="AY166" s="14" t="s">
        <v>166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83</v>
      </c>
      <c r="BK166" s="209">
        <f>ROUND(I166*H166,2)</f>
        <v>0</v>
      </c>
      <c r="BL166" s="14" t="s">
        <v>442</v>
      </c>
      <c r="BM166" s="208" t="s">
        <v>689</v>
      </c>
    </row>
    <row r="167" spans="1:65" s="2" customFormat="1" ht="29.25">
      <c r="A167" s="31"/>
      <c r="B167" s="32"/>
      <c r="C167" s="33"/>
      <c r="D167" s="210" t="s">
        <v>174</v>
      </c>
      <c r="E167" s="33"/>
      <c r="F167" s="211" t="s">
        <v>227</v>
      </c>
      <c r="G167" s="33"/>
      <c r="H167" s="33"/>
      <c r="I167" s="120"/>
      <c r="J167" s="33"/>
      <c r="K167" s="33"/>
      <c r="L167" s="36"/>
      <c r="M167" s="212"/>
      <c r="N167" s="213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174</v>
      </c>
      <c r="AU167" s="14" t="s">
        <v>83</v>
      </c>
    </row>
    <row r="168" spans="1:65" s="2" customFormat="1" ht="24" customHeight="1">
      <c r="A168" s="31"/>
      <c r="B168" s="32"/>
      <c r="C168" s="197" t="s">
        <v>191</v>
      </c>
      <c r="D168" s="197" t="s">
        <v>168</v>
      </c>
      <c r="E168" s="198" t="s">
        <v>690</v>
      </c>
      <c r="F168" s="199" t="s">
        <v>691</v>
      </c>
      <c r="G168" s="200" t="s">
        <v>171</v>
      </c>
      <c r="H168" s="201">
        <v>1</v>
      </c>
      <c r="I168" s="202"/>
      <c r="J168" s="203">
        <f>ROUND(I168*H168,2)</f>
        <v>0</v>
      </c>
      <c r="K168" s="199" t="s">
        <v>172</v>
      </c>
      <c r="L168" s="36"/>
      <c r="M168" s="204" t="s">
        <v>1</v>
      </c>
      <c r="N168" s="205" t="s">
        <v>41</v>
      </c>
      <c r="O168" s="68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8" t="s">
        <v>442</v>
      </c>
      <c r="AT168" s="208" t="s">
        <v>168</v>
      </c>
      <c r="AU168" s="208" t="s">
        <v>83</v>
      </c>
      <c r="AY168" s="14" t="s">
        <v>166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83</v>
      </c>
      <c r="BK168" s="209">
        <f>ROUND(I168*H168,2)</f>
        <v>0</v>
      </c>
      <c r="BL168" s="14" t="s">
        <v>442</v>
      </c>
      <c r="BM168" s="208" t="s">
        <v>692</v>
      </c>
    </row>
    <row r="169" spans="1:65" s="2" customFormat="1" ht="29.25">
      <c r="A169" s="31"/>
      <c r="B169" s="32"/>
      <c r="C169" s="33"/>
      <c r="D169" s="210" t="s">
        <v>174</v>
      </c>
      <c r="E169" s="33"/>
      <c r="F169" s="211" t="s">
        <v>693</v>
      </c>
      <c r="G169" s="33"/>
      <c r="H169" s="33"/>
      <c r="I169" s="120"/>
      <c r="J169" s="33"/>
      <c r="K169" s="33"/>
      <c r="L169" s="36"/>
      <c r="M169" s="212"/>
      <c r="N169" s="213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174</v>
      </c>
      <c r="AU169" s="14" t="s">
        <v>83</v>
      </c>
    </row>
    <row r="170" spans="1:65" s="2" customFormat="1" ht="24" customHeight="1">
      <c r="A170" s="31"/>
      <c r="B170" s="32"/>
      <c r="C170" s="197" t="s">
        <v>7</v>
      </c>
      <c r="D170" s="197" t="s">
        <v>168</v>
      </c>
      <c r="E170" s="198" t="s">
        <v>229</v>
      </c>
      <c r="F170" s="199" t="s">
        <v>230</v>
      </c>
      <c r="G170" s="200" t="s">
        <v>171</v>
      </c>
      <c r="H170" s="201">
        <v>2</v>
      </c>
      <c r="I170" s="202"/>
      <c r="J170" s="203">
        <f>ROUND(I170*H170,2)</f>
        <v>0</v>
      </c>
      <c r="K170" s="199" t="s">
        <v>172</v>
      </c>
      <c r="L170" s="36"/>
      <c r="M170" s="204" t="s">
        <v>1</v>
      </c>
      <c r="N170" s="205" t="s">
        <v>41</v>
      </c>
      <c r="O170" s="68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442</v>
      </c>
      <c r="AT170" s="208" t="s">
        <v>168</v>
      </c>
      <c r="AU170" s="208" t="s">
        <v>83</v>
      </c>
      <c r="AY170" s="14" t="s">
        <v>166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83</v>
      </c>
      <c r="BK170" s="209">
        <f>ROUND(I170*H170,2)</f>
        <v>0</v>
      </c>
      <c r="BL170" s="14" t="s">
        <v>442</v>
      </c>
      <c r="BM170" s="208" t="s">
        <v>694</v>
      </c>
    </row>
    <row r="171" spans="1:65" s="2" customFormat="1" ht="29.25">
      <c r="A171" s="31"/>
      <c r="B171" s="32"/>
      <c r="C171" s="33"/>
      <c r="D171" s="210" t="s">
        <v>174</v>
      </c>
      <c r="E171" s="33"/>
      <c r="F171" s="211" t="s">
        <v>232</v>
      </c>
      <c r="G171" s="33"/>
      <c r="H171" s="33"/>
      <c r="I171" s="120"/>
      <c r="J171" s="33"/>
      <c r="K171" s="33"/>
      <c r="L171" s="36"/>
      <c r="M171" s="212"/>
      <c r="N171" s="213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174</v>
      </c>
      <c r="AU171" s="14" t="s">
        <v>83</v>
      </c>
    </row>
    <row r="172" spans="1:65" s="2" customFormat="1" ht="24" customHeight="1">
      <c r="A172" s="31"/>
      <c r="B172" s="32"/>
      <c r="C172" s="197" t="s">
        <v>275</v>
      </c>
      <c r="D172" s="197" t="s">
        <v>168</v>
      </c>
      <c r="E172" s="198" t="s">
        <v>354</v>
      </c>
      <c r="F172" s="199" t="s">
        <v>355</v>
      </c>
      <c r="G172" s="200" t="s">
        <v>171</v>
      </c>
      <c r="H172" s="201">
        <v>2</v>
      </c>
      <c r="I172" s="202"/>
      <c r="J172" s="203">
        <f>ROUND(I172*H172,2)</f>
        <v>0</v>
      </c>
      <c r="K172" s="199" t="s">
        <v>172</v>
      </c>
      <c r="L172" s="36"/>
      <c r="M172" s="204" t="s">
        <v>1</v>
      </c>
      <c r="N172" s="205" t="s">
        <v>41</v>
      </c>
      <c r="O172" s="68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442</v>
      </c>
      <c r="AT172" s="208" t="s">
        <v>168</v>
      </c>
      <c r="AU172" s="208" t="s">
        <v>83</v>
      </c>
      <c r="AY172" s="14" t="s">
        <v>166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83</v>
      </c>
      <c r="BK172" s="209">
        <f>ROUND(I172*H172,2)</f>
        <v>0</v>
      </c>
      <c r="BL172" s="14" t="s">
        <v>442</v>
      </c>
      <c r="BM172" s="208" t="s">
        <v>695</v>
      </c>
    </row>
    <row r="173" spans="1:65" s="2" customFormat="1" ht="29.25">
      <c r="A173" s="31"/>
      <c r="B173" s="32"/>
      <c r="C173" s="33"/>
      <c r="D173" s="210" t="s">
        <v>174</v>
      </c>
      <c r="E173" s="33"/>
      <c r="F173" s="211" t="s">
        <v>357</v>
      </c>
      <c r="G173" s="33"/>
      <c r="H173" s="33"/>
      <c r="I173" s="120"/>
      <c r="J173" s="33"/>
      <c r="K173" s="33"/>
      <c r="L173" s="36"/>
      <c r="M173" s="212"/>
      <c r="N173" s="213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174</v>
      </c>
      <c r="AU173" s="14" t="s">
        <v>83</v>
      </c>
    </row>
    <row r="174" spans="1:65" s="2" customFormat="1" ht="24" customHeight="1">
      <c r="A174" s="31"/>
      <c r="B174" s="32"/>
      <c r="C174" s="197" t="s">
        <v>280</v>
      </c>
      <c r="D174" s="197" t="s">
        <v>168</v>
      </c>
      <c r="E174" s="198" t="s">
        <v>696</v>
      </c>
      <c r="F174" s="199" t="s">
        <v>697</v>
      </c>
      <c r="G174" s="200" t="s">
        <v>171</v>
      </c>
      <c r="H174" s="201">
        <v>20</v>
      </c>
      <c r="I174" s="202"/>
      <c r="J174" s="203">
        <f>ROUND(I174*H174,2)</f>
        <v>0</v>
      </c>
      <c r="K174" s="199" t="s">
        <v>172</v>
      </c>
      <c r="L174" s="36"/>
      <c r="M174" s="204" t="s">
        <v>1</v>
      </c>
      <c r="N174" s="205" t="s">
        <v>41</v>
      </c>
      <c r="O174" s="68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442</v>
      </c>
      <c r="AT174" s="208" t="s">
        <v>168</v>
      </c>
      <c r="AU174" s="208" t="s">
        <v>83</v>
      </c>
      <c r="AY174" s="14" t="s">
        <v>166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83</v>
      </c>
      <c r="BK174" s="209">
        <f>ROUND(I174*H174,2)</f>
        <v>0</v>
      </c>
      <c r="BL174" s="14" t="s">
        <v>442</v>
      </c>
      <c r="BM174" s="208" t="s">
        <v>698</v>
      </c>
    </row>
    <row r="175" spans="1:65" s="2" customFormat="1" ht="29.25">
      <c r="A175" s="31"/>
      <c r="B175" s="32"/>
      <c r="C175" s="33"/>
      <c r="D175" s="210" t="s">
        <v>174</v>
      </c>
      <c r="E175" s="33"/>
      <c r="F175" s="211" t="s">
        <v>699</v>
      </c>
      <c r="G175" s="33"/>
      <c r="H175" s="33"/>
      <c r="I175" s="120"/>
      <c r="J175" s="33"/>
      <c r="K175" s="33"/>
      <c r="L175" s="36"/>
      <c r="M175" s="212"/>
      <c r="N175" s="213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174</v>
      </c>
      <c r="AU175" s="14" t="s">
        <v>83</v>
      </c>
    </row>
    <row r="176" spans="1:65" s="2" customFormat="1" ht="24" customHeight="1">
      <c r="A176" s="31"/>
      <c r="B176" s="32"/>
      <c r="C176" s="197" t="s">
        <v>181</v>
      </c>
      <c r="D176" s="197" t="s">
        <v>168</v>
      </c>
      <c r="E176" s="198" t="s">
        <v>239</v>
      </c>
      <c r="F176" s="199" t="s">
        <v>240</v>
      </c>
      <c r="G176" s="200" t="s">
        <v>171</v>
      </c>
      <c r="H176" s="201">
        <v>1</v>
      </c>
      <c r="I176" s="202"/>
      <c r="J176" s="203">
        <f>ROUND(I176*H176,2)</f>
        <v>0</v>
      </c>
      <c r="K176" s="199" t="s">
        <v>172</v>
      </c>
      <c r="L176" s="36"/>
      <c r="M176" s="204" t="s">
        <v>1</v>
      </c>
      <c r="N176" s="205" t="s">
        <v>41</v>
      </c>
      <c r="O176" s="68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442</v>
      </c>
      <c r="AT176" s="208" t="s">
        <v>168</v>
      </c>
      <c r="AU176" s="208" t="s">
        <v>83</v>
      </c>
      <c r="AY176" s="14" t="s">
        <v>166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83</v>
      </c>
      <c r="BK176" s="209">
        <f>ROUND(I176*H176,2)</f>
        <v>0</v>
      </c>
      <c r="BL176" s="14" t="s">
        <v>442</v>
      </c>
      <c r="BM176" s="208" t="s">
        <v>700</v>
      </c>
    </row>
    <row r="177" spans="1:65" s="2" customFormat="1" ht="29.25">
      <c r="A177" s="31"/>
      <c r="B177" s="32"/>
      <c r="C177" s="33"/>
      <c r="D177" s="210" t="s">
        <v>174</v>
      </c>
      <c r="E177" s="33"/>
      <c r="F177" s="211" t="s">
        <v>242</v>
      </c>
      <c r="G177" s="33"/>
      <c r="H177" s="33"/>
      <c r="I177" s="120"/>
      <c r="J177" s="33"/>
      <c r="K177" s="33"/>
      <c r="L177" s="36"/>
      <c r="M177" s="212"/>
      <c r="N177" s="213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174</v>
      </c>
      <c r="AU177" s="14" t="s">
        <v>83</v>
      </c>
    </row>
    <row r="178" spans="1:65" s="2" customFormat="1" ht="24" customHeight="1">
      <c r="A178" s="31"/>
      <c r="B178" s="32"/>
      <c r="C178" s="197" t="s">
        <v>167</v>
      </c>
      <c r="D178" s="197" t="s">
        <v>168</v>
      </c>
      <c r="E178" s="198" t="s">
        <v>243</v>
      </c>
      <c r="F178" s="199" t="s">
        <v>244</v>
      </c>
      <c r="G178" s="200" t="s">
        <v>171</v>
      </c>
      <c r="H178" s="201">
        <v>6</v>
      </c>
      <c r="I178" s="202"/>
      <c r="J178" s="203">
        <f>ROUND(I178*H178,2)</f>
        <v>0</v>
      </c>
      <c r="K178" s="199" t="s">
        <v>172</v>
      </c>
      <c r="L178" s="36"/>
      <c r="M178" s="204" t="s">
        <v>1</v>
      </c>
      <c r="N178" s="205" t="s">
        <v>41</v>
      </c>
      <c r="O178" s="68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442</v>
      </c>
      <c r="AT178" s="208" t="s">
        <v>168</v>
      </c>
      <c r="AU178" s="208" t="s">
        <v>83</v>
      </c>
      <c r="AY178" s="14" t="s">
        <v>166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83</v>
      </c>
      <c r="BK178" s="209">
        <f>ROUND(I178*H178,2)</f>
        <v>0</v>
      </c>
      <c r="BL178" s="14" t="s">
        <v>442</v>
      </c>
      <c r="BM178" s="208" t="s">
        <v>701</v>
      </c>
    </row>
    <row r="179" spans="1:65" s="2" customFormat="1" ht="29.25">
      <c r="A179" s="31"/>
      <c r="B179" s="32"/>
      <c r="C179" s="33"/>
      <c r="D179" s="210" t="s">
        <v>174</v>
      </c>
      <c r="E179" s="33"/>
      <c r="F179" s="211" t="s">
        <v>246</v>
      </c>
      <c r="G179" s="33"/>
      <c r="H179" s="33"/>
      <c r="I179" s="120"/>
      <c r="J179" s="33"/>
      <c r="K179" s="33"/>
      <c r="L179" s="36"/>
      <c r="M179" s="212"/>
      <c r="N179" s="213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174</v>
      </c>
      <c r="AU179" s="14" t="s">
        <v>83</v>
      </c>
    </row>
    <row r="180" spans="1:65" s="2" customFormat="1" ht="24" customHeight="1">
      <c r="A180" s="31"/>
      <c r="B180" s="32"/>
      <c r="C180" s="197" t="s">
        <v>176</v>
      </c>
      <c r="D180" s="197" t="s">
        <v>168</v>
      </c>
      <c r="E180" s="198" t="s">
        <v>253</v>
      </c>
      <c r="F180" s="199" t="s">
        <v>254</v>
      </c>
      <c r="G180" s="200" t="s">
        <v>171</v>
      </c>
      <c r="H180" s="201">
        <v>5</v>
      </c>
      <c r="I180" s="202"/>
      <c r="J180" s="203">
        <f>ROUND(I180*H180,2)</f>
        <v>0</v>
      </c>
      <c r="K180" s="199" t="s">
        <v>172</v>
      </c>
      <c r="L180" s="36"/>
      <c r="M180" s="204" t="s">
        <v>1</v>
      </c>
      <c r="N180" s="205" t="s">
        <v>41</v>
      </c>
      <c r="O180" s="68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8" t="s">
        <v>442</v>
      </c>
      <c r="AT180" s="208" t="s">
        <v>168</v>
      </c>
      <c r="AU180" s="208" t="s">
        <v>83</v>
      </c>
      <c r="AY180" s="14" t="s">
        <v>166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83</v>
      </c>
      <c r="BK180" s="209">
        <f>ROUND(I180*H180,2)</f>
        <v>0</v>
      </c>
      <c r="BL180" s="14" t="s">
        <v>442</v>
      </c>
      <c r="BM180" s="208" t="s">
        <v>702</v>
      </c>
    </row>
    <row r="181" spans="1:65" s="2" customFormat="1" ht="29.25">
      <c r="A181" s="31"/>
      <c r="B181" s="32"/>
      <c r="C181" s="33"/>
      <c r="D181" s="210" t="s">
        <v>174</v>
      </c>
      <c r="E181" s="33"/>
      <c r="F181" s="211" t="s">
        <v>256</v>
      </c>
      <c r="G181" s="33"/>
      <c r="H181" s="33"/>
      <c r="I181" s="120"/>
      <c r="J181" s="33"/>
      <c r="K181" s="33"/>
      <c r="L181" s="36"/>
      <c r="M181" s="212"/>
      <c r="N181" s="213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174</v>
      </c>
      <c r="AU181" s="14" t="s">
        <v>83</v>
      </c>
    </row>
    <row r="182" spans="1:65" s="2" customFormat="1" ht="24" customHeight="1">
      <c r="A182" s="31"/>
      <c r="B182" s="32"/>
      <c r="C182" s="197" t="s">
        <v>560</v>
      </c>
      <c r="D182" s="197" t="s">
        <v>168</v>
      </c>
      <c r="E182" s="198" t="s">
        <v>257</v>
      </c>
      <c r="F182" s="199" t="s">
        <v>258</v>
      </c>
      <c r="G182" s="200" t="s">
        <v>171</v>
      </c>
      <c r="H182" s="201">
        <v>5</v>
      </c>
      <c r="I182" s="202"/>
      <c r="J182" s="203">
        <f>ROUND(I182*H182,2)</f>
        <v>0</v>
      </c>
      <c r="K182" s="199" t="s">
        <v>172</v>
      </c>
      <c r="L182" s="36"/>
      <c r="M182" s="204" t="s">
        <v>1</v>
      </c>
      <c r="N182" s="205" t="s">
        <v>41</v>
      </c>
      <c r="O182" s="68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8" t="s">
        <v>442</v>
      </c>
      <c r="AT182" s="208" t="s">
        <v>168</v>
      </c>
      <c r="AU182" s="208" t="s">
        <v>83</v>
      </c>
      <c r="AY182" s="14" t="s">
        <v>166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83</v>
      </c>
      <c r="BK182" s="209">
        <f>ROUND(I182*H182,2)</f>
        <v>0</v>
      </c>
      <c r="BL182" s="14" t="s">
        <v>442</v>
      </c>
      <c r="BM182" s="208" t="s">
        <v>703</v>
      </c>
    </row>
    <row r="183" spans="1:65" s="2" customFormat="1" ht="29.25">
      <c r="A183" s="31"/>
      <c r="B183" s="32"/>
      <c r="C183" s="33"/>
      <c r="D183" s="210" t="s">
        <v>174</v>
      </c>
      <c r="E183" s="33"/>
      <c r="F183" s="211" t="s">
        <v>260</v>
      </c>
      <c r="G183" s="33"/>
      <c r="H183" s="33"/>
      <c r="I183" s="120"/>
      <c r="J183" s="33"/>
      <c r="K183" s="33"/>
      <c r="L183" s="36"/>
      <c r="M183" s="212"/>
      <c r="N183" s="213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174</v>
      </c>
      <c r="AU183" s="14" t="s">
        <v>83</v>
      </c>
    </row>
    <row r="184" spans="1:65" s="2" customFormat="1" ht="24" customHeight="1">
      <c r="A184" s="31"/>
      <c r="B184" s="32"/>
      <c r="C184" s="197" t="s">
        <v>564</v>
      </c>
      <c r="D184" s="197" t="s">
        <v>168</v>
      </c>
      <c r="E184" s="198" t="s">
        <v>262</v>
      </c>
      <c r="F184" s="199" t="s">
        <v>263</v>
      </c>
      <c r="G184" s="200" t="s">
        <v>171</v>
      </c>
      <c r="H184" s="201">
        <v>3</v>
      </c>
      <c r="I184" s="202"/>
      <c r="J184" s="203">
        <f>ROUND(I184*H184,2)</f>
        <v>0</v>
      </c>
      <c r="K184" s="199" t="s">
        <v>172</v>
      </c>
      <c r="L184" s="36"/>
      <c r="M184" s="204" t="s">
        <v>1</v>
      </c>
      <c r="N184" s="205" t="s">
        <v>41</v>
      </c>
      <c r="O184" s="68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8" t="s">
        <v>442</v>
      </c>
      <c r="AT184" s="208" t="s">
        <v>168</v>
      </c>
      <c r="AU184" s="208" t="s">
        <v>83</v>
      </c>
      <c r="AY184" s="14" t="s">
        <v>166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4" t="s">
        <v>83</v>
      </c>
      <c r="BK184" s="209">
        <f>ROUND(I184*H184,2)</f>
        <v>0</v>
      </c>
      <c r="BL184" s="14" t="s">
        <v>442</v>
      </c>
      <c r="BM184" s="208" t="s">
        <v>704</v>
      </c>
    </row>
    <row r="185" spans="1:65" s="2" customFormat="1" ht="29.25">
      <c r="A185" s="31"/>
      <c r="B185" s="32"/>
      <c r="C185" s="33"/>
      <c r="D185" s="210" t="s">
        <v>174</v>
      </c>
      <c r="E185" s="33"/>
      <c r="F185" s="211" t="s">
        <v>265</v>
      </c>
      <c r="G185" s="33"/>
      <c r="H185" s="33"/>
      <c r="I185" s="120"/>
      <c r="J185" s="33"/>
      <c r="K185" s="33"/>
      <c r="L185" s="36"/>
      <c r="M185" s="212"/>
      <c r="N185" s="213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174</v>
      </c>
      <c r="AU185" s="14" t="s">
        <v>83</v>
      </c>
    </row>
    <row r="186" spans="1:65" s="2" customFormat="1" ht="24" customHeight="1">
      <c r="A186" s="31"/>
      <c r="B186" s="32"/>
      <c r="C186" s="197" t="s">
        <v>568</v>
      </c>
      <c r="D186" s="197" t="s">
        <v>168</v>
      </c>
      <c r="E186" s="198" t="s">
        <v>266</v>
      </c>
      <c r="F186" s="199" t="s">
        <v>267</v>
      </c>
      <c r="G186" s="200" t="s">
        <v>171</v>
      </c>
      <c r="H186" s="201">
        <v>1</v>
      </c>
      <c r="I186" s="202"/>
      <c r="J186" s="203">
        <f>ROUND(I186*H186,2)</f>
        <v>0</v>
      </c>
      <c r="K186" s="199" t="s">
        <v>172</v>
      </c>
      <c r="L186" s="36"/>
      <c r="M186" s="204" t="s">
        <v>1</v>
      </c>
      <c r="N186" s="205" t="s">
        <v>41</v>
      </c>
      <c r="O186" s="68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8" t="s">
        <v>442</v>
      </c>
      <c r="AT186" s="208" t="s">
        <v>168</v>
      </c>
      <c r="AU186" s="208" t="s">
        <v>83</v>
      </c>
      <c r="AY186" s="14" t="s">
        <v>166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83</v>
      </c>
      <c r="BK186" s="209">
        <f>ROUND(I186*H186,2)</f>
        <v>0</v>
      </c>
      <c r="BL186" s="14" t="s">
        <v>442</v>
      </c>
      <c r="BM186" s="208" t="s">
        <v>705</v>
      </c>
    </row>
    <row r="187" spans="1:65" s="2" customFormat="1" ht="29.25">
      <c r="A187" s="31"/>
      <c r="B187" s="32"/>
      <c r="C187" s="33"/>
      <c r="D187" s="210" t="s">
        <v>174</v>
      </c>
      <c r="E187" s="33"/>
      <c r="F187" s="211" t="s">
        <v>269</v>
      </c>
      <c r="G187" s="33"/>
      <c r="H187" s="33"/>
      <c r="I187" s="120"/>
      <c r="J187" s="33"/>
      <c r="K187" s="33"/>
      <c r="L187" s="36"/>
      <c r="M187" s="212"/>
      <c r="N187" s="213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174</v>
      </c>
      <c r="AU187" s="14" t="s">
        <v>83</v>
      </c>
    </row>
    <row r="188" spans="1:65" s="2" customFormat="1" ht="24" customHeight="1">
      <c r="A188" s="31"/>
      <c r="B188" s="32"/>
      <c r="C188" s="197" t="s">
        <v>466</v>
      </c>
      <c r="D188" s="197" t="s">
        <v>168</v>
      </c>
      <c r="E188" s="198" t="s">
        <v>374</v>
      </c>
      <c r="F188" s="199" t="s">
        <v>375</v>
      </c>
      <c r="G188" s="200" t="s">
        <v>171</v>
      </c>
      <c r="H188" s="201">
        <v>1</v>
      </c>
      <c r="I188" s="202"/>
      <c r="J188" s="203">
        <f>ROUND(I188*H188,2)</f>
        <v>0</v>
      </c>
      <c r="K188" s="199" t="s">
        <v>172</v>
      </c>
      <c r="L188" s="36"/>
      <c r="M188" s="204" t="s">
        <v>1</v>
      </c>
      <c r="N188" s="205" t="s">
        <v>41</v>
      </c>
      <c r="O188" s="68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8" t="s">
        <v>442</v>
      </c>
      <c r="AT188" s="208" t="s">
        <v>168</v>
      </c>
      <c r="AU188" s="208" t="s">
        <v>83</v>
      </c>
      <c r="AY188" s="14" t="s">
        <v>166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83</v>
      </c>
      <c r="BK188" s="209">
        <f>ROUND(I188*H188,2)</f>
        <v>0</v>
      </c>
      <c r="BL188" s="14" t="s">
        <v>442</v>
      </c>
      <c r="BM188" s="208" t="s">
        <v>706</v>
      </c>
    </row>
    <row r="189" spans="1:65" s="2" customFormat="1" ht="29.25">
      <c r="A189" s="31"/>
      <c r="B189" s="32"/>
      <c r="C189" s="33"/>
      <c r="D189" s="210" t="s">
        <v>174</v>
      </c>
      <c r="E189" s="33"/>
      <c r="F189" s="211" t="s">
        <v>377</v>
      </c>
      <c r="G189" s="33"/>
      <c r="H189" s="33"/>
      <c r="I189" s="120"/>
      <c r="J189" s="33"/>
      <c r="K189" s="33"/>
      <c r="L189" s="36"/>
      <c r="M189" s="212"/>
      <c r="N189" s="213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174</v>
      </c>
      <c r="AU189" s="14" t="s">
        <v>83</v>
      </c>
    </row>
    <row r="190" spans="1:65" s="2" customFormat="1" ht="24" customHeight="1">
      <c r="A190" s="31"/>
      <c r="B190" s="32"/>
      <c r="C190" s="197" t="s">
        <v>302</v>
      </c>
      <c r="D190" s="197" t="s">
        <v>168</v>
      </c>
      <c r="E190" s="198" t="s">
        <v>271</v>
      </c>
      <c r="F190" s="199" t="s">
        <v>272</v>
      </c>
      <c r="G190" s="200" t="s">
        <v>171</v>
      </c>
      <c r="H190" s="201">
        <v>1</v>
      </c>
      <c r="I190" s="202"/>
      <c r="J190" s="203">
        <f>ROUND(I190*H190,2)</f>
        <v>0</v>
      </c>
      <c r="K190" s="199" t="s">
        <v>172</v>
      </c>
      <c r="L190" s="36"/>
      <c r="M190" s="204" t="s">
        <v>1</v>
      </c>
      <c r="N190" s="205" t="s">
        <v>41</v>
      </c>
      <c r="O190" s="68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8" t="s">
        <v>442</v>
      </c>
      <c r="AT190" s="208" t="s">
        <v>168</v>
      </c>
      <c r="AU190" s="208" t="s">
        <v>83</v>
      </c>
      <c r="AY190" s="14" t="s">
        <v>166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4" t="s">
        <v>83</v>
      </c>
      <c r="BK190" s="209">
        <f>ROUND(I190*H190,2)</f>
        <v>0</v>
      </c>
      <c r="BL190" s="14" t="s">
        <v>442</v>
      </c>
      <c r="BM190" s="208" t="s">
        <v>707</v>
      </c>
    </row>
    <row r="191" spans="1:65" s="2" customFormat="1" ht="29.25">
      <c r="A191" s="31"/>
      <c r="B191" s="32"/>
      <c r="C191" s="33"/>
      <c r="D191" s="210" t="s">
        <v>174</v>
      </c>
      <c r="E191" s="33"/>
      <c r="F191" s="211" t="s">
        <v>274</v>
      </c>
      <c r="G191" s="33"/>
      <c r="H191" s="33"/>
      <c r="I191" s="120"/>
      <c r="J191" s="33"/>
      <c r="K191" s="33"/>
      <c r="L191" s="36"/>
      <c r="M191" s="212"/>
      <c r="N191" s="213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174</v>
      </c>
      <c r="AU191" s="14" t="s">
        <v>83</v>
      </c>
    </row>
    <row r="192" spans="1:65" s="2" customFormat="1" ht="24" customHeight="1">
      <c r="A192" s="31"/>
      <c r="B192" s="32"/>
      <c r="C192" s="197" t="s">
        <v>574</v>
      </c>
      <c r="D192" s="197" t="s">
        <v>168</v>
      </c>
      <c r="E192" s="198" t="s">
        <v>276</v>
      </c>
      <c r="F192" s="199" t="s">
        <v>277</v>
      </c>
      <c r="G192" s="200" t="s">
        <v>171</v>
      </c>
      <c r="H192" s="201">
        <v>14</v>
      </c>
      <c r="I192" s="202"/>
      <c r="J192" s="203">
        <f>ROUND(I192*H192,2)</f>
        <v>0</v>
      </c>
      <c r="K192" s="199" t="s">
        <v>172</v>
      </c>
      <c r="L192" s="36"/>
      <c r="M192" s="204" t="s">
        <v>1</v>
      </c>
      <c r="N192" s="205" t="s">
        <v>41</v>
      </c>
      <c r="O192" s="68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8" t="s">
        <v>442</v>
      </c>
      <c r="AT192" s="208" t="s">
        <v>168</v>
      </c>
      <c r="AU192" s="208" t="s">
        <v>83</v>
      </c>
      <c r="AY192" s="14" t="s">
        <v>166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4" t="s">
        <v>83</v>
      </c>
      <c r="BK192" s="209">
        <f>ROUND(I192*H192,2)</f>
        <v>0</v>
      </c>
      <c r="BL192" s="14" t="s">
        <v>442</v>
      </c>
      <c r="BM192" s="208" t="s">
        <v>708</v>
      </c>
    </row>
    <row r="193" spans="1:65" s="2" customFormat="1" ht="29.25">
      <c r="A193" s="31"/>
      <c r="B193" s="32"/>
      <c r="C193" s="33"/>
      <c r="D193" s="210" t="s">
        <v>174</v>
      </c>
      <c r="E193" s="33"/>
      <c r="F193" s="211" t="s">
        <v>279</v>
      </c>
      <c r="G193" s="33"/>
      <c r="H193" s="33"/>
      <c r="I193" s="120"/>
      <c r="J193" s="33"/>
      <c r="K193" s="33"/>
      <c r="L193" s="36"/>
      <c r="M193" s="212"/>
      <c r="N193" s="213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174</v>
      </c>
      <c r="AU193" s="14" t="s">
        <v>83</v>
      </c>
    </row>
    <row r="194" spans="1:65" s="2" customFormat="1" ht="24" customHeight="1">
      <c r="A194" s="31"/>
      <c r="B194" s="32"/>
      <c r="C194" s="197" t="s">
        <v>484</v>
      </c>
      <c r="D194" s="197" t="s">
        <v>168</v>
      </c>
      <c r="E194" s="198" t="s">
        <v>709</v>
      </c>
      <c r="F194" s="199" t="s">
        <v>710</v>
      </c>
      <c r="G194" s="200" t="s">
        <v>171</v>
      </c>
      <c r="H194" s="201">
        <v>1</v>
      </c>
      <c r="I194" s="202"/>
      <c r="J194" s="203">
        <f>ROUND(I194*H194,2)</f>
        <v>0</v>
      </c>
      <c r="K194" s="199" t="s">
        <v>172</v>
      </c>
      <c r="L194" s="36"/>
      <c r="M194" s="204" t="s">
        <v>1</v>
      </c>
      <c r="N194" s="205" t="s">
        <v>41</v>
      </c>
      <c r="O194" s="68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8" t="s">
        <v>442</v>
      </c>
      <c r="AT194" s="208" t="s">
        <v>168</v>
      </c>
      <c r="AU194" s="208" t="s">
        <v>83</v>
      </c>
      <c r="AY194" s="14" t="s">
        <v>166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83</v>
      </c>
      <c r="BK194" s="209">
        <f>ROUND(I194*H194,2)</f>
        <v>0</v>
      </c>
      <c r="BL194" s="14" t="s">
        <v>442</v>
      </c>
      <c r="BM194" s="208" t="s">
        <v>711</v>
      </c>
    </row>
    <row r="195" spans="1:65" s="2" customFormat="1" ht="29.25">
      <c r="A195" s="31"/>
      <c r="B195" s="32"/>
      <c r="C195" s="33"/>
      <c r="D195" s="210" t="s">
        <v>174</v>
      </c>
      <c r="E195" s="33"/>
      <c r="F195" s="211" t="s">
        <v>712</v>
      </c>
      <c r="G195" s="33"/>
      <c r="H195" s="33"/>
      <c r="I195" s="120"/>
      <c r="J195" s="33"/>
      <c r="K195" s="33"/>
      <c r="L195" s="36"/>
      <c r="M195" s="212"/>
      <c r="N195" s="213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174</v>
      </c>
      <c r="AU195" s="14" t="s">
        <v>83</v>
      </c>
    </row>
    <row r="196" spans="1:65" s="2" customFormat="1" ht="24" customHeight="1">
      <c r="A196" s="31"/>
      <c r="B196" s="32"/>
      <c r="C196" s="197" t="s">
        <v>469</v>
      </c>
      <c r="D196" s="197" t="s">
        <v>168</v>
      </c>
      <c r="E196" s="198" t="s">
        <v>380</v>
      </c>
      <c r="F196" s="199" t="s">
        <v>381</v>
      </c>
      <c r="G196" s="200" t="s">
        <v>171</v>
      </c>
      <c r="H196" s="201">
        <v>7</v>
      </c>
      <c r="I196" s="202"/>
      <c r="J196" s="203">
        <f>ROUND(I196*H196,2)</f>
        <v>0</v>
      </c>
      <c r="K196" s="199" t="s">
        <v>172</v>
      </c>
      <c r="L196" s="36"/>
      <c r="M196" s="204" t="s">
        <v>1</v>
      </c>
      <c r="N196" s="205" t="s">
        <v>41</v>
      </c>
      <c r="O196" s="68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8" t="s">
        <v>442</v>
      </c>
      <c r="AT196" s="208" t="s">
        <v>168</v>
      </c>
      <c r="AU196" s="208" t="s">
        <v>83</v>
      </c>
      <c r="AY196" s="14" t="s">
        <v>166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4" t="s">
        <v>83</v>
      </c>
      <c r="BK196" s="209">
        <f>ROUND(I196*H196,2)</f>
        <v>0</v>
      </c>
      <c r="BL196" s="14" t="s">
        <v>442</v>
      </c>
      <c r="BM196" s="208" t="s">
        <v>713</v>
      </c>
    </row>
    <row r="197" spans="1:65" s="2" customFormat="1" ht="29.25">
      <c r="A197" s="31"/>
      <c r="B197" s="32"/>
      <c r="C197" s="33"/>
      <c r="D197" s="210" t="s">
        <v>174</v>
      </c>
      <c r="E197" s="33"/>
      <c r="F197" s="211" t="s">
        <v>383</v>
      </c>
      <c r="G197" s="33"/>
      <c r="H197" s="33"/>
      <c r="I197" s="120"/>
      <c r="J197" s="33"/>
      <c r="K197" s="33"/>
      <c r="L197" s="36"/>
      <c r="M197" s="212"/>
      <c r="N197" s="213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174</v>
      </c>
      <c r="AU197" s="14" t="s">
        <v>83</v>
      </c>
    </row>
    <row r="198" spans="1:65" s="2" customFormat="1" ht="24" customHeight="1">
      <c r="A198" s="31"/>
      <c r="B198" s="32"/>
      <c r="C198" s="197" t="s">
        <v>463</v>
      </c>
      <c r="D198" s="197" t="s">
        <v>168</v>
      </c>
      <c r="E198" s="198" t="s">
        <v>390</v>
      </c>
      <c r="F198" s="199" t="s">
        <v>391</v>
      </c>
      <c r="G198" s="200" t="s">
        <v>171</v>
      </c>
      <c r="H198" s="201">
        <v>5</v>
      </c>
      <c r="I198" s="202"/>
      <c r="J198" s="203">
        <f>ROUND(I198*H198,2)</f>
        <v>0</v>
      </c>
      <c r="K198" s="199" t="s">
        <v>172</v>
      </c>
      <c r="L198" s="36"/>
      <c r="M198" s="204" t="s">
        <v>1</v>
      </c>
      <c r="N198" s="205" t="s">
        <v>41</v>
      </c>
      <c r="O198" s="68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8" t="s">
        <v>442</v>
      </c>
      <c r="AT198" s="208" t="s">
        <v>168</v>
      </c>
      <c r="AU198" s="208" t="s">
        <v>83</v>
      </c>
      <c r="AY198" s="14" t="s">
        <v>166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83</v>
      </c>
      <c r="BK198" s="209">
        <f>ROUND(I198*H198,2)</f>
        <v>0</v>
      </c>
      <c r="BL198" s="14" t="s">
        <v>442</v>
      </c>
      <c r="BM198" s="208" t="s">
        <v>714</v>
      </c>
    </row>
    <row r="199" spans="1:65" s="2" customFormat="1" ht="29.25">
      <c r="A199" s="31"/>
      <c r="B199" s="32"/>
      <c r="C199" s="33"/>
      <c r="D199" s="210" t="s">
        <v>174</v>
      </c>
      <c r="E199" s="33"/>
      <c r="F199" s="211" t="s">
        <v>393</v>
      </c>
      <c r="G199" s="33"/>
      <c r="H199" s="33"/>
      <c r="I199" s="120"/>
      <c r="J199" s="33"/>
      <c r="K199" s="33"/>
      <c r="L199" s="36"/>
      <c r="M199" s="212"/>
      <c r="N199" s="213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174</v>
      </c>
      <c r="AU199" s="14" t="s">
        <v>83</v>
      </c>
    </row>
    <row r="200" spans="1:65" s="2" customFormat="1" ht="24" customHeight="1">
      <c r="A200" s="31"/>
      <c r="B200" s="32"/>
      <c r="C200" s="197" t="s">
        <v>311</v>
      </c>
      <c r="D200" s="197" t="s">
        <v>168</v>
      </c>
      <c r="E200" s="198" t="s">
        <v>394</v>
      </c>
      <c r="F200" s="199" t="s">
        <v>395</v>
      </c>
      <c r="G200" s="200" t="s">
        <v>171</v>
      </c>
      <c r="H200" s="201">
        <v>1</v>
      </c>
      <c r="I200" s="202"/>
      <c r="J200" s="203">
        <f>ROUND(I200*H200,2)</f>
        <v>0</v>
      </c>
      <c r="K200" s="199" t="s">
        <v>172</v>
      </c>
      <c r="L200" s="36"/>
      <c r="M200" s="204" t="s">
        <v>1</v>
      </c>
      <c r="N200" s="205" t="s">
        <v>41</v>
      </c>
      <c r="O200" s="68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8" t="s">
        <v>442</v>
      </c>
      <c r="AT200" s="208" t="s">
        <v>168</v>
      </c>
      <c r="AU200" s="208" t="s">
        <v>83</v>
      </c>
      <c r="AY200" s="14" t="s">
        <v>166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4" t="s">
        <v>83</v>
      </c>
      <c r="BK200" s="209">
        <f>ROUND(I200*H200,2)</f>
        <v>0</v>
      </c>
      <c r="BL200" s="14" t="s">
        <v>442</v>
      </c>
      <c r="BM200" s="208" t="s">
        <v>715</v>
      </c>
    </row>
    <row r="201" spans="1:65" s="2" customFormat="1" ht="29.25">
      <c r="A201" s="31"/>
      <c r="B201" s="32"/>
      <c r="C201" s="33"/>
      <c r="D201" s="210" t="s">
        <v>174</v>
      </c>
      <c r="E201" s="33"/>
      <c r="F201" s="211" t="s">
        <v>397</v>
      </c>
      <c r="G201" s="33"/>
      <c r="H201" s="33"/>
      <c r="I201" s="120"/>
      <c r="J201" s="33"/>
      <c r="K201" s="33"/>
      <c r="L201" s="36"/>
      <c r="M201" s="212"/>
      <c r="N201" s="213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174</v>
      </c>
      <c r="AU201" s="14" t="s">
        <v>83</v>
      </c>
    </row>
    <row r="202" spans="1:65" s="2" customFormat="1" ht="24" customHeight="1">
      <c r="A202" s="31"/>
      <c r="B202" s="32"/>
      <c r="C202" s="197" t="s">
        <v>491</v>
      </c>
      <c r="D202" s="197" t="s">
        <v>168</v>
      </c>
      <c r="E202" s="198" t="s">
        <v>577</v>
      </c>
      <c r="F202" s="199" t="s">
        <v>716</v>
      </c>
      <c r="G202" s="200" t="s">
        <v>171</v>
      </c>
      <c r="H202" s="201">
        <v>5</v>
      </c>
      <c r="I202" s="202"/>
      <c r="J202" s="203">
        <f>ROUND(I202*H202,2)</f>
        <v>0</v>
      </c>
      <c r="K202" s="199" t="s">
        <v>172</v>
      </c>
      <c r="L202" s="36"/>
      <c r="M202" s="204" t="s">
        <v>1</v>
      </c>
      <c r="N202" s="205" t="s">
        <v>41</v>
      </c>
      <c r="O202" s="68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8" t="s">
        <v>442</v>
      </c>
      <c r="AT202" s="208" t="s">
        <v>168</v>
      </c>
      <c r="AU202" s="208" t="s">
        <v>83</v>
      </c>
      <c r="AY202" s="14" t="s">
        <v>166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4" t="s">
        <v>83</v>
      </c>
      <c r="BK202" s="209">
        <f>ROUND(I202*H202,2)</f>
        <v>0</v>
      </c>
      <c r="BL202" s="14" t="s">
        <v>442</v>
      </c>
      <c r="BM202" s="208" t="s">
        <v>717</v>
      </c>
    </row>
    <row r="203" spans="1:65" s="2" customFormat="1" ht="29.25">
      <c r="A203" s="31"/>
      <c r="B203" s="32"/>
      <c r="C203" s="33"/>
      <c r="D203" s="210" t="s">
        <v>174</v>
      </c>
      <c r="E203" s="33"/>
      <c r="F203" s="211" t="s">
        <v>578</v>
      </c>
      <c r="G203" s="33"/>
      <c r="H203" s="33"/>
      <c r="I203" s="120"/>
      <c r="J203" s="33"/>
      <c r="K203" s="33"/>
      <c r="L203" s="36"/>
      <c r="M203" s="212"/>
      <c r="N203" s="213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174</v>
      </c>
      <c r="AU203" s="14" t="s">
        <v>83</v>
      </c>
    </row>
    <row r="204" spans="1:65" s="2" customFormat="1" ht="24" customHeight="1">
      <c r="A204" s="31"/>
      <c r="B204" s="32"/>
      <c r="C204" s="197" t="s">
        <v>585</v>
      </c>
      <c r="D204" s="197" t="s">
        <v>168</v>
      </c>
      <c r="E204" s="198" t="s">
        <v>581</v>
      </c>
      <c r="F204" s="199" t="s">
        <v>718</v>
      </c>
      <c r="G204" s="200" t="s">
        <v>171</v>
      </c>
      <c r="H204" s="201">
        <v>2</v>
      </c>
      <c r="I204" s="202"/>
      <c r="J204" s="203">
        <f>ROUND(I204*H204,2)</f>
        <v>0</v>
      </c>
      <c r="K204" s="199" t="s">
        <v>172</v>
      </c>
      <c r="L204" s="36"/>
      <c r="M204" s="204" t="s">
        <v>1</v>
      </c>
      <c r="N204" s="205" t="s">
        <v>41</v>
      </c>
      <c r="O204" s="68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8" t="s">
        <v>442</v>
      </c>
      <c r="AT204" s="208" t="s">
        <v>168</v>
      </c>
      <c r="AU204" s="208" t="s">
        <v>83</v>
      </c>
      <c r="AY204" s="14" t="s">
        <v>166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4" t="s">
        <v>83</v>
      </c>
      <c r="BK204" s="209">
        <f>ROUND(I204*H204,2)</f>
        <v>0</v>
      </c>
      <c r="BL204" s="14" t="s">
        <v>442</v>
      </c>
      <c r="BM204" s="208" t="s">
        <v>719</v>
      </c>
    </row>
    <row r="205" spans="1:65" s="2" customFormat="1" ht="29.25">
      <c r="A205" s="31"/>
      <c r="B205" s="32"/>
      <c r="C205" s="33"/>
      <c r="D205" s="210" t="s">
        <v>174</v>
      </c>
      <c r="E205" s="33"/>
      <c r="F205" s="211" t="s">
        <v>582</v>
      </c>
      <c r="G205" s="33"/>
      <c r="H205" s="33"/>
      <c r="I205" s="120"/>
      <c r="J205" s="33"/>
      <c r="K205" s="33"/>
      <c r="L205" s="36"/>
      <c r="M205" s="212"/>
      <c r="N205" s="213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174</v>
      </c>
      <c r="AU205" s="14" t="s">
        <v>83</v>
      </c>
    </row>
    <row r="206" spans="1:65" s="2" customFormat="1" ht="24" customHeight="1">
      <c r="A206" s="31"/>
      <c r="B206" s="32"/>
      <c r="C206" s="197" t="s">
        <v>587</v>
      </c>
      <c r="D206" s="197" t="s">
        <v>168</v>
      </c>
      <c r="E206" s="198" t="s">
        <v>406</v>
      </c>
      <c r="F206" s="199" t="s">
        <v>407</v>
      </c>
      <c r="G206" s="200" t="s">
        <v>171</v>
      </c>
      <c r="H206" s="201">
        <v>2</v>
      </c>
      <c r="I206" s="202"/>
      <c r="J206" s="203">
        <f>ROUND(I206*H206,2)</f>
        <v>0</v>
      </c>
      <c r="K206" s="199" t="s">
        <v>172</v>
      </c>
      <c r="L206" s="36"/>
      <c r="M206" s="204" t="s">
        <v>1</v>
      </c>
      <c r="N206" s="205" t="s">
        <v>41</v>
      </c>
      <c r="O206" s="68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8" t="s">
        <v>442</v>
      </c>
      <c r="AT206" s="208" t="s">
        <v>168</v>
      </c>
      <c r="AU206" s="208" t="s">
        <v>83</v>
      </c>
      <c r="AY206" s="14" t="s">
        <v>166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4" t="s">
        <v>83</v>
      </c>
      <c r="BK206" s="209">
        <f>ROUND(I206*H206,2)</f>
        <v>0</v>
      </c>
      <c r="BL206" s="14" t="s">
        <v>442</v>
      </c>
      <c r="BM206" s="208" t="s">
        <v>720</v>
      </c>
    </row>
    <row r="207" spans="1:65" s="2" customFormat="1" ht="29.25">
      <c r="A207" s="31"/>
      <c r="B207" s="32"/>
      <c r="C207" s="33"/>
      <c r="D207" s="210" t="s">
        <v>174</v>
      </c>
      <c r="E207" s="33"/>
      <c r="F207" s="211" t="s">
        <v>409</v>
      </c>
      <c r="G207" s="33"/>
      <c r="H207" s="33"/>
      <c r="I207" s="120"/>
      <c r="J207" s="33"/>
      <c r="K207" s="33"/>
      <c r="L207" s="36"/>
      <c r="M207" s="212"/>
      <c r="N207" s="213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174</v>
      </c>
      <c r="AU207" s="14" t="s">
        <v>83</v>
      </c>
    </row>
    <row r="208" spans="1:65" s="2" customFormat="1" ht="24" customHeight="1">
      <c r="A208" s="31"/>
      <c r="B208" s="32"/>
      <c r="C208" s="228" t="s">
        <v>589</v>
      </c>
      <c r="D208" s="228" t="s">
        <v>721</v>
      </c>
      <c r="E208" s="229" t="s">
        <v>722</v>
      </c>
      <c r="F208" s="230" t="s">
        <v>723</v>
      </c>
      <c r="G208" s="231" t="s">
        <v>171</v>
      </c>
      <c r="H208" s="232">
        <v>200</v>
      </c>
      <c r="I208" s="233"/>
      <c r="J208" s="234">
        <f>ROUND(I208*H208,2)</f>
        <v>0</v>
      </c>
      <c r="K208" s="230" t="s">
        <v>172</v>
      </c>
      <c r="L208" s="235"/>
      <c r="M208" s="236" t="s">
        <v>1</v>
      </c>
      <c r="N208" s="237" t="s">
        <v>41</v>
      </c>
      <c r="O208" s="68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8" t="s">
        <v>442</v>
      </c>
      <c r="AT208" s="208" t="s">
        <v>721</v>
      </c>
      <c r="AU208" s="208" t="s">
        <v>83</v>
      </c>
      <c r="AY208" s="14" t="s">
        <v>166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4" t="s">
        <v>83</v>
      </c>
      <c r="BK208" s="209">
        <f>ROUND(I208*H208,2)</f>
        <v>0</v>
      </c>
      <c r="BL208" s="14" t="s">
        <v>442</v>
      </c>
      <c r="BM208" s="208" t="s">
        <v>724</v>
      </c>
    </row>
    <row r="209" spans="1:65" s="2" customFormat="1" ht="11.25">
      <c r="A209" s="31"/>
      <c r="B209" s="32"/>
      <c r="C209" s="33"/>
      <c r="D209" s="210" t="s">
        <v>174</v>
      </c>
      <c r="E209" s="33"/>
      <c r="F209" s="211" t="s">
        <v>723</v>
      </c>
      <c r="G209" s="33"/>
      <c r="H209" s="33"/>
      <c r="I209" s="120"/>
      <c r="J209" s="33"/>
      <c r="K209" s="33"/>
      <c r="L209" s="36"/>
      <c r="M209" s="212"/>
      <c r="N209" s="213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174</v>
      </c>
      <c r="AU209" s="14" t="s">
        <v>83</v>
      </c>
    </row>
    <row r="210" spans="1:65" s="2" customFormat="1" ht="24" customHeight="1">
      <c r="A210" s="31"/>
      <c r="B210" s="32"/>
      <c r="C210" s="228" t="s">
        <v>593</v>
      </c>
      <c r="D210" s="228" t="s">
        <v>721</v>
      </c>
      <c r="E210" s="229" t="s">
        <v>725</v>
      </c>
      <c r="F210" s="230" t="s">
        <v>726</v>
      </c>
      <c r="G210" s="231" t="s">
        <v>171</v>
      </c>
      <c r="H210" s="232">
        <v>50</v>
      </c>
      <c r="I210" s="233"/>
      <c r="J210" s="234">
        <f>ROUND(I210*H210,2)</f>
        <v>0</v>
      </c>
      <c r="K210" s="230" t="s">
        <v>172</v>
      </c>
      <c r="L210" s="235"/>
      <c r="M210" s="236" t="s">
        <v>1</v>
      </c>
      <c r="N210" s="237" t="s">
        <v>41</v>
      </c>
      <c r="O210" s="68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8" t="s">
        <v>442</v>
      </c>
      <c r="AT210" s="208" t="s">
        <v>721</v>
      </c>
      <c r="AU210" s="208" t="s">
        <v>83</v>
      </c>
      <c r="AY210" s="14" t="s">
        <v>166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4" t="s">
        <v>83</v>
      </c>
      <c r="BK210" s="209">
        <f>ROUND(I210*H210,2)</f>
        <v>0</v>
      </c>
      <c r="BL210" s="14" t="s">
        <v>442</v>
      </c>
      <c r="BM210" s="208" t="s">
        <v>727</v>
      </c>
    </row>
    <row r="211" spans="1:65" s="2" customFormat="1" ht="11.25">
      <c r="A211" s="31"/>
      <c r="B211" s="32"/>
      <c r="C211" s="33"/>
      <c r="D211" s="210" t="s">
        <v>174</v>
      </c>
      <c r="E211" s="33"/>
      <c r="F211" s="211" t="s">
        <v>726</v>
      </c>
      <c r="G211" s="33"/>
      <c r="H211" s="33"/>
      <c r="I211" s="120"/>
      <c r="J211" s="33"/>
      <c r="K211" s="33"/>
      <c r="L211" s="36"/>
      <c r="M211" s="212"/>
      <c r="N211" s="213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174</v>
      </c>
      <c r="AU211" s="14" t="s">
        <v>83</v>
      </c>
    </row>
    <row r="212" spans="1:65" s="2" customFormat="1" ht="24" customHeight="1">
      <c r="A212" s="31"/>
      <c r="B212" s="32"/>
      <c r="C212" s="228" t="s">
        <v>595</v>
      </c>
      <c r="D212" s="228" t="s">
        <v>721</v>
      </c>
      <c r="E212" s="229" t="s">
        <v>728</v>
      </c>
      <c r="F212" s="230" t="s">
        <v>729</v>
      </c>
      <c r="G212" s="231" t="s">
        <v>171</v>
      </c>
      <c r="H212" s="232">
        <v>20</v>
      </c>
      <c r="I212" s="233"/>
      <c r="J212" s="234">
        <f>ROUND(I212*H212,2)</f>
        <v>0</v>
      </c>
      <c r="K212" s="230" t="s">
        <v>172</v>
      </c>
      <c r="L212" s="235"/>
      <c r="M212" s="236" t="s">
        <v>1</v>
      </c>
      <c r="N212" s="237" t="s">
        <v>41</v>
      </c>
      <c r="O212" s="68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8" t="s">
        <v>442</v>
      </c>
      <c r="AT212" s="208" t="s">
        <v>721</v>
      </c>
      <c r="AU212" s="208" t="s">
        <v>83</v>
      </c>
      <c r="AY212" s="14" t="s">
        <v>166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4" t="s">
        <v>83</v>
      </c>
      <c r="BK212" s="209">
        <f>ROUND(I212*H212,2)</f>
        <v>0</v>
      </c>
      <c r="BL212" s="14" t="s">
        <v>442</v>
      </c>
      <c r="BM212" s="208" t="s">
        <v>730</v>
      </c>
    </row>
    <row r="213" spans="1:65" s="2" customFormat="1" ht="11.25">
      <c r="A213" s="31"/>
      <c r="B213" s="32"/>
      <c r="C213" s="33"/>
      <c r="D213" s="210" t="s">
        <v>174</v>
      </c>
      <c r="E213" s="33"/>
      <c r="F213" s="211" t="s">
        <v>729</v>
      </c>
      <c r="G213" s="33"/>
      <c r="H213" s="33"/>
      <c r="I213" s="120"/>
      <c r="J213" s="33"/>
      <c r="K213" s="33"/>
      <c r="L213" s="36"/>
      <c r="M213" s="212"/>
      <c r="N213" s="213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174</v>
      </c>
      <c r="AU213" s="14" t="s">
        <v>83</v>
      </c>
    </row>
    <row r="214" spans="1:65" s="2" customFormat="1" ht="24" customHeight="1">
      <c r="A214" s="31"/>
      <c r="B214" s="32"/>
      <c r="C214" s="228" t="s">
        <v>597</v>
      </c>
      <c r="D214" s="228" t="s">
        <v>721</v>
      </c>
      <c r="E214" s="229" t="s">
        <v>731</v>
      </c>
      <c r="F214" s="230" t="s">
        <v>732</v>
      </c>
      <c r="G214" s="231" t="s">
        <v>171</v>
      </c>
      <c r="H214" s="232">
        <v>100</v>
      </c>
      <c r="I214" s="233"/>
      <c r="J214" s="234">
        <f>ROUND(I214*H214,2)</f>
        <v>0</v>
      </c>
      <c r="K214" s="230" t="s">
        <v>172</v>
      </c>
      <c r="L214" s="235"/>
      <c r="M214" s="236" t="s">
        <v>1</v>
      </c>
      <c r="N214" s="237" t="s">
        <v>41</v>
      </c>
      <c r="O214" s="68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7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8" t="s">
        <v>442</v>
      </c>
      <c r="AT214" s="208" t="s">
        <v>721</v>
      </c>
      <c r="AU214" s="208" t="s">
        <v>83</v>
      </c>
      <c r="AY214" s="14" t="s">
        <v>166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4" t="s">
        <v>83</v>
      </c>
      <c r="BK214" s="209">
        <f>ROUND(I214*H214,2)</f>
        <v>0</v>
      </c>
      <c r="BL214" s="14" t="s">
        <v>442</v>
      </c>
      <c r="BM214" s="208" t="s">
        <v>733</v>
      </c>
    </row>
    <row r="215" spans="1:65" s="2" customFormat="1" ht="11.25">
      <c r="A215" s="31"/>
      <c r="B215" s="32"/>
      <c r="C215" s="33"/>
      <c r="D215" s="210" t="s">
        <v>174</v>
      </c>
      <c r="E215" s="33"/>
      <c r="F215" s="211" t="s">
        <v>732</v>
      </c>
      <c r="G215" s="33"/>
      <c r="H215" s="33"/>
      <c r="I215" s="120"/>
      <c r="J215" s="33"/>
      <c r="K215" s="33"/>
      <c r="L215" s="36"/>
      <c r="M215" s="212"/>
      <c r="N215" s="213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174</v>
      </c>
      <c r="AU215" s="14" t="s">
        <v>83</v>
      </c>
    </row>
    <row r="216" spans="1:65" s="11" customFormat="1" ht="22.9" customHeight="1">
      <c r="B216" s="183"/>
      <c r="C216" s="184"/>
      <c r="D216" s="185" t="s">
        <v>75</v>
      </c>
      <c r="E216" s="224" t="s">
        <v>437</v>
      </c>
      <c r="F216" s="224" t="s">
        <v>734</v>
      </c>
      <c r="G216" s="184"/>
      <c r="H216" s="184"/>
      <c r="I216" s="187"/>
      <c r="J216" s="225">
        <f>BK216</f>
        <v>0</v>
      </c>
      <c r="K216" s="184"/>
      <c r="L216" s="189"/>
      <c r="M216" s="190"/>
      <c r="N216" s="191"/>
      <c r="O216" s="191"/>
      <c r="P216" s="192">
        <f>SUM(P217:P222)</f>
        <v>0</v>
      </c>
      <c r="Q216" s="191"/>
      <c r="R216" s="192">
        <f>SUM(R217:R222)</f>
        <v>0</v>
      </c>
      <c r="S216" s="191"/>
      <c r="T216" s="193">
        <f>SUM(T217:T222)</f>
        <v>0</v>
      </c>
      <c r="AR216" s="194" t="s">
        <v>83</v>
      </c>
      <c r="AT216" s="195" t="s">
        <v>75</v>
      </c>
      <c r="AU216" s="195" t="s">
        <v>83</v>
      </c>
      <c r="AY216" s="194" t="s">
        <v>166</v>
      </c>
      <c r="BK216" s="196">
        <f>SUM(BK217:BK222)</f>
        <v>0</v>
      </c>
    </row>
    <row r="217" spans="1:65" s="2" customFormat="1" ht="24" customHeight="1">
      <c r="A217" s="31"/>
      <c r="B217" s="32"/>
      <c r="C217" s="197" t="s">
        <v>348</v>
      </c>
      <c r="D217" s="197" t="s">
        <v>168</v>
      </c>
      <c r="E217" s="198" t="s">
        <v>440</v>
      </c>
      <c r="F217" s="199" t="s">
        <v>441</v>
      </c>
      <c r="G217" s="200" t="s">
        <v>171</v>
      </c>
      <c r="H217" s="201">
        <v>6</v>
      </c>
      <c r="I217" s="202"/>
      <c r="J217" s="203">
        <f>ROUND(I217*H217,2)</f>
        <v>0</v>
      </c>
      <c r="K217" s="199" t="s">
        <v>172</v>
      </c>
      <c r="L217" s="36"/>
      <c r="M217" s="204" t="s">
        <v>1</v>
      </c>
      <c r="N217" s="205" t="s">
        <v>41</v>
      </c>
      <c r="O217" s="68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8" t="s">
        <v>442</v>
      </c>
      <c r="AT217" s="208" t="s">
        <v>168</v>
      </c>
      <c r="AU217" s="208" t="s">
        <v>85</v>
      </c>
      <c r="AY217" s="14" t="s">
        <v>166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4" t="s">
        <v>83</v>
      </c>
      <c r="BK217" s="209">
        <f>ROUND(I217*H217,2)</f>
        <v>0</v>
      </c>
      <c r="BL217" s="14" t="s">
        <v>442</v>
      </c>
      <c r="BM217" s="208" t="s">
        <v>735</v>
      </c>
    </row>
    <row r="218" spans="1:65" s="2" customFormat="1" ht="19.5">
      <c r="A218" s="31"/>
      <c r="B218" s="32"/>
      <c r="C218" s="33"/>
      <c r="D218" s="210" t="s">
        <v>174</v>
      </c>
      <c r="E218" s="33"/>
      <c r="F218" s="211" t="s">
        <v>444</v>
      </c>
      <c r="G218" s="33"/>
      <c r="H218" s="33"/>
      <c r="I218" s="120"/>
      <c r="J218" s="33"/>
      <c r="K218" s="33"/>
      <c r="L218" s="36"/>
      <c r="M218" s="212"/>
      <c r="N218" s="213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174</v>
      </c>
      <c r="AU218" s="14" t="s">
        <v>85</v>
      </c>
    </row>
    <row r="219" spans="1:65" s="2" customFormat="1" ht="24" customHeight="1">
      <c r="A219" s="31"/>
      <c r="B219" s="32"/>
      <c r="C219" s="197" t="s">
        <v>415</v>
      </c>
      <c r="D219" s="197" t="s">
        <v>168</v>
      </c>
      <c r="E219" s="198" t="s">
        <v>736</v>
      </c>
      <c r="F219" s="199" t="s">
        <v>737</v>
      </c>
      <c r="G219" s="200" t="s">
        <v>171</v>
      </c>
      <c r="H219" s="201">
        <v>5</v>
      </c>
      <c r="I219" s="202"/>
      <c r="J219" s="203">
        <f>ROUND(I219*H219,2)</f>
        <v>0</v>
      </c>
      <c r="K219" s="199" t="s">
        <v>172</v>
      </c>
      <c r="L219" s="36"/>
      <c r="M219" s="204" t="s">
        <v>1</v>
      </c>
      <c r="N219" s="205" t="s">
        <v>41</v>
      </c>
      <c r="O219" s="68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8" t="s">
        <v>442</v>
      </c>
      <c r="AT219" s="208" t="s">
        <v>168</v>
      </c>
      <c r="AU219" s="208" t="s">
        <v>85</v>
      </c>
      <c r="AY219" s="14" t="s">
        <v>166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4" t="s">
        <v>83</v>
      </c>
      <c r="BK219" s="209">
        <f>ROUND(I219*H219,2)</f>
        <v>0</v>
      </c>
      <c r="BL219" s="14" t="s">
        <v>442</v>
      </c>
      <c r="BM219" s="208" t="s">
        <v>738</v>
      </c>
    </row>
    <row r="220" spans="1:65" s="2" customFormat="1" ht="19.5">
      <c r="A220" s="31"/>
      <c r="B220" s="32"/>
      <c r="C220" s="33"/>
      <c r="D220" s="210" t="s">
        <v>174</v>
      </c>
      <c r="E220" s="33"/>
      <c r="F220" s="211" t="s">
        <v>737</v>
      </c>
      <c r="G220" s="33"/>
      <c r="H220" s="33"/>
      <c r="I220" s="120"/>
      <c r="J220" s="33"/>
      <c r="K220" s="33"/>
      <c r="L220" s="36"/>
      <c r="M220" s="212"/>
      <c r="N220" s="213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174</v>
      </c>
      <c r="AU220" s="14" t="s">
        <v>85</v>
      </c>
    </row>
    <row r="221" spans="1:65" s="2" customFormat="1" ht="24" customHeight="1">
      <c r="A221" s="31"/>
      <c r="B221" s="32"/>
      <c r="C221" s="197" t="s">
        <v>739</v>
      </c>
      <c r="D221" s="197" t="s">
        <v>168</v>
      </c>
      <c r="E221" s="198" t="s">
        <v>740</v>
      </c>
      <c r="F221" s="199" t="s">
        <v>741</v>
      </c>
      <c r="G221" s="200" t="s">
        <v>171</v>
      </c>
      <c r="H221" s="201">
        <v>1</v>
      </c>
      <c r="I221" s="202"/>
      <c r="J221" s="203">
        <f>ROUND(I221*H221,2)</f>
        <v>0</v>
      </c>
      <c r="K221" s="199" t="s">
        <v>172</v>
      </c>
      <c r="L221" s="36"/>
      <c r="M221" s="204" t="s">
        <v>1</v>
      </c>
      <c r="N221" s="205" t="s">
        <v>41</v>
      </c>
      <c r="O221" s="68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8" t="s">
        <v>442</v>
      </c>
      <c r="AT221" s="208" t="s">
        <v>168</v>
      </c>
      <c r="AU221" s="208" t="s">
        <v>85</v>
      </c>
      <c r="AY221" s="14" t="s">
        <v>166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4" t="s">
        <v>83</v>
      </c>
      <c r="BK221" s="209">
        <f>ROUND(I221*H221,2)</f>
        <v>0</v>
      </c>
      <c r="BL221" s="14" t="s">
        <v>442</v>
      </c>
      <c r="BM221" s="208" t="s">
        <v>742</v>
      </c>
    </row>
    <row r="222" spans="1:65" s="2" customFormat="1" ht="29.25">
      <c r="A222" s="31"/>
      <c r="B222" s="32"/>
      <c r="C222" s="33"/>
      <c r="D222" s="210" t="s">
        <v>174</v>
      </c>
      <c r="E222" s="33"/>
      <c r="F222" s="211" t="s">
        <v>743</v>
      </c>
      <c r="G222" s="33"/>
      <c r="H222" s="33"/>
      <c r="I222" s="120"/>
      <c r="J222" s="33"/>
      <c r="K222" s="33"/>
      <c r="L222" s="36"/>
      <c r="M222" s="214"/>
      <c r="N222" s="215"/>
      <c r="O222" s="216"/>
      <c r="P222" s="216"/>
      <c r="Q222" s="216"/>
      <c r="R222" s="216"/>
      <c r="S222" s="216"/>
      <c r="T222" s="217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174</v>
      </c>
      <c r="AU222" s="14" t="s">
        <v>85</v>
      </c>
    </row>
    <row r="223" spans="1:65" s="2" customFormat="1" ht="6.95" customHeight="1">
      <c r="A223" s="31"/>
      <c r="B223" s="51"/>
      <c r="C223" s="52"/>
      <c r="D223" s="52"/>
      <c r="E223" s="52"/>
      <c r="F223" s="52"/>
      <c r="G223" s="52"/>
      <c r="H223" s="52"/>
      <c r="I223" s="155"/>
      <c r="J223" s="52"/>
      <c r="K223" s="52"/>
      <c r="L223" s="36"/>
      <c r="M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</row>
  </sheetData>
  <sheetProtection algorithmName="SHA-512" hashValue="p5gP4GwBsdSBKcZC5U2LuXMYWPkFR7FSVr0eCySXy1lFufrE7G1etx68xZhilUKKCn9aHgrIYevJE6cMxVvEMg==" saltValue="VCdU0ZaVTo5Uu5lHImdZ1zzfFa7JEKROOERy235Tvj2xlhQuEoli+AIWjYPe3EQsS8NgO80mohDiionqcdtKbQ==" spinCount="100000" sheet="1" objects="1" scenarios="1" formatColumns="0" formatRows="0" autoFilter="0"/>
  <autoFilter ref="C125:K222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01-01-01 - 2019 souhrn op...</vt:lpstr>
      <vt:lpstr>01-02-01 - 2020 souhrn op...</vt:lpstr>
      <vt:lpstr>01-02-02 - 2020 VRN</vt:lpstr>
      <vt:lpstr>01-03-01 - 1-2 2021 souhr...</vt:lpstr>
      <vt:lpstr>01-03-02 - 1-2 2021 VRN</vt:lpstr>
      <vt:lpstr>02-01 - 2020 souhrn oprav...</vt:lpstr>
      <vt:lpstr>02-02 - 1-2 2021 - souhrn...</vt:lpstr>
      <vt:lpstr>03-01-01 - 2020 - souhrn ...</vt:lpstr>
      <vt:lpstr>03-01-02 - 2020 VRN</vt:lpstr>
      <vt:lpstr>03-02-01 - 1-2 2021 - sou...</vt:lpstr>
      <vt:lpstr>03-02-02 - 1-2 2021 VRN</vt:lpstr>
      <vt:lpstr>'01-01-01 - 2019 souhrn op...'!Názvy_tisku</vt:lpstr>
      <vt:lpstr>'01-02-01 - 2020 souhrn op...'!Názvy_tisku</vt:lpstr>
      <vt:lpstr>'01-02-02 - 2020 VRN'!Názvy_tisku</vt:lpstr>
      <vt:lpstr>'01-03-01 - 1-2 2021 souhr...'!Názvy_tisku</vt:lpstr>
      <vt:lpstr>'01-03-02 - 1-2 2021 VRN'!Názvy_tisku</vt:lpstr>
      <vt:lpstr>'02-01 - 2020 souhrn oprav...'!Názvy_tisku</vt:lpstr>
      <vt:lpstr>'02-02 - 1-2 2021 - souhrn...'!Názvy_tisku</vt:lpstr>
      <vt:lpstr>'03-01-01 - 2020 - souhrn ...'!Názvy_tisku</vt:lpstr>
      <vt:lpstr>'03-01-02 - 2020 VRN'!Názvy_tisku</vt:lpstr>
      <vt:lpstr>'03-02-01 - 1-2 2021 - sou...'!Názvy_tisku</vt:lpstr>
      <vt:lpstr>'03-02-02 - 1-2 2021 VRN'!Názvy_tisku</vt:lpstr>
      <vt:lpstr>'Rekapitulace stavby'!Názvy_tisku</vt:lpstr>
      <vt:lpstr>'01-01-01 - 2019 souhrn op...'!Oblast_tisku</vt:lpstr>
      <vt:lpstr>'01-02-01 - 2020 souhrn op...'!Oblast_tisku</vt:lpstr>
      <vt:lpstr>'01-02-02 - 2020 VRN'!Oblast_tisku</vt:lpstr>
      <vt:lpstr>'01-03-01 - 1-2 2021 souhr...'!Oblast_tisku</vt:lpstr>
      <vt:lpstr>'01-03-02 - 1-2 2021 VRN'!Oblast_tisku</vt:lpstr>
      <vt:lpstr>'02-01 - 2020 souhrn oprav...'!Oblast_tisku</vt:lpstr>
      <vt:lpstr>'02-02 - 1-2 2021 - souhrn...'!Oblast_tisku</vt:lpstr>
      <vt:lpstr>'03-01-01 - 2020 - souhrn ...'!Oblast_tisku</vt:lpstr>
      <vt:lpstr>'03-01-02 - 2020 VRN'!Oblast_tisku</vt:lpstr>
      <vt:lpstr>'03-02-01 - 1-2 2021 - sou...'!Oblast_tisku</vt:lpstr>
      <vt:lpstr>'03-02-02 - 1-2 2021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Zoulová Sabina, Ing.</cp:lastModifiedBy>
  <cp:lastPrinted>2019-08-22T05:48:43Z</cp:lastPrinted>
  <dcterms:created xsi:type="dcterms:W3CDTF">2019-08-20T07:31:24Z</dcterms:created>
  <dcterms:modified xsi:type="dcterms:W3CDTF">2019-08-22T05:48:46Z</dcterms:modified>
</cp:coreProperties>
</file>